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Z:\DAF\BUDGET\BUDGET &amp; COMPTE FINANCIER\UCA\2024\BR\TABLEAUX\ESR\"/>
    </mc:Choice>
  </mc:AlternateContent>
  <xr:revisionPtr revIDLastSave="0" documentId="13_ncr:1_{DF72DD80-68F7-4F52-836A-188D7FC30F0E}" xr6:coauthVersionLast="47" xr6:coauthVersionMax="47" xr10:uidLastSave="{00000000-0000-0000-0000-000000000000}"/>
  <bookViews>
    <workbookView xWindow="-120" yWindow="-120" windowWidth="29040" windowHeight="15720" tabRatio="935" xr2:uid="{C7E3BEF1-ED8C-4B79-A724-27AD481240CD}"/>
  </bookViews>
  <sheets>
    <sheet name="1" sheetId="24" r:id="rId1"/>
    <sheet name="2" sheetId="3" r:id="rId2"/>
    <sheet name="3" sheetId="4" r:id="rId3"/>
    <sheet name="4" sheetId="5" r:id="rId4"/>
    <sheet name="5" sheetId="6" r:id="rId5"/>
    <sheet name="6" sheetId="7" r:id="rId6"/>
    <sheet name="7" sheetId="17" r:id="rId7"/>
    <sheet name="8" sheetId="77" r:id="rId8"/>
    <sheet name="8RECH" sheetId="106" r:id="rId9"/>
    <sheet name="8ENS" sheetId="103" r:id="rId10"/>
    <sheet name="8PPI" sheetId="104" r:id="rId11"/>
    <sheet name="9 DEPENSES AGRE" sheetId="81" r:id="rId12"/>
    <sheet name="9 RECETTES AGRE" sheetId="82" r:id="rId13"/>
    <sheet name="10PREV DET" sheetId="83" r:id="rId14"/>
    <sheet name="10RCH PREV" sheetId="85" r:id="rId15"/>
    <sheet name="10ENS PREV" sheetId="93" r:id="rId16"/>
    <sheet name="10PPI PREV" sheetId="86" r:id="rId17"/>
    <sheet name="11" sheetId="38" r:id="rId18"/>
    <sheet name="12" sheetId="16" r:id="rId19"/>
    <sheet name="SAISIE PR1 - BOPA - RE" sheetId="87" state="hidden" r:id="rId20"/>
    <sheet name="SAISIE PR1 - BOPA - CP" sheetId="78" state="hidden" r:id="rId21"/>
    <sheet name="SAISIE AE-CP-RE" sheetId="65" state="hidden" r:id="rId22"/>
    <sheet name="SAISIE DC" sheetId="66" state="hidden" r:id="rId23"/>
    <sheet name="BOPA" sheetId="67" state="hidden" r:id="rId24"/>
    <sheet name="bopapr1" sheetId="89" state="hidden" r:id="rId25"/>
    <sheet name="fmkfr012023" sheetId="90" state="hidden" r:id="rId26"/>
    <sheet name="MS Annexe 4" sheetId="107" r:id="rId27"/>
    <sheet name="2F" sheetId="69" r:id="rId28"/>
    <sheet name="6F" sheetId="70" r:id="rId29"/>
    <sheet name="PFI" sheetId="88" state="hidden" r:id="rId30"/>
    <sheet name="SAISIE AE-CP-RE FONDA" sheetId="71" state="hidden" r:id="rId31"/>
    <sheet name="SAISIE DC FONDA" sheetId="72" state="hidden" r:id="rId32"/>
    <sheet name="BOPA FONDA" sheetId="73" state="hidden" r:id="rId33"/>
  </sheets>
  <definedNames>
    <definedName name="__xlnm.Print_Area_1">#REF!</definedName>
    <definedName name="__xlnm.Print_Area_10">#REF!</definedName>
    <definedName name="__xlnm.Print_Area_11">#REF!</definedName>
    <definedName name="__xlnm.Print_Area_12">#REF!</definedName>
    <definedName name="__xlnm.Print_Area_2">#REF!</definedName>
    <definedName name="__xlnm.Print_Area_3" localSheetId="27">'2F'!$A$2:$P$30</definedName>
    <definedName name="__xlnm.Print_Area_3">'2'!$A$2:$P$30</definedName>
    <definedName name="__xlnm.Print_Area_4">'3'!$A$3:$K$64</definedName>
    <definedName name="__xlnm.Print_Area_5">'4'!$B$2:$J$38</definedName>
    <definedName name="__xlnm.Print_Area_6">'5'!$B$2:$F$32</definedName>
    <definedName name="__xlnm.Print_Area_7" localSheetId="28">'6F'!$A$2:$F$54</definedName>
    <definedName name="__xlnm.Print_Area_7">'6'!$A$2:$F$62</definedName>
    <definedName name="__xlnm.Print_Area_8" localSheetId="6">'7'!$A$2:$O$51</definedName>
    <definedName name="__xlnm.Print_Area_8">#REF!</definedName>
    <definedName name="__xlnm.Print_Area_9">#REF!</definedName>
    <definedName name="__xlnm.Print_Titles_2">#REF!</definedName>
    <definedName name="_xlnm._FilterDatabase" localSheetId="18" hidden="1">'12'!#REF!</definedName>
    <definedName name="_xlnm._FilterDatabase" localSheetId="23" hidden="1">BOPA!$A$1:$L$1340</definedName>
    <definedName name="_xlnm._FilterDatabase" localSheetId="32" hidden="1">'BOPA FONDA'!$A$1:$K$539</definedName>
    <definedName name="_xlnm._FilterDatabase" localSheetId="24" hidden="1">bopapr1!$A$1:$L$1366</definedName>
    <definedName name="_xlnm._FilterDatabase" localSheetId="25" hidden="1">fmkfr012023!$A$1:$L$4376</definedName>
    <definedName name="_xlnm._FilterDatabase" localSheetId="29" hidden="1">PFI!$A$1:$B$544</definedName>
    <definedName name="_xlnm._FilterDatabase" localSheetId="21" hidden="1">'SAISIE AE-CP-RE'!$A$1:$M$1558</definedName>
    <definedName name="_xlnm._FilterDatabase" localSheetId="20" hidden="1">'SAISIE PR1 - BOPA - CP'!$A$1:$L$483</definedName>
    <definedName name="_xlnm._FilterDatabase" localSheetId="19" hidden="1">'SAISIE PR1 - BOPA - RE'!$A$1:$L$212</definedName>
    <definedName name="_TAB2">#REF!</definedName>
    <definedName name="a">#REF!</definedName>
    <definedName name="BIDEX">#REF!</definedName>
    <definedName name="CACS">#REF!</definedName>
    <definedName name="CDAF">#REF!</definedName>
    <definedName name="CS">#REF!</definedName>
    <definedName name="CSC">#REF!</definedName>
    <definedName name="d">#REF!</definedName>
    <definedName name="davd">#REF!</definedName>
    <definedName name="ETPT">#REF!</definedName>
    <definedName name="lissage">#REF!</definedName>
    <definedName name="Liste">#REF!</definedName>
    <definedName name="Motif" localSheetId="0">#REF!</definedName>
    <definedName name="Motif">#REF!</definedName>
    <definedName name="Mutation" localSheetId="0">#REF!</definedName>
    <definedName name="Mutation">#REF!</definedName>
    <definedName name="NC">#REF!</definedName>
    <definedName name="PE">#REF!</definedName>
    <definedName name="Print_Area" localSheetId="0">'1'!$B$1:$P$30</definedName>
    <definedName name="Print_Area" localSheetId="18">'12'!$A$2:$I$65</definedName>
    <definedName name="Print_Area" localSheetId="1">'2'!$A$2:$P$30</definedName>
    <definedName name="Print_Area" localSheetId="27">'2F'!$A$2:$P$30</definedName>
    <definedName name="Print_Area" localSheetId="2">'3'!$B$2:$K$64</definedName>
    <definedName name="Print_Area" localSheetId="3">'4'!$B$2:$J$38</definedName>
    <definedName name="Print_Area" localSheetId="4">'5'!$B$2:$F$32</definedName>
    <definedName name="Print_Area" localSheetId="5">'6'!$A$2:$F$60</definedName>
    <definedName name="Print_Area" localSheetId="28">'6F'!$A$2:$F$54</definedName>
    <definedName name="Print_Area" localSheetId="6">'7'!$A$2:$Q$52</definedName>
    <definedName name="Print_Titles" localSheetId="0">'1'!$24:$25</definedName>
    <definedName name="Tab">#REF!</definedName>
    <definedName name="TabCor">#REF!</definedName>
    <definedName name="TB">#REF!</definedName>
    <definedName name="TCE">#REF!</definedName>
    <definedName name="TDB">#REF!</definedName>
    <definedName name="Uni">#REF!</definedName>
    <definedName name="_xlnm.Print_Area" localSheetId="13">'10PREV DET'!$A$1:$AD$51</definedName>
    <definedName name="_xlnm.Print_Area" localSheetId="18">'12'!$A$1:$H$63</definedName>
    <definedName name="_xlnm.Print_Area" localSheetId="1">'2'!$A$1:$P$30</definedName>
    <definedName name="_xlnm.Print_Area" localSheetId="27">'2F'!$A$1:$P$30</definedName>
    <definedName name="_xlnm.Print_Area" localSheetId="2">'3'!$A$1:$K$63</definedName>
    <definedName name="_xlnm.Print_Area" localSheetId="4">'5'!$A$1:$F$31</definedName>
    <definedName name="_xlnm.Print_Area" localSheetId="5">'6'!$A$1:$H$60</definedName>
    <definedName name="_xlnm.Print_Area" localSheetId="28">'6F'!$A$2:$H$54</definedName>
    <definedName name="_xlnm.Print_Area" localSheetId="6">'7'!$A$1:$Q$52</definedName>
    <definedName name="_xlnm.Print_Area" localSheetId="7">'8'!$A$1:$M$46</definedName>
    <definedName name="_xlnm.Print_Area" localSheetId="11">'9 DEPENSES AGRE'!$A$1:$R$60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06" l="1"/>
  <c r="H20" i="104"/>
  <c r="I20" i="104" s="1"/>
  <c r="J20" i="104" s="1"/>
  <c r="D44" i="104"/>
  <c r="J28" i="104"/>
  <c r="I28" i="104"/>
  <c r="H28" i="104"/>
  <c r="H40" i="104" s="1"/>
  <c r="G28" i="104"/>
  <c r="G40" i="104" s="1"/>
  <c r="F28" i="104"/>
  <c r="J22" i="104"/>
  <c r="J40" i="104" s="1"/>
  <c r="I22" i="104"/>
  <c r="H22" i="104"/>
  <c r="G22" i="104"/>
  <c r="F22" i="104"/>
  <c r="J40" i="103"/>
  <c r="I40" i="103"/>
  <c r="H40" i="103"/>
  <c r="G40" i="103"/>
  <c r="J28" i="103"/>
  <c r="I28" i="103"/>
  <c r="H28" i="103"/>
  <c r="G28" i="103"/>
  <c r="J22" i="103"/>
  <c r="I22" i="103"/>
  <c r="H22" i="103"/>
  <c r="G22" i="103"/>
  <c r="H20" i="103"/>
  <c r="G20" i="103"/>
  <c r="F40" i="103"/>
  <c r="F28" i="103"/>
  <c r="F22" i="103"/>
  <c r="D44" i="103"/>
  <c r="F40" i="104" l="1"/>
  <c r="G20" i="104" s="1"/>
  <c r="I40" i="104"/>
  <c r="I20" i="103"/>
  <c r="J20" i="103" s="1"/>
  <c r="L1349" i="89" l="1"/>
  <c r="L1350" i="89"/>
  <c r="L1351" i="89"/>
  <c r="L1352" i="89"/>
  <c r="L1353" i="89"/>
  <c r="L1354" i="89"/>
  <c r="L1355" i="89"/>
  <c r="L1356" i="89"/>
  <c r="L1357" i="89"/>
  <c r="L1358" i="89"/>
  <c r="L1359" i="89"/>
  <c r="L1360" i="89"/>
  <c r="L1361" i="89"/>
  <c r="L1362" i="89"/>
  <c r="L1363" i="89"/>
  <c r="L1364" i="89"/>
  <c r="L1365" i="89"/>
  <c r="L1366" i="89"/>
  <c r="L2" i="90" l="1"/>
  <c r="L3" i="90"/>
  <c r="L4" i="90"/>
  <c r="L5" i="90"/>
  <c r="L6" i="90"/>
  <c r="L7" i="90"/>
  <c r="L8" i="90"/>
  <c r="L9" i="90"/>
  <c r="L10" i="90"/>
  <c r="L11" i="90"/>
  <c r="L12" i="90"/>
  <c r="L13" i="90"/>
  <c r="L14" i="90"/>
  <c r="L15" i="90"/>
  <c r="L16" i="90"/>
  <c r="L17" i="90"/>
  <c r="L18" i="90"/>
  <c r="L19" i="90"/>
  <c r="L20" i="90"/>
  <c r="L21" i="90"/>
  <c r="L22" i="90"/>
  <c r="L23" i="90"/>
  <c r="L24" i="90"/>
  <c r="L25" i="90"/>
  <c r="L26" i="90"/>
  <c r="L27" i="90"/>
  <c r="L28" i="90"/>
  <c r="L29" i="90"/>
  <c r="L31" i="90"/>
  <c r="L32" i="90"/>
  <c r="L97" i="90"/>
  <c r="L98" i="90"/>
  <c r="L99" i="90"/>
  <c r="L100" i="90"/>
  <c r="L101" i="90"/>
  <c r="L102" i="90"/>
  <c r="L103" i="90"/>
  <c r="L104" i="90"/>
  <c r="L105" i="90"/>
  <c r="L106" i="90"/>
  <c r="L107" i="90"/>
  <c r="L108" i="90"/>
  <c r="L109" i="90"/>
  <c r="L110" i="90"/>
  <c r="L111" i="90"/>
  <c r="L112" i="90"/>
  <c r="L113" i="90"/>
  <c r="L114" i="90"/>
  <c r="L115" i="90"/>
  <c r="L116" i="90"/>
  <c r="L117" i="90"/>
  <c r="L119" i="90"/>
  <c r="L120" i="90"/>
  <c r="L121" i="90"/>
  <c r="L122" i="90"/>
  <c r="L123" i="90"/>
  <c r="L124" i="90"/>
  <c r="L126" i="90"/>
  <c r="L127" i="90"/>
  <c r="L128" i="90"/>
  <c r="L129" i="90"/>
  <c r="L130" i="90"/>
  <c r="L131" i="90"/>
  <c r="L132" i="90"/>
  <c r="L133" i="90"/>
  <c r="L134" i="90"/>
  <c r="L135" i="90"/>
  <c r="L136" i="90"/>
  <c r="L137" i="90"/>
  <c r="L138" i="90"/>
  <c r="L141" i="90"/>
  <c r="L145" i="90"/>
  <c r="L146" i="90"/>
  <c r="L147" i="90"/>
  <c r="L149" i="90"/>
  <c r="L151" i="90"/>
  <c r="L152" i="90"/>
  <c r="L153" i="90"/>
  <c r="L154" i="90"/>
  <c r="L155" i="90"/>
  <c r="L156" i="90"/>
  <c r="L157" i="90"/>
  <c r="L158" i="90"/>
  <c r="L159" i="90"/>
  <c r="L160" i="90"/>
  <c r="L161" i="90"/>
  <c r="L162" i="90"/>
  <c r="L163" i="90"/>
  <c r="L164" i="90"/>
  <c r="L165" i="90"/>
  <c r="L166" i="90"/>
  <c r="L167" i="90"/>
  <c r="L168" i="90"/>
  <c r="L169" i="90"/>
  <c r="L172" i="90"/>
  <c r="L173" i="90"/>
  <c r="L174" i="90"/>
  <c r="L175" i="90"/>
  <c r="L176" i="90"/>
  <c r="L177" i="90"/>
  <c r="L178" i="90"/>
  <c r="L179" i="90"/>
  <c r="L180" i="90"/>
  <c r="L181" i="90"/>
  <c r="L182" i="90"/>
  <c r="L183" i="90"/>
  <c r="L184" i="90"/>
  <c r="L185" i="90"/>
  <c r="L186" i="90"/>
  <c r="L187" i="90"/>
  <c r="L188" i="90"/>
  <c r="L189" i="90"/>
  <c r="L190" i="90"/>
  <c r="L191" i="90"/>
  <c r="L192" i="90"/>
  <c r="L193" i="90"/>
  <c r="L194" i="90"/>
  <c r="L195" i="90"/>
  <c r="L196" i="90"/>
  <c r="L197" i="90"/>
  <c r="L198" i="90"/>
  <c r="L199" i="90"/>
  <c r="L200" i="90"/>
  <c r="L201" i="90"/>
  <c r="L202" i="90"/>
  <c r="L203" i="90"/>
  <c r="L204" i="90"/>
  <c r="L205" i="90"/>
  <c r="L206" i="90"/>
  <c r="L207" i="90"/>
  <c r="L208" i="90"/>
  <c r="L209" i="90"/>
  <c r="L210" i="90"/>
  <c r="L211" i="90"/>
  <c r="L212" i="90"/>
  <c r="L213" i="90"/>
  <c r="L214" i="90"/>
  <c r="L215" i="90"/>
  <c r="L216" i="90"/>
  <c r="L217" i="90"/>
  <c r="L218" i="90"/>
  <c r="L219" i="90"/>
  <c r="L220" i="90"/>
  <c r="L221" i="90"/>
  <c r="L222" i="90"/>
  <c r="L223" i="90"/>
  <c r="L224" i="90"/>
  <c r="L225" i="90"/>
  <c r="L226" i="90"/>
  <c r="L227" i="90"/>
  <c r="L228" i="90"/>
  <c r="L229" i="90"/>
  <c r="L230" i="90"/>
  <c r="L231" i="90"/>
  <c r="L232" i="90"/>
  <c r="L233" i="90"/>
  <c r="L234" i="90"/>
  <c r="L235" i="90"/>
  <c r="L236" i="90"/>
  <c r="L237" i="90"/>
  <c r="L238" i="90"/>
  <c r="L239" i="90"/>
  <c r="L240" i="90"/>
  <c r="L241" i="90"/>
  <c r="L242" i="90"/>
  <c r="L243" i="90"/>
  <c r="L244" i="90"/>
  <c r="L245" i="90"/>
  <c r="L246" i="90"/>
  <c r="L247" i="90"/>
  <c r="L248" i="90"/>
  <c r="L249" i="90"/>
  <c r="L250" i="90"/>
  <c r="L251" i="90"/>
  <c r="L252" i="90"/>
  <c r="L253" i="90"/>
  <c r="L254" i="90"/>
  <c r="L255" i="90"/>
  <c r="L256" i="90"/>
  <c r="L257" i="90"/>
  <c r="L258" i="90"/>
  <c r="L259" i="90"/>
  <c r="L260" i="90"/>
  <c r="L261" i="90"/>
  <c r="L262" i="90"/>
  <c r="L263" i="90"/>
  <c r="L264" i="90"/>
  <c r="L265" i="90"/>
  <c r="L266" i="90"/>
  <c r="L267" i="90"/>
  <c r="L268" i="90"/>
  <c r="L269" i="90"/>
  <c r="L270" i="90"/>
  <c r="L271" i="90"/>
  <c r="L272" i="90"/>
  <c r="L273" i="90"/>
  <c r="L274" i="90"/>
  <c r="L275" i="90"/>
  <c r="L276" i="90"/>
  <c r="L277" i="90"/>
  <c r="L278" i="90"/>
  <c r="L279" i="90"/>
  <c r="L280" i="90"/>
  <c r="L281" i="90"/>
  <c r="L282" i="90"/>
  <c r="L283" i="90"/>
  <c r="L284" i="90"/>
  <c r="L285" i="90"/>
  <c r="L286" i="90"/>
  <c r="L287" i="90"/>
  <c r="L288" i="90"/>
  <c r="L289" i="90"/>
  <c r="L290" i="90"/>
  <c r="L291" i="90"/>
  <c r="L292" i="90"/>
  <c r="L293" i="90"/>
  <c r="L294" i="90"/>
  <c r="L295" i="90"/>
  <c r="L296" i="90"/>
  <c r="L297" i="90"/>
  <c r="L298" i="90"/>
  <c r="L299" i="90"/>
  <c r="L300" i="90"/>
  <c r="L301" i="90"/>
  <c r="L302" i="90"/>
  <c r="L303" i="90"/>
  <c r="L304" i="90"/>
  <c r="L305" i="90"/>
  <c r="L306" i="90"/>
  <c r="L307" i="90"/>
  <c r="L308" i="90"/>
  <c r="L309" i="90"/>
  <c r="L310" i="90"/>
  <c r="L311" i="90"/>
  <c r="L312" i="90"/>
  <c r="L313" i="90"/>
  <c r="L314" i="90"/>
  <c r="L315" i="90"/>
  <c r="L316" i="90"/>
  <c r="L317" i="90"/>
  <c r="L318" i="90"/>
  <c r="L319" i="90"/>
  <c r="L320" i="90"/>
  <c r="L321" i="90"/>
  <c r="L322" i="90"/>
  <c r="L323" i="90"/>
  <c r="L324" i="90"/>
  <c r="L325" i="90"/>
  <c r="L326" i="90"/>
  <c r="L327" i="90"/>
  <c r="L328" i="90"/>
  <c r="L329" i="90"/>
  <c r="L330" i="90"/>
  <c r="L331" i="90"/>
  <c r="L332" i="90"/>
  <c r="L333" i="90"/>
  <c r="L334" i="90"/>
  <c r="L335" i="90"/>
  <c r="L336" i="90"/>
  <c r="L337" i="90"/>
  <c r="L338" i="90"/>
  <c r="L339" i="90"/>
  <c r="L340" i="90"/>
  <c r="L341" i="90"/>
  <c r="L342" i="90"/>
  <c r="L343" i="90"/>
  <c r="L344" i="90"/>
  <c r="L345" i="90"/>
  <c r="L346" i="90"/>
  <c r="L347" i="90"/>
  <c r="L348" i="90"/>
  <c r="L349" i="90"/>
  <c r="L350" i="90"/>
  <c r="L351" i="90"/>
  <c r="L352" i="90"/>
  <c r="L353" i="90"/>
  <c r="L354" i="90"/>
  <c r="L355" i="90"/>
  <c r="L356" i="90"/>
  <c r="L357" i="90"/>
  <c r="L358" i="90"/>
  <c r="L359" i="90"/>
  <c r="L360" i="90"/>
  <c r="L361" i="90"/>
  <c r="L362" i="90"/>
  <c r="L363" i="90"/>
  <c r="L364" i="90"/>
  <c r="L365" i="90"/>
  <c r="L366" i="90"/>
  <c r="L367" i="90"/>
  <c r="L368" i="90"/>
  <c r="L369" i="90"/>
  <c r="L370" i="90"/>
  <c r="L371" i="90"/>
  <c r="L372" i="90"/>
  <c r="L373" i="90"/>
  <c r="L374" i="90"/>
  <c r="L375" i="90"/>
  <c r="L376" i="90"/>
  <c r="L377" i="90"/>
  <c r="L378" i="90"/>
  <c r="L379" i="90"/>
  <c r="L380" i="90"/>
  <c r="L381" i="90"/>
  <c r="L382" i="90"/>
  <c r="L383" i="90"/>
  <c r="L384" i="90"/>
  <c r="L385" i="90"/>
  <c r="L386" i="90"/>
  <c r="L387" i="90"/>
  <c r="L388" i="90"/>
  <c r="L389" i="90"/>
  <c r="L390" i="90"/>
  <c r="L391" i="90"/>
  <c r="L392" i="90"/>
  <c r="L393" i="90"/>
  <c r="L394" i="90"/>
  <c r="L395" i="90"/>
  <c r="L396" i="90"/>
  <c r="L397" i="90"/>
  <c r="L398" i="90"/>
  <c r="L399" i="90"/>
  <c r="L400" i="90"/>
  <c r="L401" i="90"/>
  <c r="L402" i="90"/>
  <c r="L403" i="90"/>
  <c r="L404" i="90"/>
  <c r="L405" i="90"/>
  <c r="L406" i="90"/>
  <c r="L407" i="90"/>
  <c r="L408" i="90"/>
  <c r="L409" i="90"/>
  <c r="L410" i="90"/>
  <c r="L411" i="90"/>
  <c r="L412" i="90"/>
  <c r="L413" i="90"/>
  <c r="L414" i="90"/>
  <c r="L415" i="90"/>
  <c r="L416" i="90"/>
  <c r="L417" i="90"/>
  <c r="L418" i="90"/>
  <c r="L419" i="90"/>
  <c r="L420" i="90"/>
  <c r="L421" i="90"/>
  <c r="L422" i="90"/>
  <c r="L423" i="90"/>
  <c r="L424" i="90"/>
  <c r="L425" i="90"/>
  <c r="L426" i="90"/>
  <c r="L427" i="90"/>
  <c r="L428" i="90"/>
  <c r="L429" i="90"/>
  <c r="L430" i="90"/>
  <c r="L431" i="90"/>
  <c r="L432" i="90"/>
  <c r="L433" i="90"/>
  <c r="L434" i="90"/>
  <c r="L435" i="90"/>
  <c r="L436" i="90"/>
  <c r="L437" i="90"/>
  <c r="L438" i="90"/>
  <c r="L439" i="90"/>
  <c r="L440" i="90"/>
  <c r="L441" i="90"/>
  <c r="L442" i="90"/>
  <c r="L443" i="90"/>
  <c r="L444" i="90"/>
  <c r="L445" i="90"/>
  <c r="L446" i="90"/>
  <c r="L447" i="90"/>
  <c r="L448" i="90"/>
  <c r="L449" i="90"/>
  <c r="L450" i="90"/>
  <c r="L451" i="90"/>
  <c r="L452" i="90"/>
  <c r="L453" i="90"/>
  <c r="L454" i="90"/>
  <c r="L455" i="90"/>
  <c r="L456" i="90"/>
  <c r="L457" i="90"/>
  <c r="L458" i="90"/>
  <c r="L459" i="90"/>
  <c r="L460" i="90"/>
  <c r="L461" i="90"/>
  <c r="L462" i="90"/>
  <c r="L463" i="90"/>
  <c r="L464" i="90"/>
  <c r="L465" i="90"/>
  <c r="L466" i="90"/>
  <c r="L467" i="90"/>
  <c r="L468" i="90"/>
  <c r="L469" i="90"/>
  <c r="L470" i="90"/>
  <c r="L471" i="90"/>
  <c r="L472" i="90"/>
  <c r="L473" i="90"/>
  <c r="L474" i="90"/>
  <c r="L475" i="90"/>
  <c r="L476" i="90"/>
  <c r="L477" i="90"/>
  <c r="L478" i="90"/>
  <c r="L479" i="90"/>
  <c r="L480" i="90"/>
  <c r="L481" i="90"/>
  <c r="L482" i="90"/>
  <c r="L483" i="90"/>
  <c r="L484" i="90"/>
  <c r="L485" i="90"/>
  <c r="L486" i="90"/>
  <c r="L487" i="90"/>
  <c r="L488" i="90"/>
  <c r="L489" i="90"/>
  <c r="L490" i="90"/>
  <c r="L491" i="90"/>
  <c r="L492" i="90"/>
  <c r="L493" i="90"/>
  <c r="L494" i="90"/>
  <c r="L495" i="90"/>
  <c r="L496" i="90"/>
  <c r="L497" i="90"/>
  <c r="L498" i="90"/>
  <c r="L499" i="90"/>
  <c r="L500" i="90"/>
  <c r="L501" i="90"/>
  <c r="L502" i="90"/>
  <c r="L503" i="90"/>
  <c r="L504" i="90"/>
  <c r="L505" i="90"/>
  <c r="L506" i="90"/>
  <c r="L507" i="90"/>
  <c r="L508" i="90"/>
  <c r="L509" i="90"/>
  <c r="L510" i="90"/>
  <c r="L511" i="90"/>
  <c r="L512" i="90"/>
  <c r="L513" i="90"/>
  <c r="L514" i="90"/>
  <c r="L515" i="90"/>
  <c r="L516" i="90"/>
  <c r="L517" i="90"/>
  <c r="L518" i="90"/>
  <c r="L519" i="90"/>
  <c r="L520" i="90"/>
  <c r="L521" i="90"/>
  <c r="L522" i="90"/>
  <c r="L523" i="90"/>
  <c r="L524" i="90"/>
  <c r="L525" i="90"/>
  <c r="L526" i="90"/>
  <c r="L527" i="90"/>
  <c r="L528" i="90"/>
  <c r="L529" i="90"/>
  <c r="L530" i="90"/>
  <c r="L531" i="90"/>
  <c r="L532" i="90"/>
  <c r="L533" i="90"/>
  <c r="L534" i="90"/>
  <c r="L535" i="90"/>
  <c r="L536" i="90"/>
  <c r="L537" i="90"/>
  <c r="L538" i="90"/>
  <c r="L539" i="90"/>
  <c r="L540" i="90"/>
  <c r="L541" i="90"/>
  <c r="L542" i="90"/>
  <c r="L543" i="90"/>
  <c r="L544" i="90"/>
  <c r="L545" i="90"/>
  <c r="L546" i="90"/>
  <c r="L547" i="90"/>
  <c r="L548" i="90"/>
  <c r="L549" i="90"/>
  <c r="L550" i="90"/>
  <c r="L551" i="90"/>
  <c r="L552" i="90"/>
  <c r="L553" i="90"/>
  <c r="L554" i="90"/>
  <c r="L555" i="90"/>
  <c r="L556" i="90"/>
  <c r="L557" i="90"/>
  <c r="L558" i="90"/>
  <c r="L559" i="90"/>
  <c r="L560" i="90"/>
  <c r="L561" i="90"/>
  <c r="L562" i="90"/>
  <c r="L563" i="90"/>
  <c r="L564" i="90"/>
  <c r="L565" i="90"/>
  <c r="L566" i="90"/>
  <c r="L567" i="90"/>
  <c r="L568" i="90"/>
  <c r="L569" i="90"/>
  <c r="L570" i="90"/>
  <c r="L571" i="90"/>
  <c r="L572" i="90"/>
  <c r="L573" i="90"/>
  <c r="L574" i="90"/>
  <c r="L575" i="90"/>
  <c r="L576" i="90"/>
  <c r="L577" i="90"/>
  <c r="L578" i="90"/>
  <c r="L579" i="90"/>
  <c r="L580" i="90"/>
  <c r="L581" i="90"/>
  <c r="L582" i="90"/>
  <c r="L583" i="90"/>
  <c r="L584" i="90"/>
  <c r="L585" i="90"/>
  <c r="L586" i="90"/>
  <c r="L587" i="90"/>
  <c r="L588" i="90"/>
  <c r="L589" i="90"/>
  <c r="L590" i="90"/>
  <c r="L591" i="90"/>
  <c r="L592" i="90"/>
  <c r="L593" i="90"/>
  <c r="L594" i="90"/>
  <c r="L595" i="90"/>
  <c r="L596" i="90"/>
  <c r="L597" i="90"/>
  <c r="L598" i="90"/>
  <c r="L599" i="90"/>
  <c r="L600" i="90"/>
  <c r="L601" i="90"/>
  <c r="L602" i="90"/>
  <c r="L603" i="90"/>
  <c r="L604" i="90"/>
  <c r="L605" i="90"/>
  <c r="L606" i="90"/>
  <c r="L607" i="90"/>
  <c r="L608" i="90"/>
  <c r="L609" i="90"/>
  <c r="L610" i="90"/>
  <c r="L611" i="90"/>
  <c r="L612" i="90"/>
  <c r="L613" i="90"/>
  <c r="L614" i="90"/>
  <c r="L615" i="90"/>
  <c r="L616" i="90"/>
  <c r="L617" i="90"/>
  <c r="L618" i="90"/>
  <c r="L619" i="90"/>
  <c r="L620" i="90"/>
  <c r="L621" i="90"/>
  <c r="L622" i="90"/>
  <c r="L623" i="90"/>
  <c r="L624" i="90"/>
  <c r="L625" i="90"/>
  <c r="L626" i="90"/>
  <c r="L627" i="90"/>
  <c r="L628" i="90"/>
  <c r="L629" i="90"/>
  <c r="L630" i="90"/>
  <c r="L631" i="90"/>
  <c r="L632" i="90"/>
  <c r="L633" i="90"/>
  <c r="L634" i="90"/>
  <c r="L635" i="90"/>
  <c r="L636" i="90"/>
  <c r="L637" i="90"/>
  <c r="L638" i="90"/>
  <c r="L639" i="90"/>
  <c r="L640" i="90"/>
  <c r="L641" i="90"/>
  <c r="L642" i="90"/>
  <c r="L643" i="90"/>
  <c r="L644" i="90"/>
  <c r="L645" i="90"/>
  <c r="L646" i="90"/>
  <c r="L647" i="90"/>
  <c r="L648" i="90"/>
  <c r="L649" i="90"/>
  <c r="L650" i="90"/>
  <c r="L651" i="90"/>
  <c r="L652" i="90"/>
  <c r="L653" i="90"/>
  <c r="L654" i="90"/>
  <c r="L655" i="90"/>
  <c r="L656" i="90"/>
  <c r="L657" i="90"/>
  <c r="L658" i="90"/>
  <c r="L659" i="90"/>
  <c r="L660" i="90"/>
  <c r="L661" i="90"/>
  <c r="L662" i="90"/>
  <c r="L663" i="90"/>
  <c r="L664" i="90"/>
  <c r="L665" i="90"/>
  <c r="L666" i="90"/>
  <c r="L667" i="90"/>
  <c r="L668" i="90"/>
  <c r="L669" i="90"/>
  <c r="L670" i="90"/>
  <c r="L671" i="90"/>
  <c r="L672" i="90"/>
  <c r="L673" i="90"/>
  <c r="L674" i="90"/>
  <c r="L675" i="90"/>
  <c r="L676" i="90"/>
  <c r="L677" i="90"/>
  <c r="L678" i="90"/>
  <c r="L679" i="90"/>
  <c r="L680" i="90"/>
  <c r="L681" i="90"/>
  <c r="L682" i="90"/>
  <c r="L683" i="90"/>
  <c r="L684" i="90"/>
  <c r="L685" i="90"/>
  <c r="L686" i="90"/>
  <c r="L687" i="90"/>
  <c r="L688" i="90"/>
  <c r="L689" i="90"/>
  <c r="L690" i="90"/>
  <c r="L691" i="90"/>
  <c r="L692" i="90"/>
  <c r="L693" i="90"/>
  <c r="L694" i="90"/>
  <c r="L695" i="90"/>
  <c r="L696" i="90"/>
  <c r="L697" i="90"/>
  <c r="L698" i="90"/>
  <c r="L699" i="90"/>
  <c r="L700" i="90"/>
  <c r="L701" i="90"/>
  <c r="L702" i="90"/>
  <c r="L703" i="90"/>
  <c r="L704" i="90"/>
  <c r="L705" i="90"/>
  <c r="L706" i="90"/>
  <c r="L707" i="90"/>
  <c r="L708" i="90"/>
  <c r="L709" i="90"/>
  <c r="L710" i="90"/>
  <c r="L711" i="90"/>
  <c r="L712" i="90"/>
  <c r="L713" i="90"/>
  <c r="L714" i="90"/>
  <c r="L715" i="90"/>
  <c r="L716" i="90"/>
  <c r="L717" i="90"/>
  <c r="L718" i="90"/>
  <c r="L719" i="90"/>
  <c r="L720" i="90"/>
  <c r="L721" i="90"/>
  <c r="L722" i="90"/>
  <c r="L723" i="90"/>
  <c r="L724" i="90"/>
  <c r="L725" i="90"/>
  <c r="L726" i="90"/>
  <c r="L727" i="90"/>
  <c r="L728" i="90"/>
  <c r="L729" i="90"/>
  <c r="L730" i="90"/>
  <c r="L731" i="90"/>
  <c r="L732" i="90"/>
  <c r="L733" i="90"/>
  <c r="L734" i="90"/>
  <c r="L735" i="90"/>
  <c r="L736" i="90"/>
  <c r="L737" i="90"/>
  <c r="L738" i="90"/>
  <c r="L739" i="90"/>
  <c r="L740" i="90"/>
  <c r="L741" i="90"/>
  <c r="L742" i="90"/>
  <c r="L743" i="90"/>
  <c r="L744" i="90"/>
  <c r="L745" i="90"/>
  <c r="L746" i="90"/>
  <c r="L747" i="90"/>
  <c r="L748" i="90"/>
  <c r="L749" i="90"/>
  <c r="L750" i="90"/>
  <c r="L751" i="90"/>
  <c r="L752" i="90"/>
  <c r="L753" i="90"/>
  <c r="L754" i="90"/>
  <c r="L755" i="90"/>
  <c r="L756" i="90"/>
  <c r="L757" i="90"/>
  <c r="L758" i="90"/>
  <c r="L759" i="90"/>
  <c r="L760" i="90"/>
  <c r="L761" i="90"/>
  <c r="L762" i="90"/>
  <c r="L763" i="90"/>
  <c r="L764" i="90"/>
  <c r="L765" i="90"/>
  <c r="L766" i="90"/>
  <c r="L767" i="90"/>
  <c r="L768" i="90"/>
  <c r="L769" i="90"/>
  <c r="L770" i="90"/>
  <c r="L771" i="90"/>
  <c r="L772" i="90"/>
  <c r="L773" i="90"/>
  <c r="L774" i="90"/>
  <c r="L775" i="90"/>
  <c r="L776" i="90"/>
  <c r="L777" i="90"/>
  <c r="L778" i="90"/>
  <c r="L779" i="90"/>
  <c r="L780" i="90"/>
  <c r="L781" i="90"/>
  <c r="L782" i="90"/>
  <c r="L783" i="90"/>
  <c r="L784" i="90"/>
  <c r="L785" i="90"/>
  <c r="L786" i="90"/>
  <c r="L787" i="90"/>
  <c r="L788" i="90"/>
  <c r="L789" i="90"/>
  <c r="L790" i="90"/>
  <c r="L791" i="90"/>
  <c r="L792" i="90"/>
  <c r="L793" i="90"/>
  <c r="L794" i="90"/>
  <c r="L795" i="90"/>
  <c r="L796" i="90"/>
  <c r="L797" i="90"/>
  <c r="L798" i="90"/>
  <c r="L799" i="90"/>
  <c r="L800" i="90"/>
  <c r="L801" i="90"/>
  <c r="L802" i="90"/>
  <c r="L803" i="90"/>
  <c r="L804" i="90"/>
  <c r="L805" i="90"/>
  <c r="L806" i="90"/>
  <c r="L807" i="90"/>
  <c r="L808" i="90"/>
  <c r="L809" i="90"/>
  <c r="L810" i="90"/>
  <c r="L811" i="90"/>
  <c r="L812" i="90"/>
  <c r="L813" i="90"/>
  <c r="L814" i="90"/>
  <c r="L815" i="90"/>
  <c r="L816" i="90"/>
  <c r="L817" i="90"/>
  <c r="L818" i="90"/>
  <c r="L819" i="90"/>
  <c r="L820" i="90"/>
  <c r="L821" i="90"/>
  <c r="L822" i="90"/>
  <c r="L823" i="90"/>
  <c r="L824" i="90"/>
  <c r="L825" i="90"/>
  <c r="L826" i="90"/>
  <c r="L827" i="90"/>
  <c r="L828" i="90"/>
  <c r="L829" i="90"/>
  <c r="L830" i="90"/>
  <c r="L831" i="90"/>
  <c r="L832" i="90"/>
  <c r="L833" i="90"/>
  <c r="L834" i="90"/>
  <c r="L835" i="90"/>
  <c r="L836" i="90"/>
  <c r="L837" i="90"/>
  <c r="L838" i="90"/>
  <c r="L839" i="90"/>
  <c r="L840" i="90"/>
  <c r="L841" i="90"/>
  <c r="L842" i="90"/>
  <c r="L843" i="90"/>
  <c r="L844" i="90"/>
  <c r="L845" i="90"/>
  <c r="L846" i="90"/>
  <c r="L847" i="90"/>
  <c r="L848" i="90"/>
  <c r="L849" i="90"/>
  <c r="L850" i="90"/>
  <c r="L851" i="90"/>
  <c r="L852" i="90"/>
  <c r="L853" i="90"/>
  <c r="L854" i="90"/>
  <c r="L855" i="90"/>
  <c r="L856" i="90"/>
  <c r="L857" i="90"/>
  <c r="L858" i="90"/>
  <c r="L859" i="90"/>
  <c r="L860" i="90"/>
  <c r="L861" i="90"/>
  <c r="L862" i="90"/>
  <c r="L863" i="90"/>
  <c r="L864" i="90"/>
  <c r="L865" i="90"/>
  <c r="L866" i="90"/>
  <c r="L867" i="90"/>
  <c r="L868" i="90"/>
  <c r="L869" i="90"/>
  <c r="L870" i="90"/>
  <c r="L871" i="90"/>
  <c r="L872" i="90"/>
  <c r="L873" i="90"/>
  <c r="L874" i="90"/>
  <c r="L875" i="90"/>
  <c r="L876" i="90"/>
  <c r="L877" i="90"/>
  <c r="L878" i="90"/>
  <c r="L879" i="90"/>
  <c r="L880" i="90"/>
  <c r="L881" i="90"/>
  <c r="L882" i="90"/>
  <c r="L883" i="90"/>
  <c r="L884" i="90"/>
  <c r="L885" i="90"/>
  <c r="L886" i="90"/>
  <c r="L887" i="90"/>
  <c r="L888" i="90"/>
  <c r="L889" i="90"/>
  <c r="L890" i="90"/>
  <c r="L891" i="90"/>
  <c r="L892" i="90"/>
  <c r="L893" i="90"/>
  <c r="L894" i="90"/>
  <c r="L895" i="90"/>
  <c r="L896" i="90"/>
  <c r="L897" i="90"/>
  <c r="L898" i="90"/>
  <c r="L899" i="90"/>
  <c r="L900" i="90"/>
  <c r="L901" i="90"/>
  <c r="L902" i="90"/>
  <c r="L903" i="90"/>
  <c r="L904" i="90"/>
  <c r="L905" i="90"/>
  <c r="L906" i="90"/>
  <c r="L907" i="90"/>
  <c r="L908" i="90"/>
  <c r="L909" i="90"/>
  <c r="L910" i="90"/>
  <c r="L911" i="90"/>
  <c r="L912" i="90"/>
  <c r="L913" i="90"/>
  <c r="L914" i="90"/>
  <c r="L915" i="90"/>
  <c r="L916" i="90"/>
  <c r="L917" i="90"/>
  <c r="L918" i="90"/>
  <c r="L919" i="90"/>
  <c r="L920" i="90"/>
  <c r="L921" i="90"/>
  <c r="L922" i="90"/>
  <c r="L923" i="90"/>
  <c r="L924" i="90"/>
  <c r="L925" i="90"/>
  <c r="L926" i="90"/>
  <c r="L927" i="90"/>
  <c r="L928" i="90"/>
  <c r="L929" i="90"/>
  <c r="L930" i="90"/>
  <c r="L931" i="90"/>
  <c r="L932" i="90"/>
  <c r="L933" i="90"/>
  <c r="L934" i="90"/>
  <c r="L935" i="90"/>
  <c r="L936" i="90"/>
  <c r="L937" i="90"/>
  <c r="L938" i="90"/>
  <c r="L939" i="90"/>
  <c r="L940" i="90"/>
  <c r="L941" i="90"/>
  <c r="L942" i="90"/>
  <c r="L943" i="90"/>
  <c r="L944" i="90"/>
  <c r="L945" i="90"/>
  <c r="L946" i="90"/>
  <c r="L947" i="90"/>
  <c r="L948" i="90"/>
  <c r="L949" i="90"/>
  <c r="L950" i="90"/>
  <c r="L951" i="90"/>
  <c r="L952" i="90"/>
  <c r="L953" i="90"/>
  <c r="L954" i="90"/>
  <c r="L955" i="90"/>
  <c r="L956" i="90"/>
  <c r="L957" i="90"/>
  <c r="L958" i="90"/>
  <c r="L959" i="90"/>
  <c r="L960" i="90"/>
  <c r="L961" i="90"/>
  <c r="L962" i="90"/>
  <c r="L963" i="90"/>
  <c r="L964" i="90"/>
  <c r="L965" i="90"/>
  <c r="L966" i="90"/>
  <c r="L967" i="90"/>
  <c r="L968" i="90"/>
  <c r="L969" i="90"/>
  <c r="L970" i="90"/>
  <c r="L971" i="90"/>
  <c r="L972" i="90"/>
  <c r="L973" i="90"/>
  <c r="L974" i="90"/>
  <c r="L975" i="90"/>
  <c r="L976" i="90"/>
  <c r="L977" i="90"/>
  <c r="L978" i="90"/>
  <c r="L979" i="90"/>
  <c r="L980" i="90"/>
  <c r="L981" i="90"/>
  <c r="L982" i="90"/>
  <c r="L983" i="90"/>
  <c r="L984" i="90"/>
  <c r="L985" i="90"/>
  <c r="L986" i="90"/>
  <c r="L987" i="90"/>
  <c r="L988" i="90"/>
  <c r="L989" i="90"/>
  <c r="L990" i="90"/>
  <c r="L991" i="90"/>
  <c r="L992" i="90"/>
  <c r="L993" i="90"/>
  <c r="L994" i="90"/>
  <c r="L995" i="90"/>
  <c r="L996" i="90"/>
  <c r="L997" i="90"/>
  <c r="L998" i="90"/>
  <c r="L999" i="90"/>
  <c r="L1000" i="90"/>
  <c r="L1001" i="90"/>
  <c r="L1002" i="90"/>
  <c r="L1003" i="90"/>
  <c r="L1004" i="90"/>
  <c r="L1005" i="90"/>
  <c r="L1006" i="90"/>
  <c r="L1007" i="90"/>
  <c r="L1008" i="90"/>
  <c r="L1009" i="90"/>
  <c r="L1010" i="90"/>
  <c r="L1011" i="90"/>
  <c r="L1012" i="90"/>
  <c r="L1013" i="90"/>
  <c r="L1014" i="90"/>
  <c r="L1015" i="90"/>
  <c r="L1016" i="90"/>
  <c r="L1017" i="90"/>
  <c r="L1018" i="90"/>
  <c r="L1019" i="90"/>
  <c r="L1020" i="90"/>
  <c r="L1021" i="90"/>
  <c r="L1022" i="90"/>
  <c r="L1023" i="90"/>
  <c r="L1024" i="90"/>
  <c r="L1025" i="90"/>
  <c r="L1026" i="90"/>
  <c r="L1027" i="90"/>
  <c r="L1028" i="90"/>
  <c r="L1029" i="90"/>
  <c r="L1030" i="90"/>
  <c r="L1031" i="90"/>
  <c r="L1032" i="90"/>
  <c r="L1033" i="90"/>
  <c r="L1034" i="90"/>
  <c r="L1035" i="90"/>
  <c r="L1036" i="90"/>
  <c r="L1037" i="90"/>
  <c r="L1038" i="90"/>
  <c r="L1039" i="90"/>
  <c r="L1040" i="90"/>
  <c r="L1041" i="90"/>
  <c r="L1042" i="90"/>
  <c r="L1043" i="90"/>
  <c r="L1044" i="90"/>
  <c r="L1045" i="90"/>
  <c r="L1046" i="90"/>
  <c r="L1047" i="90"/>
  <c r="L1048" i="90"/>
  <c r="L1049" i="90"/>
  <c r="L1050" i="90"/>
  <c r="L1051" i="90"/>
  <c r="L1052" i="90"/>
  <c r="L1053" i="90"/>
  <c r="L1054" i="90"/>
  <c r="L1055" i="90"/>
  <c r="L1056" i="90"/>
  <c r="L1057" i="90"/>
  <c r="L1058" i="90"/>
  <c r="L1059" i="90"/>
  <c r="L1060" i="90"/>
  <c r="L1061" i="90"/>
  <c r="L1062" i="90"/>
  <c r="L1063" i="90"/>
  <c r="L1064" i="90"/>
  <c r="L1065" i="90"/>
  <c r="L1066" i="90"/>
  <c r="L1067" i="90"/>
  <c r="L1068" i="90"/>
  <c r="L1069" i="90"/>
  <c r="L1070" i="90"/>
  <c r="L1071" i="90"/>
  <c r="L1072" i="90"/>
  <c r="L1073" i="90"/>
  <c r="L1074" i="90"/>
  <c r="L1075" i="90"/>
  <c r="L1076" i="90"/>
  <c r="L1077" i="90"/>
  <c r="L1078" i="90"/>
  <c r="L1079" i="90"/>
  <c r="L1080" i="90"/>
  <c r="L1081" i="90"/>
  <c r="L1082" i="90"/>
  <c r="L1083" i="90"/>
  <c r="L1084" i="90"/>
  <c r="L1085" i="90"/>
  <c r="L1086" i="90"/>
  <c r="L1087" i="90"/>
  <c r="L1088" i="90"/>
  <c r="L1089" i="90"/>
  <c r="L1090" i="90"/>
  <c r="L1091" i="90"/>
  <c r="L1092" i="90"/>
  <c r="L1093" i="90"/>
  <c r="L1094" i="90"/>
  <c r="L1095" i="90"/>
  <c r="L1096" i="90"/>
  <c r="L1097" i="90"/>
  <c r="L1098" i="90"/>
  <c r="L1099" i="90"/>
  <c r="L1100" i="90"/>
  <c r="L1101" i="90"/>
  <c r="L1102" i="90"/>
  <c r="L1103" i="90"/>
  <c r="L1104" i="90"/>
  <c r="L1105" i="90"/>
  <c r="L1106" i="90"/>
  <c r="L1107" i="90"/>
  <c r="L1108" i="90"/>
  <c r="L1109" i="90"/>
  <c r="L1110" i="90"/>
  <c r="L1111" i="90"/>
  <c r="L1112" i="90"/>
  <c r="L1113" i="90"/>
  <c r="L1114" i="90"/>
  <c r="L1115" i="90"/>
  <c r="L1116" i="90"/>
  <c r="L1117" i="90"/>
  <c r="L1118" i="90"/>
  <c r="L1119" i="90"/>
  <c r="L1120" i="90"/>
  <c r="L1121" i="90"/>
  <c r="L1122" i="90"/>
  <c r="L1123" i="90"/>
  <c r="L1124" i="90"/>
  <c r="L1125" i="90"/>
  <c r="L1126" i="90"/>
  <c r="L1127" i="90"/>
  <c r="L1128" i="90"/>
  <c r="L1129" i="90"/>
  <c r="L1130" i="90"/>
  <c r="L1131" i="90"/>
  <c r="L1132" i="90"/>
  <c r="L1133" i="90"/>
  <c r="L1134" i="90"/>
  <c r="L1135" i="90"/>
  <c r="L1136" i="90"/>
  <c r="L1137" i="90"/>
  <c r="L1138" i="90"/>
  <c r="L1139" i="90"/>
  <c r="L1140" i="90"/>
  <c r="L1141" i="90"/>
  <c r="L1142" i="90"/>
  <c r="L1143" i="90"/>
  <c r="L1144" i="90"/>
  <c r="L1145" i="90"/>
  <c r="L1146" i="90"/>
  <c r="L1147" i="90"/>
  <c r="L1148" i="90"/>
  <c r="L1149" i="90"/>
  <c r="L1150" i="90"/>
  <c r="L1151" i="90"/>
  <c r="L1152" i="90"/>
  <c r="L1153" i="90"/>
  <c r="L1154" i="90"/>
  <c r="L1155" i="90"/>
  <c r="L1156" i="90"/>
  <c r="L1157" i="90"/>
  <c r="L1158" i="90"/>
  <c r="L1159" i="90"/>
  <c r="L1160" i="90"/>
  <c r="L1161" i="90"/>
  <c r="L1162" i="90"/>
  <c r="L1163" i="90"/>
  <c r="L1164" i="90"/>
  <c r="L1165" i="90"/>
  <c r="L1166" i="90"/>
  <c r="L1167" i="90"/>
  <c r="L1168" i="90"/>
  <c r="L1169" i="90"/>
  <c r="L1170" i="90"/>
  <c r="L1171" i="90"/>
  <c r="L1172" i="90"/>
  <c r="L1173" i="90"/>
  <c r="L1174" i="90"/>
  <c r="L1175" i="90"/>
  <c r="L1176" i="90"/>
  <c r="L1177" i="90"/>
  <c r="L1178" i="90"/>
  <c r="L1179" i="90"/>
  <c r="L1180" i="90"/>
  <c r="L1181" i="90"/>
  <c r="L1182" i="90"/>
  <c r="L1183" i="90"/>
  <c r="L1184" i="90"/>
  <c r="L1185" i="90"/>
  <c r="L1186" i="90"/>
  <c r="L1187" i="90"/>
  <c r="L1188" i="90"/>
  <c r="L1189" i="90"/>
  <c r="L1190" i="90"/>
  <c r="L1191" i="90"/>
  <c r="L1192" i="90"/>
  <c r="L1193" i="90"/>
  <c r="L1194" i="90"/>
  <c r="L1195" i="90"/>
  <c r="L1196" i="90"/>
  <c r="L1197" i="90"/>
  <c r="L1198" i="90"/>
  <c r="L1199" i="90"/>
  <c r="L1200" i="90"/>
  <c r="L1201" i="90"/>
  <c r="L1202" i="90"/>
  <c r="L1203" i="90"/>
  <c r="L1204" i="90"/>
  <c r="L1205" i="90"/>
  <c r="L1206" i="90"/>
  <c r="L1207" i="90"/>
  <c r="L1208" i="90"/>
  <c r="L1209" i="90"/>
  <c r="L1210" i="90"/>
  <c r="L1211" i="90"/>
  <c r="L1212" i="90"/>
  <c r="L1213" i="90"/>
  <c r="L1214" i="90"/>
  <c r="L1215" i="90"/>
  <c r="L1216" i="90"/>
  <c r="L1217" i="90"/>
  <c r="L1218" i="90"/>
  <c r="L1219" i="90"/>
  <c r="L1220" i="90"/>
  <c r="L1221" i="90"/>
  <c r="L1222" i="90"/>
  <c r="L1223" i="90"/>
  <c r="L1224" i="90"/>
  <c r="L1225" i="90"/>
  <c r="L1226" i="90"/>
  <c r="L1227" i="90"/>
  <c r="L1228" i="90"/>
  <c r="L1229" i="90"/>
  <c r="L1230" i="90"/>
  <c r="L1231" i="90"/>
  <c r="L1232" i="90"/>
  <c r="L1233" i="90"/>
  <c r="L1234" i="90"/>
  <c r="L1235" i="90"/>
  <c r="L1236" i="90"/>
  <c r="L1237" i="90"/>
  <c r="L1238" i="90"/>
  <c r="L1239" i="90"/>
  <c r="L1240" i="90"/>
  <c r="L1241" i="90"/>
  <c r="L1242" i="90"/>
  <c r="L1243" i="90"/>
  <c r="L1244" i="90"/>
  <c r="L1245" i="90"/>
  <c r="L1246" i="90"/>
  <c r="L1247" i="90"/>
  <c r="L1248" i="90"/>
  <c r="L1249" i="90"/>
  <c r="L1250" i="90"/>
  <c r="L1251" i="90"/>
  <c r="L1252" i="90"/>
  <c r="L1253" i="90"/>
  <c r="L1254" i="90"/>
  <c r="L1255" i="90"/>
  <c r="L1256" i="90"/>
  <c r="L1257" i="90"/>
  <c r="L1258" i="90"/>
  <c r="L1259" i="90"/>
  <c r="L1260" i="90"/>
  <c r="L1261" i="90"/>
  <c r="L1262" i="90"/>
  <c r="L1263" i="90"/>
  <c r="L1264" i="90"/>
  <c r="L1265" i="90"/>
  <c r="L1266" i="90"/>
  <c r="L1267" i="90"/>
  <c r="L1268" i="90"/>
  <c r="L1269" i="90"/>
  <c r="L1270" i="90"/>
  <c r="L1271" i="90"/>
  <c r="L1272" i="90"/>
  <c r="L1273" i="90"/>
  <c r="L1274" i="90"/>
  <c r="L1275" i="90"/>
  <c r="L1276" i="90"/>
  <c r="L1277" i="90"/>
  <c r="L1278" i="90"/>
  <c r="L1279" i="90"/>
  <c r="L1280" i="90"/>
  <c r="L1281" i="90"/>
  <c r="L1282" i="90"/>
  <c r="L1283" i="90"/>
  <c r="L1284" i="90"/>
  <c r="L1285" i="90"/>
  <c r="L1286" i="90"/>
  <c r="L1287" i="90"/>
  <c r="L1288" i="90"/>
  <c r="L1289" i="90"/>
  <c r="L1290" i="90"/>
  <c r="L1291" i="90"/>
  <c r="L1292" i="90"/>
  <c r="L1293" i="90"/>
  <c r="L1294" i="90"/>
  <c r="L1295" i="90"/>
  <c r="L1296" i="90"/>
  <c r="L1297" i="90"/>
  <c r="L1298" i="90"/>
  <c r="L1299" i="90"/>
  <c r="L1300" i="90"/>
  <c r="L1301" i="90"/>
  <c r="L1302" i="90"/>
  <c r="L1303" i="90"/>
  <c r="L1304" i="90"/>
  <c r="L1305" i="90"/>
  <c r="L1306" i="90"/>
  <c r="L1307" i="90"/>
  <c r="L1308" i="90"/>
  <c r="L1309" i="90"/>
  <c r="L1310" i="90"/>
  <c r="L1311" i="90"/>
  <c r="L1312" i="90"/>
  <c r="L1313" i="90"/>
  <c r="L1314" i="90"/>
  <c r="L1315" i="90"/>
  <c r="L1316" i="90"/>
  <c r="L1317" i="90"/>
  <c r="L1318" i="90"/>
  <c r="L1319" i="90"/>
  <c r="L1320" i="90"/>
  <c r="L1321" i="90"/>
  <c r="L1322" i="90"/>
  <c r="L1323" i="90"/>
  <c r="L1324" i="90"/>
  <c r="L1325" i="90"/>
  <c r="L1326" i="90"/>
  <c r="L1327" i="90"/>
  <c r="L1328" i="90"/>
  <c r="L1329" i="90"/>
  <c r="L1330" i="90"/>
  <c r="L1331" i="90"/>
  <c r="L1332" i="90"/>
  <c r="L1333" i="90"/>
  <c r="L1334" i="90"/>
  <c r="L1335" i="90"/>
  <c r="L1336" i="90"/>
  <c r="L1337" i="90"/>
  <c r="L1338" i="90"/>
  <c r="L1339" i="90"/>
  <c r="L1340" i="90"/>
  <c r="L1341" i="90"/>
  <c r="L1342" i="90"/>
  <c r="L1343" i="90"/>
  <c r="L1344" i="90"/>
  <c r="L1345" i="90"/>
  <c r="L1346" i="90"/>
  <c r="L1347" i="90"/>
  <c r="L1348" i="90"/>
  <c r="L1349" i="90"/>
  <c r="L1350" i="90"/>
  <c r="L1351" i="90"/>
  <c r="L1352" i="90"/>
  <c r="L1353" i="90"/>
  <c r="L1354" i="90"/>
  <c r="L1355" i="90"/>
  <c r="L1356" i="90"/>
  <c r="L1357" i="90"/>
  <c r="L1358" i="90"/>
  <c r="L1359" i="90"/>
  <c r="L1360" i="90"/>
  <c r="L1361" i="90"/>
  <c r="L1362" i="90"/>
  <c r="L1363" i="90"/>
  <c r="L1364" i="90"/>
  <c r="L1365" i="90"/>
  <c r="L1366" i="90"/>
  <c r="L1367" i="90"/>
  <c r="L1368" i="90"/>
  <c r="L1369" i="90"/>
  <c r="L1370" i="90"/>
  <c r="L1371" i="90"/>
  <c r="L1372" i="90"/>
  <c r="L1373" i="90"/>
  <c r="L1374" i="90"/>
  <c r="L1375" i="90"/>
  <c r="L1376" i="90"/>
  <c r="L1377" i="90"/>
  <c r="L1378" i="90"/>
  <c r="L1379" i="90"/>
  <c r="L1380" i="90"/>
  <c r="L1381" i="90"/>
  <c r="L1382" i="90"/>
  <c r="L1383" i="90"/>
  <c r="L1384" i="90"/>
  <c r="L1385" i="90"/>
  <c r="L1386" i="90"/>
  <c r="L1387" i="90"/>
  <c r="L1388" i="90"/>
  <c r="L1389" i="90"/>
  <c r="L1390" i="90"/>
  <c r="L1391" i="90"/>
  <c r="L1392" i="90"/>
  <c r="L1393" i="90"/>
  <c r="L1394" i="90"/>
  <c r="L1395" i="90"/>
  <c r="L1396" i="90"/>
  <c r="L1397" i="90"/>
  <c r="L1398" i="90"/>
  <c r="L1399" i="90"/>
  <c r="L1400" i="90"/>
  <c r="L1401" i="90"/>
  <c r="L1402" i="90"/>
  <c r="L1403" i="90"/>
  <c r="L1404" i="90"/>
  <c r="L1405" i="90"/>
  <c r="L1406" i="90"/>
  <c r="L1407" i="90"/>
  <c r="L1408" i="90"/>
  <c r="L1409" i="90"/>
  <c r="L1410" i="90"/>
  <c r="L1411" i="90"/>
  <c r="L1412" i="90"/>
  <c r="L1413" i="90"/>
  <c r="L1414" i="90"/>
  <c r="L1415" i="90"/>
  <c r="L1416" i="90"/>
  <c r="L1417" i="90"/>
  <c r="L1418" i="90"/>
  <c r="L1419" i="90"/>
  <c r="L1420" i="90"/>
  <c r="L1421" i="90"/>
  <c r="L1422" i="90"/>
  <c r="L1423" i="90"/>
  <c r="L1424" i="90"/>
  <c r="L1425" i="90"/>
  <c r="L1426" i="90"/>
  <c r="L1427" i="90"/>
  <c r="L1428" i="90"/>
  <c r="L1429" i="90"/>
  <c r="L1430" i="90"/>
  <c r="L1431" i="90"/>
  <c r="L1432" i="90"/>
  <c r="L1433" i="90"/>
  <c r="L1434" i="90"/>
  <c r="L1435" i="90"/>
  <c r="L1436" i="90"/>
  <c r="L1437" i="90"/>
  <c r="L1438" i="90"/>
  <c r="L1439" i="90"/>
  <c r="L1440" i="90"/>
  <c r="L1441" i="90"/>
  <c r="L1442" i="90"/>
  <c r="L1443" i="90"/>
  <c r="L1444" i="90"/>
  <c r="L1445" i="90"/>
  <c r="L1446" i="90"/>
  <c r="L1447" i="90"/>
  <c r="L1448" i="90"/>
  <c r="L1449" i="90"/>
  <c r="L1450" i="90"/>
  <c r="L1451" i="90"/>
  <c r="L1452" i="90"/>
  <c r="L1453" i="90"/>
  <c r="L1454" i="90"/>
  <c r="L1455" i="90"/>
  <c r="L1456" i="90"/>
  <c r="L1457" i="90"/>
  <c r="L1458" i="90"/>
  <c r="L1459" i="90"/>
  <c r="L1460" i="90"/>
  <c r="L1461" i="90"/>
  <c r="L1462" i="90"/>
  <c r="L1463" i="90"/>
  <c r="L1464" i="90"/>
  <c r="L1465" i="90"/>
  <c r="L1466" i="90"/>
  <c r="L1467" i="90"/>
  <c r="L1468" i="90"/>
  <c r="L1469" i="90"/>
  <c r="L1470" i="90"/>
  <c r="L1471" i="90"/>
  <c r="L1472" i="90"/>
  <c r="L1473" i="90"/>
  <c r="L1474" i="90"/>
  <c r="L1475" i="90"/>
  <c r="L1476" i="90"/>
  <c r="L1477" i="90"/>
  <c r="L1478" i="90"/>
  <c r="L1479" i="90"/>
  <c r="L1480" i="90"/>
  <c r="L1481" i="90"/>
  <c r="L1482" i="90"/>
  <c r="L1483" i="90"/>
  <c r="L1484" i="90"/>
  <c r="L1485" i="90"/>
  <c r="L1486" i="90"/>
  <c r="L1487" i="90"/>
  <c r="L1488" i="90"/>
  <c r="L1489" i="90"/>
  <c r="L1490" i="90"/>
  <c r="L1491" i="90"/>
  <c r="L1492" i="90"/>
  <c r="L1493" i="90"/>
  <c r="L1494" i="90"/>
  <c r="L1495" i="90"/>
  <c r="L1496" i="90"/>
  <c r="L1497" i="90"/>
  <c r="L1498" i="90"/>
  <c r="L1499" i="90"/>
  <c r="L1500" i="90"/>
  <c r="L1501" i="90"/>
  <c r="L1502" i="90"/>
  <c r="L1503" i="90"/>
  <c r="L1504" i="90"/>
  <c r="L1505" i="90"/>
  <c r="L1506" i="90"/>
  <c r="L1507" i="90"/>
  <c r="L1508" i="90"/>
  <c r="L1509" i="90"/>
  <c r="L1510" i="90"/>
  <c r="L1511" i="90"/>
  <c r="L1512" i="90"/>
  <c r="L1513" i="90"/>
  <c r="L1514" i="90"/>
  <c r="L1515" i="90"/>
  <c r="L1516" i="90"/>
  <c r="L1517" i="90"/>
  <c r="L1518" i="90"/>
  <c r="L1519" i="90"/>
  <c r="L1520" i="90"/>
  <c r="L1521" i="90"/>
  <c r="L1522" i="90"/>
  <c r="L1523" i="90"/>
  <c r="L1524" i="90"/>
  <c r="L1525" i="90"/>
  <c r="L1526" i="90"/>
  <c r="L1527" i="90"/>
  <c r="L1528" i="90"/>
  <c r="L1529" i="90"/>
  <c r="L1530" i="90"/>
  <c r="L1531" i="90"/>
  <c r="L1532" i="90"/>
  <c r="L1533" i="90"/>
  <c r="L1534" i="90"/>
  <c r="L1535" i="90"/>
  <c r="L1536" i="90"/>
  <c r="L1537" i="90"/>
  <c r="L1538" i="90"/>
  <c r="L1539" i="90"/>
  <c r="L1540" i="90"/>
  <c r="L1541" i="90"/>
  <c r="L1542" i="90"/>
  <c r="L1543" i="90"/>
  <c r="L1544" i="90"/>
  <c r="L1545" i="90"/>
  <c r="L1546" i="90"/>
  <c r="L1547" i="90"/>
  <c r="L1548" i="90"/>
  <c r="L1549" i="90"/>
  <c r="L1550" i="90"/>
  <c r="L1551" i="90"/>
  <c r="L1552" i="90"/>
  <c r="L1553" i="90"/>
  <c r="L1554" i="90"/>
  <c r="L1555" i="90"/>
  <c r="L1556" i="90"/>
  <c r="L1557" i="90"/>
  <c r="L1558" i="90"/>
  <c r="L1559" i="90"/>
  <c r="L1560" i="90"/>
  <c r="L1561" i="90"/>
  <c r="L1562" i="90"/>
  <c r="L1563" i="90"/>
  <c r="L1564" i="90"/>
  <c r="L1565" i="90"/>
  <c r="L1566" i="90"/>
  <c r="L1567" i="90"/>
  <c r="L1568" i="90"/>
  <c r="L1569" i="90"/>
  <c r="L1570" i="90"/>
  <c r="L1571" i="90"/>
  <c r="L1572" i="90"/>
  <c r="L1573" i="90"/>
  <c r="L1574" i="90"/>
  <c r="L1575" i="90"/>
  <c r="L1576" i="90"/>
  <c r="L1577" i="90"/>
  <c r="L1578" i="90"/>
  <c r="L1579" i="90"/>
  <c r="L1580" i="90"/>
  <c r="L1581" i="90"/>
  <c r="L1582" i="90"/>
  <c r="L1583" i="90"/>
  <c r="L1584" i="90"/>
  <c r="L1585" i="90"/>
  <c r="L1586" i="90"/>
  <c r="L1587" i="90"/>
  <c r="L1588" i="90"/>
  <c r="L1589" i="90"/>
  <c r="L1590" i="90"/>
  <c r="L1591" i="90"/>
  <c r="L1592" i="90"/>
  <c r="L1593" i="90"/>
  <c r="L1598" i="90"/>
  <c r="L1599" i="90"/>
  <c r="L1600" i="90"/>
  <c r="L1601" i="90"/>
  <c r="L1602" i="90"/>
  <c r="L1604" i="90"/>
  <c r="L1605" i="90"/>
  <c r="L1606" i="90"/>
  <c r="L1607" i="90"/>
  <c r="L1608" i="90"/>
  <c r="L1609" i="90"/>
  <c r="L1610" i="90"/>
  <c r="L1611" i="90"/>
  <c r="L1612" i="90"/>
  <c r="L1615" i="90"/>
  <c r="L1616" i="90"/>
  <c r="L1617" i="90"/>
  <c r="L1618" i="90"/>
  <c r="L1619" i="90"/>
  <c r="L1620" i="90"/>
  <c r="L1626" i="90"/>
  <c r="L1628" i="90"/>
  <c r="L1629" i="90"/>
  <c r="L1630" i="90"/>
  <c r="L1631" i="90"/>
  <c r="L1632" i="90"/>
  <c r="L1633" i="90"/>
  <c r="L1634" i="90"/>
  <c r="L1635" i="90"/>
  <c r="L1636" i="90"/>
  <c r="L1637" i="90"/>
  <c r="L1638" i="90"/>
  <c r="L1639" i="90"/>
  <c r="L1640" i="90"/>
  <c r="L1641" i="90"/>
  <c r="L1642" i="90"/>
  <c r="L1643" i="90"/>
  <c r="L1644" i="90"/>
  <c r="L1645" i="90"/>
  <c r="L1646" i="90"/>
  <c r="L1647" i="90"/>
  <c r="L1648" i="90"/>
  <c r="L1649" i="90"/>
  <c r="L1650" i="90"/>
  <c r="L1651" i="90"/>
  <c r="L1652" i="90"/>
  <c r="L1653" i="90"/>
  <c r="L1654" i="90"/>
  <c r="L1655" i="90"/>
  <c r="L1656" i="90"/>
  <c r="L1657" i="90"/>
  <c r="L1658" i="90"/>
  <c r="L1659" i="90"/>
  <c r="L1660" i="90"/>
  <c r="L1661" i="90"/>
  <c r="L1662" i="90"/>
  <c r="L1663" i="90"/>
  <c r="L1664" i="90"/>
  <c r="L1665" i="90"/>
  <c r="L1666" i="90"/>
  <c r="L1667" i="90"/>
  <c r="L1668" i="90"/>
  <c r="L1669" i="90"/>
  <c r="L1670" i="90"/>
  <c r="L1671" i="90"/>
  <c r="L1672" i="90"/>
  <c r="L1673" i="90"/>
  <c r="L1674" i="90"/>
  <c r="L1675" i="90"/>
  <c r="L1676" i="90"/>
  <c r="L1677" i="90"/>
  <c r="L1678" i="90"/>
  <c r="L1679" i="90"/>
  <c r="L1680" i="90"/>
  <c r="L1681" i="90"/>
  <c r="L1682" i="90"/>
  <c r="L1683" i="90"/>
  <c r="L1684" i="90"/>
  <c r="L1685" i="90"/>
  <c r="L1686" i="90"/>
  <c r="L1687" i="90"/>
  <c r="L1688" i="90"/>
  <c r="L1689" i="90"/>
  <c r="L1690" i="90"/>
  <c r="L1691" i="90"/>
  <c r="L1692" i="90"/>
  <c r="L1693" i="90"/>
  <c r="L1694" i="90"/>
  <c r="L1695" i="90"/>
  <c r="L1696" i="90"/>
  <c r="L1697" i="90"/>
  <c r="L1698" i="90"/>
  <c r="L1699" i="90"/>
  <c r="L1700" i="90"/>
  <c r="L1701" i="90"/>
  <c r="L1702" i="90"/>
  <c r="L1703" i="90"/>
  <c r="L1704" i="90"/>
  <c r="L1705" i="90"/>
  <c r="L1706" i="90"/>
  <c r="L1707" i="90"/>
  <c r="L1708" i="90"/>
  <c r="L1709" i="90"/>
  <c r="L1710" i="90"/>
  <c r="L1711" i="90"/>
  <c r="L1712" i="90"/>
  <c r="L1713" i="90"/>
  <c r="L1714" i="90"/>
  <c r="L1715" i="90"/>
  <c r="L1716" i="90"/>
  <c r="L1717" i="90"/>
  <c r="L1718" i="90"/>
  <c r="L1719" i="90"/>
  <c r="L1720" i="90"/>
  <c r="L1721" i="90"/>
  <c r="L1722" i="90"/>
  <c r="L1723" i="90"/>
  <c r="L1724" i="90"/>
  <c r="L1725" i="90"/>
  <c r="L1726" i="90"/>
  <c r="L1727" i="90"/>
  <c r="L1728" i="90"/>
  <c r="L1729" i="90"/>
  <c r="L1730" i="90"/>
  <c r="L1731" i="90"/>
  <c r="L1732" i="90"/>
  <c r="L1733" i="90"/>
  <c r="L1734" i="90"/>
  <c r="L1735" i="90"/>
  <c r="L1736" i="90"/>
  <c r="L1737" i="90"/>
  <c r="L1738" i="90"/>
  <c r="L1739" i="90"/>
  <c r="L1740" i="90"/>
  <c r="L1741" i="90"/>
  <c r="L1742" i="90"/>
  <c r="L1743" i="90"/>
  <c r="L1744" i="90"/>
  <c r="L1745" i="90"/>
  <c r="L1746" i="90"/>
  <c r="L1747" i="90"/>
  <c r="L1748" i="90"/>
  <c r="L1749" i="90"/>
  <c r="L1750" i="90"/>
  <c r="L1751" i="90"/>
  <c r="L1752" i="90"/>
  <c r="L1753" i="90"/>
  <c r="L1754" i="90"/>
  <c r="L1755" i="90"/>
  <c r="L1756" i="90"/>
  <c r="L1757" i="90"/>
  <c r="L1758" i="90"/>
  <c r="L1759" i="90"/>
  <c r="L1760" i="90"/>
  <c r="L1761" i="90"/>
  <c r="L1762" i="90"/>
  <c r="L1763" i="90"/>
  <c r="L1764" i="90"/>
  <c r="L1765" i="90"/>
  <c r="L1766" i="90"/>
  <c r="L1767" i="90"/>
  <c r="L1768" i="90"/>
  <c r="L1769" i="90"/>
  <c r="L1770" i="90"/>
  <c r="L1771" i="90"/>
  <c r="L1772" i="90"/>
  <c r="L1773" i="90"/>
  <c r="L1774" i="90"/>
  <c r="L1775" i="90"/>
  <c r="L1776" i="90"/>
  <c r="L1777" i="90"/>
  <c r="L1778" i="90"/>
  <c r="L1779" i="90"/>
  <c r="L1780" i="90"/>
  <c r="L1781" i="90"/>
  <c r="L1782" i="90"/>
  <c r="L1783" i="90"/>
  <c r="L1784" i="90"/>
  <c r="L1785" i="90"/>
  <c r="L1786" i="90"/>
  <c r="L1787" i="90"/>
  <c r="L1788" i="90"/>
  <c r="L1789" i="90"/>
  <c r="L1790" i="90"/>
  <c r="L1791" i="90"/>
  <c r="L1792" i="90"/>
  <c r="L1793" i="90"/>
  <c r="L1794" i="90"/>
  <c r="L1795" i="90"/>
  <c r="L1796" i="90"/>
  <c r="L1797" i="90"/>
  <c r="L1798" i="90"/>
  <c r="L1799" i="90"/>
  <c r="L1800" i="90"/>
  <c r="L1801" i="90"/>
  <c r="L1802" i="90"/>
  <c r="L1803" i="90"/>
  <c r="L1804" i="90"/>
  <c r="L1805" i="90"/>
  <c r="L1806" i="90"/>
  <c r="L1807" i="90"/>
  <c r="L1808" i="90"/>
  <c r="L1809" i="90"/>
  <c r="L1810" i="90"/>
  <c r="L1811" i="90"/>
  <c r="L1812" i="90"/>
  <c r="L1813" i="90"/>
  <c r="L1814" i="90"/>
  <c r="L1815" i="90"/>
  <c r="L1816" i="90"/>
  <c r="L1817" i="90"/>
  <c r="L1818" i="90"/>
  <c r="L1819" i="90"/>
  <c r="L1820" i="90"/>
  <c r="L1821" i="90"/>
  <c r="L1822" i="90"/>
  <c r="L1823" i="90"/>
  <c r="L1824" i="90"/>
  <c r="L1825" i="90"/>
  <c r="L1826" i="90"/>
  <c r="L1827" i="90"/>
  <c r="L1828" i="90"/>
  <c r="L1829" i="90"/>
  <c r="L1830" i="90"/>
  <c r="L1831" i="90"/>
  <c r="L1832" i="90"/>
  <c r="L1833" i="90"/>
  <c r="L1834" i="90"/>
  <c r="L1835" i="90"/>
  <c r="L1836" i="90"/>
  <c r="L1837" i="90"/>
  <c r="L1838" i="90"/>
  <c r="L1839" i="90"/>
  <c r="L1840" i="90"/>
  <c r="L1841" i="90"/>
  <c r="L1842" i="90"/>
  <c r="L1843" i="90"/>
  <c r="L1844" i="90"/>
  <c r="L1845" i="90"/>
  <c r="L1846" i="90"/>
  <c r="L1847" i="90"/>
  <c r="L1848" i="90"/>
  <c r="L1849" i="90"/>
  <c r="L1850" i="90"/>
  <c r="L1851" i="90"/>
  <c r="L1852" i="90"/>
  <c r="L1853" i="90"/>
  <c r="L1854" i="90"/>
  <c r="L1855" i="90"/>
  <c r="L1856" i="90"/>
  <c r="L1857" i="90"/>
  <c r="L1858" i="90"/>
  <c r="L1859" i="90"/>
  <c r="L1860" i="90"/>
  <c r="L1861" i="90"/>
  <c r="L1862" i="90"/>
  <c r="L1863" i="90"/>
  <c r="L1864" i="90"/>
  <c r="L1865" i="90"/>
  <c r="L1866" i="90"/>
  <c r="L1867" i="90"/>
  <c r="L1868" i="90"/>
  <c r="L1869" i="90"/>
  <c r="L1870" i="90"/>
  <c r="L1871" i="90"/>
  <c r="L1872" i="90"/>
  <c r="L1873" i="90"/>
  <c r="L1874" i="90"/>
  <c r="L1875" i="90"/>
  <c r="L1876" i="90"/>
  <c r="L1877" i="90"/>
  <c r="L1878" i="90"/>
  <c r="L1879" i="90"/>
  <c r="L1880" i="90"/>
  <c r="L1881" i="90"/>
  <c r="L1882" i="90"/>
  <c r="L1883" i="90"/>
  <c r="L1884" i="90"/>
  <c r="L1885" i="90"/>
  <c r="L1886" i="90"/>
  <c r="L1887" i="90"/>
  <c r="L1888" i="90"/>
  <c r="L1889" i="90"/>
  <c r="L1890" i="90"/>
  <c r="L1891" i="90"/>
  <c r="L1892" i="90"/>
  <c r="L1893" i="90"/>
  <c r="L1894" i="90"/>
  <c r="L1895" i="90"/>
  <c r="L1896" i="90"/>
  <c r="L1897" i="90"/>
  <c r="L1898" i="90"/>
  <c r="L1899" i="90"/>
  <c r="L1900" i="90"/>
  <c r="L1901" i="90"/>
  <c r="L1902" i="90"/>
  <c r="L1903" i="90"/>
  <c r="L1904" i="90"/>
  <c r="L1905" i="90"/>
  <c r="L1906" i="90"/>
  <c r="L1907" i="90"/>
  <c r="L1908" i="90"/>
  <c r="L1909" i="90"/>
  <c r="L1910" i="90"/>
  <c r="L1911" i="90"/>
  <c r="L1912" i="90"/>
  <c r="L1913" i="90"/>
  <c r="L1914" i="90"/>
  <c r="L1915" i="90"/>
  <c r="L1916" i="90"/>
  <c r="L1917" i="90"/>
  <c r="L1918" i="90"/>
  <c r="L1919" i="90"/>
  <c r="L1920" i="90"/>
  <c r="L1921" i="90"/>
  <c r="L1922" i="90"/>
  <c r="L1923" i="90"/>
  <c r="L1924" i="90"/>
  <c r="L1925" i="90"/>
  <c r="L1926" i="90"/>
  <c r="L1927" i="90"/>
  <c r="L1928" i="90"/>
  <c r="L1929" i="90"/>
  <c r="L1930" i="90"/>
  <c r="L1931" i="90"/>
  <c r="L1932" i="90"/>
  <c r="L1933" i="90"/>
  <c r="L1934" i="90"/>
  <c r="L1935" i="90"/>
  <c r="L1936" i="90"/>
  <c r="L1937" i="90"/>
  <c r="L1938" i="90"/>
  <c r="L1939" i="90"/>
  <c r="L1940" i="90"/>
  <c r="L1941" i="90"/>
  <c r="L1942" i="90"/>
  <c r="L1943" i="90"/>
  <c r="L1944" i="90"/>
  <c r="L1945" i="90"/>
  <c r="L1946" i="90"/>
  <c r="L1947" i="90"/>
  <c r="L1948" i="90"/>
  <c r="L1949" i="90"/>
  <c r="L1950" i="90"/>
  <c r="L1951" i="90"/>
  <c r="L1952" i="90"/>
  <c r="L1953" i="90"/>
  <c r="L1954" i="90"/>
  <c r="L1955" i="90"/>
  <c r="L1956" i="90"/>
  <c r="L1957" i="90"/>
  <c r="L1958" i="90"/>
  <c r="L1959" i="90"/>
  <c r="L1960" i="90"/>
  <c r="L1961" i="90"/>
  <c r="L1962" i="90"/>
  <c r="L1963" i="90"/>
  <c r="L1964" i="90"/>
  <c r="L1965" i="90"/>
  <c r="L1966" i="90"/>
  <c r="L1967" i="90"/>
  <c r="L1968" i="90"/>
  <c r="L1969" i="90"/>
  <c r="L1970" i="90"/>
  <c r="L1971" i="90"/>
  <c r="L1972" i="90"/>
  <c r="L1973" i="90"/>
  <c r="L1974" i="90"/>
  <c r="L1975" i="90"/>
  <c r="L1976" i="90"/>
  <c r="L1977" i="90"/>
  <c r="L1978" i="90"/>
  <c r="L1979" i="90"/>
  <c r="L1980" i="90"/>
  <c r="L1981" i="90"/>
  <c r="L1982" i="90"/>
  <c r="L1983" i="90"/>
  <c r="L1984" i="90"/>
  <c r="L1985" i="90"/>
  <c r="L1986" i="90"/>
  <c r="L1987" i="90"/>
  <c r="L1988" i="90"/>
  <c r="L1989" i="90"/>
  <c r="L1990" i="90"/>
  <c r="L1991" i="90"/>
  <c r="L1992" i="90"/>
  <c r="L1993" i="90"/>
  <c r="L1994" i="90"/>
  <c r="L1995" i="90"/>
  <c r="L1996" i="90"/>
  <c r="L1997" i="90"/>
  <c r="L1998" i="90"/>
  <c r="L1999" i="90"/>
  <c r="L2000" i="90"/>
  <c r="L2001" i="90"/>
  <c r="L2002" i="90"/>
  <c r="L2003" i="90"/>
  <c r="L2042" i="90"/>
  <c r="L2043" i="90"/>
  <c r="L2044" i="90"/>
  <c r="L2045" i="90"/>
  <c r="L2046" i="90"/>
  <c r="L2047" i="90"/>
  <c r="L2048" i="90"/>
  <c r="L2049" i="90"/>
  <c r="L2050" i="90"/>
  <c r="L2051" i="90"/>
  <c r="L2052" i="90"/>
  <c r="L2053" i="90"/>
  <c r="L2054" i="90"/>
  <c r="L2055" i="90"/>
  <c r="L2056" i="90"/>
  <c r="L2057" i="90"/>
  <c r="L2058" i="90"/>
  <c r="L2059" i="90"/>
  <c r="L2060" i="90"/>
  <c r="L2061" i="90"/>
  <c r="L2062" i="90"/>
  <c r="L2063" i="90"/>
  <c r="L2064" i="90"/>
  <c r="L2065" i="90"/>
  <c r="L2066" i="90"/>
  <c r="L2067" i="90"/>
  <c r="L2068" i="90"/>
  <c r="L2069" i="90"/>
  <c r="L2070" i="90"/>
  <c r="L2071" i="90"/>
  <c r="L2072" i="90"/>
  <c r="L2073" i="90"/>
  <c r="L2074" i="90"/>
  <c r="L2075" i="90"/>
  <c r="L2076" i="90"/>
  <c r="L2077" i="90"/>
  <c r="L2078" i="90"/>
  <c r="L2079" i="90"/>
  <c r="L2080" i="90"/>
  <c r="L2081" i="90"/>
  <c r="L2082" i="90"/>
  <c r="L2083" i="90"/>
  <c r="L2084" i="90"/>
  <c r="L2085" i="90"/>
  <c r="L2087" i="90"/>
  <c r="L2127" i="90"/>
  <c r="L2128" i="90"/>
  <c r="L2129" i="90"/>
  <c r="L2130" i="90"/>
  <c r="L2131" i="90"/>
  <c r="L2132" i="90"/>
  <c r="L2133" i="90"/>
  <c r="L2134" i="90"/>
  <c r="L2135" i="90"/>
  <c r="L2136" i="90"/>
  <c r="L2137" i="90"/>
  <c r="L2138" i="90"/>
  <c r="L2139" i="90"/>
  <c r="L2140" i="90"/>
  <c r="L2141" i="90"/>
  <c r="L2142" i="90"/>
  <c r="L2143" i="90"/>
  <c r="L2144" i="90"/>
  <c r="L2145" i="90"/>
  <c r="L2146" i="90"/>
  <c r="L2147" i="90"/>
  <c r="L2148" i="90"/>
  <c r="L2149" i="90"/>
  <c r="L2150" i="90"/>
  <c r="L2151" i="90"/>
  <c r="L2152" i="90"/>
  <c r="L2153" i="90"/>
  <c r="L2154" i="90"/>
  <c r="L2155" i="90"/>
  <c r="L2156" i="90"/>
  <c r="L2157" i="90"/>
  <c r="L2158" i="90"/>
  <c r="L2159" i="90"/>
  <c r="L2160" i="90"/>
  <c r="L2161" i="90"/>
  <c r="L2162" i="90"/>
  <c r="L2163" i="90"/>
  <c r="L2164" i="90"/>
  <c r="L2165" i="90"/>
  <c r="L2179" i="90"/>
  <c r="L2180" i="90"/>
  <c r="L2181" i="90"/>
  <c r="L2182" i="90"/>
  <c r="L2183" i="90"/>
  <c r="L2184" i="90"/>
  <c r="L2185" i="90"/>
  <c r="L2186" i="90"/>
  <c r="L2187" i="90"/>
  <c r="L2188" i="90"/>
  <c r="L2189" i="90"/>
  <c r="L2190" i="90"/>
  <c r="L2191" i="90"/>
  <c r="L2192" i="90"/>
  <c r="L2193" i="90"/>
  <c r="L2194" i="90"/>
  <c r="L2195" i="90"/>
  <c r="L2196" i="90"/>
  <c r="L2197" i="90"/>
  <c r="L2198" i="90"/>
  <c r="L2199" i="90"/>
  <c r="L2200" i="90"/>
  <c r="L2201" i="90"/>
  <c r="L2202" i="90"/>
  <c r="L2203" i="90"/>
  <c r="L2204" i="90"/>
  <c r="L2205" i="90"/>
  <c r="L2206" i="90"/>
  <c r="L2207" i="90"/>
  <c r="L2208" i="90"/>
  <c r="L2209" i="90"/>
  <c r="L2210" i="90"/>
  <c r="L2211" i="90"/>
  <c r="L2212" i="90"/>
  <c r="L2213" i="90"/>
  <c r="L2214" i="90"/>
  <c r="L2215" i="90"/>
  <c r="L2216" i="90"/>
  <c r="L2217" i="90"/>
  <c r="L2218" i="90"/>
  <c r="L2219" i="90"/>
  <c r="L2220" i="90"/>
  <c r="L2221" i="90"/>
  <c r="L2222" i="90"/>
  <c r="L2223" i="90"/>
  <c r="L2224" i="90"/>
  <c r="L2225" i="90"/>
  <c r="L2226" i="90"/>
  <c r="L2227" i="90"/>
  <c r="L2228" i="90"/>
  <c r="L2229" i="90"/>
  <c r="L2230" i="90"/>
  <c r="L2231" i="90"/>
  <c r="L2232" i="90"/>
  <c r="L2233" i="90"/>
  <c r="L2234" i="90"/>
  <c r="L2235" i="90"/>
  <c r="L2236" i="90"/>
  <c r="L2237" i="90"/>
  <c r="L2238" i="90"/>
  <c r="L2239" i="90"/>
  <c r="L2240" i="90"/>
  <c r="L2241" i="90"/>
  <c r="L2242" i="90"/>
  <c r="L2243" i="90"/>
  <c r="L2244" i="90"/>
  <c r="L2245" i="90"/>
  <c r="L2246" i="90"/>
  <c r="L2247" i="90"/>
  <c r="L2248" i="90"/>
  <c r="L2249" i="90"/>
  <c r="L2250" i="90"/>
  <c r="L2251" i="90"/>
  <c r="L2252" i="90"/>
  <c r="L2253" i="90"/>
  <c r="L2254" i="90"/>
  <c r="L2255" i="90"/>
  <c r="L2256" i="90"/>
  <c r="L2257" i="90"/>
  <c r="L2258" i="90"/>
  <c r="L2259" i="90"/>
  <c r="L2260" i="90"/>
  <c r="L2261" i="90"/>
  <c r="L2262" i="90"/>
  <c r="L2263" i="90"/>
  <c r="L2264" i="90"/>
  <c r="L2265" i="90"/>
  <c r="L2266" i="90"/>
  <c r="L2267" i="90"/>
  <c r="L2268" i="90"/>
  <c r="L2269" i="90"/>
  <c r="L2270" i="90"/>
  <c r="L2271" i="90"/>
  <c r="L2272" i="90"/>
  <c r="L2273" i="90"/>
  <c r="L2274" i="90"/>
  <c r="L2275" i="90"/>
  <c r="L2276" i="90"/>
  <c r="L2277" i="90"/>
  <c r="L2278" i="90"/>
  <c r="L2279" i="90"/>
  <c r="L2280" i="90"/>
  <c r="L2281" i="90"/>
  <c r="L2282" i="90"/>
  <c r="L2283" i="90"/>
  <c r="L2284" i="90"/>
  <c r="L2285" i="90"/>
  <c r="L2286" i="90"/>
  <c r="L2287" i="90"/>
  <c r="L2288" i="90"/>
  <c r="L2289" i="90"/>
  <c r="L2290" i="90"/>
  <c r="L2291" i="90"/>
  <c r="L2292" i="90"/>
  <c r="L2293" i="90"/>
  <c r="L2294" i="90"/>
  <c r="L2295" i="90"/>
  <c r="L2296" i="90"/>
  <c r="L2297" i="90"/>
  <c r="L2298" i="90"/>
  <c r="L2299" i="90"/>
  <c r="L2300" i="90"/>
  <c r="L2301" i="90"/>
  <c r="L2302" i="90"/>
  <c r="L2303" i="90"/>
  <c r="L2304" i="90"/>
  <c r="L2305" i="90"/>
  <c r="L2306" i="90"/>
  <c r="L2307" i="90"/>
  <c r="L2308" i="90"/>
  <c r="L2309" i="90"/>
  <c r="L2310" i="90"/>
  <c r="L2311" i="90"/>
  <c r="L2312" i="90"/>
  <c r="L2313" i="90"/>
  <c r="L2314" i="90"/>
  <c r="L2315" i="90"/>
  <c r="L2316" i="90"/>
  <c r="L2317" i="90"/>
  <c r="L2318" i="90"/>
  <c r="L2319" i="90"/>
  <c r="L2320" i="90"/>
  <c r="L2321" i="90"/>
  <c r="L2322" i="90"/>
  <c r="L2323" i="90"/>
  <c r="L2324" i="90"/>
  <c r="L2325" i="90"/>
  <c r="L2326" i="90"/>
  <c r="L2327" i="90"/>
  <c r="L2328" i="90"/>
  <c r="L2329" i="90"/>
  <c r="L2330" i="90"/>
  <c r="L2331" i="90"/>
  <c r="L2332" i="90"/>
  <c r="L2333" i="90"/>
  <c r="L2334" i="90"/>
  <c r="L2335" i="90"/>
  <c r="L2336" i="90"/>
  <c r="L2337" i="90"/>
  <c r="L2338" i="90"/>
  <c r="L2339" i="90"/>
  <c r="L2340" i="90"/>
  <c r="L2341" i="90"/>
  <c r="L2342" i="90"/>
  <c r="L2343" i="90"/>
  <c r="L2344" i="90"/>
  <c r="L2345" i="90"/>
  <c r="L2346" i="90"/>
  <c r="L2347" i="90"/>
  <c r="L2348" i="90"/>
  <c r="L2349" i="90"/>
  <c r="L2350" i="90"/>
  <c r="L2351" i="90"/>
  <c r="L2352" i="90"/>
  <c r="L2353" i="90"/>
  <c r="L2354" i="90"/>
  <c r="L2355" i="90"/>
  <c r="L2356" i="90"/>
  <c r="L2357" i="90"/>
  <c r="L2358" i="90"/>
  <c r="L2359" i="90"/>
  <c r="L2360" i="90"/>
  <c r="L2361" i="90"/>
  <c r="L2362" i="90"/>
  <c r="L2363" i="90"/>
  <c r="L2364" i="90"/>
  <c r="L2365" i="90"/>
  <c r="L2366" i="90"/>
  <c r="L2367" i="90"/>
  <c r="L2368" i="90"/>
  <c r="L2369" i="90"/>
  <c r="L2370" i="90"/>
  <c r="L2371" i="90"/>
  <c r="L2372" i="90"/>
  <c r="L2373" i="90"/>
  <c r="L2374" i="90"/>
  <c r="L2375" i="90"/>
  <c r="L2376" i="90"/>
  <c r="L2377" i="90"/>
  <c r="L2378" i="90"/>
  <c r="L2379" i="90"/>
  <c r="L2380" i="90"/>
  <c r="L2381" i="90"/>
  <c r="L2382" i="90"/>
  <c r="L2383" i="90"/>
  <c r="L2384" i="90"/>
  <c r="L2385" i="90"/>
  <c r="L2386" i="90"/>
  <c r="L2387" i="90"/>
  <c r="L2388" i="90"/>
  <c r="L2389" i="90"/>
  <c r="L2390" i="90"/>
  <c r="L2391" i="90"/>
  <c r="L2392" i="90"/>
  <c r="L2393" i="90"/>
  <c r="L2394" i="90"/>
  <c r="L2395" i="90"/>
  <c r="L2396" i="90"/>
  <c r="L2397" i="90"/>
  <c r="L2398" i="90"/>
  <c r="L2399" i="90"/>
  <c r="L2400" i="90"/>
  <c r="L2401" i="90"/>
  <c r="L2402" i="90"/>
  <c r="L2403" i="90"/>
  <c r="L2404" i="90"/>
  <c r="L2405" i="90"/>
  <c r="L2406" i="90"/>
  <c r="L2407" i="90"/>
  <c r="L2408" i="90"/>
  <c r="L2409" i="90"/>
  <c r="L2410" i="90"/>
  <c r="L2411" i="90"/>
  <c r="L2412" i="90"/>
  <c r="L2413" i="90"/>
  <c r="L2414" i="90"/>
  <c r="L2415" i="90"/>
  <c r="L2416" i="90"/>
  <c r="L2417" i="90"/>
  <c r="L2418" i="90"/>
  <c r="L2419" i="90"/>
  <c r="L2420" i="90"/>
  <c r="L2421" i="90"/>
  <c r="L2422" i="90"/>
  <c r="L2423" i="90"/>
  <c r="L2424" i="90"/>
  <c r="L2425" i="90"/>
  <c r="L2426" i="90"/>
  <c r="L2427" i="90"/>
  <c r="L2428" i="90"/>
  <c r="L2429" i="90"/>
  <c r="L2430" i="90"/>
  <c r="L2431" i="90"/>
  <c r="L2432" i="90"/>
  <c r="L2433" i="90"/>
  <c r="L2434" i="90"/>
  <c r="L2435" i="90"/>
  <c r="L2436" i="90"/>
  <c r="L2437" i="90"/>
  <c r="L2438" i="90"/>
  <c r="L2439" i="90"/>
  <c r="L2440" i="90"/>
  <c r="L2441" i="90"/>
  <c r="L2442" i="90"/>
  <c r="L2443" i="90"/>
  <c r="L2444" i="90"/>
  <c r="L2445" i="90"/>
  <c r="L2446" i="90"/>
  <c r="L2447" i="90"/>
  <c r="L2448" i="90"/>
  <c r="L2449" i="90"/>
  <c r="L2450" i="90"/>
  <c r="L2451" i="90"/>
  <c r="L2452" i="90"/>
  <c r="L2453" i="90"/>
  <c r="L2454" i="90"/>
  <c r="L2455" i="90"/>
  <c r="L2456" i="90"/>
  <c r="L2457" i="90"/>
  <c r="L2458" i="90"/>
  <c r="L2459" i="90"/>
  <c r="L2460" i="90"/>
  <c r="L2461" i="90"/>
  <c r="L2462" i="90"/>
  <c r="L2463" i="90"/>
  <c r="L2464" i="90"/>
  <c r="L2465" i="90"/>
  <c r="L2466" i="90"/>
  <c r="L2467" i="90"/>
  <c r="L2468" i="90"/>
  <c r="L2469" i="90"/>
  <c r="L2470" i="90"/>
  <c r="L2471" i="90"/>
  <c r="L2472" i="90"/>
  <c r="L2473" i="90"/>
  <c r="L2474" i="90"/>
  <c r="L2475" i="90"/>
  <c r="L2476" i="90"/>
  <c r="L2477" i="90"/>
  <c r="L2478" i="90"/>
  <c r="L2479" i="90"/>
  <c r="L2480" i="90"/>
  <c r="L2481" i="90"/>
  <c r="L2482" i="90"/>
  <c r="L2483" i="90"/>
  <c r="L2484" i="90"/>
  <c r="L2485" i="90"/>
  <c r="L2486" i="90"/>
  <c r="L2487" i="90"/>
  <c r="L2488" i="90"/>
  <c r="L2489" i="90"/>
  <c r="L2490" i="90"/>
  <c r="L2491" i="90"/>
  <c r="L2492" i="90"/>
  <c r="L2493" i="90"/>
  <c r="L2494" i="90"/>
  <c r="L2495" i="90"/>
  <c r="L2496" i="90"/>
  <c r="L2497" i="90"/>
  <c r="L2498" i="90"/>
  <c r="L2499" i="90"/>
  <c r="L2500" i="90"/>
  <c r="L2501" i="90"/>
  <c r="L2502" i="90"/>
  <c r="L2503" i="90"/>
  <c r="L2504" i="90"/>
  <c r="L2505" i="90"/>
  <c r="L2506" i="90"/>
  <c r="L2507" i="90"/>
  <c r="L2508" i="90"/>
  <c r="L2509" i="90"/>
  <c r="L2510" i="90"/>
  <c r="L2511" i="90"/>
  <c r="L2512" i="90"/>
  <c r="L2513" i="90"/>
  <c r="L2514" i="90"/>
  <c r="L2515" i="90"/>
  <c r="L2516" i="90"/>
  <c r="L2517" i="90"/>
  <c r="L2518" i="90"/>
  <c r="L2519" i="90"/>
  <c r="L2520" i="90"/>
  <c r="L2521" i="90"/>
  <c r="L2522" i="90"/>
  <c r="L2523" i="90"/>
  <c r="L2524" i="90"/>
  <c r="L2525" i="90"/>
  <c r="L2526" i="90"/>
  <c r="L2527" i="90"/>
  <c r="L2528" i="90"/>
  <c r="L2529" i="90"/>
  <c r="L2530" i="90"/>
  <c r="L2531" i="90"/>
  <c r="L2532" i="90"/>
  <c r="L2533" i="90"/>
  <c r="L2534" i="90"/>
  <c r="L2535" i="90"/>
  <c r="L2536" i="90"/>
  <c r="L2537" i="90"/>
  <c r="L2538" i="90"/>
  <c r="L2539" i="90"/>
  <c r="L2540" i="90"/>
  <c r="L2541" i="90"/>
  <c r="L2542" i="90"/>
  <c r="L2543" i="90"/>
  <c r="L2544" i="90"/>
  <c r="L2545" i="90"/>
  <c r="L2546" i="90"/>
  <c r="L2547" i="90"/>
  <c r="L2548" i="90"/>
  <c r="L2549" i="90"/>
  <c r="L2550" i="90"/>
  <c r="L2551" i="90"/>
  <c r="L2552" i="90"/>
  <c r="L2553" i="90"/>
  <c r="L2554" i="90"/>
  <c r="L2555" i="90"/>
  <c r="L2556" i="90"/>
  <c r="L2557" i="90"/>
  <c r="L2558" i="90"/>
  <c r="L2559" i="90"/>
  <c r="L2560" i="90"/>
  <c r="L2561" i="90"/>
  <c r="L2562" i="90"/>
  <c r="L2563" i="90"/>
  <c r="L2564" i="90"/>
  <c r="L2565" i="90"/>
  <c r="L2566" i="90"/>
  <c r="L2567" i="90"/>
  <c r="L2568" i="90"/>
  <c r="L2569" i="90"/>
  <c r="L2570" i="90"/>
  <c r="L2571" i="90"/>
  <c r="L2572" i="90"/>
  <c r="L2573" i="90"/>
  <c r="L2574" i="90"/>
  <c r="L2575" i="90"/>
  <c r="L2576" i="90"/>
  <c r="L2577" i="90"/>
  <c r="L2578" i="90"/>
  <c r="L2579" i="90"/>
  <c r="L2580" i="90"/>
  <c r="L2581" i="90"/>
  <c r="L2582" i="90"/>
  <c r="L2583" i="90"/>
  <c r="L2584" i="90"/>
  <c r="L2585" i="90"/>
  <c r="L2586" i="90"/>
  <c r="L2587" i="90"/>
  <c r="L2588" i="90"/>
  <c r="L2589" i="90"/>
  <c r="L2590" i="90"/>
  <c r="L2591" i="90"/>
  <c r="L2592" i="90"/>
  <c r="L2593" i="90"/>
  <c r="L2594" i="90"/>
  <c r="L2595" i="90"/>
  <c r="L2596" i="90"/>
  <c r="L2597" i="90"/>
  <c r="L2598" i="90"/>
  <c r="L2599" i="90"/>
  <c r="L2600" i="90"/>
  <c r="L2601" i="90"/>
  <c r="L2602" i="90"/>
  <c r="L2603" i="90"/>
  <c r="L2604" i="90"/>
  <c r="L2605" i="90"/>
  <c r="L2606" i="90"/>
  <c r="L2607" i="90"/>
  <c r="L2608" i="90"/>
  <c r="L2609" i="90"/>
  <c r="L2610" i="90"/>
  <c r="L2611" i="90"/>
  <c r="L2612" i="90"/>
  <c r="L2613" i="90"/>
  <c r="L2614" i="90"/>
  <c r="L2615" i="90"/>
  <c r="L2616" i="90"/>
  <c r="L2617" i="90"/>
  <c r="L2618" i="90"/>
  <c r="L2619" i="90"/>
  <c r="L2620" i="90"/>
  <c r="L2621" i="90"/>
  <c r="L2622" i="90"/>
  <c r="L2623" i="90"/>
  <c r="L2624" i="90"/>
  <c r="L2625" i="90"/>
  <c r="L2626" i="90"/>
  <c r="L2627" i="90"/>
  <c r="L2628" i="90"/>
  <c r="L2629" i="90"/>
  <c r="L2630" i="90"/>
  <c r="L2631" i="90"/>
  <c r="L2632" i="90"/>
  <c r="L2633" i="90"/>
  <c r="L2634" i="90"/>
  <c r="L2635" i="90"/>
  <c r="L2636" i="90"/>
  <c r="L2637" i="90"/>
  <c r="L2638" i="90"/>
  <c r="L2639" i="90"/>
  <c r="L2640" i="90"/>
  <c r="L2641" i="90"/>
  <c r="L2642" i="90"/>
  <c r="L2643" i="90"/>
  <c r="L2644" i="90"/>
  <c r="L2645" i="90"/>
  <c r="L2646" i="90"/>
  <c r="L2647" i="90"/>
  <c r="L2648" i="90"/>
  <c r="L2649" i="90"/>
  <c r="L2650" i="90"/>
  <c r="L2651" i="90"/>
  <c r="L2652" i="90"/>
  <c r="L2653" i="90"/>
  <c r="L2654" i="90"/>
  <c r="L2655" i="90"/>
  <c r="L2656" i="90"/>
  <c r="L2657" i="90"/>
  <c r="L2658" i="90"/>
  <c r="L2659" i="90"/>
  <c r="L2660" i="90"/>
  <c r="L2661" i="90"/>
  <c r="L2662" i="90"/>
  <c r="L2663" i="90"/>
  <c r="L2664" i="90"/>
  <c r="L2665" i="90"/>
  <c r="L2666" i="90"/>
  <c r="L2667" i="90"/>
  <c r="L2668" i="90"/>
  <c r="L2669" i="90"/>
  <c r="L2670" i="90"/>
  <c r="L2671" i="90"/>
  <c r="L2672" i="90"/>
  <c r="L2673" i="90"/>
  <c r="L2674" i="90"/>
  <c r="L2675" i="90"/>
  <c r="L2676" i="90"/>
  <c r="L2677" i="90"/>
  <c r="L2678" i="90"/>
  <c r="L2679" i="90"/>
  <c r="L2680" i="90"/>
  <c r="L2681" i="90"/>
  <c r="L2682" i="90"/>
  <c r="L2683" i="90"/>
  <c r="L2684" i="90"/>
  <c r="L2685" i="90"/>
  <c r="L2686" i="90"/>
  <c r="L2687" i="90"/>
  <c r="L2688" i="90"/>
  <c r="L2689" i="90"/>
  <c r="L2690" i="90"/>
  <c r="L2691" i="90"/>
  <c r="L2692" i="90"/>
  <c r="L2693" i="90"/>
  <c r="L2694" i="90"/>
  <c r="L2695" i="90"/>
  <c r="L2696" i="90"/>
  <c r="L2697" i="90"/>
  <c r="L2698" i="90"/>
  <c r="L2699" i="90"/>
  <c r="L2700" i="90"/>
  <c r="L2701" i="90"/>
  <c r="L2702" i="90"/>
  <c r="L2703" i="90"/>
  <c r="L2704" i="90"/>
  <c r="L2705" i="90"/>
  <c r="L2706" i="90"/>
  <c r="L2707" i="90"/>
  <c r="L2708" i="90"/>
  <c r="L2709" i="90"/>
  <c r="L2710" i="90"/>
  <c r="L2711" i="90"/>
  <c r="L2712" i="90"/>
  <c r="L2713" i="90"/>
  <c r="L2714" i="90"/>
  <c r="L2715" i="90"/>
  <c r="L2716" i="90"/>
  <c r="L2717" i="90"/>
  <c r="L2718" i="90"/>
  <c r="L2719" i="90"/>
  <c r="L2720" i="90"/>
  <c r="L2721" i="90"/>
  <c r="L2722" i="90"/>
  <c r="L2723" i="90"/>
  <c r="L2724" i="90"/>
  <c r="L2725" i="90"/>
  <c r="L2726" i="90"/>
  <c r="L2727" i="90"/>
  <c r="L2728" i="90"/>
  <c r="L2729" i="90"/>
  <c r="L2730" i="90"/>
  <c r="L2731" i="90"/>
  <c r="L2732" i="90"/>
  <c r="L2733" i="90"/>
  <c r="L2734" i="90"/>
  <c r="L2735" i="90"/>
  <c r="L2736" i="90"/>
  <c r="L2737" i="90"/>
  <c r="L2738" i="90"/>
  <c r="L2739" i="90"/>
  <c r="L2740" i="90"/>
  <c r="L2741" i="90"/>
  <c r="L2742" i="90"/>
  <c r="L2743" i="90"/>
  <c r="L2744" i="90"/>
  <c r="L2745" i="90"/>
  <c r="L2746" i="90"/>
  <c r="L2747" i="90"/>
  <c r="L2748" i="90"/>
  <c r="L2749" i="90"/>
  <c r="L2750" i="90"/>
  <c r="L2751" i="90"/>
  <c r="L2752" i="90"/>
  <c r="L2753" i="90"/>
  <c r="L2754" i="90"/>
  <c r="L2755" i="90"/>
  <c r="L2756" i="90"/>
  <c r="L2757" i="90"/>
  <c r="L2758" i="90"/>
  <c r="L2759" i="90"/>
  <c r="L2760" i="90"/>
  <c r="L2761" i="90"/>
  <c r="L2762" i="90"/>
  <c r="L2763" i="90"/>
  <c r="L2764" i="90"/>
  <c r="L2765" i="90"/>
  <c r="L2766" i="90"/>
  <c r="L2767" i="90"/>
  <c r="L2768" i="90"/>
  <c r="L2769" i="90"/>
  <c r="L2770" i="90"/>
  <c r="L2771" i="90"/>
  <c r="L2772" i="90"/>
  <c r="L2773" i="90"/>
  <c r="L2774" i="90"/>
  <c r="L2775" i="90"/>
  <c r="L2776" i="90"/>
  <c r="L2777" i="90"/>
  <c r="L2778" i="90"/>
  <c r="L2779" i="90"/>
  <c r="L2780" i="90"/>
  <c r="L2781" i="90"/>
  <c r="L2782" i="90"/>
  <c r="L2783" i="90"/>
  <c r="L2784" i="90"/>
  <c r="L2785" i="90"/>
  <c r="L2786" i="90"/>
  <c r="L2787" i="90"/>
  <c r="L2788" i="90"/>
  <c r="L2789" i="90"/>
  <c r="L2790" i="90"/>
  <c r="L2791" i="90"/>
  <c r="L2792" i="90"/>
  <c r="L2793" i="90"/>
  <c r="L2794" i="90"/>
  <c r="L2795" i="90"/>
  <c r="L2796" i="90"/>
  <c r="L2797" i="90"/>
  <c r="L2798" i="90"/>
  <c r="L2799" i="90"/>
  <c r="L2800" i="90"/>
  <c r="L2801" i="90"/>
  <c r="L2802" i="90"/>
  <c r="L2803" i="90"/>
  <c r="L2804" i="90"/>
  <c r="L2805" i="90"/>
  <c r="L2806" i="90"/>
  <c r="L2807" i="90"/>
  <c r="L2808" i="90"/>
  <c r="L2809" i="90"/>
  <c r="L2810" i="90"/>
  <c r="L2811" i="90"/>
  <c r="L2812" i="90"/>
  <c r="L2813" i="90"/>
  <c r="L2814" i="90"/>
  <c r="L2815" i="90"/>
  <c r="L2816" i="90"/>
  <c r="L2817" i="90"/>
  <c r="L2818" i="90"/>
  <c r="L2819" i="90"/>
  <c r="L2820" i="90"/>
  <c r="L2821" i="90"/>
  <c r="L2822" i="90"/>
  <c r="L2823" i="90"/>
  <c r="L2824" i="90"/>
  <c r="L2825" i="90"/>
  <c r="L2826" i="90"/>
  <c r="L2827" i="90"/>
  <c r="L2828" i="90"/>
  <c r="L2829" i="90"/>
  <c r="L2830" i="90"/>
  <c r="L2831" i="90"/>
  <c r="L2832" i="90"/>
  <c r="L2833" i="90"/>
  <c r="L2834" i="90"/>
  <c r="L2835" i="90"/>
  <c r="L2836" i="90"/>
  <c r="L2837" i="90"/>
  <c r="L2838" i="90"/>
  <c r="L2839" i="90"/>
  <c r="L2840" i="90"/>
  <c r="L2841" i="90"/>
  <c r="L2842" i="90"/>
  <c r="L2843" i="90"/>
  <c r="L2844" i="90"/>
  <c r="L2845" i="90"/>
  <c r="L2846" i="90"/>
  <c r="L2847" i="90"/>
  <c r="L2848" i="90"/>
  <c r="L2849" i="90"/>
  <c r="L2850" i="90"/>
  <c r="L2851" i="90"/>
  <c r="L2852" i="90"/>
  <c r="L2853" i="90"/>
  <c r="L2854" i="90"/>
  <c r="L2855" i="90"/>
  <c r="L2856" i="90"/>
  <c r="L2857" i="90"/>
  <c r="L2858" i="90"/>
  <c r="L2859" i="90"/>
  <c r="L2860" i="90"/>
  <c r="L2861" i="90"/>
  <c r="L2862" i="90"/>
  <c r="L2863" i="90"/>
  <c r="L2864" i="90"/>
  <c r="L2865" i="90"/>
  <c r="L2866" i="90"/>
  <c r="L2867" i="90"/>
  <c r="L2868" i="90"/>
  <c r="L2869" i="90"/>
  <c r="L2870" i="90"/>
  <c r="L2871" i="90"/>
  <c r="L2872" i="90"/>
  <c r="L2873" i="90"/>
  <c r="L2874" i="90"/>
  <c r="L2875" i="90"/>
  <c r="L2876" i="90"/>
  <c r="L2877" i="90"/>
  <c r="L2878" i="90"/>
  <c r="L2879" i="90"/>
  <c r="L2880" i="90"/>
  <c r="L2881" i="90"/>
  <c r="L2882" i="90"/>
  <c r="L2883" i="90"/>
  <c r="L2884" i="90"/>
  <c r="L2885" i="90"/>
  <c r="L2886" i="90"/>
  <c r="L2887" i="90"/>
  <c r="L2888" i="90"/>
  <c r="L2889" i="90"/>
  <c r="L2890" i="90"/>
  <c r="L2891" i="90"/>
  <c r="L2892" i="90"/>
  <c r="L2893" i="90"/>
  <c r="L2894" i="90"/>
  <c r="L2895" i="90"/>
  <c r="L2896" i="90"/>
  <c r="L2897" i="90"/>
  <c r="L2898" i="90"/>
  <c r="L2899" i="90"/>
  <c r="L2900" i="90"/>
  <c r="L2901" i="90"/>
  <c r="L2902" i="90"/>
  <c r="L2903" i="90"/>
  <c r="L2904" i="90"/>
  <c r="L2905" i="90"/>
  <c r="L2906" i="90"/>
  <c r="L2907" i="90"/>
  <c r="L2908" i="90"/>
  <c r="L2909" i="90"/>
  <c r="L2910" i="90"/>
  <c r="L2911" i="90"/>
  <c r="L2912" i="90"/>
  <c r="L2913" i="90"/>
  <c r="L2914" i="90"/>
  <c r="L2915" i="90"/>
  <c r="L2916" i="90"/>
  <c r="L2917" i="90"/>
  <c r="L2918" i="90"/>
  <c r="L2919" i="90"/>
  <c r="L2920" i="90"/>
  <c r="L2921" i="90"/>
  <c r="L2922" i="90"/>
  <c r="L2923" i="90"/>
  <c r="L2924" i="90"/>
  <c r="L2925" i="90"/>
  <c r="L2926" i="90"/>
  <c r="L2927" i="90"/>
  <c r="L2928" i="90"/>
  <c r="L2929" i="90"/>
  <c r="L2930" i="90"/>
  <c r="L2931" i="90"/>
  <c r="L2932" i="90"/>
  <c r="L2933" i="90"/>
  <c r="L2934" i="90"/>
  <c r="L2935" i="90"/>
  <c r="L2936" i="90"/>
  <c r="L2937" i="90"/>
  <c r="L2938" i="90"/>
  <c r="L2939" i="90"/>
  <c r="L2940" i="90"/>
  <c r="L2941" i="90"/>
  <c r="L2942" i="90"/>
  <c r="L2943" i="90"/>
  <c r="L2944" i="90"/>
  <c r="L2945" i="90"/>
  <c r="L2946" i="90"/>
  <c r="L2947" i="90"/>
  <c r="L2948" i="90"/>
  <c r="L2949" i="90"/>
  <c r="L2950" i="90"/>
  <c r="L2951" i="90"/>
  <c r="L2952" i="90"/>
  <c r="L2953" i="90"/>
  <c r="L2954" i="90"/>
  <c r="L2955" i="90"/>
  <c r="L2956" i="90"/>
  <c r="L2957" i="90"/>
  <c r="L2958" i="90"/>
  <c r="L2959" i="90"/>
  <c r="L2960" i="90"/>
  <c r="L2961" i="90"/>
  <c r="L2962" i="90"/>
  <c r="L2963" i="90"/>
  <c r="L2964" i="90"/>
  <c r="L2965" i="90"/>
  <c r="L2966" i="90"/>
  <c r="L2967" i="90"/>
  <c r="L2968" i="90"/>
  <c r="L2969" i="90"/>
  <c r="L2970" i="90"/>
  <c r="L2971" i="90"/>
  <c r="L2972" i="90"/>
  <c r="L2973" i="90"/>
  <c r="L2974" i="90"/>
  <c r="L2975" i="90"/>
  <c r="L2976" i="90"/>
  <c r="L2977" i="90"/>
  <c r="L2978" i="90"/>
  <c r="L2979" i="90"/>
  <c r="L2980" i="90"/>
  <c r="L2981" i="90"/>
  <c r="L2982" i="90"/>
  <c r="L2983" i="90"/>
  <c r="L2984" i="90"/>
  <c r="L2985" i="90"/>
  <c r="L2986" i="90"/>
  <c r="L2987" i="90"/>
  <c r="L2988" i="90"/>
  <c r="L2989" i="90"/>
  <c r="L2990" i="90"/>
  <c r="L2991" i="90"/>
  <c r="L2992" i="90"/>
  <c r="L2993" i="90"/>
  <c r="L2994" i="90"/>
  <c r="L2995" i="90"/>
  <c r="L2996" i="90"/>
  <c r="L2997" i="90"/>
  <c r="L2998" i="90"/>
  <c r="L2999" i="90"/>
  <c r="L3000" i="90"/>
  <c r="L3001" i="90"/>
  <c r="L3002" i="90"/>
  <c r="L3003" i="90"/>
  <c r="L3004" i="90"/>
  <c r="L3005" i="90"/>
  <c r="L3006" i="90"/>
  <c r="L3007" i="90"/>
  <c r="L3008" i="90"/>
  <c r="L3009" i="90"/>
  <c r="L3010" i="90"/>
  <c r="L3011" i="90"/>
  <c r="L3012" i="90"/>
  <c r="L3013" i="90"/>
  <c r="L3014" i="90"/>
  <c r="L3015" i="90"/>
  <c r="L3016" i="90"/>
  <c r="L3017" i="90"/>
  <c r="L3018" i="90"/>
  <c r="L3019" i="90"/>
  <c r="L3020" i="90"/>
  <c r="L3021" i="90"/>
  <c r="L3022" i="90"/>
  <c r="L3023" i="90"/>
  <c r="L3024" i="90"/>
  <c r="L3025" i="90"/>
  <c r="L3026" i="90"/>
  <c r="L3027" i="90"/>
  <c r="L3028" i="90"/>
  <c r="L3029" i="90"/>
  <c r="L3030" i="90"/>
  <c r="L3031" i="90"/>
  <c r="L3032" i="90"/>
  <c r="L3033" i="90"/>
  <c r="L3034" i="90"/>
  <c r="L3035" i="90"/>
  <c r="L3036" i="90"/>
  <c r="L3037" i="90"/>
  <c r="L3038" i="90"/>
  <c r="L3039" i="90"/>
  <c r="L3040" i="90"/>
  <c r="L3041" i="90"/>
  <c r="L3042" i="90"/>
  <c r="L3043" i="90"/>
  <c r="L3044" i="90"/>
  <c r="L3045" i="90"/>
  <c r="L3046" i="90"/>
  <c r="L3047" i="90"/>
  <c r="L3048" i="90"/>
  <c r="L3049" i="90"/>
  <c r="L3050" i="90"/>
  <c r="L3051" i="90"/>
  <c r="L3052" i="90"/>
  <c r="L3053" i="90"/>
  <c r="L3054" i="90"/>
  <c r="L3055" i="90"/>
  <c r="L3056" i="90"/>
  <c r="L3057" i="90"/>
  <c r="L3058" i="90"/>
  <c r="L3059" i="90"/>
  <c r="L3060" i="90"/>
  <c r="L3061" i="90"/>
  <c r="L3062" i="90"/>
  <c r="L3063" i="90"/>
  <c r="L3064" i="90"/>
  <c r="L3065" i="90"/>
  <c r="L3066" i="90"/>
  <c r="L3067" i="90"/>
  <c r="L3068" i="90"/>
  <c r="L3069" i="90"/>
  <c r="L3070" i="90"/>
  <c r="L3071" i="90"/>
  <c r="L3072" i="90"/>
  <c r="L3073" i="90"/>
  <c r="L3074" i="90"/>
  <c r="L3075" i="90"/>
  <c r="L3076" i="90"/>
  <c r="L3077" i="90"/>
  <c r="L3078" i="90"/>
  <c r="L3079" i="90"/>
  <c r="L3080" i="90"/>
  <c r="L3081" i="90"/>
  <c r="L3082" i="90"/>
  <c r="L3083" i="90"/>
  <c r="L3084" i="90"/>
  <c r="L3085" i="90"/>
  <c r="L3086" i="90"/>
  <c r="L3087" i="90"/>
  <c r="L3088" i="90"/>
  <c r="L3089" i="90"/>
  <c r="L3090" i="90"/>
  <c r="L3091" i="90"/>
  <c r="L3092" i="90"/>
  <c r="L3093" i="90"/>
  <c r="L3094" i="90"/>
  <c r="L3095" i="90"/>
  <c r="L3098" i="90"/>
  <c r="L3099" i="90"/>
  <c r="L3101" i="90"/>
  <c r="L3102" i="90"/>
  <c r="L3103" i="90"/>
  <c r="L3112" i="90"/>
  <c r="L3113" i="90"/>
  <c r="L3114" i="90"/>
  <c r="L3115" i="90"/>
  <c r="L3116" i="90"/>
  <c r="L3117" i="90"/>
  <c r="L3118" i="90"/>
  <c r="L3121" i="90"/>
  <c r="L3122" i="90"/>
  <c r="L3123" i="90"/>
  <c r="L3124" i="90"/>
  <c r="L3125" i="90"/>
  <c r="L3126" i="90"/>
  <c r="L3127" i="90"/>
  <c r="L3128" i="90"/>
  <c r="L3129" i="90"/>
  <c r="L3130" i="90"/>
  <c r="L3131" i="90"/>
  <c r="L3132" i="90"/>
  <c r="L3133" i="90"/>
  <c r="L3134" i="90"/>
  <c r="L3135" i="90"/>
  <c r="L3136" i="90"/>
  <c r="L3137" i="90"/>
  <c r="L3139" i="90"/>
  <c r="L3140" i="90"/>
  <c r="L3141" i="90"/>
  <c r="L3142" i="90"/>
  <c r="L3143" i="90"/>
  <c r="L3144" i="90"/>
  <c r="L3145" i="90"/>
  <c r="L3146" i="90"/>
  <c r="L3147" i="90"/>
  <c r="L3148" i="90"/>
  <c r="L3149" i="90"/>
  <c r="L3150" i="90"/>
  <c r="L3151" i="90"/>
  <c r="L3152" i="90"/>
  <c r="L3153" i="90"/>
  <c r="L3154" i="90"/>
  <c r="L3155" i="90"/>
  <c r="L3156" i="90"/>
  <c r="L3157" i="90"/>
  <c r="L3158" i="90"/>
  <c r="L3159" i="90"/>
  <c r="L3160" i="90"/>
  <c r="L3161" i="90"/>
  <c r="L3162" i="90"/>
  <c r="L3163" i="90"/>
  <c r="L3164" i="90"/>
  <c r="L3165" i="90"/>
  <c r="L3166" i="90"/>
  <c r="L3167" i="90"/>
  <c r="L3168" i="90"/>
  <c r="L3169" i="90"/>
  <c r="L3170" i="90"/>
  <c r="L3171" i="90"/>
  <c r="L3172" i="90"/>
  <c r="L3173" i="90"/>
  <c r="L3174" i="90"/>
  <c r="L3175" i="90"/>
  <c r="L3176" i="90"/>
  <c r="L3178" i="90"/>
  <c r="L3179" i="90"/>
  <c r="L3180" i="90"/>
  <c r="L3181" i="90"/>
  <c r="L3182" i="90"/>
  <c r="L3183" i="90"/>
  <c r="L3184" i="90"/>
  <c r="L3185" i="90"/>
  <c r="L3186" i="90"/>
  <c r="L3188" i="90"/>
  <c r="L3189" i="90"/>
  <c r="L3190" i="90"/>
  <c r="L3191" i="90"/>
  <c r="L3192" i="90"/>
  <c r="L3193" i="90"/>
  <c r="L3194" i="90"/>
  <c r="L3195" i="90"/>
  <c r="L3196" i="90"/>
  <c r="L3197" i="90"/>
  <c r="L3198" i="90"/>
  <c r="L3199" i="90"/>
  <c r="L3200" i="90"/>
  <c r="L3201" i="90"/>
  <c r="L3202" i="90"/>
  <c r="L3203" i="90"/>
  <c r="L3204" i="90"/>
  <c r="L3205" i="90"/>
  <c r="L3206" i="90"/>
  <c r="L3207" i="90"/>
  <c r="L3208" i="90"/>
  <c r="L3209" i="90"/>
  <c r="L3210" i="90"/>
  <c r="L3211" i="90"/>
  <c r="L3212" i="90"/>
  <c r="L3213" i="90"/>
  <c r="L3214" i="90"/>
  <c r="L3215" i="90"/>
  <c r="L3216" i="90"/>
  <c r="L3217" i="90"/>
  <c r="L3218" i="90"/>
  <c r="L3219" i="90"/>
  <c r="L3220" i="90"/>
  <c r="L3221" i="90"/>
  <c r="L3222" i="90"/>
  <c r="L3223" i="90"/>
  <c r="L3224" i="90"/>
  <c r="L3225" i="90"/>
  <c r="L3226" i="90"/>
  <c r="L3227" i="90"/>
  <c r="L3228" i="90"/>
  <c r="L3229" i="90"/>
  <c r="L3230" i="90"/>
  <c r="L3231" i="90"/>
  <c r="L3232" i="90"/>
  <c r="L3233" i="90"/>
  <c r="L3234" i="90"/>
  <c r="L3235" i="90"/>
  <c r="L3236" i="90"/>
  <c r="L3237" i="90"/>
  <c r="L3238" i="90"/>
  <c r="L3239" i="90"/>
  <c r="L3240" i="90"/>
  <c r="L3241" i="90"/>
  <c r="L3242" i="90"/>
  <c r="L3243" i="90"/>
  <c r="L3244" i="90"/>
  <c r="L3245" i="90"/>
  <c r="L3246" i="90"/>
  <c r="L3247" i="90"/>
  <c r="L3248" i="90"/>
  <c r="L3249" i="90"/>
  <c r="L3250" i="90"/>
  <c r="L3251" i="90"/>
  <c r="L3252" i="90"/>
  <c r="L3253" i="90"/>
  <c r="L3254" i="90"/>
  <c r="L3255" i="90"/>
  <c r="L3256" i="90"/>
  <c r="L3257" i="90"/>
  <c r="L3258" i="90"/>
  <c r="L3259" i="90"/>
  <c r="L3260" i="90"/>
  <c r="L3261" i="90"/>
  <c r="L3262" i="90"/>
  <c r="L3263" i="90"/>
  <c r="L3264" i="90"/>
  <c r="L3265" i="90"/>
  <c r="L3266" i="90"/>
  <c r="L3267" i="90"/>
  <c r="L3268" i="90"/>
  <c r="L3269" i="90"/>
  <c r="L3270" i="90"/>
  <c r="L3271" i="90"/>
  <c r="L3272" i="90"/>
  <c r="L3273" i="90"/>
  <c r="L3274" i="90"/>
  <c r="L3275" i="90"/>
  <c r="L3276" i="90"/>
  <c r="L3277" i="90"/>
  <c r="L3278" i="90"/>
  <c r="L3279" i="90"/>
  <c r="L3280" i="90"/>
  <c r="L3281" i="90"/>
  <c r="L3282" i="90"/>
  <c r="L3283" i="90"/>
  <c r="L3284" i="90"/>
  <c r="L3285" i="90"/>
  <c r="L3286" i="90"/>
  <c r="L3287" i="90"/>
  <c r="L3288" i="90"/>
  <c r="L3289" i="90"/>
  <c r="L3290" i="90"/>
  <c r="L3291" i="90"/>
  <c r="L3292" i="90"/>
  <c r="L3293" i="90"/>
  <c r="L3294" i="90"/>
  <c r="L3295" i="90"/>
  <c r="L3296" i="90"/>
  <c r="L3297" i="90"/>
  <c r="L3298" i="90"/>
  <c r="L3299" i="90"/>
  <c r="L3300" i="90"/>
  <c r="L3301" i="90"/>
  <c r="L3302" i="90"/>
  <c r="L3303" i="90"/>
  <c r="L3304" i="90"/>
  <c r="L3305" i="90"/>
  <c r="L3306" i="90"/>
  <c r="L3307" i="90"/>
  <c r="L3308" i="90"/>
  <c r="L3309" i="90"/>
  <c r="L3310" i="90"/>
  <c r="L3311" i="90"/>
  <c r="L3312" i="90"/>
  <c r="L3313" i="90"/>
  <c r="L3314" i="90"/>
  <c r="L3315" i="90"/>
  <c r="L3316" i="90"/>
  <c r="L3317" i="90"/>
  <c r="L3318" i="90"/>
  <c r="L3319" i="90"/>
  <c r="L3320" i="90"/>
  <c r="L3321" i="90"/>
  <c r="L3322" i="90"/>
  <c r="L3323" i="90"/>
  <c r="L3324" i="90"/>
  <c r="L3325" i="90"/>
  <c r="L3326" i="90"/>
  <c r="L3327" i="90"/>
  <c r="L3328" i="90"/>
  <c r="L3329" i="90"/>
  <c r="L3330" i="90"/>
  <c r="L3331" i="90"/>
  <c r="L3332" i="90"/>
  <c r="L3333" i="90"/>
  <c r="L3334" i="90"/>
  <c r="L3335" i="90"/>
  <c r="L3336" i="90"/>
  <c r="L3337" i="90"/>
  <c r="L3338" i="90"/>
  <c r="L3339" i="90"/>
  <c r="L3340" i="90"/>
  <c r="L3341" i="90"/>
  <c r="L3342" i="90"/>
  <c r="L3343" i="90"/>
  <c r="L3344" i="90"/>
  <c r="L3345" i="90"/>
  <c r="L3346" i="90"/>
  <c r="L3347" i="90"/>
  <c r="L3348" i="90"/>
  <c r="L3349" i="90"/>
  <c r="L3350" i="90"/>
  <c r="L3351" i="90"/>
  <c r="L3352" i="90"/>
  <c r="L3353" i="90"/>
  <c r="L3354" i="90"/>
  <c r="L3355" i="90"/>
  <c r="L3356" i="90"/>
  <c r="L3357" i="90"/>
  <c r="L3358" i="90"/>
  <c r="L3359" i="90"/>
  <c r="L3360" i="90"/>
  <c r="L3361" i="90"/>
  <c r="L3362" i="90"/>
  <c r="L3363" i="90"/>
  <c r="L3364" i="90"/>
  <c r="L3365" i="90"/>
  <c r="L3366" i="90"/>
  <c r="L3367" i="90"/>
  <c r="L3368" i="90"/>
  <c r="L3369" i="90"/>
  <c r="L3370" i="90"/>
  <c r="L3371" i="90"/>
  <c r="L3372" i="90"/>
  <c r="L3373" i="90"/>
  <c r="L3374" i="90"/>
  <c r="L3375" i="90"/>
  <c r="L3376" i="90"/>
  <c r="L3377" i="90"/>
  <c r="L3378" i="90"/>
  <c r="L3379" i="90"/>
  <c r="L3380" i="90"/>
  <c r="L3381" i="90"/>
  <c r="L3382" i="90"/>
  <c r="L3383" i="90"/>
  <c r="L3384" i="90"/>
  <c r="L3385" i="90"/>
  <c r="L3386" i="90"/>
  <c r="L3387" i="90"/>
  <c r="L3388" i="90"/>
  <c r="L3389" i="90"/>
  <c r="L3390" i="90"/>
  <c r="L3391" i="90"/>
  <c r="L3392" i="90"/>
  <c r="L3393" i="90"/>
  <c r="L3394" i="90"/>
  <c r="L3395" i="90"/>
  <c r="L3396" i="90"/>
  <c r="L3397" i="90"/>
  <c r="L3398" i="90"/>
  <c r="L3399" i="90"/>
  <c r="L3400" i="90"/>
  <c r="L3401" i="90"/>
  <c r="L3402" i="90"/>
  <c r="L3403" i="90"/>
  <c r="L3404" i="90"/>
  <c r="L3405" i="90"/>
  <c r="L3406" i="90"/>
  <c r="L3407" i="90"/>
  <c r="L3408" i="90"/>
  <c r="L3409" i="90"/>
  <c r="L3410" i="90"/>
  <c r="L3411" i="90"/>
  <c r="L3412" i="90"/>
  <c r="L3413" i="90"/>
  <c r="L3414" i="90"/>
  <c r="L3415" i="90"/>
  <c r="L3416" i="90"/>
  <c r="L3417" i="90"/>
  <c r="L3418" i="90"/>
  <c r="L3419" i="90"/>
  <c r="L3420" i="90"/>
  <c r="L3421" i="90"/>
  <c r="L3422" i="90"/>
  <c r="L3423" i="90"/>
  <c r="L3424" i="90"/>
  <c r="L3425" i="90"/>
  <c r="L3426" i="90"/>
  <c r="L3427" i="90"/>
  <c r="L3428" i="90"/>
  <c r="L3429" i="90"/>
  <c r="L3430" i="90"/>
  <c r="L3431" i="90"/>
  <c r="L3432" i="90"/>
  <c r="L3433" i="90"/>
  <c r="L3434" i="90"/>
  <c r="L3435" i="90"/>
  <c r="L3436" i="90"/>
  <c r="L3437" i="90"/>
  <c r="L3438" i="90"/>
  <c r="L3439" i="90"/>
  <c r="L3440" i="90"/>
  <c r="L3441" i="90"/>
  <c r="L3442" i="90"/>
  <c r="L3443" i="90"/>
  <c r="L3444" i="90"/>
  <c r="L3445" i="90"/>
  <c r="L3446" i="90"/>
  <c r="L3447" i="90"/>
  <c r="L3448" i="90"/>
  <c r="L3449" i="90"/>
  <c r="L3450" i="90"/>
  <c r="L3451" i="90"/>
  <c r="L3452" i="90"/>
  <c r="L3453" i="90"/>
  <c r="L3454" i="90"/>
  <c r="L3455" i="90"/>
  <c r="L3456" i="90"/>
  <c r="L3457" i="90"/>
  <c r="L3458" i="90"/>
  <c r="L3459" i="90"/>
  <c r="L3460" i="90"/>
  <c r="L3461" i="90"/>
  <c r="L3462" i="90"/>
  <c r="L3463" i="90"/>
  <c r="L3464" i="90"/>
  <c r="L3465" i="90"/>
  <c r="L3466" i="90"/>
  <c r="L3467" i="90"/>
  <c r="L3468" i="90"/>
  <c r="L3469" i="90"/>
  <c r="L3470" i="90"/>
  <c r="L3471" i="90"/>
  <c r="L3472" i="90"/>
  <c r="L3473" i="90"/>
  <c r="L3474" i="90"/>
  <c r="L3475" i="90"/>
  <c r="L3476" i="90"/>
  <c r="L3477" i="90"/>
  <c r="L3478" i="90"/>
  <c r="L3479" i="90"/>
  <c r="L3480" i="90"/>
  <c r="L3481" i="90"/>
  <c r="L3482" i="90"/>
  <c r="L3483" i="90"/>
  <c r="L3484" i="90"/>
  <c r="L3485" i="90"/>
  <c r="L3486" i="90"/>
  <c r="L3487" i="90"/>
  <c r="L3488" i="90"/>
  <c r="L3489" i="90"/>
  <c r="L3490" i="90"/>
  <c r="L3491" i="90"/>
  <c r="L3492" i="90"/>
  <c r="L3493" i="90"/>
  <c r="L3494" i="90"/>
  <c r="L3495" i="90"/>
  <c r="L3496" i="90"/>
  <c r="L3497" i="90"/>
  <c r="L3498" i="90"/>
  <c r="L3499" i="90"/>
  <c r="L3500" i="90"/>
  <c r="L3501" i="90"/>
  <c r="L3502" i="90"/>
  <c r="L3503" i="90"/>
  <c r="L3504" i="90"/>
  <c r="L3505" i="90"/>
  <c r="L3506" i="90"/>
  <c r="L3507" i="90"/>
  <c r="L3508" i="90"/>
  <c r="L3509" i="90"/>
  <c r="L3510" i="90"/>
  <c r="L3511" i="90"/>
  <c r="L3512" i="90"/>
  <c r="L3513" i="90"/>
  <c r="L3514" i="90"/>
  <c r="L3515" i="90"/>
  <c r="L3516" i="90"/>
  <c r="L3517" i="90"/>
  <c r="L3518" i="90"/>
  <c r="L3519" i="90"/>
  <c r="L3520" i="90"/>
  <c r="L3521" i="90"/>
  <c r="L3522" i="90"/>
  <c r="L3523" i="90"/>
  <c r="L3524" i="90"/>
  <c r="L3525" i="90"/>
  <c r="L3526" i="90"/>
  <c r="L3527" i="90"/>
  <c r="L3528" i="90"/>
  <c r="L3529" i="90"/>
  <c r="L3530" i="90"/>
  <c r="L3531" i="90"/>
  <c r="L3532" i="90"/>
  <c r="L3533" i="90"/>
  <c r="L3534" i="90"/>
  <c r="L3535" i="90"/>
  <c r="L3536" i="90"/>
  <c r="L3537" i="90"/>
  <c r="L3538" i="90"/>
  <c r="L3539" i="90"/>
  <c r="L3540" i="90"/>
  <c r="L3541" i="90"/>
  <c r="L3542" i="90"/>
  <c r="L3543" i="90"/>
  <c r="L3544" i="90"/>
  <c r="L3545" i="90"/>
  <c r="L3546" i="90"/>
  <c r="L3547" i="90"/>
  <c r="L3548" i="90"/>
  <c r="L3549" i="90"/>
  <c r="L3550" i="90"/>
  <c r="L3551" i="90"/>
  <c r="L3552" i="90"/>
  <c r="L3553" i="90"/>
  <c r="L3554" i="90"/>
  <c r="L3555" i="90"/>
  <c r="L3556" i="90"/>
  <c r="L3557" i="90"/>
  <c r="L3558" i="90"/>
  <c r="L3559" i="90"/>
  <c r="L3560" i="90"/>
  <c r="L3561" i="90"/>
  <c r="L3562" i="90"/>
  <c r="L3563" i="90"/>
  <c r="L3564" i="90"/>
  <c r="L3565" i="90"/>
  <c r="L3566" i="90"/>
  <c r="L3567" i="90"/>
  <c r="L3568" i="90"/>
  <c r="L3569" i="90"/>
  <c r="L3570" i="90"/>
  <c r="L3571" i="90"/>
  <c r="L3572" i="90"/>
  <c r="L3573" i="90"/>
  <c r="L3574" i="90"/>
  <c r="L3575" i="90"/>
  <c r="L3576" i="90"/>
  <c r="L3577" i="90"/>
  <c r="L3578" i="90"/>
  <c r="L3579" i="90"/>
  <c r="L3580" i="90"/>
  <c r="L3581" i="90"/>
  <c r="L3582" i="90"/>
  <c r="L3583" i="90"/>
  <c r="L3584" i="90"/>
  <c r="L3585" i="90"/>
  <c r="L3586" i="90"/>
  <c r="L3587" i="90"/>
  <c r="L3588" i="90"/>
  <c r="L3589" i="90"/>
  <c r="L3590" i="90"/>
  <c r="L3591" i="90"/>
  <c r="L3592" i="90"/>
  <c r="L3593" i="90"/>
  <c r="L3594" i="90"/>
  <c r="L3595" i="90"/>
  <c r="L3596" i="90"/>
  <c r="L3597" i="90"/>
  <c r="L3598" i="90"/>
  <c r="L3599" i="90"/>
  <c r="L3600" i="90"/>
  <c r="L3601" i="90"/>
  <c r="L3602" i="90"/>
  <c r="L3603" i="90"/>
  <c r="L3604" i="90"/>
  <c r="L3605" i="90"/>
  <c r="L3606" i="90"/>
  <c r="L3607" i="90"/>
  <c r="L3608" i="90"/>
  <c r="L3609" i="90"/>
  <c r="L3610" i="90"/>
  <c r="L3611" i="90"/>
  <c r="L3612" i="90"/>
  <c r="L3613" i="90"/>
  <c r="L3614" i="90"/>
  <c r="L3615" i="90"/>
  <c r="L3616" i="90"/>
  <c r="L3617" i="90"/>
  <c r="L3618" i="90"/>
  <c r="L3619" i="90"/>
  <c r="L3620" i="90"/>
  <c r="L3621" i="90"/>
  <c r="L3622" i="90"/>
  <c r="L3623" i="90"/>
  <c r="L3624" i="90"/>
  <c r="L3625" i="90"/>
  <c r="L3626" i="90"/>
  <c r="L3627" i="90"/>
  <c r="L3628" i="90"/>
  <c r="L3629" i="90"/>
  <c r="L3630" i="90"/>
  <c r="L3631" i="90"/>
  <c r="L3632" i="90"/>
  <c r="L3633" i="90"/>
  <c r="L3634" i="90"/>
  <c r="L3635" i="90"/>
  <c r="L3636" i="90"/>
  <c r="L3637" i="90"/>
  <c r="L3638" i="90"/>
  <c r="L3639" i="90"/>
  <c r="L3640" i="90"/>
  <c r="L3641" i="90"/>
  <c r="L3642" i="90"/>
  <c r="L3643" i="90"/>
  <c r="L3644" i="90"/>
  <c r="L3645" i="90"/>
  <c r="L3646" i="90"/>
  <c r="L3647" i="90"/>
  <c r="L3648" i="90"/>
  <c r="L3649" i="90"/>
  <c r="L3650" i="90"/>
  <c r="L3651" i="90"/>
  <c r="L3652" i="90"/>
  <c r="L3653" i="90"/>
  <c r="L3654" i="90"/>
  <c r="L3655" i="90"/>
  <c r="L3656" i="90"/>
  <c r="L3657" i="90"/>
  <c r="L3658" i="90"/>
  <c r="L3659" i="90"/>
  <c r="L3660" i="90"/>
  <c r="L3661" i="90"/>
  <c r="L3662" i="90"/>
  <c r="L3663" i="90"/>
  <c r="L3664" i="90"/>
  <c r="L3665" i="90"/>
  <c r="L3666" i="90"/>
  <c r="L3667" i="90"/>
  <c r="L3668" i="90"/>
  <c r="L3669" i="90"/>
  <c r="L3670" i="90"/>
  <c r="L3671" i="90"/>
  <c r="L3672" i="90"/>
  <c r="L3673" i="90"/>
  <c r="L3674" i="90"/>
  <c r="L3675" i="90"/>
  <c r="L3676" i="90"/>
  <c r="L3677" i="90"/>
  <c r="L3678" i="90"/>
  <c r="L3679" i="90"/>
  <c r="L3680" i="90"/>
  <c r="L3681" i="90"/>
  <c r="L3682" i="90"/>
  <c r="L3683" i="90"/>
  <c r="L3684" i="90"/>
  <c r="L3685" i="90"/>
  <c r="L3686" i="90"/>
  <c r="L3687" i="90"/>
  <c r="L3688" i="90"/>
  <c r="L3689" i="90"/>
  <c r="L3690" i="90"/>
  <c r="L3691" i="90"/>
  <c r="L3692" i="90"/>
  <c r="L3693" i="90"/>
  <c r="L3694" i="90"/>
  <c r="L3695" i="90"/>
  <c r="L3696" i="90"/>
  <c r="L3697" i="90"/>
  <c r="L3698" i="90"/>
  <c r="L3699" i="90"/>
  <c r="L3700" i="90"/>
  <c r="L3701" i="90"/>
  <c r="L3702" i="90"/>
  <c r="L3703" i="90"/>
  <c r="L3704" i="90"/>
  <c r="L3705" i="90"/>
  <c r="L3706" i="90"/>
  <c r="L3707" i="90"/>
  <c r="L3708" i="90"/>
  <c r="L3709" i="90"/>
  <c r="L3710" i="90"/>
  <c r="L3711" i="90"/>
  <c r="L3712" i="90"/>
  <c r="L3713" i="90"/>
  <c r="L3714" i="90"/>
  <c r="L3715" i="90"/>
  <c r="L3716" i="90"/>
  <c r="L3717" i="90"/>
  <c r="L3718" i="90"/>
  <c r="L3719" i="90"/>
  <c r="L3720" i="90"/>
  <c r="L3721" i="90"/>
  <c r="L3722" i="90"/>
  <c r="L3723" i="90"/>
  <c r="L3724" i="90"/>
  <c r="L3725" i="90"/>
  <c r="L3726" i="90"/>
  <c r="L3727" i="90"/>
  <c r="L3728" i="90"/>
  <c r="L3729" i="90"/>
  <c r="L3730" i="90"/>
  <c r="L3731" i="90"/>
  <c r="L3732" i="90"/>
  <c r="L3733" i="90"/>
  <c r="L3734" i="90"/>
  <c r="L3735" i="90"/>
  <c r="L3736" i="90"/>
  <c r="L3737" i="90"/>
  <c r="L3738" i="90"/>
  <c r="L3739" i="90"/>
  <c r="L3740" i="90"/>
  <c r="L3741" i="90"/>
  <c r="L3742" i="90"/>
  <c r="L3743" i="90"/>
  <c r="L3744" i="90"/>
  <c r="L3745" i="90"/>
  <c r="L3746" i="90"/>
  <c r="L3747" i="90"/>
  <c r="L3748" i="90"/>
  <c r="L3749" i="90"/>
  <c r="L3750" i="90"/>
  <c r="L3751" i="90"/>
  <c r="L3752" i="90"/>
  <c r="L3753" i="90"/>
  <c r="L3754" i="90"/>
  <c r="L3755" i="90"/>
  <c r="L3756" i="90"/>
  <c r="L3757" i="90"/>
  <c r="L3758" i="90"/>
  <c r="L3759" i="90"/>
  <c r="L3760" i="90"/>
  <c r="L3761" i="90"/>
  <c r="L3762" i="90"/>
  <c r="L3763" i="90"/>
  <c r="L3764" i="90"/>
  <c r="L3765" i="90"/>
  <c r="L3766" i="90"/>
  <c r="L3767" i="90"/>
  <c r="L3768" i="90"/>
  <c r="L3769" i="90"/>
  <c r="L3770" i="90"/>
  <c r="L3771" i="90"/>
  <c r="L3772" i="90"/>
  <c r="L3773" i="90"/>
  <c r="L3774" i="90"/>
  <c r="L3775" i="90"/>
  <c r="L3776" i="90"/>
  <c r="L3777" i="90"/>
  <c r="L3778" i="90"/>
  <c r="L3779" i="90"/>
  <c r="L3780" i="90"/>
  <c r="L3781" i="90"/>
  <c r="L3782" i="90"/>
  <c r="L3783" i="90"/>
  <c r="L3784" i="90"/>
  <c r="L3785" i="90"/>
  <c r="L3786" i="90"/>
  <c r="L3787" i="90"/>
  <c r="L3788" i="90"/>
  <c r="L3789" i="90"/>
  <c r="L3790" i="90"/>
  <c r="L3791" i="90"/>
  <c r="L3792" i="90"/>
  <c r="L3793" i="90"/>
  <c r="L3794" i="90"/>
  <c r="L3795" i="90"/>
  <c r="L3796" i="90"/>
  <c r="L3797" i="90"/>
  <c r="L3798" i="90"/>
  <c r="L3799" i="90"/>
  <c r="L3800" i="90"/>
  <c r="L3801" i="90"/>
  <c r="L3802" i="90"/>
  <c r="L3803" i="90"/>
  <c r="L3804" i="90"/>
  <c r="L3805" i="90"/>
  <c r="L3806" i="90"/>
  <c r="L3807" i="90"/>
  <c r="L3808" i="90"/>
  <c r="L3809" i="90"/>
  <c r="L3810" i="90"/>
  <c r="L3811" i="90"/>
  <c r="L3812" i="90"/>
  <c r="L3813" i="90"/>
  <c r="L3814" i="90"/>
  <c r="L3815" i="90"/>
  <c r="L3816" i="90"/>
  <c r="L3817" i="90"/>
  <c r="L3818" i="90"/>
  <c r="L3819" i="90"/>
  <c r="L3820" i="90"/>
  <c r="L3821" i="90"/>
  <c r="L3822" i="90"/>
  <c r="L3823" i="90"/>
  <c r="L3824" i="90"/>
  <c r="L3825" i="90"/>
  <c r="L3826" i="90"/>
  <c r="L3827" i="90"/>
  <c r="L3828" i="90"/>
  <c r="L3829" i="90"/>
  <c r="L3830" i="90"/>
  <c r="L3831" i="90"/>
  <c r="L3832" i="90"/>
  <c r="L3833" i="90"/>
  <c r="L3834" i="90"/>
  <c r="L3835" i="90"/>
  <c r="L3836" i="90"/>
  <c r="L3837" i="90"/>
  <c r="L3838" i="90"/>
  <c r="L3839" i="90"/>
  <c r="L3840" i="90"/>
  <c r="L3841" i="90"/>
  <c r="L3842" i="90"/>
  <c r="L3843" i="90"/>
  <c r="L3844" i="90"/>
  <c r="L3845" i="90"/>
  <c r="L3846" i="90"/>
  <c r="L3847" i="90"/>
  <c r="L3848" i="90"/>
  <c r="L3849" i="90"/>
  <c r="L3850" i="90"/>
  <c r="L3851" i="90"/>
  <c r="L3852" i="90"/>
  <c r="L3853" i="90"/>
  <c r="L3854" i="90"/>
  <c r="L3855" i="90"/>
  <c r="L3856" i="90"/>
  <c r="L3857" i="90"/>
  <c r="L3858" i="90"/>
  <c r="L3859" i="90"/>
  <c r="L3860" i="90"/>
  <c r="L3861" i="90"/>
  <c r="L3862" i="90"/>
  <c r="L3863" i="90"/>
  <c r="L3864" i="90"/>
  <c r="L3865" i="90"/>
  <c r="L3866" i="90"/>
  <c r="L3867" i="90"/>
  <c r="L3868" i="90"/>
  <c r="L3869" i="90"/>
  <c r="L3870" i="90"/>
  <c r="L3871" i="90"/>
  <c r="L3872" i="90"/>
  <c r="L3873" i="90"/>
  <c r="L3874" i="90"/>
  <c r="L3875" i="90"/>
  <c r="L3876" i="90"/>
  <c r="L3877" i="90"/>
  <c r="L3878" i="90"/>
  <c r="L3879" i="90"/>
  <c r="L3880" i="90"/>
  <c r="L3881" i="90"/>
  <c r="L3882" i="90"/>
  <c r="L3883" i="90"/>
  <c r="L3884" i="90"/>
  <c r="L3885" i="90"/>
  <c r="L3886" i="90"/>
  <c r="L3887" i="90"/>
  <c r="L3888" i="90"/>
  <c r="L3889" i="90"/>
  <c r="L3890" i="90"/>
  <c r="L3891" i="90"/>
  <c r="L3892" i="90"/>
  <c r="L3893" i="90"/>
  <c r="L3894" i="90"/>
  <c r="L3895" i="90"/>
  <c r="L3896" i="90"/>
  <c r="L3897" i="90"/>
  <c r="L3898" i="90"/>
  <c r="L3899" i="90"/>
  <c r="L3900" i="90"/>
  <c r="L3901" i="90"/>
  <c r="L3902" i="90"/>
  <c r="L3903" i="90"/>
  <c r="L3904" i="90"/>
  <c r="L3905" i="90"/>
  <c r="L3906" i="90"/>
  <c r="L3907" i="90"/>
  <c r="L3908" i="90"/>
  <c r="L3909" i="90"/>
  <c r="L3910" i="90"/>
  <c r="L3911" i="90"/>
  <c r="L3912" i="90"/>
  <c r="L3913" i="90"/>
  <c r="L3914" i="90"/>
  <c r="L3915" i="90"/>
  <c r="L3916" i="90"/>
  <c r="L3917" i="90"/>
  <c r="L3918" i="90"/>
  <c r="L3919" i="90"/>
  <c r="L3920" i="90"/>
  <c r="L3921" i="90"/>
  <c r="L3922" i="90"/>
  <c r="L3923" i="90"/>
  <c r="L3924" i="90"/>
  <c r="L3925" i="90"/>
  <c r="L3926" i="90"/>
  <c r="L3927" i="90"/>
  <c r="L3928" i="90"/>
  <c r="L3929" i="90"/>
  <c r="L3930" i="90"/>
  <c r="L3931" i="90"/>
  <c r="L3932" i="90"/>
  <c r="L3933" i="90"/>
  <c r="L3934" i="90"/>
  <c r="L3935" i="90"/>
  <c r="L3936" i="90"/>
  <c r="L3937" i="90"/>
  <c r="L3938" i="90"/>
  <c r="L3939" i="90"/>
  <c r="L3940" i="90"/>
  <c r="L3941" i="90"/>
  <c r="L3942" i="90"/>
  <c r="L3943" i="90"/>
  <c r="L3944" i="90"/>
  <c r="L3945" i="90"/>
  <c r="L3946" i="90"/>
  <c r="L3947" i="90"/>
  <c r="L3948" i="90"/>
  <c r="L3949" i="90"/>
  <c r="L3950" i="90"/>
  <c r="L3951" i="90"/>
  <c r="L3952" i="90"/>
  <c r="L3953" i="90"/>
  <c r="L3954" i="90"/>
  <c r="L3955" i="90"/>
  <c r="L3956" i="90"/>
  <c r="L3957" i="90"/>
  <c r="L3958" i="90"/>
  <c r="L3959" i="90"/>
  <c r="L3960" i="90"/>
  <c r="L3961" i="90"/>
  <c r="L3962" i="90"/>
  <c r="L3963" i="90"/>
  <c r="L3964" i="90"/>
  <c r="L3965" i="90"/>
  <c r="L3966" i="90"/>
  <c r="L3967" i="90"/>
  <c r="L3968" i="90"/>
  <c r="L3969" i="90"/>
  <c r="L3970" i="90"/>
  <c r="L3971" i="90"/>
  <c r="L3972" i="90"/>
  <c r="L3973" i="90"/>
  <c r="L3974" i="90"/>
  <c r="L3975" i="90"/>
  <c r="L3976" i="90"/>
  <c r="L3977" i="90"/>
  <c r="L3978" i="90"/>
  <c r="L3979" i="90"/>
  <c r="L3980" i="90"/>
  <c r="L3981" i="90"/>
  <c r="L3982" i="90"/>
  <c r="L3983" i="90"/>
  <c r="L3984" i="90"/>
  <c r="L3985" i="90"/>
  <c r="L3986" i="90"/>
  <c r="L3987" i="90"/>
  <c r="L3988" i="90"/>
  <c r="L3989" i="90"/>
  <c r="L3990" i="90"/>
  <c r="L3991" i="90"/>
  <c r="L3992" i="90"/>
  <c r="L3993" i="90"/>
  <c r="L3994" i="90"/>
  <c r="L3995" i="90"/>
  <c r="L3996" i="90"/>
  <c r="L3997" i="90"/>
  <c r="L3998" i="90"/>
  <c r="L3999" i="90"/>
  <c r="L4000" i="90"/>
  <c r="L4001" i="90"/>
  <c r="L4002" i="90"/>
  <c r="L4003" i="90"/>
  <c r="L4004" i="90"/>
  <c r="L4005" i="90"/>
  <c r="L4006" i="90"/>
  <c r="L4007" i="90"/>
  <c r="L4008" i="90"/>
  <c r="L4009" i="90"/>
  <c r="L4010" i="90"/>
  <c r="L4011" i="90"/>
  <c r="L4012" i="90"/>
  <c r="L4013" i="90"/>
  <c r="L4014" i="90"/>
  <c r="L4015" i="90"/>
  <c r="L4016" i="90"/>
  <c r="L4017" i="90"/>
  <c r="L4018" i="90"/>
  <c r="L4019" i="90"/>
  <c r="L4020" i="90"/>
  <c r="L4021" i="90"/>
  <c r="L4022" i="90"/>
  <c r="L4023" i="90"/>
  <c r="L4024" i="90"/>
  <c r="L4025" i="90"/>
  <c r="L4026" i="90"/>
  <c r="L4027" i="90"/>
  <c r="L4028" i="90"/>
  <c r="L4029" i="90"/>
  <c r="L4030" i="90"/>
  <c r="L4031" i="90"/>
  <c r="L4032" i="90"/>
  <c r="L4033" i="90"/>
  <c r="L4034" i="90"/>
  <c r="L4035" i="90"/>
  <c r="L4036" i="90"/>
  <c r="L4037" i="90"/>
  <c r="L4038" i="90"/>
  <c r="L4039" i="90"/>
  <c r="L4040" i="90"/>
  <c r="L4041" i="90"/>
  <c r="L4042" i="90"/>
  <c r="L4043" i="90"/>
  <c r="L4044" i="90"/>
  <c r="L4045" i="90"/>
  <c r="L4046" i="90"/>
  <c r="L4047" i="90"/>
  <c r="L4048" i="90"/>
  <c r="L4049" i="90"/>
  <c r="L4050" i="90"/>
  <c r="L4051" i="90"/>
  <c r="L4052" i="90"/>
  <c r="L4053" i="90"/>
  <c r="L4054" i="90"/>
  <c r="L4055" i="90"/>
  <c r="L4056" i="90"/>
  <c r="L4057" i="90"/>
  <c r="L4058" i="90"/>
  <c r="L4059" i="90"/>
  <c r="L4060" i="90"/>
  <c r="L4061" i="90"/>
  <c r="L4062" i="90"/>
  <c r="L4063" i="90"/>
  <c r="L4064" i="90"/>
  <c r="L4065" i="90"/>
  <c r="L4066" i="90"/>
  <c r="L4067" i="90"/>
  <c r="L4068" i="90"/>
  <c r="L4069" i="90"/>
  <c r="L4070" i="90"/>
  <c r="L4071" i="90"/>
  <c r="L4072" i="90"/>
  <c r="L4073" i="90"/>
  <c r="L4074" i="90"/>
  <c r="L4075" i="90"/>
  <c r="L4076" i="90"/>
  <c r="L4077" i="90"/>
  <c r="L4078" i="90"/>
  <c r="L4079" i="90"/>
  <c r="L4080" i="90"/>
  <c r="L4081" i="90"/>
  <c r="L4082" i="90"/>
  <c r="L4083" i="90"/>
  <c r="L4084" i="90"/>
  <c r="L4085" i="90"/>
  <c r="L4086" i="90"/>
  <c r="L4087" i="90"/>
  <c r="L4088" i="90"/>
  <c r="L4089" i="90"/>
  <c r="L4090" i="90"/>
  <c r="L4091" i="90"/>
  <c r="L4092" i="90"/>
  <c r="L4093" i="90"/>
  <c r="L4094" i="90"/>
  <c r="L4095" i="90"/>
  <c r="L4096" i="90"/>
  <c r="L4097" i="90"/>
  <c r="L4098" i="90"/>
  <c r="L4099" i="90"/>
  <c r="L4100" i="90"/>
  <c r="L4101" i="90"/>
  <c r="L4102" i="90"/>
  <c r="L4103" i="90"/>
  <c r="L4104" i="90"/>
  <c r="L4105" i="90"/>
  <c r="L4106" i="90"/>
  <c r="L4107" i="90"/>
  <c r="L4108" i="90"/>
  <c r="L4109" i="90"/>
  <c r="L4110" i="90"/>
  <c r="L4111" i="90"/>
  <c r="L4112" i="90"/>
  <c r="L4113" i="90"/>
  <c r="L4114" i="90"/>
  <c r="L4115" i="90"/>
  <c r="L4116" i="90"/>
  <c r="L4117" i="90"/>
  <c r="L4118" i="90"/>
  <c r="L4119" i="90"/>
  <c r="L4120" i="90"/>
  <c r="L4121" i="90"/>
  <c r="L4122" i="90"/>
  <c r="L4123" i="90"/>
  <c r="L4124" i="90"/>
  <c r="L4125" i="90"/>
  <c r="L4126" i="90"/>
  <c r="L4127" i="90"/>
  <c r="L4128" i="90"/>
  <c r="L4129" i="90"/>
  <c r="L4130" i="90"/>
  <c r="L4131" i="90"/>
  <c r="L4132" i="90"/>
  <c r="L4133" i="90"/>
  <c r="L4134" i="90"/>
  <c r="L4135" i="90"/>
  <c r="L4136" i="90"/>
  <c r="L4137" i="90"/>
  <c r="L4138" i="90"/>
  <c r="L4139" i="90"/>
  <c r="L4140" i="90"/>
  <c r="L4141" i="90"/>
  <c r="L4142" i="90"/>
  <c r="L4143" i="90"/>
  <c r="L4144" i="90"/>
  <c r="L4145" i="90"/>
  <c r="L4146" i="90"/>
  <c r="L4147" i="90"/>
  <c r="L4148" i="90"/>
  <c r="L4149" i="90"/>
  <c r="L4150" i="90"/>
  <c r="L4151" i="90"/>
  <c r="L4152" i="90"/>
  <c r="L4153" i="90"/>
  <c r="L4154" i="90"/>
  <c r="L4155" i="90"/>
  <c r="L4156" i="90"/>
  <c r="L4157" i="90"/>
  <c r="L4158" i="90"/>
  <c r="L4159" i="90"/>
  <c r="L4160" i="90"/>
  <c r="L4161" i="90"/>
  <c r="L4162" i="90"/>
  <c r="L4163" i="90"/>
  <c r="L4164" i="90"/>
  <c r="L4165" i="90"/>
  <c r="L4166" i="90"/>
  <c r="L4167" i="90"/>
  <c r="L4168" i="90"/>
  <c r="L4169" i="90"/>
  <c r="L4170" i="90"/>
  <c r="L4171" i="90"/>
  <c r="L4172" i="90"/>
  <c r="L4173" i="90"/>
  <c r="L4174" i="90"/>
  <c r="L4175" i="90"/>
  <c r="L4176" i="90"/>
  <c r="L4177" i="90"/>
  <c r="L4178" i="90"/>
  <c r="L4179" i="90"/>
  <c r="L4180" i="90"/>
  <c r="L4181" i="90"/>
  <c r="L4182" i="90"/>
  <c r="L4183" i="90"/>
  <c r="L4184" i="90"/>
  <c r="L4185" i="90"/>
  <c r="L4186" i="90"/>
  <c r="L4187" i="90"/>
  <c r="L4188" i="90"/>
  <c r="L4189" i="90"/>
  <c r="L4190" i="90"/>
  <c r="L4191" i="90"/>
  <c r="L4192" i="90"/>
  <c r="L4193" i="90"/>
  <c r="L4194" i="90"/>
  <c r="L4195" i="90"/>
  <c r="L4196" i="90"/>
  <c r="L4197" i="90"/>
  <c r="L4198" i="90"/>
  <c r="L4199" i="90"/>
  <c r="L4200" i="90"/>
  <c r="L4201" i="90"/>
  <c r="L4202" i="90"/>
  <c r="L4203" i="90"/>
  <c r="L4204" i="90"/>
  <c r="L4205" i="90"/>
  <c r="L4206" i="90"/>
  <c r="L4207" i="90"/>
  <c r="L4208" i="90"/>
  <c r="L4209" i="90"/>
  <c r="L4210" i="90"/>
  <c r="L4211" i="90"/>
  <c r="L4212" i="90"/>
  <c r="L4213" i="90"/>
  <c r="L4214" i="90"/>
  <c r="L4215" i="90"/>
  <c r="L4216" i="90"/>
  <c r="L4217" i="90"/>
  <c r="L4218" i="90"/>
  <c r="L4219" i="90"/>
  <c r="L4220" i="90"/>
  <c r="L4221" i="90"/>
  <c r="L4222" i="90"/>
  <c r="L4223" i="90"/>
  <c r="L4224" i="90"/>
  <c r="L4225" i="90"/>
  <c r="L4226" i="90"/>
  <c r="L4227" i="90"/>
  <c r="L4228" i="90"/>
  <c r="L4229" i="90"/>
  <c r="L4230" i="90"/>
  <c r="L4231" i="90"/>
  <c r="L4232" i="90"/>
  <c r="L4233" i="90"/>
  <c r="L4234" i="90"/>
  <c r="L4235" i="90"/>
  <c r="L4236" i="90"/>
  <c r="L4237" i="90"/>
  <c r="L4238" i="90"/>
  <c r="L4239" i="90"/>
  <c r="L4240" i="90"/>
  <c r="L4241" i="90"/>
  <c r="L4242" i="90"/>
  <c r="L4243" i="90"/>
  <c r="L4244" i="90"/>
  <c r="L4245" i="90"/>
  <c r="L4246" i="90"/>
  <c r="L4247" i="90"/>
  <c r="L4248" i="90"/>
  <c r="L4249" i="90"/>
  <c r="L4250" i="90"/>
  <c r="L4251" i="90"/>
  <c r="L4252" i="90"/>
  <c r="L4253" i="90"/>
  <c r="L4254" i="90"/>
  <c r="L4255" i="90"/>
  <c r="L4256" i="90"/>
  <c r="L4257" i="90"/>
  <c r="L4258" i="90"/>
  <c r="L4259" i="90"/>
  <c r="L4260" i="90"/>
  <c r="L4261" i="90"/>
  <c r="L4262" i="90"/>
  <c r="L4263" i="90"/>
  <c r="L4264" i="90"/>
  <c r="L4265" i="90"/>
  <c r="L4266" i="90"/>
  <c r="L4267" i="90"/>
  <c r="L4268" i="90"/>
  <c r="L4269" i="90"/>
  <c r="L4270" i="90"/>
  <c r="L4271" i="90"/>
  <c r="L4272" i="90"/>
  <c r="L4273" i="90"/>
  <c r="L4274" i="90"/>
  <c r="L4275" i="90"/>
  <c r="L4276" i="90"/>
  <c r="L4277" i="90"/>
  <c r="L4278" i="90"/>
  <c r="L4279" i="90"/>
  <c r="L4280" i="90"/>
  <c r="L4281" i="90"/>
  <c r="L4282" i="90"/>
  <c r="L4283" i="90"/>
  <c r="L4284" i="90"/>
  <c r="L4285" i="90"/>
  <c r="L4286" i="90"/>
  <c r="L4287" i="90"/>
  <c r="L4288" i="90"/>
  <c r="L4289" i="90"/>
  <c r="L4290" i="90"/>
  <c r="L4291" i="90"/>
  <c r="L4292" i="90"/>
  <c r="L4293" i="90"/>
  <c r="L4294" i="90"/>
  <c r="L4295" i="90"/>
  <c r="L4296" i="90"/>
  <c r="L4297" i="90"/>
  <c r="L4298" i="90"/>
  <c r="L4299" i="90"/>
  <c r="L4300" i="90"/>
  <c r="L4301" i="90"/>
  <c r="L4302" i="90"/>
  <c r="L4303" i="90"/>
  <c r="L4304" i="90"/>
  <c r="L4305" i="90"/>
  <c r="L4306" i="90"/>
  <c r="L4307" i="90"/>
  <c r="L4308" i="90"/>
  <c r="L4309" i="90"/>
  <c r="L4310" i="90"/>
  <c r="L4311" i="90"/>
  <c r="L4312" i="90"/>
  <c r="L4313" i="90"/>
  <c r="L4314" i="90"/>
  <c r="L4315" i="90"/>
  <c r="L4316" i="90"/>
  <c r="L4317" i="90"/>
  <c r="L4318" i="90"/>
  <c r="L4319" i="90"/>
  <c r="L4320" i="90"/>
  <c r="L4321" i="90"/>
  <c r="L4322" i="90"/>
  <c r="L4323" i="90"/>
  <c r="L4324" i="90"/>
  <c r="L4325" i="90"/>
  <c r="L4326" i="90"/>
  <c r="L4327" i="90"/>
  <c r="L4328" i="90"/>
  <c r="L4329" i="90"/>
  <c r="L4330" i="90"/>
  <c r="L4331" i="90"/>
  <c r="L4332" i="90"/>
  <c r="L4333" i="90"/>
  <c r="L4334" i="90"/>
  <c r="L4335" i="90"/>
  <c r="L4336" i="90"/>
  <c r="L4337" i="90"/>
  <c r="L4338" i="90"/>
  <c r="L4339" i="90"/>
  <c r="L4340" i="90"/>
  <c r="L4341" i="90"/>
  <c r="L4342" i="90"/>
  <c r="L4343" i="90"/>
  <c r="L4344" i="90"/>
  <c r="L4345" i="90"/>
  <c r="L4346" i="90"/>
  <c r="L4347" i="90"/>
  <c r="L4348" i="90"/>
  <c r="L4349" i="90"/>
  <c r="L4350" i="90"/>
  <c r="L4351" i="90"/>
  <c r="L4352" i="90"/>
  <c r="L4353" i="90"/>
  <c r="L4354" i="90"/>
  <c r="L4355" i="90"/>
  <c r="L4356" i="90"/>
  <c r="L4357" i="90"/>
  <c r="L4358" i="90"/>
  <c r="L4359" i="90"/>
  <c r="L4360" i="90"/>
  <c r="L4361" i="90"/>
  <c r="L4362" i="90"/>
  <c r="L4363" i="90"/>
  <c r="L4364" i="90"/>
  <c r="L4365" i="90"/>
  <c r="L4366" i="90"/>
  <c r="L4367" i="90"/>
  <c r="L4368" i="90"/>
  <c r="L4369" i="90"/>
  <c r="L4370" i="90"/>
  <c r="L4371" i="90"/>
  <c r="L4372" i="90"/>
  <c r="L4373" i="90"/>
  <c r="L4374" i="90"/>
  <c r="L4375" i="90"/>
  <c r="L4376" i="90"/>
  <c r="L2" i="67"/>
  <c r="L3" i="89"/>
  <c r="L4" i="89"/>
  <c r="L5" i="89"/>
  <c r="L6" i="89"/>
  <c r="L7" i="89"/>
  <c r="L8" i="89"/>
  <c r="L9" i="89"/>
  <c r="L10" i="89"/>
  <c r="L11" i="89"/>
  <c r="L12" i="89"/>
  <c r="L13" i="89"/>
  <c r="L14" i="89"/>
  <c r="L15" i="89"/>
  <c r="L16" i="89"/>
  <c r="L17" i="89"/>
  <c r="L18" i="89"/>
  <c r="L19" i="89"/>
  <c r="L20" i="89"/>
  <c r="L21" i="89"/>
  <c r="L22" i="89"/>
  <c r="L23" i="89"/>
  <c r="L24" i="89"/>
  <c r="L25" i="89"/>
  <c r="L26" i="89"/>
  <c r="L27" i="89"/>
  <c r="L28" i="89"/>
  <c r="L29" i="89"/>
  <c r="L30" i="89"/>
  <c r="L31" i="89"/>
  <c r="L32" i="89"/>
  <c r="L33" i="89"/>
  <c r="L34" i="89"/>
  <c r="L35" i="89"/>
  <c r="L36" i="89"/>
  <c r="L37" i="89"/>
  <c r="L38" i="89"/>
  <c r="L39" i="89"/>
  <c r="L40" i="89"/>
  <c r="L41" i="89"/>
  <c r="L42" i="89"/>
  <c r="L43" i="89"/>
  <c r="L44" i="89"/>
  <c r="L45" i="89"/>
  <c r="L46" i="89"/>
  <c r="L47" i="89"/>
  <c r="L48" i="89"/>
  <c r="L49" i="89"/>
  <c r="L50" i="89"/>
  <c r="L51" i="89"/>
  <c r="L52" i="89"/>
  <c r="L53" i="89"/>
  <c r="L54" i="89"/>
  <c r="L55" i="89"/>
  <c r="L56" i="89"/>
  <c r="L57" i="89"/>
  <c r="L58" i="89"/>
  <c r="L59" i="89"/>
  <c r="L60" i="89"/>
  <c r="L61" i="89"/>
  <c r="L62" i="89"/>
  <c r="L63" i="89"/>
  <c r="L64" i="89"/>
  <c r="L65" i="89"/>
  <c r="L66" i="89"/>
  <c r="L67" i="89"/>
  <c r="L68" i="89"/>
  <c r="L69" i="89"/>
  <c r="L70" i="89"/>
  <c r="L71" i="89"/>
  <c r="L72" i="89"/>
  <c r="L73" i="89"/>
  <c r="L74" i="89"/>
  <c r="L75" i="89"/>
  <c r="L76" i="89"/>
  <c r="L77" i="89"/>
  <c r="L78" i="89"/>
  <c r="L79" i="89"/>
  <c r="L80" i="89"/>
  <c r="L81" i="89"/>
  <c r="L82" i="89"/>
  <c r="L83" i="89"/>
  <c r="L84" i="89"/>
  <c r="L85" i="89"/>
  <c r="L86" i="89"/>
  <c r="L87" i="89"/>
  <c r="L88" i="89"/>
  <c r="L89" i="89"/>
  <c r="L90" i="89"/>
  <c r="L91" i="89"/>
  <c r="L92" i="89"/>
  <c r="L93" i="89"/>
  <c r="L94" i="89"/>
  <c r="L95" i="89"/>
  <c r="L96" i="89"/>
  <c r="L97" i="89"/>
  <c r="L98" i="89"/>
  <c r="L99" i="89"/>
  <c r="L100" i="89"/>
  <c r="L101" i="89"/>
  <c r="L102" i="89"/>
  <c r="L103" i="89"/>
  <c r="L104" i="89"/>
  <c r="L105" i="89"/>
  <c r="L106" i="89"/>
  <c r="L107" i="89"/>
  <c r="L108" i="89"/>
  <c r="L109" i="89"/>
  <c r="L110" i="89"/>
  <c r="L111" i="89"/>
  <c r="L112" i="89"/>
  <c r="L113" i="89"/>
  <c r="L114" i="89"/>
  <c r="L115" i="89"/>
  <c r="L116" i="89"/>
  <c r="L117" i="89"/>
  <c r="L118" i="89"/>
  <c r="L119" i="89"/>
  <c r="L120" i="89"/>
  <c r="L121" i="89"/>
  <c r="L122" i="89"/>
  <c r="L123" i="89"/>
  <c r="L124" i="89"/>
  <c r="L125" i="89"/>
  <c r="L126" i="89"/>
  <c r="L127" i="89"/>
  <c r="L128" i="89"/>
  <c r="L129" i="89"/>
  <c r="L130" i="89"/>
  <c r="L131" i="89"/>
  <c r="L132" i="89"/>
  <c r="L133" i="89"/>
  <c r="L134" i="89"/>
  <c r="L135" i="89"/>
  <c r="L136" i="89"/>
  <c r="L137" i="89"/>
  <c r="L138" i="89"/>
  <c r="L139" i="89"/>
  <c r="L140" i="89"/>
  <c r="L141" i="89"/>
  <c r="L142" i="89"/>
  <c r="L143" i="89"/>
  <c r="L144" i="89"/>
  <c r="L145" i="89"/>
  <c r="L146" i="89"/>
  <c r="L147" i="89"/>
  <c r="L148" i="89"/>
  <c r="L149" i="89"/>
  <c r="L150" i="89"/>
  <c r="L151" i="89"/>
  <c r="L152" i="89"/>
  <c r="L153" i="89"/>
  <c r="L154" i="89"/>
  <c r="L155" i="89"/>
  <c r="L156" i="89"/>
  <c r="L157" i="89"/>
  <c r="L158" i="89"/>
  <c r="L159" i="89"/>
  <c r="L160" i="89"/>
  <c r="L161" i="89"/>
  <c r="L162" i="89"/>
  <c r="L163" i="89"/>
  <c r="L164" i="89"/>
  <c r="L165" i="89"/>
  <c r="L166" i="89"/>
  <c r="L167" i="89"/>
  <c r="L168" i="89"/>
  <c r="L169" i="89"/>
  <c r="L170" i="89"/>
  <c r="L171" i="89"/>
  <c r="L172" i="89"/>
  <c r="L173" i="89"/>
  <c r="L174" i="89"/>
  <c r="L175" i="89"/>
  <c r="L176" i="89"/>
  <c r="L177" i="89"/>
  <c r="L178" i="89"/>
  <c r="L179" i="89"/>
  <c r="L180" i="89"/>
  <c r="L181" i="89"/>
  <c r="L182" i="89"/>
  <c r="L183" i="89"/>
  <c r="L184" i="89"/>
  <c r="L185" i="89"/>
  <c r="L186" i="89"/>
  <c r="L187" i="89"/>
  <c r="L188" i="89"/>
  <c r="L189" i="89"/>
  <c r="L190" i="89"/>
  <c r="L191" i="89"/>
  <c r="L192" i="89"/>
  <c r="L193" i="89"/>
  <c r="L194" i="89"/>
  <c r="L195" i="89"/>
  <c r="L196" i="89"/>
  <c r="L197" i="89"/>
  <c r="L198" i="89"/>
  <c r="L199" i="89"/>
  <c r="L200" i="89"/>
  <c r="L201" i="89"/>
  <c r="L202" i="89"/>
  <c r="L203" i="89"/>
  <c r="L204" i="89"/>
  <c r="L205" i="89"/>
  <c r="L206" i="89"/>
  <c r="L207" i="89"/>
  <c r="L208" i="89"/>
  <c r="L209" i="89"/>
  <c r="L210" i="89"/>
  <c r="L211" i="89"/>
  <c r="L212" i="89"/>
  <c r="L213" i="89"/>
  <c r="L214" i="89"/>
  <c r="L215" i="89"/>
  <c r="L216" i="89"/>
  <c r="L217" i="89"/>
  <c r="L218" i="89"/>
  <c r="L219" i="89"/>
  <c r="L220" i="89"/>
  <c r="L221" i="89"/>
  <c r="L222" i="89"/>
  <c r="L223" i="89"/>
  <c r="L224" i="89"/>
  <c r="L225" i="89"/>
  <c r="L226" i="89"/>
  <c r="L227" i="89"/>
  <c r="L228" i="89"/>
  <c r="L229" i="89"/>
  <c r="L230" i="89"/>
  <c r="L231" i="89"/>
  <c r="L232" i="89"/>
  <c r="L233" i="89"/>
  <c r="L234" i="89"/>
  <c r="L235" i="89"/>
  <c r="L236" i="89"/>
  <c r="L237" i="89"/>
  <c r="L238" i="89"/>
  <c r="L239" i="89"/>
  <c r="L240" i="89"/>
  <c r="L241" i="89"/>
  <c r="L242" i="89"/>
  <c r="L243" i="89"/>
  <c r="L244" i="89"/>
  <c r="L245" i="89"/>
  <c r="L246" i="89"/>
  <c r="L247" i="89"/>
  <c r="L248" i="89"/>
  <c r="L249" i="89"/>
  <c r="L250" i="89"/>
  <c r="L251" i="89"/>
  <c r="L252" i="89"/>
  <c r="L253" i="89"/>
  <c r="L254" i="89"/>
  <c r="L255" i="89"/>
  <c r="L256" i="89"/>
  <c r="L257" i="89"/>
  <c r="L258" i="89"/>
  <c r="L259" i="89"/>
  <c r="L260" i="89"/>
  <c r="L261" i="89"/>
  <c r="L262" i="89"/>
  <c r="L263" i="89"/>
  <c r="L264" i="89"/>
  <c r="L265" i="89"/>
  <c r="L266" i="89"/>
  <c r="L267" i="89"/>
  <c r="L268" i="89"/>
  <c r="L269" i="89"/>
  <c r="L270" i="89"/>
  <c r="L271" i="89"/>
  <c r="L272" i="89"/>
  <c r="L273" i="89"/>
  <c r="L274" i="89"/>
  <c r="L275" i="89"/>
  <c r="L276" i="89"/>
  <c r="L277" i="89"/>
  <c r="L278" i="89"/>
  <c r="L279" i="89"/>
  <c r="L280" i="89"/>
  <c r="L281" i="89"/>
  <c r="L282" i="89"/>
  <c r="L283" i="89"/>
  <c r="L284" i="89"/>
  <c r="L285" i="89"/>
  <c r="L286" i="89"/>
  <c r="L287" i="89"/>
  <c r="L288" i="89"/>
  <c r="L289" i="89"/>
  <c r="L290" i="89"/>
  <c r="L291" i="89"/>
  <c r="L292" i="89"/>
  <c r="L293" i="89"/>
  <c r="L294" i="89"/>
  <c r="L295" i="89"/>
  <c r="L296" i="89"/>
  <c r="L297" i="89"/>
  <c r="L298" i="89"/>
  <c r="L299" i="89"/>
  <c r="L300" i="89"/>
  <c r="L301" i="89"/>
  <c r="L302" i="89"/>
  <c r="L303" i="89"/>
  <c r="L304" i="89"/>
  <c r="L305" i="89"/>
  <c r="L306" i="89"/>
  <c r="L307" i="89"/>
  <c r="L308" i="89"/>
  <c r="L309" i="89"/>
  <c r="L310" i="89"/>
  <c r="L311" i="89"/>
  <c r="L312" i="89"/>
  <c r="L313" i="89"/>
  <c r="L314" i="89"/>
  <c r="L315" i="89"/>
  <c r="L316" i="89"/>
  <c r="L317" i="89"/>
  <c r="L318" i="89"/>
  <c r="L319" i="89"/>
  <c r="L320" i="89"/>
  <c r="L321" i="89"/>
  <c r="L322" i="89"/>
  <c r="L323" i="89"/>
  <c r="L324" i="89"/>
  <c r="L325" i="89"/>
  <c r="L326" i="89"/>
  <c r="L327" i="89"/>
  <c r="L328" i="89"/>
  <c r="L329" i="89"/>
  <c r="L330" i="89"/>
  <c r="L331" i="89"/>
  <c r="L332" i="89"/>
  <c r="L333" i="89"/>
  <c r="L334" i="89"/>
  <c r="L335" i="89"/>
  <c r="L336" i="89"/>
  <c r="L337" i="89"/>
  <c r="L338" i="89"/>
  <c r="L339" i="89"/>
  <c r="L340" i="89"/>
  <c r="L341" i="89"/>
  <c r="L342" i="89"/>
  <c r="L343" i="89"/>
  <c r="L344" i="89"/>
  <c r="L345" i="89"/>
  <c r="L346" i="89"/>
  <c r="L347" i="89"/>
  <c r="L348" i="89"/>
  <c r="L349" i="89"/>
  <c r="L350" i="89"/>
  <c r="L351" i="89"/>
  <c r="L352" i="89"/>
  <c r="L353" i="89"/>
  <c r="L354" i="89"/>
  <c r="L355" i="89"/>
  <c r="L356" i="89"/>
  <c r="L357" i="89"/>
  <c r="L358" i="89"/>
  <c r="L359" i="89"/>
  <c r="L360" i="89"/>
  <c r="L361" i="89"/>
  <c r="L362" i="89"/>
  <c r="L363" i="89"/>
  <c r="L364" i="89"/>
  <c r="L365" i="89"/>
  <c r="L366" i="89"/>
  <c r="L367" i="89"/>
  <c r="L368" i="89"/>
  <c r="L369" i="89"/>
  <c r="L370" i="89"/>
  <c r="L371" i="89"/>
  <c r="L372" i="89"/>
  <c r="L373" i="89"/>
  <c r="L374" i="89"/>
  <c r="L375" i="89"/>
  <c r="L376" i="89"/>
  <c r="L377" i="89"/>
  <c r="L378" i="89"/>
  <c r="L379" i="89"/>
  <c r="L380" i="89"/>
  <c r="L381" i="89"/>
  <c r="L382" i="89"/>
  <c r="L383" i="89"/>
  <c r="L384" i="89"/>
  <c r="L385" i="89"/>
  <c r="L386" i="89"/>
  <c r="L387" i="89"/>
  <c r="L388" i="89"/>
  <c r="L389" i="89"/>
  <c r="L390" i="89"/>
  <c r="L391" i="89"/>
  <c r="L392" i="89"/>
  <c r="L393" i="89"/>
  <c r="L394" i="89"/>
  <c r="L395" i="89"/>
  <c r="L396" i="89"/>
  <c r="L397" i="89"/>
  <c r="L398" i="89"/>
  <c r="L399" i="89"/>
  <c r="L400" i="89"/>
  <c r="L401" i="89"/>
  <c r="L402" i="89"/>
  <c r="L403" i="89"/>
  <c r="L404" i="89"/>
  <c r="L405" i="89"/>
  <c r="L406" i="89"/>
  <c r="L407" i="89"/>
  <c r="L408" i="89"/>
  <c r="L409" i="89"/>
  <c r="L410" i="89"/>
  <c r="L411" i="89"/>
  <c r="L412" i="89"/>
  <c r="L413" i="89"/>
  <c r="L414" i="89"/>
  <c r="L415" i="89"/>
  <c r="L416" i="89"/>
  <c r="L417" i="89"/>
  <c r="L418" i="89"/>
  <c r="L419" i="89"/>
  <c r="L420" i="89"/>
  <c r="L421" i="89"/>
  <c r="L422" i="89"/>
  <c r="L423" i="89"/>
  <c r="L424" i="89"/>
  <c r="L425" i="89"/>
  <c r="L426" i="89"/>
  <c r="L427" i="89"/>
  <c r="L428" i="89"/>
  <c r="L429" i="89"/>
  <c r="L430" i="89"/>
  <c r="L431" i="89"/>
  <c r="L432" i="89"/>
  <c r="L433" i="89"/>
  <c r="L434" i="89"/>
  <c r="L435" i="89"/>
  <c r="L436" i="89"/>
  <c r="L437" i="89"/>
  <c r="L438" i="89"/>
  <c r="L439" i="89"/>
  <c r="L440" i="89"/>
  <c r="L441" i="89"/>
  <c r="L442" i="89"/>
  <c r="L443" i="89"/>
  <c r="L444" i="89"/>
  <c r="L445" i="89"/>
  <c r="L446" i="89"/>
  <c r="L447" i="89"/>
  <c r="L448" i="89"/>
  <c r="L449" i="89"/>
  <c r="L450" i="89"/>
  <c r="L451" i="89"/>
  <c r="L452" i="89"/>
  <c r="L453" i="89"/>
  <c r="L454" i="89"/>
  <c r="L455" i="89"/>
  <c r="L456" i="89"/>
  <c r="L457" i="89"/>
  <c r="L458" i="89"/>
  <c r="L459" i="89"/>
  <c r="L460" i="89"/>
  <c r="L461" i="89"/>
  <c r="L462" i="89"/>
  <c r="L463" i="89"/>
  <c r="L464" i="89"/>
  <c r="L465" i="89"/>
  <c r="L466" i="89"/>
  <c r="L467" i="89"/>
  <c r="L468" i="89"/>
  <c r="L469" i="89"/>
  <c r="L470" i="89"/>
  <c r="L471" i="89"/>
  <c r="L472" i="89"/>
  <c r="L473" i="89"/>
  <c r="L474" i="89"/>
  <c r="L475" i="89"/>
  <c r="L476" i="89"/>
  <c r="L477" i="89"/>
  <c r="L478" i="89"/>
  <c r="L479" i="89"/>
  <c r="L480" i="89"/>
  <c r="L481" i="89"/>
  <c r="L482" i="89"/>
  <c r="L483" i="89"/>
  <c r="L484" i="89"/>
  <c r="L485" i="89"/>
  <c r="L486" i="89"/>
  <c r="L487" i="89"/>
  <c r="L488" i="89"/>
  <c r="L489" i="89"/>
  <c r="L490" i="89"/>
  <c r="L491" i="89"/>
  <c r="L492" i="89"/>
  <c r="L493" i="89"/>
  <c r="L494" i="89"/>
  <c r="L495" i="89"/>
  <c r="L496" i="89"/>
  <c r="L497" i="89"/>
  <c r="L498" i="89"/>
  <c r="L499" i="89"/>
  <c r="L500" i="89"/>
  <c r="L501" i="89"/>
  <c r="L502" i="89"/>
  <c r="L503" i="89"/>
  <c r="L504" i="89"/>
  <c r="L505" i="89"/>
  <c r="L506" i="89"/>
  <c r="L507" i="89"/>
  <c r="L508" i="89"/>
  <c r="L509" i="89"/>
  <c r="L510" i="89"/>
  <c r="L511" i="89"/>
  <c r="L512" i="89"/>
  <c r="L513" i="89"/>
  <c r="L514" i="89"/>
  <c r="L515" i="89"/>
  <c r="L516" i="89"/>
  <c r="L517" i="89"/>
  <c r="L518" i="89"/>
  <c r="L519" i="89"/>
  <c r="L520" i="89"/>
  <c r="L521" i="89"/>
  <c r="L522" i="89"/>
  <c r="L523" i="89"/>
  <c r="L524" i="89"/>
  <c r="L525" i="89"/>
  <c r="L526" i="89"/>
  <c r="L527" i="89"/>
  <c r="L528" i="89"/>
  <c r="L529" i="89"/>
  <c r="L530" i="89"/>
  <c r="L531" i="89"/>
  <c r="L532" i="89"/>
  <c r="L533" i="89"/>
  <c r="L534" i="89"/>
  <c r="L535" i="89"/>
  <c r="L536" i="89"/>
  <c r="L537" i="89"/>
  <c r="L538" i="89"/>
  <c r="L539" i="89"/>
  <c r="L540" i="89"/>
  <c r="L541" i="89"/>
  <c r="L542" i="89"/>
  <c r="L543" i="89"/>
  <c r="L544" i="89"/>
  <c r="L545" i="89"/>
  <c r="L546" i="89"/>
  <c r="L547" i="89"/>
  <c r="L548" i="89"/>
  <c r="L549" i="89"/>
  <c r="L550" i="89"/>
  <c r="L551" i="89"/>
  <c r="L552" i="89"/>
  <c r="L553" i="89"/>
  <c r="L554" i="89"/>
  <c r="L558" i="89"/>
  <c r="L559" i="89"/>
  <c r="L560" i="89"/>
  <c r="L561" i="89"/>
  <c r="L562" i="89"/>
  <c r="L563" i="89"/>
  <c r="L564" i="89"/>
  <c r="L565" i="89"/>
  <c r="L566" i="89"/>
  <c r="L567" i="89"/>
  <c r="L568" i="89"/>
  <c r="L569" i="89"/>
  <c r="L570" i="89"/>
  <c r="L571" i="89"/>
  <c r="L572" i="89"/>
  <c r="L573" i="89"/>
  <c r="L574" i="89"/>
  <c r="L575" i="89"/>
  <c r="L576" i="89"/>
  <c r="L577" i="89"/>
  <c r="L578" i="89"/>
  <c r="L579" i="89"/>
  <c r="L580" i="89"/>
  <c r="L581" i="89"/>
  <c r="L582" i="89"/>
  <c r="L583" i="89"/>
  <c r="L584" i="89"/>
  <c r="L585" i="89"/>
  <c r="L586" i="89"/>
  <c r="L587" i="89"/>
  <c r="L588" i="89"/>
  <c r="L589" i="89"/>
  <c r="L590" i="89"/>
  <c r="L591" i="89"/>
  <c r="L592" i="89"/>
  <c r="L593" i="89"/>
  <c r="L594" i="89"/>
  <c r="L595" i="89"/>
  <c r="L596" i="89"/>
  <c r="L597" i="89"/>
  <c r="L598" i="89"/>
  <c r="L599" i="89"/>
  <c r="L600" i="89"/>
  <c r="L601" i="89"/>
  <c r="L602" i="89"/>
  <c r="L603" i="89"/>
  <c r="L604" i="89"/>
  <c r="L605" i="89"/>
  <c r="L606" i="89"/>
  <c r="L607" i="89"/>
  <c r="L608" i="89"/>
  <c r="L609" i="89"/>
  <c r="L610" i="89"/>
  <c r="L611" i="89"/>
  <c r="L612" i="89"/>
  <c r="L613" i="89"/>
  <c r="L614" i="89"/>
  <c r="L615" i="89"/>
  <c r="L616" i="89"/>
  <c r="L617" i="89"/>
  <c r="L618" i="89"/>
  <c r="L619" i="89"/>
  <c r="L620" i="89"/>
  <c r="L621" i="89"/>
  <c r="L622" i="89"/>
  <c r="L623" i="89"/>
  <c r="L624" i="89"/>
  <c r="L625" i="89"/>
  <c r="L626" i="89"/>
  <c r="L627" i="89"/>
  <c r="L628" i="89"/>
  <c r="L629" i="89"/>
  <c r="L630" i="89"/>
  <c r="L631" i="89"/>
  <c r="L632" i="89"/>
  <c r="L633" i="89"/>
  <c r="L634" i="89"/>
  <c r="L635" i="89"/>
  <c r="L636" i="89"/>
  <c r="L637" i="89"/>
  <c r="L638" i="89"/>
  <c r="L639" i="89"/>
  <c r="L640" i="89"/>
  <c r="L641" i="89"/>
  <c r="L642" i="89"/>
  <c r="L643" i="89"/>
  <c r="L644" i="89"/>
  <c r="L645" i="89"/>
  <c r="L646" i="89"/>
  <c r="L647" i="89"/>
  <c r="L648" i="89"/>
  <c r="L649" i="89"/>
  <c r="L650" i="89"/>
  <c r="L651" i="89"/>
  <c r="L652" i="89"/>
  <c r="L653" i="89"/>
  <c r="L654" i="89"/>
  <c r="L655" i="89"/>
  <c r="L656" i="89"/>
  <c r="L657" i="89"/>
  <c r="L658" i="89"/>
  <c r="L659" i="89"/>
  <c r="L660" i="89"/>
  <c r="L661" i="89"/>
  <c r="L662" i="89"/>
  <c r="L663" i="89"/>
  <c r="L664" i="89"/>
  <c r="L665" i="89"/>
  <c r="L666" i="89"/>
  <c r="L667" i="89"/>
  <c r="L668" i="89"/>
  <c r="L669" i="89"/>
  <c r="L670" i="89"/>
  <c r="L671" i="89"/>
  <c r="L672" i="89"/>
  <c r="L673" i="89"/>
  <c r="L674" i="89"/>
  <c r="L675" i="89"/>
  <c r="L676" i="89"/>
  <c r="L677" i="89"/>
  <c r="L678" i="89"/>
  <c r="L679" i="89"/>
  <c r="L680" i="89"/>
  <c r="L681" i="89"/>
  <c r="L682" i="89"/>
  <c r="L683" i="89"/>
  <c r="L685" i="89"/>
  <c r="L686" i="89"/>
  <c r="L687" i="89"/>
  <c r="L688" i="89"/>
  <c r="L689" i="89"/>
  <c r="L690" i="89"/>
  <c r="L691" i="89"/>
  <c r="L692" i="89"/>
  <c r="L693" i="89"/>
  <c r="L694" i="89"/>
  <c r="L695" i="89"/>
  <c r="L696" i="89"/>
  <c r="L697" i="89"/>
  <c r="L698" i="89"/>
  <c r="L699" i="89"/>
  <c r="L700" i="89"/>
  <c r="L701" i="89"/>
  <c r="L702" i="89"/>
  <c r="L703" i="89"/>
  <c r="L704" i="89"/>
  <c r="L705" i="89"/>
  <c r="L706" i="89"/>
  <c r="L707" i="89"/>
  <c r="L708" i="89"/>
  <c r="L709" i="89"/>
  <c r="L710" i="89"/>
  <c r="L711" i="89"/>
  <c r="L712" i="89"/>
  <c r="L713" i="89"/>
  <c r="L714" i="89"/>
  <c r="L715" i="89"/>
  <c r="L716" i="89"/>
  <c r="L717" i="89"/>
  <c r="L718" i="89"/>
  <c r="L719" i="89"/>
  <c r="L720" i="89"/>
  <c r="L721" i="89"/>
  <c r="L722" i="89"/>
  <c r="L723" i="89"/>
  <c r="L724" i="89"/>
  <c r="L725" i="89"/>
  <c r="L726" i="89"/>
  <c r="L727" i="89"/>
  <c r="L728" i="89"/>
  <c r="L729" i="89"/>
  <c r="L730" i="89"/>
  <c r="L731" i="89"/>
  <c r="L732" i="89"/>
  <c r="L733" i="89"/>
  <c r="L734" i="89"/>
  <c r="L735" i="89"/>
  <c r="L736" i="89"/>
  <c r="L737" i="89"/>
  <c r="L738" i="89"/>
  <c r="L739" i="89"/>
  <c r="L740" i="89"/>
  <c r="L741" i="89"/>
  <c r="L742" i="89"/>
  <c r="L743" i="89"/>
  <c r="L744" i="89"/>
  <c r="L745" i="89"/>
  <c r="L746" i="89"/>
  <c r="L747" i="89"/>
  <c r="L748" i="89"/>
  <c r="L749" i="89"/>
  <c r="L750" i="89"/>
  <c r="L751" i="89"/>
  <c r="L752" i="89"/>
  <c r="L753" i="89"/>
  <c r="L754" i="89"/>
  <c r="L755" i="89"/>
  <c r="L756" i="89"/>
  <c r="L757" i="89"/>
  <c r="L758" i="89"/>
  <c r="L759" i="89"/>
  <c r="L760" i="89"/>
  <c r="L761" i="89"/>
  <c r="L762" i="89"/>
  <c r="L763" i="89"/>
  <c r="L764" i="89"/>
  <c r="L765" i="89"/>
  <c r="L766" i="89"/>
  <c r="L767" i="89"/>
  <c r="L768" i="89"/>
  <c r="L769" i="89"/>
  <c r="L770" i="89"/>
  <c r="L771" i="89"/>
  <c r="L772" i="89"/>
  <c r="L773" i="89"/>
  <c r="L774" i="89"/>
  <c r="L775" i="89"/>
  <c r="L776" i="89"/>
  <c r="L777" i="89"/>
  <c r="L778" i="89"/>
  <c r="L779" i="89"/>
  <c r="L780" i="89"/>
  <c r="L781" i="89"/>
  <c r="L782" i="89"/>
  <c r="L783" i="89"/>
  <c r="L784" i="89"/>
  <c r="L785" i="89"/>
  <c r="L786" i="89"/>
  <c r="L787" i="89"/>
  <c r="L788" i="89"/>
  <c r="L789" i="89"/>
  <c r="L790" i="89"/>
  <c r="L791" i="89"/>
  <c r="L792" i="89"/>
  <c r="L793" i="89"/>
  <c r="L794" i="89"/>
  <c r="L795" i="89"/>
  <c r="L796" i="89"/>
  <c r="L797" i="89"/>
  <c r="L798" i="89"/>
  <c r="L799" i="89"/>
  <c r="L800" i="89"/>
  <c r="L801" i="89"/>
  <c r="L802" i="89"/>
  <c r="L803" i="89"/>
  <c r="L804" i="89"/>
  <c r="L805" i="89"/>
  <c r="L806" i="89"/>
  <c r="L807" i="89"/>
  <c r="L808" i="89"/>
  <c r="L809" i="89"/>
  <c r="L810" i="89"/>
  <c r="L811" i="89"/>
  <c r="L812" i="89"/>
  <c r="L813" i="89"/>
  <c r="L814" i="89"/>
  <c r="L815" i="89"/>
  <c r="L816" i="89"/>
  <c r="L817" i="89"/>
  <c r="L818" i="89"/>
  <c r="L819" i="89"/>
  <c r="L820" i="89"/>
  <c r="L821" i="89"/>
  <c r="L822" i="89"/>
  <c r="L823" i="89"/>
  <c r="L824" i="89"/>
  <c r="L825" i="89"/>
  <c r="L826" i="89"/>
  <c r="L827" i="89"/>
  <c r="L828" i="89"/>
  <c r="L829" i="89"/>
  <c r="L830" i="89"/>
  <c r="L831" i="89"/>
  <c r="L832" i="89"/>
  <c r="L833" i="89"/>
  <c r="L834" i="89"/>
  <c r="L835" i="89"/>
  <c r="L836" i="89"/>
  <c r="L837" i="89"/>
  <c r="L838" i="89"/>
  <c r="L839" i="89"/>
  <c r="L840" i="89"/>
  <c r="L841" i="89"/>
  <c r="L842" i="89"/>
  <c r="L843" i="89"/>
  <c r="L844" i="89"/>
  <c r="L845" i="89"/>
  <c r="L846" i="89"/>
  <c r="L847" i="89"/>
  <c r="L848" i="89"/>
  <c r="L849" i="89"/>
  <c r="L850" i="89"/>
  <c r="L851" i="89"/>
  <c r="L852" i="89"/>
  <c r="L853" i="89"/>
  <c r="L854" i="89"/>
  <c r="L855" i="89"/>
  <c r="L856" i="89"/>
  <c r="L857" i="89"/>
  <c r="L858" i="89"/>
  <c r="L859" i="89"/>
  <c r="L860" i="89"/>
  <c r="L861" i="89"/>
  <c r="L862" i="89"/>
  <c r="L863" i="89"/>
  <c r="L864" i="89"/>
  <c r="L865" i="89"/>
  <c r="L866" i="89"/>
  <c r="L867" i="89"/>
  <c r="L868" i="89"/>
  <c r="L869" i="89"/>
  <c r="L870" i="89"/>
  <c r="L871" i="89"/>
  <c r="L872" i="89"/>
  <c r="L873" i="89"/>
  <c r="L874" i="89"/>
  <c r="L875" i="89"/>
  <c r="L876" i="89"/>
  <c r="L877" i="89"/>
  <c r="L878" i="89"/>
  <c r="L879" i="89"/>
  <c r="L880" i="89"/>
  <c r="L881" i="89"/>
  <c r="L882" i="89"/>
  <c r="L883" i="89"/>
  <c r="L884" i="89"/>
  <c r="L885" i="89"/>
  <c r="L886" i="89"/>
  <c r="L887" i="89"/>
  <c r="L888" i="89"/>
  <c r="L889" i="89"/>
  <c r="L890" i="89"/>
  <c r="L891" i="89"/>
  <c r="L892" i="89"/>
  <c r="L893" i="89"/>
  <c r="L894" i="89"/>
  <c r="L895" i="89"/>
  <c r="L896" i="89"/>
  <c r="L897" i="89"/>
  <c r="L898" i="89"/>
  <c r="L899" i="89"/>
  <c r="L900" i="89"/>
  <c r="L901" i="89"/>
  <c r="L902" i="89"/>
  <c r="L903" i="89"/>
  <c r="L904" i="89"/>
  <c r="L905" i="89"/>
  <c r="L906" i="89"/>
  <c r="L907" i="89"/>
  <c r="L908" i="89"/>
  <c r="L909" i="89"/>
  <c r="L910" i="89"/>
  <c r="L911" i="89"/>
  <c r="L912" i="89"/>
  <c r="L913" i="89"/>
  <c r="L914" i="89"/>
  <c r="L915" i="89"/>
  <c r="L916" i="89"/>
  <c r="L917" i="89"/>
  <c r="L919" i="89"/>
  <c r="L920" i="89"/>
  <c r="L921" i="89"/>
  <c r="L922" i="89"/>
  <c r="L923" i="89"/>
  <c r="L924" i="89"/>
  <c r="L925" i="89"/>
  <c r="L926" i="89"/>
  <c r="L927" i="89"/>
  <c r="L928" i="89"/>
  <c r="L929" i="89"/>
  <c r="L930" i="89"/>
  <c r="L931" i="89"/>
  <c r="L932" i="89"/>
  <c r="L933" i="89"/>
  <c r="L934" i="89"/>
  <c r="L935" i="89"/>
  <c r="L936" i="89"/>
  <c r="L937" i="89"/>
  <c r="L939" i="89"/>
  <c r="L940" i="89"/>
  <c r="L941" i="89"/>
  <c r="L942" i="89"/>
  <c r="L943" i="89"/>
  <c r="L944" i="89"/>
  <c r="L945" i="89"/>
  <c r="L946" i="89"/>
  <c r="L947" i="89"/>
  <c r="L949" i="89"/>
  <c r="L950" i="89"/>
  <c r="L951" i="89"/>
  <c r="L952" i="89"/>
  <c r="L953" i="89"/>
  <c r="L954" i="89"/>
  <c r="L955" i="89"/>
  <c r="L956" i="89"/>
  <c r="L957" i="89"/>
  <c r="L958" i="89"/>
  <c r="L959" i="89"/>
  <c r="L960" i="89"/>
  <c r="L961" i="89"/>
  <c r="L962" i="89"/>
  <c r="L963" i="89"/>
  <c r="L964" i="89"/>
  <c r="L965" i="89"/>
  <c r="L966" i="89"/>
  <c r="L967" i="89"/>
  <c r="L968" i="89"/>
  <c r="L969" i="89"/>
  <c r="L970" i="89"/>
  <c r="L971" i="89"/>
  <c r="L972" i="89"/>
  <c r="L973" i="89"/>
  <c r="L974" i="89"/>
  <c r="L975" i="89"/>
  <c r="L976" i="89"/>
  <c r="L977" i="89"/>
  <c r="L978" i="89"/>
  <c r="L979" i="89"/>
  <c r="L980" i="89"/>
  <c r="L981" i="89"/>
  <c r="L982" i="89"/>
  <c r="L983" i="89"/>
  <c r="L984" i="89"/>
  <c r="L985" i="89"/>
  <c r="L986" i="89"/>
  <c r="L987" i="89"/>
  <c r="L988" i="89"/>
  <c r="L989" i="89"/>
  <c r="L990" i="89"/>
  <c r="L991" i="89"/>
  <c r="L992" i="89"/>
  <c r="L993" i="89"/>
  <c r="L994" i="89"/>
  <c r="L995" i="89"/>
  <c r="L996" i="89"/>
  <c r="L997" i="89"/>
  <c r="L998" i="89"/>
  <c r="L999" i="89"/>
  <c r="L1000" i="89"/>
  <c r="L1001" i="89"/>
  <c r="L1002" i="89"/>
  <c r="L1003" i="89"/>
  <c r="L1004" i="89"/>
  <c r="L1005" i="89"/>
  <c r="L1006" i="89"/>
  <c r="L1007" i="89"/>
  <c r="L1008" i="89"/>
  <c r="L1009" i="89"/>
  <c r="L1010" i="89"/>
  <c r="L1011" i="89"/>
  <c r="L1012" i="89"/>
  <c r="L1013" i="89"/>
  <c r="L1014" i="89"/>
  <c r="L1015" i="89"/>
  <c r="L1016" i="89"/>
  <c r="L1017" i="89"/>
  <c r="L1018" i="89"/>
  <c r="L1019" i="89"/>
  <c r="L1020" i="89"/>
  <c r="L1021" i="89"/>
  <c r="L1022" i="89"/>
  <c r="L1023" i="89"/>
  <c r="L1024" i="89"/>
  <c r="L1025" i="89"/>
  <c r="L1026" i="89"/>
  <c r="L1027" i="89"/>
  <c r="L1028" i="89"/>
  <c r="L1029" i="89"/>
  <c r="L1030" i="89"/>
  <c r="L1031" i="89"/>
  <c r="L1032" i="89"/>
  <c r="L1033" i="89"/>
  <c r="L1034" i="89"/>
  <c r="L1035" i="89"/>
  <c r="L1036" i="89"/>
  <c r="L1037" i="89"/>
  <c r="L1038" i="89"/>
  <c r="L1039" i="89"/>
  <c r="L1040" i="89"/>
  <c r="L1041" i="89"/>
  <c r="L1042" i="89"/>
  <c r="L1043" i="89"/>
  <c r="L1044" i="89"/>
  <c r="L1045" i="89"/>
  <c r="L1046" i="89"/>
  <c r="L1047" i="89"/>
  <c r="L1048" i="89"/>
  <c r="L1049" i="89"/>
  <c r="L1050" i="89"/>
  <c r="L1051" i="89"/>
  <c r="L1052" i="89"/>
  <c r="L1053" i="89"/>
  <c r="L1054" i="89"/>
  <c r="L1055" i="89"/>
  <c r="L1056" i="89"/>
  <c r="L1057" i="89"/>
  <c r="L1058" i="89"/>
  <c r="L1059" i="89"/>
  <c r="L1060" i="89"/>
  <c r="L1061" i="89"/>
  <c r="L1062" i="89"/>
  <c r="L1063" i="89"/>
  <c r="L1064" i="89"/>
  <c r="L1065" i="89"/>
  <c r="L1066" i="89"/>
  <c r="L1067" i="89"/>
  <c r="L1068" i="89"/>
  <c r="L1069" i="89"/>
  <c r="L1070" i="89"/>
  <c r="L1071" i="89"/>
  <c r="L1072" i="89"/>
  <c r="L1073" i="89"/>
  <c r="L1074" i="89"/>
  <c r="L1075" i="89"/>
  <c r="L1076" i="89"/>
  <c r="L1077" i="89"/>
  <c r="L1078" i="89"/>
  <c r="L1079" i="89"/>
  <c r="L1080" i="89"/>
  <c r="L1081" i="89"/>
  <c r="L1082" i="89"/>
  <c r="L1083" i="89"/>
  <c r="L1084" i="89"/>
  <c r="L1085" i="89"/>
  <c r="L1086" i="89"/>
  <c r="L1087" i="89"/>
  <c r="L1088" i="89"/>
  <c r="L1089" i="89"/>
  <c r="L1090" i="89"/>
  <c r="L1091" i="89"/>
  <c r="L1092" i="89"/>
  <c r="L1093" i="89"/>
  <c r="L1094" i="89"/>
  <c r="L1095" i="89"/>
  <c r="L1096" i="89"/>
  <c r="L1097" i="89"/>
  <c r="L1098" i="89"/>
  <c r="L1099" i="89"/>
  <c r="L1100" i="89"/>
  <c r="L1101" i="89"/>
  <c r="L1102" i="89"/>
  <c r="L1103" i="89"/>
  <c r="L1104" i="89"/>
  <c r="L1105" i="89"/>
  <c r="L1106" i="89"/>
  <c r="L1107" i="89"/>
  <c r="L1108" i="89"/>
  <c r="L1109" i="89"/>
  <c r="L1110" i="89"/>
  <c r="L1111" i="89"/>
  <c r="L1112" i="89"/>
  <c r="L1113" i="89"/>
  <c r="L1114" i="89"/>
  <c r="L1115" i="89"/>
  <c r="L1116" i="89"/>
  <c r="L1117" i="89"/>
  <c r="L1118" i="89"/>
  <c r="L1119" i="89"/>
  <c r="L1120" i="89"/>
  <c r="L1121" i="89"/>
  <c r="L1122" i="89"/>
  <c r="L1123" i="89"/>
  <c r="L1124" i="89"/>
  <c r="L1125" i="89"/>
  <c r="L1126" i="89"/>
  <c r="L1127" i="89"/>
  <c r="L1128" i="89"/>
  <c r="L1129" i="89"/>
  <c r="L1130" i="89"/>
  <c r="L1131" i="89"/>
  <c r="L1132" i="89"/>
  <c r="L1133" i="89"/>
  <c r="L1134" i="89"/>
  <c r="L1135" i="89"/>
  <c r="L1136" i="89"/>
  <c r="L1137" i="89"/>
  <c r="L1138" i="89"/>
  <c r="L1139" i="89"/>
  <c r="L1140" i="89"/>
  <c r="L1141" i="89"/>
  <c r="L1142" i="89"/>
  <c r="L1143" i="89"/>
  <c r="L1144" i="89"/>
  <c r="L1145" i="89"/>
  <c r="L1146" i="89"/>
  <c r="L1147" i="89"/>
  <c r="L1148" i="89"/>
  <c r="L1149" i="89"/>
  <c r="L1150" i="89"/>
  <c r="L1151" i="89"/>
  <c r="L1152" i="89"/>
  <c r="L1153" i="89"/>
  <c r="L1154" i="89"/>
  <c r="L1155" i="89"/>
  <c r="L1156" i="89"/>
  <c r="L1157" i="89"/>
  <c r="L1158" i="89"/>
  <c r="L1159" i="89"/>
  <c r="L1160" i="89"/>
  <c r="L1161" i="89"/>
  <c r="L1162" i="89"/>
  <c r="L1163" i="89"/>
  <c r="L1164" i="89"/>
  <c r="L1165" i="89"/>
  <c r="L1166" i="89"/>
  <c r="L1167" i="89"/>
  <c r="L1168" i="89"/>
  <c r="L1169" i="89"/>
  <c r="L1170" i="89"/>
  <c r="L1171" i="89"/>
  <c r="L1172" i="89"/>
  <c r="L1173" i="89"/>
  <c r="L1174" i="89"/>
  <c r="L1175" i="89"/>
  <c r="L1176" i="89"/>
  <c r="L1177" i="89"/>
  <c r="L1178" i="89"/>
  <c r="L1179" i="89"/>
  <c r="L1180" i="89"/>
  <c r="L1181" i="89"/>
  <c r="L1182" i="89"/>
  <c r="L1183" i="89"/>
  <c r="L1184" i="89"/>
  <c r="L1185" i="89"/>
  <c r="L1186" i="89"/>
  <c r="L1187" i="89"/>
  <c r="L1188" i="89"/>
  <c r="L1189" i="89"/>
  <c r="L1190" i="89"/>
  <c r="L1191" i="89"/>
  <c r="L1192" i="89"/>
  <c r="L1193" i="89"/>
  <c r="L1194" i="89"/>
  <c r="L1195" i="89"/>
  <c r="L1196" i="89"/>
  <c r="L1197" i="89"/>
  <c r="L1198" i="89"/>
  <c r="L1199" i="89"/>
  <c r="L1200" i="89"/>
  <c r="L1201" i="89"/>
  <c r="L1202" i="89"/>
  <c r="L1203" i="89"/>
  <c r="L1204" i="89"/>
  <c r="L1205" i="89"/>
  <c r="L1206" i="89"/>
  <c r="L1207" i="89"/>
  <c r="L1208" i="89"/>
  <c r="L1209" i="89"/>
  <c r="L1210" i="89"/>
  <c r="L1211" i="89"/>
  <c r="L1212" i="89"/>
  <c r="L1213" i="89"/>
  <c r="L1214" i="89"/>
  <c r="L1215" i="89"/>
  <c r="L1216" i="89"/>
  <c r="L1217" i="89"/>
  <c r="L1218" i="89"/>
  <c r="L1219" i="89"/>
  <c r="L1220" i="89"/>
  <c r="L1221" i="89"/>
  <c r="L1222" i="89"/>
  <c r="L1223" i="89"/>
  <c r="L1224" i="89"/>
  <c r="L1225" i="89"/>
  <c r="L1226" i="89"/>
  <c r="L1227" i="89"/>
  <c r="L1228" i="89"/>
  <c r="L1229" i="89"/>
  <c r="L1230" i="89"/>
  <c r="L1231" i="89"/>
  <c r="L1232" i="89"/>
  <c r="L1233" i="89"/>
  <c r="L1234" i="89"/>
  <c r="L1235" i="89"/>
  <c r="L1236" i="89"/>
  <c r="L1237" i="89"/>
  <c r="L1238" i="89"/>
  <c r="L1239" i="89"/>
  <c r="L1240" i="89"/>
  <c r="L1241" i="89"/>
  <c r="L1242" i="89"/>
  <c r="L1243" i="89"/>
  <c r="L1244" i="89"/>
  <c r="L1245" i="89"/>
  <c r="L1246" i="89"/>
  <c r="L1247" i="89"/>
  <c r="L1248" i="89"/>
  <c r="L1249" i="89"/>
  <c r="L1250" i="89"/>
  <c r="L1251" i="89"/>
  <c r="L1252" i="89"/>
  <c r="L1253" i="89"/>
  <c r="L1254" i="89"/>
  <c r="L1255" i="89"/>
  <c r="L1256" i="89"/>
  <c r="L1257" i="89"/>
  <c r="L1258" i="89"/>
  <c r="L1259" i="89"/>
  <c r="L1260" i="89"/>
  <c r="L1261" i="89"/>
  <c r="L1262" i="89"/>
  <c r="L1263" i="89"/>
  <c r="L1264" i="89"/>
  <c r="L1265" i="89"/>
  <c r="L1266" i="89"/>
  <c r="L1267" i="89"/>
  <c r="L1268" i="89"/>
  <c r="L1269" i="89"/>
  <c r="L1270" i="89"/>
  <c r="L1271" i="89"/>
  <c r="L1272" i="89"/>
  <c r="L1273" i="89"/>
  <c r="L1274" i="89"/>
  <c r="L1275" i="89"/>
  <c r="L1276" i="89"/>
  <c r="L1277" i="89"/>
  <c r="L1278" i="89"/>
  <c r="L1279" i="89"/>
  <c r="L1280" i="89"/>
  <c r="L1281" i="89"/>
  <c r="L1282" i="89"/>
  <c r="L1283" i="89"/>
  <c r="L1284" i="89"/>
  <c r="L1285" i="89"/>
  <c r="L1286" i="89"/>
  <c r="L1287" i="89"/>
  <c r="L1288" i="89"/>
  <c r="L1289" i="89"/>
  <c r="L1290" i="89"/>
  <c r="L1291" i="89"/>
  <c r="L1292" i="89"/>
  <c r="L1293" i="89"/>
  <c r="L1294" i="89"/>
  <c r="L1295" i="89"/>
  <c r="L1296" i="89"/>
  <c r="L1297" i="89"/>
  <c r="L1298" i="89"/>
  <c r="L1299" i="89"/>
  <c r="L1300" i="89"/>
  <c r="L1301" i="89"/>
  <c r="L1302" i="89"/>
  <c r="L1303" i="89"/>
  <c r="L1304" i="89"/>
  <c r="L1305" i="89"/>
  <c r="L1306" i="89"/>
  <c r="L1307" i="89"/>
  <c r="L1308" i="89"/>
  <c r="L1309" i="89"/>
  <c r="L1310" i="89"/>
  <c r="L1311" i="89"/>
  <c r="L1312" i="89"/>
  <c r="L1313" i="89"/>
  <c r="L1314" i="89"/>
  <c r="L1315" i="89"/>
  <c r="L1316" i="89"/>
  <c r="L1317" i="89"/>
  <c r="L1318" i="89"/>
  <c r="L1319" i="89"/>
  <c r="L1320" i="89"/>
  <c r="L1321" i="89"/>
  <c r="L1322" i="89"/>
  <c r="L1323" i="89"/>
  <c r="L1324" i="89"/>
  <c r="L1325" i="89"/>
  <c r="L1326" i="89"/>
  <c r="L1327" i="89"/>
  <c r="L1328" i="89"/>
  <c r="L1329" i="89"/>
  <c r="L1330" i="89"/>
  <c r="L1331" i="89"/>
  <c r="L1332" i="89"/>
  <c r="L1333" i="89"/>
  <c r="L1334" i="89"/>
  <c r="L1335" i="89"/>
  <c r="L1336" i="89"/>
  <c r="L1337" i="89"/>
  <c r="L1338" i="89"/>
  <c r="L1339" i="89"/>
  <c r="L1340" i="89"/>
  <c r="L1341" i="89"/>
  <c r="L1342" i="89"/>
  <c r="L1343" i="89"/>
  <c r="L1344" i="89"/>
  <c r="L1345" i="89"/>
  <c r="L1346" i="89"/>
  <c r="L1347" i="89"/>
  <c r="L1348" i="89"/>
  <c r="L2" i="89"/>
  <c r="L3" i="67"/>
  <c r="L4" i="67"/>
  <c r="L5" i="67"/>
  <c r="L6" i="67"/>
  <c r="L7" i="67"/>
  <c r="L8" i="67"/>
  <c r="L9" i="67"/>
  <c r="L10" i="67"/>
  <c r="L11" i="67"/>
  <c r="L12" i="67"/>
  <c r="L13" i="67"/>
  <c r="L14" i="67"/>
  <c r="L15" i="67"/>
  <c r="L16" i="67"/>
  <c r="L17" i="67"/>
  <c r="L18" i="67"/>
  <c r="L19" i="67"/>
  <c r="L20" i="67"/>
  <c r="L21" i="67"/>
  <c r="L22" i="67"/>
  <c r="L23" i="67"/>
  <c r="L24" i="67"/>
  <c r="L25" i="67"/>
  <c r="L26" i="67"/>
  <c r="L27" i="67"/>
  <c r="L28" i="67"/>
  <c r="L29" i="67"/>
  <c r="L30" i="67"/>
  <c r="L31" i="67"/>
  <c r="L32" i="67"/>
  <c r="L33" i="67"/>
  <c r="L34" i="67"/>
  <c r="L35" i="67"/>
  <c r="L36" i="67"/>
  <c r="L37" i="67"/>
  <c r="L38" i="67"/>
  <c r="L39" i="67"/>
  <c r="L40" i="67"/>
  <c r="L41" i="67"/>
  <c r="L42" i="67"/>
  <c r="L43" i="67"/>
  <c r="L44" i="67"/>
  <c r="L45" i="67"/>
  <c r="L46" i="67"/>
  <c r="L47" i="67"/>
  <c r="L48" i="67"/>
  <c r="L49" i="67"/>
  <c r="L50" i="67"/>
  <c r="L51" i="67"/>
  <c r="L52" i="67"/>
  <c r="L53" i="67"/>
  <c r="L54" i="67"/>
  <c r="L55" i="67"/>
  <c r="L56" i="67"/>
  <c r="L57" i="67"/>
  <c r="L58" i="67"/>
  <c r="L59" i="67"/>
  <c r="L60" i="67"/>
  <c r="L61" i="67"/>
  <c r="L62" i="67"/>
  <c r="L63" i="67"/>
  <c r="L64" i="67"/>
  <c r="L65" i="67"/>
  <c r="L66" i="67"/>
  <c r="L67" i="67"/>
  <c r="L68" i="67"/>
  <c r="L69" i="67"/>
  <c r="L70" i="67"/>
  <c r="L71" i="67"/>
  <c r="L72" i="67"/>
  <c r="L73" i="67"/>
  <c r="L74" i="67"/>
  <c r="L75" i="67"/>
  <c r="L76" i="67"/>
  <c r="L77" i="67"/>
  <c r="L78" i="67"/>
  <c r="L79" i="67"/>
  <c r="L80" i="67"/>
  <c r="L81" i="67"/>
  <c r="L82" i="67"/>
  <c r="L83" i="67"/>
  <c r="L84" i="67"/>
  <c r="L85" i="67"/>
  <c r="L86" i="67"/>
  <c r="L87" i="67"/>
  <c r="L88" i="67"/>
  <c r="L89" i="67"/>
  <c r="L90" i="67"/>
  <c r="L91" i="67"/>
  <c r="L92" i="67"/>
  <c r="L93" i="67"/>
  <c r="L94" i="67"/>
  <c r="L95" i="67"/>
  <c r="L96" i="67"/>
  <c r="L97" i="67"/>
  <c r="L98" i="67"/>
  <c r="L99" i="67"/>
  <c r="L100" i="67"/>
  <c r="L101" i="67"/>
  <c r="L102" i="67"/>
  <c r="L103" i="67"/>
  <c r="L104" i="67"/>
  <c r="L105" i="67"/>
  <c r="L106" i="67"/>
  <c r="L107" i="67"/>
  <c r="L108" i="67"/>
  <c r="L109" i="67"/>
  <c r="L110" i="67"/>
  <c r="L111" i="67"/>
  <c r="L112" i="67"/>
  <c r="L113" i="67"/>
  <c r="L114" i="67"/>
  <c r="L115" i="67"/>
  <c r="L116" i="67"/>
  <c r="L117" i="67"/>
  <c r="L118" i="67"/>
  <c r="L119" i="67"/>
  <c r="L120" i="67"/>
  <c r="L121" i="67"/>
  <c r="L122" i="67"/>
  <c r="L123" i="67"/>
  <c r="L124" i="67"/>
  <c r="L125" i="67"/>
  <c r="L126" i="67"/>
  <c r="L127" i="67"/>
  <c r="L128" i="67"/>
  <c r="L129" i="67"/>
  <c r="L130" i="67"/>
  <c r="L131" i="67"/>
  <c r="L132" i="67"/>
  <c r="L133" i="67"/>
  <c r="L134" i="67"/>
  <c r="L135" i="67"/>
  <c r="L136" i="67"/>
  <c r="L137" i="67"/>
  <c r="L138" i="67"/>
  <c r="L139" i="67"/>
  <c r="L140" i="67"/>
  <c r="L141" i="67"/>
  <c r="L142" i="67"/>
  <c r="L143" i="67"/>
  <c r="L144" i="67"/>
  <c r="L145" i="67"/>
  <c r="L146" i="67"/>
  <c r="L147" i="67"/>
  <c r="L148" i="67"/>
  <c r="L149" i="67"/>
  <c r="L150" i="67"/>
  <c r="L151" i="67"/>
  <c r="L152" i="67"/>
  <c r="L153" i="67"/>
  <c r="L154" i="67"/>
  <c r="L155" i="67"/>
  <c r="L156" i="67"/>
  <c r="L157" i="67"/>
  <c r="L158" i="67"/>
  <c r="L159" i="67"/>
  <c r="L160" i="67"/>
  <c r="L161" i="67"/>
  <c r="L162" i="67"/>
  <c r="L163" i="67"/>
  <c r="L164" i="67"/>
  <c r="L165" i="67"/>
  <c r="L166" i="67"/>
  <c r="L167" i="67"/>
  <c r="L168" i="67"/>
  <c r="L169" i="67"/>
  <c r="L170" i="67"/>
  <c r="L171" i="67"/>
  <c r="L172" i="67"/>
  <c r="L173" i="67"/>
  <c r="L174" i="67"/>
  <c r="L175" i="67"/>
  <c r="L176" i="67"/>
  <c r="L177" i="67"/>
  <c r="L178" i="67"/>
  <c r="L179" i="67"/>
  <c r="L180" i="67"/>
  <c r="L181" i="67"/>
  <c r="L182" i="67"/>
  <c r="L183" i="67"/>
  <c r="L184" i="67"/>
  <c r="L185" i="67"/>
  <c r="L186" i="67"/>
  <c r="L187" i="67"/>
  <c r="L188" i="67"/>
  <c r="L189" i="67"/>
  <c r="L190" i="67"/>
  <c r="L191" i="67"/>
  <c r="L192" i="67"/>
  <c r="L193" i="67"/>
  <c r="L194" i="67"/>
  <c r="L195" i="67"/>
  <c r="L196" i="67"/>
  <c r="L197" i="67"/>
  <c r="L198" i="67"/>
  <c r="L199" i="67"/>
  <c r="L200" i="67"/>
  <c r="L201" i="67"/>
  <c r="L202" i="67"/>
  <c r="L203" i="67"/>
  <c r="L204" i="67"/>
  <c r="L205" i="67"/>
  <c r="L206" i="67"/>
  <c r="L207" i="67"/>
  <c r="L208" i="67"/>
  <c r="L209" i="67"/>
  <c r="L210" i="67"/>
  <c r="L211" i="67"/>
  <c r="L212" i="67"/>
  <c r="L213" i="67"/>
  <c r="L214" i="67"/>
  <c r="L215" i="67"/>
  <c r="L216" i="67"/>
  <c r="L217" i="67"/>
  <c r="L218" i="67"/>
  <c r="L219" i="67"/>
  <c r="L220" i="67"/>
  <c r="L221" i="67"/>
  <c r="L222" i="67"/>
  <c r="L223" i="67"/>
  <c r="L224" i="67"/>
  <c r="L225" i="67"/>
  <c r="L226" i="67"/>
  <c r="L227" i="67"/>
  <c r="L228" i="67"/>
  <c r="L229" i="67"/>
  <c r="L230" i="67"/>
  <c r="L231" i="67"/>
  <c r="L232" i="67"/>
  <c r="L233" i="67"/>
  <c r="L234" i="67"/>
  <c r="L235" i="67"/>
  <c r="L236" i="67"/>
  <c r="L237" i="67"/>
  <c r="L238" i="67"/>
  <c r="L239" i="67"/>
  <c r="L240" i="67"/>
  <c r="L241" i="67"/>
  <c r="L242" i="67"/>
  <c r="L243" i="67"/>
  <c r="L244" i="67"/>
  <c r="L245" i="67"/>
  <c r="L246" i="67"/>
  <c r="L247" i="67"/>
  <c r="L248" i="67"/>
  <c r="L249" i="67"/>
  <c r="L250" i="67"/>
  <c r="L251" i="67"/>
  <c r="L252" i="67"/>
  <c r="L253" i="67"/>
  <c r="L254" i="67"/>
  <c r="L255" i="67"/>
  <c r="L256" i="67"/>
  <c r="L257" i="67"/>
  <c r="L258" i="67"/>
  <c r="L259" i="67"/>
  <c r="L260" i="67"/>
  <c r="L261" i="67"/>
  <c r="L262" i="67"/>
  <c r="L263" i="67"/>
  <c r="L264" i="67"/>
  <c r="L265" i="67"/>
  <c r="L266" i="67"/>
  <c r="L267" i="67"/>
  <c r="L268" i="67"/>
  <c r="L269" i="67"/>
  <c r="L270" i="67"/>
  <c r="L271" i="67"/>
  <c r="L272" i="67"/>
  <c r="L273" i="67"/>
  <c r="L274" i="67"/>
  <c r="L275" i="67"/>
  <c r="L276" i="67"/>
  <c r="L277" i="67"/>
  <c r="L278" i="67"/>
  <c r="L279" i="67"/>
  <c r="L280" i="67"/>
  <c r="L281" i="67"/>
  <c r="L282" i="67"/>
  <c r="L283" i="67"/>
  <c r="L284" i="67"/>
  <c r="L285" i="67"/>
  <c r="L286" i="67"/>
  <c r="L287" i="67"/>
  <c r="L288" i="67"/>
  <c r="L289" i="67"/>
  <c r="L290" i="67"/>
  <c r="L291" i="67"/>
  <c r="L292" i="67"/>
  <c r="L293" i="67"/>
  <c r="L294" i="67"/>
  <c r="L295" i="67"/>
  <c r="L296" i="67"/>
  <c r="L297" i="67"/>
  <c r="L298" i="67"/>
  <c r="L299" i="67"/>
  <c r="L300" i="67"/>
  <c r="L301" i="67"/>
  <c r="L302" i="67"/>
  <c r="L303" i="67"/>
  <c r="L304" i="67"/>
  <c r="L305" i="67"/>
  <c r="L306" i="67"/>
  <c r="L307" i="67"/>
  <c r="L308" i="67"/>
  <c r="L309" i="67"/>
  <c r="L310" i="67"/>
  <c r="L311" i="67"/>
  <c r="L312" i="67"/>
  <c r="L313" i="67"/>
  <c r="L314" i="67"/>
  <c r="L315" i="67"/>
  <c r="L316" i="67"/>
  <c r="L317" i="67"/>
  <c r="L318" i="67"/>
  <c r="L319" i="67"/>
  <c r="L320" i="67"/>
  <c r="L321" i="67"/>
  <c r="L322" i="67"/>
  <c r="L323" i="67"/>
  <c r="L324" i="67"/>
  <c r="L325" i="67"/>
  <c r="L326" i="67"/>
  <c r="L327" i="67"/>
  <c r="L328" i="67"/>
  <c r="L329" i="67"/>
  <c r="L330" i="67"/>
  <c r="L331" i="67"/>
  <c r="L332" i="67"/>
  <c r="L333" i="67"/>
  <c r="L334" i="67"/>
  <c r="L335" i="67"/>
  <c r="L336" i="67"/>
  <c r="L337" i="67"/>
  <c r="L338" i="67"/>
  <c r="L339" i="67"/>
  <c r="L340" i="67"/>
  <c r="L341" i="67"/>
  <c r="L342" i="67"/>
  <c r="L343" i="67"/>
  <c r="L344" i="67"/>
  <c r="L345" i="67"/>
  <c r="L346" i="67"/>
  <c r="L347" i="67"/>
  <c r="L348" i="67"/>
  <c r="L349" i="67"/>
  <c r="L350" i="67"/>
  <c r="L351" i="67"/>
  <c r="L352" i="67"/>
  <c r="L353" i="67"/>
  <c r="L354" i="67"/>
  <c r="L355" i="67"/>
  <c r="L356" i="67"/>
  <c r="L357" i="67"/>
  <c r="L358" i="67"/>
  <c r="L359" i="67"/>
  <c r="L360" i="67"/>
  <c r="L361" i="67"/>
  <c r="L362" i="67"/>
  <c r="L363" i="67"/>
  <c r="L364" i="67"/>
  <c r="L365" i="67"/>
  <c r="L366" i="67"/>
  <c r="L367" i="67"/>
  <c r="L368" i="67"/>
  <c r="L369" i="67"/>
  <c r="L370" i="67"/>
  <c r="L371" i="67"/>
  <c r="L372" i="67"/>
  <c r="L373" i="67"/>
  <c r="L374" i="67"/>
  <c r="L375" i="67"/>
  <c r="L376" i="67"/>
  <c r="L377" i="67"/>
  <c r="L378" i="67"/>
  <c r="L379" i="67"/>
  <c r="L380" i="67"/>
  <c r="L381" i="67"/>
  <c r="L382" i="67"/>
  <c r="L383" i="67"/>
  <c r="L384" i="67"/>
  <c r="L385" i="67"/>
  <c r="L386" i="67"/>
  <c r="L387" i="67"/>
  <c r="L388" i="67"/>
  <c r="L389" i="67"/>
  <c r="L390" i="67"/>
  <c r="L391" i="67"/>
  <c r="L392" i="67"/>
  <c r="L393" i="67"/>
  <c r="L394" i="67"/>
  <c r="L395" i="67"/>
  <c r="L396" i="67"/>
  <c r="L397" i="67"/>
  <c r="L398" i="67"/>
  <c r="L399" i="67"/>
  <c r="L400" i="67"/>
  <c r="L401" i="67"/>
  <c r="L402" i="67"/>
  <c r="L403" i="67"/>
  <c r="L404" i="67"/>
  <c r="L405" i="67"/>
  <c r="L406" i="67"/>
  <c r="L407" i="67"/>
  <c r="L408" i="67"/>
  <c r="L409" i="67"/>
  <c r="L410" i="67"/>
  <c r="L411" i="67"/>
  <c r="L412" i="67"/>
  <c r="L413" i="67"/>
  <c r="L414" i="67"/>
  <c r="L415" i="67"/>
  <c r="L416" i="67"/>
  <c r="L417" i="67"/>
  <c r="L418" i="67"/>
  <c r="L419" i="67"/>
  <c r="L420" i="67"/>
  <c r="L421" i="67"/>
  <c r="L422" i="67"/>
  <c r="L423" i="67"/>
  <c r="L424" i="67"/>
  <c r="L425" i="67"/>
  <c r="L426" i="67"/>
  <c r="L427" i="67"/>
  <c r="L428" i="67"/>
  <c r="L429" i="67"/>
  <c r="L430" i="67"/>
  <c r="L431" i="67"/>
  <c r="L432" i="67"/>
  <c r="L433" i="67"/>
  <c r="L434" i="67"/>
  <c r="L435" i="67"/>
  <c r="L436" i="67"/>
  <c r="L437" i="67"/>
  <c r="L438" i="67"/>
  <c r="L439" i="67"/>
  <c r="L440" i="67"/>
  <c r="L441" i="67"/>
  <c r="L442" i="67"/>
  <c r="L443" i="67"/>
  <c r="L444" i="67"/>
  <c r="L445" i="67"/>
  <c r="L446" i="67"/>
  <c r="L447" i="67"/>
  <c r="L448" i="67"/>
  <c r="L449" i="67"/>
  <c r="L450" i="67"/>
  <c r="L451" i="67"/>
  <c r="L452" i="67"/>
  <c r="L453" i="67"/>
  <c r="L454" i="67"/>
  <c r="L455" i="67"/>
  <c r="L456" i="67"/>
  <c r="L457" i="67"/>
  <c r="L458" i="67"/>
  <c r="L459" i="67"/>
  <c r="L460" i="67"/>
  <c r="L461" i="67"/>
  <c r="L462" i="67"/>
  <c r="L463" i="67"/>
  <c r="L464" i="67"/>
  <c r="L465" i="67"/>
  <c r="L466" i="67"/>
  <c r="L467" i="67"/>
  <c r="L468" i="67"/>
  <c r="L469" i="67"/>
  <c r="L470" i="67"/>
  <c r="L471" i="67"/>
  <c r="L472" i="67"/>
  <c r="L473" i="67"/>
  <c r="L474" i="67"/>
  <c r="L475" i="67"/>
  <c r="L476" i="67"/>
  <c r="L477" i="67"/>
  <c r="L478" i="67"/>
  <c r="L479" i="67"/>
  <c r="L480" i="67"/>
  <c r="L481" i="67"/>
  <c r="L482" i="67"/>
  <c r="L483" i="67"/>
  <c r="L484" i="67"/>
  <c r="L485" i="67"/>
  <c r="L486" i="67"/>
  <c r="L487" i="67"/>
  <c r="L488" i="67"/>
  <c r="L489" i="67"/>
  <c r="L490" i="67"/>
  <c r="L491" i="67"/>
  <c r="L492" i="67"/>
  <c r="L493" i="67"/>
  <c r="L494" i="67"/>
  <c r="L495" i="67"/>
  <c r="L496" i="67"/>
  <c r="L497" i="67"/>
  <c r="L498" i="67"/>
  <c r="L499" i="67"/>
  <c r="L500" i="67"/>
  <c r="L501" i="67"/>
  <c r="L502" i="67"/>
  <c r="L503" i="67"/>
  <c r="L504" i="67"/>
  <c r="L505" i="67"/>
  <c r="L506" i="67"/>
  <c r="L507" i="67"/>
  <c r="L508" i="67"/>
  <c r="L509" i="67"/>
  <c r="L510" i="67"/>
  <c r="L511" i="67"/>
  <c r="L512" i="67"/>
  <c r="L513" i="67"/>
  <c r="L514" i="67"/>
  <c r="L515" i="67"/>
  <c r="L516" i="67"/>
  <c r="L517" i="67"/>
  <c r="L518" i="67"/>
  <c r="L519" i="67"/>
  <c r="L520" i="67"/>
  <c r="L521" i="67"/>
  <c r="L522" i="67"/>
  <c r="L523" i="67"/>
  <c r="L524" i="67"/>
  <c r="L525" i="67"/>
  <c r="L526" i="67"/>
  <c r="L527" i="67"/>
  <c r="L528" i="67"/>
  <c r="L529" i="67"/>
  <c r="L530" i="67"/>
  <c r="L531" i="67"/>
  <c r="L532" i="67"/>
  <c r="L533" i="67"/>
  <c r="L534" i="67"/>
  <c r="L535" i="67"/>
  <c r="L536" i="67"/>
  <c r="L537" i="67"/>
  <c r="L538" i="67"/>
  <c r="L539" i="67"/>
  <c r="L540" i="67"/>
  <c r="L541" i="67"/>
  <c r="L542" i="67"/>
  <c r="L543" i="67"/>
  <c r="L544" i="67"/>
  <c r="L545" i="67"/>
  <c r="L546" i="67"/>
  <c r="L547" i="67"/>
  <c r="L548" i="67"/>
  <c r="L549" i="67"/>
  <c r="L550" i="67"/>
  <c r="L551" i="67"/>
  <c r="L552" i="67"/>
  <c r="L553" i="67"/>
  <c r="L554" i="67"/>
  <c r="L555" i="67"/>
  <c r="L556" i="67"/>
  <c r="L557" i="67"/>
  <c r="L558" i="67"/>
  <c r="L559" i="67"/>
  <c r="L560" i="67"/>
  <c r="L561" i="67"/>
  <c r="L562" i="67"/>
  <c r="L563" i="67"/>
  <c r="L564" i="67"/>
  <c r="L565" i="67"/>
  <c r="L566" i="67"/>
  <c r="L567" i="67"/>
  <c r="L568" i="67"/>
  <c r="L569" i="67"/>
  <c r="L570" i="67"/>
  <c r="L571" i="67"/>
  <c r="L572" i="67"/>
  <c r="L573" i="67"/>
  <c r="L574" i="67"/>
  <c r="L575" i="67"/>
  <c r="L576" i="67"/>
  <c r="L577" i="67"/>
  <c r="L578" i="67"/>
  <c r="L579" i="67"/>
  <c r="L580" i="67"/>
  <c r="L581" i="67"/>
  <c r="L582" i="67"/>
  <c r="L583" i="67"/>
  <c r="L584" i="67"/>
  <c r="L585" i="67"/>
  <c r="L586" i="67"/>
  <c r="L587" i="67"/>
  <c r="L588" i="67"/>
  <c r="L589" i="67"/>
  <c r="L590" i="67"/>
  <c r="L591" i="67"/>
  <c r="L592" i="67"/>
  <c r="L593" i="67"/>
  <c r="L594" i="67"/>
  <c r="L595" i="67"/>
  <c r="L596" i="67"/>
  <c r="L597" i="67"/>
  <c r="L598" i="67"/>
  <c r="L599" i="67"/>
  <c r="L600" i="67"/>
  <c r="L601" i="67"/>
  <c r="L602" i="67"/>
  <c r="L603" i="67"/>
  <c r="L604" i="67"/>
  <c r="L605" i="67"/>
  <c r="L606" i="67"/>
  <c r="L607" i="67"/>
  <c r="L608" i="67"/>
  <c r="L609" i="67"/>
  <c r="L610" i="67"/>
  <c r="L611" i="67"/>
  <c r="L612" i="67"/>
  <c r="L613" i="67"/>
  <c r="L614" i="67"/>
  <c r="L615" i="67"/>
  <c r="L616" i="67"/>
  <c r="L617" i="67"/>
  <c r="L618" i="67"/>
  <c r="L619" i="67"/>
  <c r="L620" i="67"/>
  <c r="L621" i="67"/>
  <c r="L622" i="67"/>
  <c r="L623" i="67"/>
  <c r="L624" i="67"/>
  <c r="L625" i="67"/>
  <c r="L626" i="67"/>
  <c r="L627" i="67"/>
  <c r="L628" i="67"/>
  <c r="L629" i="67"/>
  <c r="L630" i="67"/>
  <c r="L631" i="67"/>
  <c r="L632" i="67"/>
  <c r="L633" i="67"/>
  <c r="L634" i="67"/>
  <c r="L635" i="67"/>
  <c r="L636" i="67"/>
  <c r="L637" i="67"/>
  <c r="L638" i="67"/>
  <c r="L639" i="67"/>
  <c r="L640" i="67"/>
  <c r="L641" i="67"/>
  <c r="L642" i="67"/>
  <c r="L643" i="67"/>
  <c r="L644" i="67"/>
  <c r="L645" i="67"/>
  <c r="L646" i="67"/>
  <c r="L647" i="67"/>
  <c r="L648" i="67"/>
  <c r="L649" i="67"/>
  <c r="L650" i="67"/>
  <c r="L651" i="67"/>
  <c r="L652" i="67"/>
  <c r="L653" i="67"/>
  <c r="L654" i="67"/>
  <c r="L655" i="67"/>
  <c r="L656" i="67"/>
  <c r="L657" i="67"/>
  <c r="L658" i="67"/>
  <c r="L659" i="67"/>
  <c r="L660" i="67"/>
  <c r="L661" i="67"/>
  <c r="L662" i="67"/>
  <c r="L663" i="67"/>
  <c r="L664" i="67"/>
  <c r="L665" i="67"/>
  <c r="L666" i="67"/>
  <c r="L667" i="67"/>
  <c r="L668" i="67"/>
  <c r="L669" i="67"/>
  <c r="L670" i="67"/>
  <c r="L671" i="67"/>
  <c r="L672" i="67"/>
  <c r="L673" i="67"/>
  <c r="L674" i="67"/>
  <c r="L675" i="67"/>
  <c r="L676" i="67"/>
  <c r="L677" i="67"/>
  <c r="L678" i="67"/>
  <c r="L679" i="67"/>
  <c r="L680" i="67"/>
  <c r="L681" i="67"/>
  <c r="L682" i="67"/>
  <c r="L683" i="67"/>
  <c r="L684" i="67"/>
  <c r="L685" i="67"/>
  <c r="L686" i="67"/>
  <c r="L687" i="67"/>
  <c r="L688" i="67"/>
  <c r="L689" i="67"/>
  <c r="L690" i="67"/>
  <c r="L691" i="67"/>
  <c r="L692" i="67"/>
  <c r="L693" i="67"/>
  <c r="L694" i="67"/>
  <c r="L695" i="67"/>
  <c r="L696" i="67"/>
  <c r="L697" i="67"/>
  <c r="L698" i="67"/>
  <c r="L699" i="67"/>
  <c r="L700" i="67"/>
  <c r="L701" i="67"/>
  <c r="L702" i="67"/>
  <c r="L703" i="67"/>
  <c r="L704" i="67"/>
  <c r="L705" i="67"/>
  <c r="L706" i="67"/>
  <c r="L707" i="67"/>
  <c r="L708" i="67"/>
  <c r="L709" i="67"/>
  <c r="L710" i="67"/>
  <c r="L711" i="67"/>
  <c r="L712" i="67"/>
  <c r="L713" i="67"/>
  <c r="L714" i="67"/>
  <c r="L715" i="67"/>
  <c r="L716" i="67"/>
  <c r="L717" i="67"/>
  <c r="L718" i="67"/>
  <c r="L719" i="67"/>
  <c r="L720" i="67"/>
  <c r="L721" i="67"/>
  <c r="L722" i="67"/>
  <c r="L723" i="67"/>
  <c r="L724" i="67"/>
  <c r="L725" i="67"/>
  <c r="L726" i="67"/>
  <c r="L727" i="67"/>
  <c r="L728" i="67"/>
  <c r="L729" i="67"/>
  <c r="L730" i="67"/>
  <c r="L731" i="67"/>
  <c r="L732" i="67"/>
  <c r="L733" i="67"/>
  <c r="L734" i="67"/>
  <c r="L735" i="67"/>
  <c r="L736" i="67"/>
  <c r="L737" i="67"/>
  <c r="L738" i="67"/>
  <c r="L739" i="67"/>
  <c r="L740" i="67"/>
  <c r="L741" i="67"/>
  <c r="L742" i="67"/>
  <c r="L743" i="67"/>
  <c r="L744" i="67"/>
  <c r="L745" i="67"/>
  <c r="L746" i="67"/>
  <c r="L747" i="67"/>
  <c r="L748" i="67"/>
  <c r="L749" i="67"/>
  <c r="L750" i="67"/>
  <c r="L751" i="67"/>
  <c r="L752" i="67"/>
  <c r="L753" i="67"/>
  <c r="L754" i="67"/>
  <c r="L755" i="67"/>
  <c r="L756" i="67"/>
  <c r="L757" i="67"/>
  <c r="L758" i="67"/>
  <c r="L759" i="67"/>
  <c r="L760" i="67"/>
  <c r="L761" i="67"/>
  <c r="L762" i="67"/>
  <c r="L763" i="67"/>
  <c r="L764" i="67"/>
  <c r="L765" i="67"/>
  <c r="L766" i="67"/>
  <c r="L767" i="67"/>
  <c r="L768" i="67"/>
  <c r="L769" i="67"/>
  <c r="L770" i="67"/>
  <c r="L771" i="67"/>
  <c r="L772" i="67"/>
  <c r="L773" i="67"/>
  <c r="L774" i="67"/>
  <c r="L775" i="67"/>
  <c r="L776" i="67"/>
  <c r="L777" i="67"/>
  <c r="L778" i="67"/>
  <c r="L779" i="67"/>
  <c r="L780" i="67"/>
  <c r="L781" i="67"/>
  <c r="L782" i="67"/>
  <c r="L783" i="67"/>
  <c r="L784" i="67"/>
  <c r="L785" i="67"/>
  <c r="L786" i="67"/>
  <c r="L787" i="67"/>
  <c r="L788" i="67"/>
  <c r="L789" i="67"/>
  <c r="L790" i="67"/>
  <c r="L791" i="67"/>
  <c r="L792" i="67"/>
  <c r="L793" i="67"/>
  <c r="L794" i="67"/>
  <c r="L795" i="67"/>
  <c r="L796" i="67"/>
  <c r="L797" i="67"/>
  <c r="L798" i="67"/>
  <c r="L799" i="67"/>
  <c r="L800" i="67"/>
  <c r="L801" i="67"/>
  <c r="L802" i="67"/>
  <c r="L803" i="67"/>
  <c r="L804" i="67"/>
  <c r="L805" i="67"/>
  <c r="L806" i="67"/>
  <c r="L807" i="67"/>
  <c r="L808" i="67"/>
  <c r="L809" i="67"/>
  <c r="L810" i="67"/>
  <c r="L811" i="67"/>
  <c r="L812" i="67"/>
  <c r="L813" i="67"/>
  <c r="L814" i="67"/>
  <c r="L815" i="67"/>
  <c r="L816" i="67"/>
  <c r="L817" i="67"/>
  <c r="L818" i="67"/>
  <c r="L819" i="67"/>
  <c r="L820" i="67"/>
  <c r="L821" i="67"/>
  <c r="L822" i="67"/>
  <c r="L823" i="67"/>
  <c r="L824" i="67"/>
  <c r="L825" i="67"/>
  <c r="L826" i="67"/>
  <c r="L827" i="67"/>
  <c r="L828" i="67"/>
  <c r="L829" i="67"/>
  <c r="L830" i="67"/>
  <c r="L831" i="67"/>
  <c r="L832" i="67"/>
  <c r="L833" i="67"/>
  <c r="L834" i="67"/>
  <c r="L835" i="67"/>
  <c r="L836" i="67"/>
  <c r="L837" i="67"/>
  <c r="L838" i="67"/>
  <c r="L839" i="67"/>
  <c r="L840" i="67"/>
  <c r="L841" i="67"/>
  <c r="L842" i="67"/>
  <c r="L843" i="67"/>
  <c r="L844" i="67"/>
  <c r="L845" i="67"/>
  <c r="L846" i="67"/>
  <c r="L847" i="67"/>
  <c r="L848" i="67"/>
  <c r="L849" i="67"/>
  <c r="L850" i="67"/>
  <c r="L851" i="67"/>
  <c r="L852" i="67"/>
  <c r="L853" i="67"/>
  <c r="L854" i="67"/>
  <c r="L855" i="67"/>
  <c r="L856" i="67"/>
  <c r="L857" i="67"/>
  <c r="L858" i="67"/>
  <c r="L859" i="67"/>
  <c r="L860" i="67"/>
  <c r="L861" i="67"/>
  <c r="L862" i="67"/>
  <c r="L863" i="67"/>
  <c r="L864" i="67"/>
  <c r="L865" i="67"/>
  <c r="L866" i="67"/>
  <c r="L867" i="67"/>
  <c r="L868" i="67"/>
  <c r="L869" i="67"/>
  <c r="L870" i="67"/>
  <c r="L871" i="67"/>
  <c r="L872" i="67"/>
  <c r="L873" i="67"/>
  <c r="L874" i="67"/>
  <c r="L875" i="67"/>
  <c r="L876" i="67"/>
  <c r="L877" i="67"/>
  <c r="L878" i="67"/>
  <c r="L879" i="67"/>
  <c r="L880" i="67"/>
  <c r="L881" i="67"/>
  <c r="L882" i="67"/>
  <c r="L883" i="67"/>
  <c r="L884" i="67"/>
  <c r="L885" i="67"/>
  <c r="L886" i="67"/>
  <c r="L887" i="67"/>
  <c r="L888" i="67"/>
  <c r="L889" i="67"/>
  <c r="L890" i="67"/>
  <c r="L891" i="67"/>
  <c r="L892" i="67"/>
  <c r="L893" i="67"/>
  <c r="L894" i="67"/>
  <c r="L895" i="67"/>
  <c r="L896" i="67"/>
  <c r="L897" i="67"/>
  <c r="L898" i="67"/>
  <c r="L899" i="67"/>
  <c r="L900" i="67"/>
  <c r="L901" i="67"/>
  <c r="L902" i="67"/>
  <c r="L903" i="67"/>
  <c r="L904" i="67"/>
  <c r="L905" i="67"/>
  <c r="L906" i="67"/>
  <c r="L907" i="67"/>
  <c r="L908" i="67"/>
  <c r="L909" i="67"/>
  <c r="L910" i="67"/>
  <c r="L911" i="67"/>
  <c r="L912" i="67"/>
  <c r="L913" i="67"/>
  <c r="L914" i="67"/>
  <c r="L915" i="67"/>
  <c r="L916" i="67"/>
  <c r="L917" i="67"/>
  <c r="L918" i="67"/>
  <c r="L919" i="67"/>
  <c r="L920" i="67"/>
  <c r="L921" i="67"/>
  <c r="L922" i="67"/>
  <c r="L923" i="67"/>
  <c r="L924" i="67"/>
  <c r="L925" i="67"/>
  <c r="L926" i="67"/>
  <c r="L927" i="67"/>
  <c r="L928" i="67"/>
  <c r="L929" i="67"/>
  <c r="L930" i="67"/>
  <c r="L931" i="67"/>
  <c r="L932" i="67"/>
  <c r="L933" i="67"/>
  <c r="L934" i="67"/>
  <c r="L935" i="67"/>
  <c r="L936" i="67"/>
  <c r="L937" i="67"/>
  <c r="L938" i="67"/>
  <c r="L939" i="67"/>
  <c r="L940" i="67"/>
  <c r="L941" i="67"/>
  <c r="L942" i="67"/>
  <c r="L943" i="67"/>
  <c r="L944" i="67"/>
  <c r="L945" i="67"/>
  <c r="L946" i="67"/>
  <c r="L947" i="67"/>
  <c r="L948" i="67"/>
  <c r="L949" i="67"/>
  <c r="L950" i="67"/>
  <c r="L951" i="67"/>
  <c r="L952" i="67"/>
  <c r="L953" i="67"/>
  <c r="L954" i="67"/>
  <c r="L955" i="67"/>
  <c r="L956" i="67"/>
  <c r="L957" i="67"/>
  <c r="L958" i="67"/>
  <c r="L959" i="67"/>
  <c r="L960" i="67"/>
  <c r="L961" i="67"/>
  <c r="L962" i="67"/>
  <c r="L963" i="67"/>
  <c r="L964" i="67"/>
  <c r="L965" i="67"/>
  <c r="L966" i="67"/>
  <c r="L967" i="67"/>
  <c r="L968" i="67"/>
  <c r="L969" i="67"/>
  <c r="L970" i="67"/>
  <c r="L971" i="67"/>
  <c r="L972" i="67"/>
  <c r="L973" i="67"/>
  <c r="L974" i="67"/>
  <c r="L975" i="67"/>
  <c r="L976" i="67"/>
  <c r="L977" i="67"/>
  <c r="L978" i="67"/>
  <c r="L979" i="67"/>
  <c r="L980" i="67"/>
  <c r="L981" i="67"/>
  <c r="L982" i="67"/>
  <c r="L983" i="67"/>
  <c r="L984" i="67"/>
  <c r="L985" i="67"/>
  <c r="L986" i="67"/>
  <c r="L987" i="67"/>
  <c r="L988" i="67"/>
  <c r="L989" i="67"/>
  <c r="L990" i="67"/>
  <c r="L991" i="67"/>
  <c r="L992" i="67"/>
  <c r="L993" i="67"/>
  <c r="L994" i="67"/>
  <c r="L995" i="67"/>
  <c r="L996" i="67"/>
  <c r="L997" i="67"/>
  <c r="L998" i="67"/>
  <c r="L999" i="67"/>
  <c r="L1000" i="67"/>
  <c r="L1001" i="67"/>
  <c r="L1002" i="67"/>
  <c r="L1003" i="67"/>
  <c r="L1004" i="67"/>
  <c r="L1005" i="67"/>
  <c r="L1006" i="67"/>
  <c r="L1007" i="67"/>
  <c r="L1008" i="67"/>
  <c r="L1009" i="67"/>
  <c r="L1010" i="67"/>
  <c r="L1011" i="67"/>
  <c r="L1012" i="67"/>
  <c r="L1013" i="67"/>
  <c r="L1014" i="67"/>
  <c r="L1015" i="67"/>
  <c r="L1016" i="67"/>
  <c r="L1017" i="67"/>
  <c r="L1018" i="67"/>
  <c r="L1019" i="67"/>
  <c r="L1020" i="67"/>
  <c r="L1021" i="67"/>
  <c r="L1022" i="67"/>
  <c r="L1023" i="67"/>
  <c r="L1024" i="67"/>
  <c r="L1025" i="67"/>
  <c r="L1026" i="67"/>
  <c r="L1027" i="67"/>
  <c r="L1028" i="67"/>
  <c r="L1029" i="67"/>
  <c r="L1030" i="67"/>
  <c r="L1031" i="67"/>
  <c r="L1032" i="67"/>
  <c r="L1033" i="67"/>
  <c r="L1034" i="67"/>
  <c r="L1035" i="67"/>
  <c r="L1036" i="67"/>
  <c r="L1037" i="67"/>
  <c r="L1038" i="67"/>
  <c r="L1039" i="67"/>
  <c r="L1040" i="67"/>
  <c r="L1041" i="67"/>
  <c r="L1042" i="67"/>
  <c r="L1043" i="67"/>
  <c r="L1044" i="67"/>
  <c r="L1045" i="67"/>
  <c r="L1046" i="67"/>
  <c r="L1047" i="67"/>
  <c r="L1048" i="67"/>
  <c r="L1049" i="67"/>
  <c r="L1050" i="67"/>
  <c r="L1051" i="67"/>
  <c r="L1052" i="67"/>
  <c r="L1053" i="67"/>
  <c r="L1054" i="67"/>
  <c r="L1055" i="67"/>
  <c r="L1056" i="67"/>
  <c r="L1057" i="67"/>
  <c r="L1058" i="67"/>
  <c r="L1059" i="67"/>
  <c r="L1060" i="67"/>
  <c r="L1061" i="67"/>
  <c r="L1062" i="67"/>
  <c r="L1063" i="67"/>
  <c r="L1064" i="67"/>
  <c r="L1065" i="67"/>
  <c r="L1066" i="67"/>
  <c r="L1067" i="67"/>
  <c r="L1068" i="67"/>
  <c r="L1069" i="67"/>
  <c r="L1070" i="67"/>
  <c r="L1071" i="67"/>
  <c r="L1072" i="67"/>
  <c r="L1073" i="67"/>
  <c r="L1074" i="67"/>
  <c r="L1075" i="67"/>
  <c r="L1076" i="67"/>
  <c r="L1077" i="67"/>
  <c r="L1078" i="67"/>
  <c r="L1079" i="67"/>
  <c r="L1080" i="67"/>
  <c r="L1081" i="67"/>
  <c r="L1082" i="67"/>
  <c r="L1083" i="67"/>
  <c r="L1084" i="67"/>
  <c r="L1085" i="67"/>
  <c r="L1086" i="67"/>
  <c r="L1087" i="67"/>
  <c r="L1088" i="67"/>
  <c r="L1089" i="67"/>
  <c r="L1090" i="67"/>
  <c r="L1091" i="67"/>
  <c r="L1092" i="67"/>
  <c r="L1093" i="67"/>
  <c r="L1094" i="67"/>
  <c r="L1095" i="67"/>
  <c r="L1096" i="67"/>
  <c r="L1097" i="67"/>
  <c r="L1098" i="67"/>
  <c r="L1099" i="67"/>
  <c r="L1100" i="67"/>
  <c r="L1101" i="67"/>
  <c r="L1102" i="67"/>
  <c r="L1103" i="67"/>
  <c r="L1104" i="67"/>
  <c r="L1105" i="67"/>
  <c r="L1106" i="67"/>
  <c r="L1107" i="67"/>
  <c r="L1108" i="67"/>
  <c r="L1109" i="67"/>
  <c r="L1110" i="67"/>
  <c r="L1111" i="67"/>
  <c r="L1112" i="67"/>
  <c r="L1113" i="67"/>
  <c r="L1114" i="67"/>
  <c r="L1115" i="67"/>
  <c r="L1116" i="67"/>
  <c r="L1117" i="67"/>
  <c r="L1118" i="67"/>
  <c r="L1119" i="67"/>
  <c r="L1120" i="67"/>
  <c r="L1121" i="67"/>
  <c r="L1122" i="67"/>
  <c r="L1123" i="67"/>
  <c r="L1124" i="67"/>
  <c r="L1125" i="67"/>
  <c r="L1126" i="67"/>
  <c r="L1127" i="67"/>
  <c r="L1128" i="67"/>
  <c r="L1129" i="67"/>
  <c r="L1130" i="67"/>
  <c r="L1131" i="67"/>
  <c r="L1132" i="67"/>
  <c r="L1133" i="67"/>
  <c r="L1134" i="67"/>
  <c r="L1135" i="67"/>
  <c r="L1136" i="67"/>
  <c r="L1137" i="67"/>
  <c r="L1138" i="67"/>
  <c r="L1139" i="67"/>
  <c r="L1140" i="67"/>
  <c r="L1141" i="67"/>
  <c r="L1142" i="67"/>
  <c r="L1143" i="67"/>
  <c r="L1144" i="67"/>
  <c r="L1145" i="67"/>
  <c r="L1146" i="67"/>
  <c r="L1147" i="67"/>
  <c r="L1148" i="67"/>
  <c r="L1149" i="67"/>
  <c r="L1150" i="67"/>
  <c r="L1151" i="67"/>
  <c r="L1152" i="67"/>
  <c r="L1153" i="67"/>
  <c r="L1154" i="67"/>
  <c r="L1155" i="67"/>
  <c r="L1156" i="67"/>
  <c r="L1157" i="67"/>
  <c r="L1158" i="67"/>
  <c r="L1159" i="67"/>
  <c r="L1160" i="67"/>
  <c r="L1161" i="67"/>
  <c r="L1162" i="67"/>
  <c r="L1163" i="67"/>
  <c r="L1164" i="67"/>
  <c r="L1165" i="67"/>
  <c r="L1166" i="67"/>
  <c r="L1167" i="67"/>
  <c r="L1168" i="67"/>
  <c r="L1169" i="67"/>
  <c r="L1170" i="67"/>
  <c r="L1171" i="67"/>
  <c r="L1172" i="67"/>
  <c r="L1173" i="67"/>
  <c r="L1174" i="67"/>
  <c r="L1175" i="67"/>
  <c r="L1176" i="67"/>
  <c r="L1177" i="67"/>
  <c r="L1178" i="67"/>
  <c r="L1179" i="67"/>
  <c r="L1180" i="67"/>
  <c r="L1181" i="67"/>
  <c r="L1182" i="67"/>
  <c r="L1183" i="67"/>
  <c r="L1184" i="67"/>
  <c r="L1185" i="67"/>
  <c r="L1186" i="67"/>
  <c r="L1187" i="67"/>
  <c r="L1188" i="67"/>
  <c r="L1189" i="67"/>
  <c r="L1190" i="67"/>
  <c r="L1191" i="67"/>
  <c r="L1192" i="67"/>
  <c r="L1193" i="67"/>
  <c r="L1194" i="67"/>
  <c r="L1195" i="67"/>
  <c r="L1196" i="67"/>
  <c r="L1197" i="67"/>
  <c r="L1198" i="67"/>
  <c r="L1199" i="67"/>
  <c r="L1200" i="67"/>
  <c r="L1201" i="67"/>
  <c r="L1202" i="67"/>
  <c r="L1203" i="67"/>
  <c r="L1204" i="67"/>
  <c r="L1205" i="67"/>
  <c r="L1206" i="67"/>
  <c r="L1207" i="67"/>
  <c r="L1208" i="67"/>
  <c r="L1209" i="67"/>
  <c r="L1210" i="67"/>
  <c r="L1211" i="67"/>
  <c r="L1212" i="67"/>
  <c r="L1213" i="67"/>
  <c r="L1214" i="67"/>
  <c r="L1215" i="67"/>
  <c r="L1216" i="67"/>
  <c r="L1217" i="67"/>
  <c r="L1218" i="67"/>
  <c r="L1219" i="67"/>
  <c r="L1220" i="67"/>
  <c r="L1221" i="67"/>
  <c r="L1222" i="67"/>
  <c r="L1223" i="67"/>
  <c r="L1224" i="67"/>
  <c r="L1225" i="67"/>
  <c r="L1226" i="67"/>
  <c r="L1227" i="67"/>
  <c r="L1228" i="67"/>
  <c r="L1229" i="67"/>
  <c r="L1230" i="67"/>
  <c r="L1231" i="67"/>
  <c r="L1232" i="67"/>
  <c r="L1233" i="67"/>
  <c r="L1234" i="67"/>
  <c r="L1235" i="67"/>
  <c r="L1236" i="67"/>
  <c r="L1237" i="67"/>
  <c r="L1238" i="67"/>
  <c r="L1239" i="67"/>
  <c r="L1240" i="67"/>
  <c r="L1241" i="67"/>
  <c r="L1242" i="67"/>
  <c r="L1243" i="67"/>
  <c r="L1244" i="67"/>
  <c r="L1245" i="67"/>
  <c r="L1246" i="67"/>
  <c r="L1247" i="67"/>
  <c r="L1248" i="67"/>
  <c r="L1249" i="67"/>
  <c r="L1250" i="67"/>
  <c r="L1251" i="67"/>
  <c r="L1252" i="67"/>
  <c r="L1253" i="67"/>
  <c r="L1254" i="67"/>
  <c r="L1255" i="67"/>
  <c r="L1256" i="67"/>
  <c r="L1257" i="67"/>
  <c r="L1258" i="67"/>
  <c r="L1259" i="67"/>
  <c r="L1260" i="67"/>
  <c r="L1261" i="67"/>
  <c r="L1262" i="67"/>
  <c r="L1263" i="67"/>
  <c r="L1264" i="67"/>
  <c r="L1265" i="67"/>
  <c r="L1266" i="67"/>
  <c r="L1267" i="67"/>
  <c r="L1268" i="67"/>
  <c r="L1269" i="67"/>
  <c r="L1270" i="67"/>
  <c r="L1271" i="67"/>
  <c r="L1272" i="67"/>
  <c r="L1273" i="67"/>
  <c r="L1274" i="67"/>
  <c r="L1275" i="67"/>
  <c r="L1276" i="67"/>
  <c r="L1277" i="67"/>
  <c r="L1278" i="67"/>
  <c r="L1279" i="67"/>
  <c r="L1280" i="67"/>
  <c r="L1281" i="67"/>
  <c r="L1282" i="67"/>
  <c r="L1283" i="67"/>
  <c r="L1284" i="67"/>
  <c r="L1285" i="67"/>
  <c r="L1286" i="67"/>
  <c r="L1287" i="67"/>
  <c r="L1288" i="67"/>
  <c r="L1289" i="67"/>
  <c r="L1290" i="67"/>
  <c r="L1291" i="67"/>
  <c r="L1292" i="67"/>
  <c r="L1293" i="67"/>
  <c r="L1294" i="67"/>
  <c r="L1295" i="67"/>
  <c r="L1296" i="67"/>
  <c r="L1297" i="67"/>
  <c r="L1298" i="67"/>
  <c r="L1299" i="67"/>
  <c r="L1300" i="67"/>
  <c r="L1301" i="67"/>
  <c r="L1302" i="67"/>
  <c r="L1303" i="67"/>
  <c r="L1304" i="67"/>
  <c r="L1305" i="67"/>
  <c r="L1306" i="67"/>
  <c r="L1307" i="67"/>
  <c r="L1308" i="67"/>
  <c r="L1309" i="67"/>
  <c r="L1310" i="67"/>
  <c r="L1311" i="67"/>
  <c r="L1312" i="67"/>
  <c r="L1313" i="67"/>
  <c r="L1314" i="67"/>
  <c r="L1315" i="67"/>
  <c r="L1316" i="67"/>
  <c r="L1317" i="67"/>
  <c r="L1318" i="67"/>
  <c r="L1319" i="67"/>
  <c r="L1320" i="67"/>
  <c r="L1321" i="67"/>
  <c r="L1322" i="67"/>
  <c r="L1323" i="67"/>
  <c r="L1324" i="67"/>
  <c r="L1325" i="67"/>
  <c r="L1326" i="67"/>
  <c r="L1327" i="67"/>
  <c r="L1328" i="67"/>
  <c r="L1329" i="67"/>
  <c r="L1330" i="67"/>
  <c r="L1331" i="67"/>
  <c r="L1332" i="67"/>
  <c r="L1333" i="67"/>
  <c r="L1334" i="67"/>
  <c r="L1335" i="67"/>
  <c r="L1336" i="67"/>
  <c r="L1337" i="67"/>
  <c r="L1338" i="67"/>
  <c r="L1339" i="67"/>
  <c r="L1340" i="67"/>
  <c r="K2" i="71"/>
  <c r="K3" i="71"/>
  <c r="K4" i="71"/>
  <c r="K5" i="71"/>
  <c r="K6" i="71"/>
  <c r="K7" i="71"/>
  <c r="K81" i="65" l="1"/>
  <c r="K113" i="65" s="1"/>
  <c r="K1537" i="65" l="1"/>
  <c r="K1499" i="65"/>
  <c r="K1496" i="65"/>
  <c r="K166" i="65"/>
  <c r="K163" i="65"/>
  <c r="K154" i="65"/>
  <c r="K157" i="65"/>
  <c r="K1516" i="65" l="1"/>
  <c r="K1553" i="65" l="1"/>
  <c r="K1554" i="65"/>
  <c r="K1555" i="65" l="1"/>
  <c r="K611" i="65"/>
  <c r="K540" i="65"/>
  <c r="K671" i="65" l="1"/>
  <c r="K312" i="65"/>
  <c r="K15" i="71" l="1"/>
  <c r="K12" i="71"/>
  <c r="K11" i="71"/>
  <c r="K13" i="71" l="1"/>
  <c r="K14" i="71"/>
  <c r="K1" i="65" l="1"/>
  <c r="K10" i="7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PARIENTE</author>
  </authors>
  <commentList>
    <comment ref="B9" authorId="0" shapeId="0" xr:uid="{644A6224-B258-4680-9D0C-F36A0E6CE60B}">
      <text>
        <r>
          <rPr>
            <b/>
            <sz val="9"/>
            <color indexed="81"/>
            <rFont val="Tahoma"/>
            <family val="2"/>
          </rPr>
          <t>David PARIENTE:</t>
        </r>
        <r>
          <rPr>
            <sz val="9"/>
            <color indexed="81"/>
            <rFont val="Tahoma"/>
            <family val="2"/>
          </rPr>
          <t xml:space="preserve">
base realisé au 30/9/2024 et BR
</t>
        </r>
      </text>
    </comment>
  </commentList>
</comments>
</file>

<file path=xl/sharedStrings.xml><?xml version="1.0" encoding="utf-8"?>
<sst xmlns="http://schemas.openxmlformats.org/spreadsheetml/2006/main" count="60601" uniqueCount="2910">
  <si>
    <t>Ctre fin.</t>
  </si>
  <si>
    <t>Cpte budg.</t>
  </si>
  <si>
    <t>Fonds</t>
  </si>
  <si>
    <t>DomF</t>
  </si>
  <si>
    <t>ProgrFin.</t>
  </si>
  <si>
    <t>BI BE N</t>
  </si>
  <si>
    <t>Budgété BE</t>
  </si>
  <si>
    <t>Consommati</t>
  </si>
  <si>
    <t>BI BP N</t>
  </si>
  <si>
    <t>Budgété BP</t>
  </si>
  <si>
    <t>935P01</t>
  </si>
  <si>
    <t>FF</t>
  </si>
  <si>
    <t>FD010</t>
  </si>
  <si>
    <t>D115</t>
  </si>
  <si>
    <t>21SFRIPIALIF</t>
  </si>
  <si>
    <t>D107</t>
  </si>
  <si>
    <t>D112</t>
  </si>
  <si>
    <t>453992C082</t>
  </si>
  <si>
    <t>NA</t>
  </si>
  <si>
    <t>D114</t>
  </si>
  <si>
    <t>AAP-VALROSE-</t>
  </si>
  <si>
    <t>453N920R10</t>
  </si>
  <si>
    <t>D111</t>
  </si>
  <si>
    <t>22ERC01Z4RCH</t>
  </si>
  <si>
    <t>453N931R02</t>
  </si>
  <si>
    <t>22PIA001TRCH</t>
  </si>
  <si>
    <t>453N933R01</t>
  </si>
  <si>
    <t>D108</t>
  </si>
  <si>
    <t>22FP901Z6RCH</t>
  </si>
  <si>
    <t>453N933R04</t>
  </si>
  <si>
    <t>453N933R09</t>
  </si>
  <si>
    <t>D106</t>
  </si>
  <si>
    <t>21IAL01Z6RCH</t>
  </si>
  <si>
    <t>453N935R01</t>
  </si>
  <si>
    <t>D105</t>
  </si>
  <si>
    <t>21IAL001HRCH</t>
  </si>
  <si>
    <t>453N955R01</t>
  </si>
  <si>
    <t>21IAL02ZBRCH</t>
  </si>
  <si>
    <t>453N955R06</t>
  </si>
  <si>
    <t>21IAL01ZBRCH</t>
  </si>
  <si>
    <t>453N955R13</t>
  </si>
  <si>
    <t>21PRRDA2DESM</t>
  </si>
  <si>
    <t>453N997R01</t>
  </si>
  <si>
    <t>22FP901ZFRCH</t>
  </si>
  <si>
    <t>460</t>
  </si>
  <si>
    <t>21PIA01JEDIP</t>
  </si>
  <si>
    <t>D102</t>
  </si>
  <si>
    <t>460Z911</t>
  </si>
  <si>
    <t>IDPD_CHAIRE_</t>
  </si>
  <si>
    <t>460Z920R03</t>
  </si>
  <si>
    <t>460Z922</t>
  </si>
  <si>
    <t>460Z933R11</t>
  </si>
  <si>
    <t>GESTION_INTE</t>
  </si>
  <si>
    <t>460Z933R27</t>
  </si>
  <si>
    <t>460ZE08</t>
  </si>
  <si>
    <t>870</t>
  </si>
  <si>
    <t>16ANR_IDEX_U</t>
  </si>
  <si>
    <t>D101</t>
  </si>
  <si>
    <t>D110</t>
  </si>
  <si>
    <t>D103</t>
  </si>
  <si>
    <t>870WC</t>
  </si>
  <si>
    <t>21R2D201AWEL</t>
  </si>
  <si>
    <t>912P01</t>
  </si>
  <si>
    <t>21SFRIPIALEX</t>
  </si>
  <si>
    <t>919</t>
  </si>
  <si>
    <t>21SFRIPIAHEA</t>
  </si>
  <si>
    <t>922P01</t>
  </si>
  <si>
    <t>21SFRIPIAODY</t>
  </si>
  <si>
    <t>923</t>
  </si>
  <si>
    <t>21SFRIPIACRE</t>
  </si>
  <si>
    <t>932P01</t>
  </si>
  <si>
    <t>21SFRIPIANEU</t>
  </si>
  <si>
    <t>934</t>
  </si>
  <si>
    <t>18ANRDS4H@ID</t>
  </si>
  <si>
    <t>936P01</t>
  </si>
  <si>
    <t>21SFRIPIASPE</t>
  </si>
  <si>
    <t>937P02</t>
  </si>
  <si>
    <t>980F01</t>
  </si>
  <si>
    <t>18PIA002QFOR</t>
  </si>
  <si>
    <t>981</t>
  </si>
  <si>
    <t>19ANR013IAPR</t>
  </si>
  <si>
    <t>981F01</t>
  </si>
  <si>
    <t>22PIA001QFOR</t>
  </si>
  <si>
    <t>990C021</t>
  </si>
  <si>
    <t>21SFRIPIAUCA</t>
  </si>
  <si>
    <t>991C0353</t>
  </si>
  <si>
    <t>21R2D201AINT</t>
  </si>
  <si>
    <t>992C084</t>
  </si>
  <si>
    <t>AAP-CARLONE1</t>
  </si>
  <si>
    <t>AAP-TROTABAS</t>
  </si>
  <si>
    <t>993C012</t>
  </si>
  <si>
    <t>21R2D201ACUR</t>
  </si>
  <si>
    <t>993C015</t>
  </si>
  <si>
    <t>21R2D201AEME</t>
  </si>
  <si>
    <t>D113</t>
  </si>
  <si>
    <t>14ANRU01ACSF</t>
  </si>
  <si>
    <t>994C01</t>
  </si>
  <si>
    <t>BOOSTURCAREE</t>
  </si>
  <si>
    <t>994C10</t>
  </si>
  <si>
    <t>998P01</t>
  </si>
  <si>
    <t>21SFRIPIAELM</t>
  </si>
  <si>
    <t>999C012</t>
  </si>
  <si>
    <t>999C0154</t>
  </si>
  <si>
    <t>999C100</t>
  </si>
  <si>
    <t>21R2D201AALU</t>
  </si>
  <si>
    <t>999C200</t>
  </si>
  <si>
    <t>21R2D201APER</t>
  </si>
  <si>
    <t>FG</t>
  </si>
  <si>
    <t>FD020</t>
  </si>
  <si>
    <t>999C031</t>
  </si>
  <si>
    <t>FD050</t>
  </si>
  <si>
    <t>FD060</t>
  </si>
  <si>
    <t>19EAC001ZFOR</t>
  </si>
  <si>
    <t>453N933R03</t>
  </si>
  <si>
    <t>FD070</t>
  </si>
  <si>
    <t>20ANR05Z6RCH</t>
  </si>
  <si>
    <t>19ANR003SRCH</t>
  </si>
  <si>
    <t>999C071</t>
  </si>
  <si>
    <t>999C072</t>
  </si>
  <si>
    <t>453999C022</t>
  </si>
  <si>
    <t>453N910R03</t>
  </si>
  <si>
    <t>19IUF002GRCH</t>
  </si>
  <si>
    <t>453N918R01</t>
  </si>
  <si>
    <t>22CLB01Z3RCH</t>
  </si>
  <si>
    <t>20IUF01Z3RCH</t>
  </si>
  <si>
    <t>18CLB002ERCH</t>
  </si>
  <si>
    <t>453N920R03</t>
  </si>
  <si>
    <t>21ANR01Z4RCH</t>
  </si>
  <si>
    <t>21IUF01Z4RCH</t>
  </si>
  <si>
    <t>453N920R04</t>
  </si>
  <si>
    <t>21ANR03Z4RCH</t>
  </si>
  <si>
    <t>22ERA01Z4RCH</t>
  </si>
  <si>
    <t>453N920R05</t>
  </si>
  <si>
    <t>20IUF01Z4RCH</t>
  </si>
  <si>
    <t>453N920R06</t>
  </si>
  <si>
    <t>20ANR01Z4RCH</t>
  </si>
  <si>
    <t>453N920R08</t>
  </si>
  <si>
    <t>20ANR02Z4RCH</t>
  </si>
  <si>
    <t>22ANR01Z4RCH</t>
  </si>
  <si>
    <t>21ANR02Z4RCH</t>
  </si>
  <si>
    <t>453N931R01</t>
  </si>
  <si>
    <t>453N932R01</t>
  </si>
  <si>
    <t>20ANR02Z6RCH</t>
  </si>
  <si>
    <t>20APF05Z6RCH</t>
  </si>
  <si>
    <t>21AGI01Z6RCH</t>
  </si>
  <si>
    <t>21CLB05Z6RCH</t>
  </si>
  <si>
    <t>18ANR003SRCH</t>
  </si>
  <si>
    <t>20ANR01Z6RCH</t>
  </si>
  <si>
    <t>20CLB06Z6RCH</t>
  </si>
  <si>
    <t>21ANR05Z6RCH</t>
  </si>
  <si>
    <t>21ANR06Z6RCH</t>
  </si>
  <si>
    <t>21ANR07Z6RCH</t>
  </si>
  <si>
    <t>21CLB01Z6RCH</t>
  </si>
  <si>
    <t>21CLB06Z6RCH</t>
  </si>
  <si>
    <t>21CLB07Z6RCH</t>
  </si>
  <si>
    <t>21CLB08Z6RCH</t>
  </si>
  <si>
    <t>21CLB11Z6RCH</t>
  </si>
  <si>
    <t>21CLB12Z6RCH</t>
  </si>
  <si>
    <t>22CLB02Z6RCH</t>
  </si>
  <si>
    <t>22FP902Z6RCH</t>
  </si>
  <si>
    <t>21FDF01Z6RCH</t>
  </si>
  <si>
    <t>20ANR06Z6RCH</t>
  </si>
  <si>
    <t>21ANR03Z6RCH</t>
  </si>
  <si>
    <t>21ANR04Z6RCH</t>
  </si>
  <si>
    <t>21ANR08Z6RCH</t>
  </si>
  <si>
    <t>20ANR04Z6RCH</t>
  </si>
  <si>
    <t>21IUF01Z6RCH</t>
  </si>
  <si>
    <t>22CIF08Z6RCH</t>
  </si>
  <si>
    <t>22ERC01Z6RCH</t>
  </si>
  <si>
    <t>PARTPI22ERC0</t>
  </si>
  <si>
    <t>21CLB09Z6RCH</t>
  </si>
  <si>
    <t>20ICT01Z6RCH</t>
  </si>
  <si>
    <t>21CIF03Z6RCH</t>
  </si>
  <si>
    <t>21CIF04Z6RCH</t>
  </si>
  <si>
    <t>21CIF05Z6RCH</t>
  </si>
  <si>
    <t>21CIF06Z6RCH</t>
  </si>
  <si>
    <t>21ERA01Z6RCH</t>
  </si>
  <si>
    <t>22CLB07Z6RCH</t>
  </si>
  <si>
    <t>22IUF01Z6RCH</t>
  </si>
  <si>
    <t>20INT002WFOR</t>
  </si>
  <si>
    <t>21PRRDA3LONG</t>
  </si>
  <si>
    <t>21PRRDA3MEST</t>
  </si>
  <si>
    <t>D201</t>
  </si>
  <si>
    <t>453N933R05</t>
  </si>
  <si>
    <t>22ANR04Z6RCH</t>
  </si>
  <si>
    <t>22CLB01Z6RCH</t>
  </si>
  <si>
    <t>453N933R11</t>
  </si>
  <si>
    <t>22EAU01Z6RCH</t>
  </si>
  <si>
    <t>453N933R19</t>
  </si>
  <si>
    <t>21EQU09Z6RCH</t>
  </si>
  <si>
    <t>21FRM03Z6RCH</t>
  </si>
  <si>
    <t>453N933R23</t>
  </si>
  <si>
    <t>453N933R24</t>
  </si>
  <si>
    <t>20IUF01Z6RCH</t>
  </si>
  <si>
    <t>21ANR01Z6RCH</t>
  </si>
  <si>
    <t>22IUF02Z6RCH</t>
  </si>
  <si>
    <t>453N937R02</t>
  </si>
  <si>
    <t>22CIF02Z7RCH</t>
  </si>
  <si>
    <t>22CLB01Z7RCH</t>
  </si>
  <si>
    <t>453N937R05</t>
  </si>
  <si>
    <t>19CLB002ZRCH</t>
  </si>
  <si>
    <t>18FP8001ZRCH</t>
  </si>
  <si>
    <t>18FP8002ZRCH</t>
  </si>
  <si>
    <t>453N953R00</t>
  </si>
  <si>
    <t>22CLB02ZBRCH</t>
  </si>
  <si>
    <t>453N955R02</t>
  </si>
  <si>
    <t>16FP8001MCSR</t>
  </si>
  <si>
    <t>19ANR001MRCH</t>
  </si>
  <si>
    <t>20CLB02ZBRCH</t>
  </si>
  <si>
    <t>22CLB03ZBRCH</t>
  </si>
  <si>
    <t>453N955R17</t>
  </si>
  <si>
    <t>453N955R18</t>
  </si>
  <si>
    <t>453N996R05</t>
  </si>
  <si>
    <t>21ANR01ZFRCH</t>
  </si>
  <si>
    <t>22MIN01ZFRCH</t>
  </si>
  <si>
    <t>453N999P</t>
  </si>
  <si>
    <t>RESERVE UNS3</t>
  </si>
  <si>
    <t>FRAIS GESTIO</t>
  </si>
  <si>
    <t>453N999R01</t>
  </si>
  <si>
    <t>22PIA001XRCH</t>
  </si>
  <si>
    <t>22UNI001XFOR</t>
  </si>
  <si>
    <t>919F</t>
  </si>
  <si>
    <t>922F01</t>
  </si>
  <si>
    <t>22MIN001EFOR</t>
  </si>
  <si>
    <t>930P01</t>
  </si>
  <si>
    <t>22MIN001KFOR</t>
  </si>
  <si>
    <t>934F</t>
  </si>
  <si>
    <t>934P01</t>
  </si>
  <si>
    <t>936F</t>
  </si>
  <si>
    <t>936F01</t>
  </si>
  <si>
    <t>936F02</t>
  </si>
  <si>
    <t>22MOB001XFOR</t>
  </si>
  <si>
    <t>937F01</t>
  </si>
  <si>
    <t>22MOB001AFOR</t>
  </si>
  <si>
    <t>940F07</t>
  </si>
  <si>
    <t>22CPF001VFOR</t>
  </si>
  <si>
    <t>941F</t>
  </si>
  <si>
    <t>945C06</t>
  </si>
  <si>
    <t>20MIN001WTEC</t>
  </si>
  <si>
    <t>955F03</t>
  </si>
  <si>
    <t>955P01</t>
  </si>
  <si>
    <t>18ANR02ECRIP</t>
  </si>
  <si>
    <t>21PST013IAFR</t>
  </si>
  <si>
    <t>982</t>
  </si>
  <si>
    <t>20ULY002XFOR</t>
  </si>
  <si>
    <t>22MIN001AFOR</t>
  </si>
  <si>
    <t>992C083</t>
  </si>
  <si>
    <t>994C08</t>
  </si>
  <si>
    <t>22ANR001WRCH</t>
  </si>
  <si>
    <t>22APF004RFOR</t>
  </si>
  <si>
    <t>22FP9001RFOR</t>
  </si>
  <si>
    <t>996P01</t>
  </si>
  <si>
    <t>22POL01ZEFOR</t>
  </si>
  <si>
    <t>996P02</t>
  </si>
  <si>
    <t>21PST01ZEFOR</t>
  </si>
  <si>
    <t>999</t>
  </si>
  <si>
    <t>21FSE01ZGFOR</t>
  </si>
  <si>
    <t>21R2D201AAUT</t>
  </si>
  <si>
    <t>999C017</t>
  </si>
  <si>
    <t>22FND001AFOR</t>
  </si>
  <si>
    <t>21COP002AFOR</t>
  </si>
  <si>
    <t>21COP003AFOR</t>
  </si>
  <si>
    <t>21COP005AFOR</t>
  </si>
  <si>
    <t>21COP010AFOR</t>
  </si>
  <si>
    <t>21COP004AFOR</t>
  </si>
  <si>
    <t>22COP001AFOR</t>
  </si>
  <si>
    <t>22COP002AFOR</t>
  </si>
  <si>
    <t>22COP003AFOR</t>
  </si>
  <si>
    <t>999C031RP</t>
  </si>
  <si>
    <t>ELSE_ENSTTI_</t>
  </si>
  <si>
    <t>IF</t>
  </si>
  <si>
    <t>18-000-HELIX</t>
  </si>
  <si>
    <t>21SFRIPIAPIL</t>
  </si>
  <si>
    <t>IG</t>
  </si>
  <si>
    <t>22API01Z6RCH</t>
  </si>
  <si>
    <t>20API01Z6RCH</t>
  </si>
  <si>
    <t>21API01Z6RCH</t>
  </si>
  <si>
    <t>21API001QRCH</t>
  </si>
  <si>
    <t>PF_REM</t>
  </si>
  <si>
    <t>453N920R01</t>
  </si>
  <si>
    <t>21BDE01Z4RCH</t>
  </si>
  <si>
    <t>22FON01Z5RCH</t>
  </si>
  <si>
    <t>21UFI01Z6RCH</t>
  </si>
  <si>
    <t>453N933R21</t>
  </si>
  <si>
    <t>21PUB01Z6RCH</t>
  </si>
  <si>
    <t>453N933R25</t>
  </si>
  <si>
    <t>22CLB11Z6RCH</t>
  </si>
  <si>
    <t>453N991</t>
  </si>
  <si>
    <t>16IAL003SCSR</t>
  </si>
  <si>
    <t>22CNR001OFOR</t>
  </si>
  <si>
    <t>DOCTORANT-21</t>
  </si>
  <si>
    <t>DOCTORANTARC</t>
  </si>
  <si>
    <t>DOCTORANTENS</t>
  </si>
  <si>
    <t>DOCTORANTFRM</t>
  </si>
  <si>
    <t>DOCTORANTLCC</t>
  </si>
  <si>
    <t>PG_REM</t>
  </si>
  <si>
    <t>22MIN01Z3RCH</t>
  </si>
  <si>
    <t>21CLB02Z5RCH</t>
  </si>
  <si>
    <t>22BDE02Z6RCH</t>
  </si>
  <si>
    <t>22BDE03Z6RCH</t>
  </si>
  <si>
    <t>22BDE01ZBRCH</t>
  </si>
  <si>
    <t>22BDE01ZFRCH</t>
  </si>
  <si>
    <t>22ARS001MFOR</t>
  </si>
  <si>
    <t>DOCTORANT-22</t>
  </si>
  <si>
    <t>FD090</t>
  </si>
  <si>
    <t>FD110</t>
  </si>
  <si>
    <t>RF_PUBL</t>
  </si>
  <si>
    <t>21R2D201APIL</t>
  </si>
  <si>
    <t>FD080</t>
  </si>
  <si>
    <t>FD100</t>
  </si>
  <si>
    <t>22MOB002AFOR</t>
  </si>
  <si>
    <t>RG_ETAT</t>
  </si>
  <si>
    <t>991</t>
  </si>
  <si>
    <t>23COR001RFOR</t>
  </si>
  <si>
    <t>RG_PUBL</t>
  </si>
  <si>
    <t>22ANR03Z6RCH</t>
  </si>
  <si>
    <t>22ANR01Z6RCH</t>
  </si>
  <si>
    <t>22ANR02Z6RCH</t>
  </si>
  <si>
    <t>22ANR01ZFRCH</t>
  </si>
  <si>
    <t>22EIT001ZFOR</t>
  </si>
  <si>
    <t>22BDE01Z4RCH</t>
  </si>
  <si>
    <t>22PUB01Z6RCH</t>
  </si>
  <si>
    <t>22BDE01Z6RCH</t>
  </si>
  <si>
    <t>RG_RPRO</t>
  </si>
  <si>
    <t>923F</t>
  </si>
  <si>
    <t>22CLB06Z6RCH</t>
  </si>
  <si>
    <t>22CIF09Z6RCH</t>
  </si>
  <si>
    <t>22CIF01Z7RCH</t>
  </si>
  <si>
    <t>22CIF03Z7RCH</t>
  </si>
  <si>
    <t>22CIF01ZFRCH</t>
  </si>
  <si>
    <t>22CLB02ZFRCH</t>
  </si>
  <si>
    <t>22LCC01ZBRCH</t>
  </si>
  <si>
    <t>22LCC02ZBRCH</t>
  </si>
  <si>
    <t>RG_SCSP</t>
  </si>
  <si>
    <t>DS4H</t>
  </si>
  <si>
    <t>999C01</t>
  </si>
  <si>
    <t>Conso CP/R</t>
  </si>
  <si>
    <t>IMREDD</t>
  </si>
  <si>
    <t>Centre financier</t>
  </si>
  <si>
    <t>Compte budgétaire</t>
  </si>
  <si>
    <t>PFI</t>
  </si>
  <si>
    <t>Texte</t>
  </si>
  <si>
    <t>Catégorie</t>
  </si>
  <si>
    <t>Type de budget</t>
  </si>
  <si>
    <t>Version</t>
  </si>
  <si>
    <t>Type de piece</t>
  </si>
  <si>
    <t>Exercice</t>
  </si>
  <si>
    <t>BI</t>
  </si>
  <si>
    <t>22PIA001MRCH</t>
  </si>
  <si>
    <t>22MIN02Z3RCH</t>
  </si>
  <si>
    <t>22ANR02ZBRCH</t>
  </si>
  <si>
    <t>22FP902Z4RCH</t>
  </si>
  <si>
    <t>22CLB12Z6RCH</t>
  </si>
  <si>
    <t>22CLB10Z6RCH</t>
  </si>
  <si>
    <t>22ARS002MRCH</t>
  </si>
  <si>
    <t>22ANR05Z6RCH</t>
  </si>
  <si>
    <t>22API01ZBRCH</t>
  </si>
  <si>
    <t>22FP9001WRCH</t>
  </si>
  <si>
    <t>22FP901ZERCH</t>
  </si>
  <si>
    <t>22PIA002MRCH</t>
  </si>
  <si>
    <t>23ANR01Z4RCH</t>
  </si>
  <si>
    <t>23ANR01ZERCH</t>
  </si>
  <si>
    <t>23ANR01Z6RCH</t>
  </si>
  <si>
    <t>23CRP02Z6RCH</t>
  </si>
  <si>
    <t>23FP901Z7RCH</t>
  </si>
  <si>
    <t>23PIA01Z4RCH</t>
  </si>
  <si>
    <t>21R2D201APAC</t>
  </si>
  <si>
    <t>21R2D201AUCA</t>
  </si>
  <si>
    <t>23PIA002AFOR</t>
  </si>
  <si>
    <t>23PIA001AFOR</t>
  </si>
  <si>
    <t>23MIN02Z6FOR</t>
  </si>
  <si>
    <t>22ENSTI01UFO</t>
  </si>
  <si>
    <t>22MOB01ZGFOR</t>
  </si>
  <si>
    <t>SEED_MONEY_U</t>
  </si>
  <si>
    <t>NOBILIAM</t>
  </si>
  <si>
    <t>UNIVERSIDAD_</t>
  </si>
  <si>
    <t>CAF</t>
  </si>
  <si>
    <t>Autres produits</t>
  </si>
  <si>
    <t>Autres</t>
  </si>
  <si>
    <t>Autres subventions</t>
  </si>
  <si>
    <t>BR1</t>
  </si>
  <si>
    <t>Tableau 1</t>
  </si>
  <si>
    <t>POUR VOTE DE L'ORGANE DÉLIBÉRANT</t>
  </si>
  <si>
    <t>Catégories d'emplois</t>
  </si>
  <si>
    <t>Nature des emplois</t>
  </si>
  <si>
    <t>En ETPT</t>
  </si>
  <si>
    <t>Enseignants, enseignants-chercheurs, chercheurs</t>
  </si>
  <si>
    <t>Permanents</t>
  </si>
  <si>
    <t>Titulaires</t>
  </si>
  <si>
    <t>(1)</t>
  </si>
  <si>
    <t>CDI</t>
  </si>
  <si>
    <t>Non permanents</t>
  </si>
  <si>
    <t>CDD</t>
  </si>
  <si>
    <t>S/total EC</t>
  </si>
  <si>
    <t>Elèves fonctionnaires stagiaires des ENS</t>
  </si>
  <si>
    <t>(2)</t>
  </si>
  <si>
    <t>S/total Biatoss</t>
  </si>
  <si>
    <t>Totaux</t>
  </si>
  <si>
    <t>(3)</t>
  </si>
  <si>
    <t>Plafond global des emplois voté par le CA</t>
  </si>
  <si>
    <t>Rappel du plafond des emplois fixé par l'Etat</t>
  </si>
  <si>
    <t>(5)</t>
  </si>
  <si>
    <t>Autorisations budgétaires</t>
  </si>
  <si>
    <t>Autorisations budgétaires en AE et CP, prévisions de recettes et solde budgétaire *</t>
  </si>
  <si>
    <t>Dépenses</t>
  </si>
  <si>
    <t>Recettes</t>
  </si>
  <si>
    <t>Nature</t>
  </si>
  <si>
    <t>Montants</t>
  </si>
  <si>
    <t>BI AE</t>
  </si>
  <si>
    <t>BR1 AE</t>
  </si>
  <si>
    <t>BI CP</t>
  </si>
  <si>
    <t>BR1 CP</t>
  </si>
  <si>
    <t>BI PR</t>
  </si>
  <si>
    <t>BR1 PR</t>
  </si>
  <si>
    <t>Personnel</t>
  </si>
  <si>
    <t>Recettes globalisées</t>
  </si>
  <si>
    <t>dont contributions employeur au CAS Pension</t>
  </si>
  <si>
    <t>Subvention pour charges de service public</t>
  </si>
  <si>
    <t>Autres financements de l'Etat</t>
  </si>
  <si>
    <t>Fonctionnement et intervention</t>
  </si>
  <si>
    <t>Fiscalité affectée</t>
  </si>
  <si>
    <t>Autres financements publics</t>
  </si>
  <si>
    <t>Investissement</t>
  </si>
  <si>
    <t>Recettes propres</t>
  </si>
  <si>
    <t>Financements de l'Etat fléchés</t>
  </si>
  <si>
    <t>Autres financements publics fléchés</t>
  </si>
  <si>
    <t>Recettes propres fléchées</t>
  </si>
  <si>
    <t>TOTAL DES DÉPENSES</t>
  </si>
  <si>
    <t>TOTAL DES RECETTES</t>
  </si>
  <si>
    <t>Solde budgétaire (excédent)</t>
  </si>
  <si>
    <t>Solde budgétaire (déficit)</t>
  </si>
  <si>
    <t>* Chaque enveloppe peut être détaillée en fonction des besoins des organismes.</t>
  </si>
  <si>
    <t>Tableau 2</t>
  </si>
  <si>
    <t>Tableau 3</t>
  </si>
  <si>
    <t>Dépenses par destination et recettes par origine</t>
  </si>
  <si>
    <t>POUR INFORMATION DE L'ORGANE DÉLIBÉRANT</t>
  </si>
  <si>
    <t>Tableau des dépenses par destination (obligatoire)</t>
  </si>
  <si>
    <t>Budget</t>
  </si>
  <si>
    <t>Dépenses de l’organisme</t>
  </si>
  <si>
    <t>Total</t>
  </si>
  <si>
    <t>AE = CP</t>
  </si>
  <si>
    <t>AE</t>
  </si>
  <si>
    <t>CP</t>
  </si>
  <si>
    <t>Formation initiale et continue</t>
  </si>
  <si>
    <t>D101 - Formation initiale et continue de niveau Licence</t>
  </si>
  <si>
    <t>D102 - Formation initiale et continue de niveau Master</t>
  </si>
  <si>
    <t>D103 - Formation initiale et continue de niveau Doctorat</t>
  </si>
  <si>
    <t>D105 - Bibliothèques et documentation</t>
  </si>
  <si>
    <t>D106 - Recherche universitaire en sciences de la vie, biotechnologie et santé</t>
  </si>
  <si>
    <t xml:space="preserve">D107 -  Recherche universitaire en mathématiques, sciences et techniques de l'information et de la communication, micro et nanotechnologies  </t>
  </si>
  <si>
    <t xml:space="preserve">D108 -  Recherche universitaire en physique, chimie et sciences pour l'ingénieur  </t>
  </si>
  <si>
    <t xml:space="preserve">D109 -  Recherche universitaire en physique nucléaire et des hautes énergies  </t>
  </si>
  <si>
    <t>D110 -  Recherche universitaire en sciences de la terre, de l'univers et de l'environnement</t>
  </si>
  <si>
    <t xml:space="preserve">D111 -  Recherche universitaire en sciences de l'homme et de la société  </t>
  </si>
  <si>
    <t xml:space="preserve">D112 -  Recherche universitaire interdisciplinaire et transversale  </t>
  </si>
  <si>
    <t xml:space="preserve">D113 -  Diffusion des savoirs et musées  </t>
  </si>
  <si>
    <t>D114 - Immobilier</t>
  </si>
  <si>
    <t>D115 - Pilotage et support</t>
  </si>
  <si>
    <t>Étudiants</t>
  </si>
  <si>
    <t>D201 - Aides directes aux étudiants</t>
  </si>
  <si>
    <t>D202 - Aides indirectes</t>
  </si>
  <si>
    <t>D203 - Santé des étudiants et activités associatives, culturelles et sportives</t>
  </si>
  <si>
    <t>NA  - Non affectés</t>
  </si>
  <si>
    <t>SOLDE BUDGETAIRE (excédent)</t>
  </si>
  <si>
    <t>Tableau des recettes par origine (obligatoire)</t>
  </si>
  <si>
    <t>D1= C-B</t>
  </si>
  <si>
    <t>Les axes d'origine, décidés en commun accord avec les tutelles, sont propres à l'organisme.</t>
  </si>
  <si>
    <t>Recettes de l'organisme</t>
  </si>
  <si>
    <t>Recettes fléchées</t>
  </si>
  <si>
    <t>FD010 - Subvention pour charges de service public</t>
  </si>
  <si>
    <t>FD020 - Droits d'inscription</t>
  </si>
  <si>
    <t>FD030 - Formation continue, diplômes propres et VAE</t>
  </si>
  <si>
    <t>FD040 - Taxe d'apprentissage</t>
  </si>
  <si>
    <t>FD050 - Contrats et prestations de recherche hors ANR</t>
  </si>
  <si>
    <t>FD060 - Valorisation</t>
  </si>
  <si>
    <t>FD070 - ANR investissements d'avenir</t>
  </si>
  <si>
    <t>FD080 - ANR hors investissements d'avenir</t>
  </si>
  <si>
    <t>FD090 - Subventions d'exploitation et financement des actifs - Région</t>
  </si>
  <si>
    <t>FD100 - Subventions d'exploitation et financement des actifs - Union Européenne</t>
  </si>
  <si>
    <t>FD110 - Subventions d'exploitation et financement des actifs - Autres</t>
  </si>
  <si>
    <t>FD120 - Fondations - fonds propres, réserves, dons et legs</t>
  </si>
  <si>
    <t>FD130 - Autres recettes</t>
  </si>
  <si>
    <t>NA - Autres</t>
  </si>
  <si>
    <t>SOLDE BUDGETAIRE (déficit)</t>
  </si>
  <si>
    <t>D2=B-C</t>
  </si>
  <si>
    <t>NB1 : Le tableau des recettes par origine doit être renseigné en prévision de recettes et correspondre avec le tableau du solde budgétaire. recettes à mentionner.</t>
  </si>
  <si>
    <t>Tableau 4</t>
  </si>
  <si>
    <t>Équilibre financier</t>
  </si>
  <si>
    <t>Besoins (utilisation des financements)</t>
  </si>
  <si>
    <t>Solde budgétaire (déficit) * (D2)</t>
  </si>
  <si>
    <t/>
  </si>
  <si>
    <t>Solde budgétaire (excédent) * (D1)</t>
  </si>
  <si>
    <t>dont solde budgétaire budget principal</t>
  </si>
  <si>
    <t>dont solde budgétaire budget du SAIC</t>
  </si>
  <si>
    <t>dont solde budgétaire FU</t>
  </si>
  <si>
    <t>dont solde budgétaire BAI</t>
  </si>
  <si>
    <t>dont solde budgétaire SIE</t>
  </si>
  <si>
    <t>Remboursements d'emprunts (b1)</t>
  </si>
  <si>
    <t>Nouveaux emprunts (b2)</t>
  </si>
  <si>
    <t>Opérations au nom et pour le compte de tiers ** (c1)
(décaissements de l’exercice)</t>
  </si>
  <si>
    <t>Opérations au nom et pour le compte de tiers ** (c2)
(encaissements de l’exercice)</t>
  </si>
  <si>
    <t>Autres décaissements sur comptes de tiers (e1)
(non budgétaires)</t>
  </si>
  <si>
    <t>Autres encaissements sur comptes de tiers  (e2)
(non budgétaires)</t>
  </si>
  <si>
    <t>Sous-total des opérations ayant un impact négatif sur la trésorerie de l'organisme (1) (= D2+b1+c1+e1)</t>
  </si>
  <si>
    <t>et</t>
  </si>
  <si>
    <t>Sous-total des opérations ayant un impact positif sur la trésorerie de l'organisme (2)  (=D1+b2+c2+e2)</t>
  </si>
  <si>
    <t>Variation de trésorerie (I)</t>
  </si>
  <si>
    <t>ou</t>
  </si>
  <si>
    <t>Variation de trésorerie (II)</t>
  </si>
  <si>
    <t>dont Abondement de la trésorerie fléchée *** (a)</t>
  </si>
  <si>
    <t>dont Prélèvement sur la trésorerie fléchée *** (a)</t>
  </si>
  <si>
    <t>dont Abondement sur la trésorerie non fléchée (d)</t>
  </si>
  <si>
    <t>dont Prélèvement sur la trésorerie non fléchée (d)</t>
  </si>
  <si>
    <t>TOTAL DES BESOINS (1+I)</t>
  </si>
  <si>
    <t>TOTAL DES FINANCEMENTS (2 + II)</t>
  </si>
  <si>
    <t>* solde budgétaire à détailler pour chaque composante du budget de l'établissement</t>
  </si>
  <si>
    <t xml:space="preserve">   Montant issu du tableau "Autorisations budgétaires" (tableau 2)</t>
  </si>
  <si>
    <t>** Montants issus du tableau "Opérations pour compte de tiers" (tableau 5)</t>
  </si>
  <si>
    <t>*** Montant issu du tableau "Opérations sur recettes fléchées" (tableau 8)</t>
  </si>
  <si>
    <t>TOTAL</t>
  </si>
  <si>
    <t>RE</t>
  </si>
  <si>
    <t>Situation patrimoniale</t>
  </si>
  <si>
    <t>Compte de résultat prévisionnel</t>
  </si>
  <si>
    <t>CHARGES</t>
  </si>
  <si>
    <t>PRODUITS</t>
  </si>
  <si>
    <t>Subventions de l'Etat</t>
  </si>
  <si>
    <t>dont charges de pensions civiles*</t>
  </si>
  <si>
    <t>Fonctionnement autre que les charges de personnel et intervention</t>
  </si>
  <si>
    <t>TOTAL DES CHARGES (1)</t>
  </si>
  <si>
    <t>TOTAL DES PRODUITS (2)</t>
  </si>
  <si>
    <t xml:space="preserve">Résultat prévisionnel : bénéfice   (3) = (2) - (1) </t>
  </si>
  <si>
    <t xml:space="preserve">Résultat prévisionnel : perte  (4) = (1) - (2) </t>
  </si>
  <si>
    <t>TOTAL EQUILIBRE du compte de résultat prévisionnel (1) + (3) = (2) + (4)</t>
  </si>
  <si>
    <t>TOTAL EQUILIBRE du compte de résultat prévisionnel (1) + (3)  = (2) + (4)</t>
  </si>
  <si>
    <t xml:space="preserve">* Il s'agit des sous catégories de comptes présentant les contributions employeur au CAS Pensions. </t>
  </si>
  <si>
    <t>Résultat prévisionnel de l'exercice 
(bénéfice (3) ou perte (-4)</t>
  </si>
  <si>
    <t>+  dotations aux amortissements, dépréciations et provisions</t>
  </si>
  <si>
    <t>- reprise de provision</t>
  </si>
  <si>
    <t>+ valeur nette comptable des éléments d'actifs cédés</t>
  </si>
  <si>
    <t>- produits de cession d'éléments d'actifs</t>
  </si>
  <si>
    <t>- quote-part des subventions d’investissement virée au résultat de l’exercice</t>
  </si>
  <si>
    <t>= CAF ou IAF*</t>
  </si>
  <si>
    <t>* capacité d'autofinancement ou insuffisance d'autofinancement</t>
  </si>
  <si>
    <t>État prévisionnel de l'évolution de la situation patrimoniale en droits constatés</t>
  </si>
  <si>
    <t>EMPLOIS</t>
  </si>
  <si>
    <t>RESSOURCES</t>
  </si>
  <si>
    <t>Insuffisance d'autofinancement*</t>
  </si>
  <si>
    <t>Capacité d'autofinancement*</t>
  </si>
  <si>
    <t>Investissements</t>
  </si>
  <si>
    <t>Financement de l'actif par l'État</t>
  </si>
  <si>
    <t>Autres ressources</t>
  </si>
  <si>
    <t>Remboursement des dettes financières</t>
  </si>
  <si>
    <t>Augmentation des dettes financières (emprunt)</t>
  </si>
  <si>
    <t>TOTAL DES EMPLOIS (5)</t>
  </si>
  <si>
    <t>TOTAL DES RESSOURCES (6)</t>
  </si>
  <si>
    <t>APPORT au FONDS DE ROULEMENT (7) = (6)-(5)</t>
  </si>
  <si>
    <t>PRELEVEMENT sur FONDS DE ROULEMENT (8) = (6)-(5)</t>
  </si>
  <si>
    <t>VARIATION DU FONDS DE ROULEMENT : APPORT (7) ou PRELEVEMENT (8)</t>
  </si>
  <si>
    <t>Variation du BESOIN en FONDS DE ROULEMENT</t>
  </si>
  <si>
    <t>Variation de la TRESORERIE : ABONDEMENT (I) ou RELEVEMENT (II)</t>
  </si>
  <si>
    <t>Niveau du FONDS DE ROULEMENT</t>
  </si>
  <si>
    <t>Niveau du BESOIN EN FONDS DE ROULEMENT</t>
  </si>
  <si>
    <t>Niveau de la TRESORERIE</t>
  </si>
  <si>
    <t>Tableau 5</t>
  </si>
  <si>
    <t>Opérations pour le compte de tiers</t>
  </si>
  <si>
    <t>Suivi des opérations au nom et pour le compte de tiers</t>
  </si>
  <si>
    <t>(c1)</t>
  </si>
  <si>
    <t>(c2)</t>
  </si>
  <si>
    <t>Opérations ou regroupement d'opérations de même nature</t>
  </si>
  <si>
    <t>Comptes</t>
  </si>
  <si>
    <t>Libellé</t>
  </si>
  <si>
    <t>Prévisions de décaissements</t>
  </si>
  <si>
    <t>Prévisions d'encaissements</t>
  </si>
  <si>
    <t>Projets européens et PIA où UCA est coordinateur</t>
  </si>
  <si>
    <t>C  467100/467200</t>
  </si>
  <si>
    <t>Reversements aux partenaires</t>
  </si>
  <si>
    <t>Bourses Aides à la mobilité internationale</t>
  </si>
  <si>
    <t>C  46711000</t>
  </si>
  <si>
    <t>AMI</t>
  </si>
  <si>
    <t>TVA</t>
  </si>
  <si>
    <t>C 445XX</t>
  </si>
  <si>
    <t>Autres opérations en compte de tiers (4718 notamment)</t>
  </si>
  <si>
    <t>Emprunt</t>
  </si>
  <si>
    <t>Dépôt et cautionnement</t>
  </si>
  <si>
    <t>(c1) et (c2) étant repris au tableau "Équilibre financier" (tableau 4)</t>
  </si>
  <si>
    <t>N.B. : Dans l'hypothèse d'un écart entre les crédits et les débits d'un même compte, l'opération concernée devra faire l'objet d'une explication spécifique.</t>
  </si>
  <si>
    <t xml:space="preserve"> </t>
  </si>
  <si>
    <t>Tableau 6</t>
  </si>
  <si>
    <t>Tableau 7</t>
  </si>
  <si>
    <t>Plan de trésorerie</t>
  </si>
  <si>
    <t>EN €</t>
  </si>
  <si>
    <t>janvier</t>
  </si>
  <si>
    <t>février</t>
  </si>
  <si>
    <t xml:space="preserve">mars </t>
  </si>
  <si>
    <t>avril</t>
  </si>
  <si>
    <t>mai</t>
  </si>
  <si>
    <t>juin</t>
  </si>
  <si>
    <t>juillet</t>
  </si>
  <si>
    <t>août</t>
  </si>
  <si>
    <t>septembre</t>
  </si>
  <si>
    <t>octobre</t>
  </si>
  <si>
    <t>novembre</t>
  </si>
  <si>
    <t>décembre</t>
  </si>
  <si>
    <t>TOTAL Variation de la trésorerie annuelle</t>
  </si>
  <si>
    <t>SOLDE INITIAL (début de mois)</t>
  </si>
  <si>
    <t>dont placements</t>
  </si>
  <si>
    <t>ENCAISSEMENTS</t>
  </si>
  <si>
    <t>Recettes budgétaires globalisées</t>
  </si>
  <si>
    <t>Recettes budgétaires fléchées</t>
  </si>
  <si>
    <t>Opérations non budgétaires</t>
  </si>
  <si>
    <t>Emprunts : encaissements en capital</t>
  </si>
  <si>
    <t>Prêts : encaissements en capital</t>
  </si>
  <si>
    <t>Dépôts et cautionnements</t>
  </si>
  <si>
    <t>Opérations gérées en compte de tiers</t>
  </si>
  <si>
    <t>TVA encaissée</t>
  </si>
  <si>
    <t>Dispositifs d'intervention pour compte de tiers : encaissements</t>
  </si>
  <si>
    <t>Autres encaissements d'opérations gérées en compte de tiers</t>
  </si>
  <si>
    <t>DECAISSEMENTS</t>
  </si>
  <si>
    <t>Enveloppes hors recettes fléchées</t>
  </si>
  <si>
    <t>Fonctionnement</t>
  </si>
  <si>
    <t>Dépenses sur recettes fléchées</t>
  </si>
  <si>
    <t>Emprunts : remboursements en capital</t>
  </si>
  <si>
    <t>Prêts : décaissements en capital</t>
  </si>
  <si>
    <t>TVA décaissée</t>
  </si>
  <si>
    <t>Dispositifs d'intervention pour compte de tiers : décaissements</t>
  </si>
  <si>
    <t>Autres décaissements d'opérations gérées en compte de tiers</t>
  </si>
  <si>
    <t>SOLDE DU MOIS</t>
  </si>
  <si>
    <t>SOLDE CUMULE</t>
  </si>
  <si>
    <t>dont trésorerie fléchée</t>
  </si>
  <si>
    <t>dont trésorerie sur op. non budgétaires</t>
  </si>
  <si>
    <t>Position de financement des opérations fléchées en début d'exercice</t>
  </si>
  <si>
    <t>Personnel (AE=CP)</t>
  </si>
  <si>
    <t>Solde budgétaire de l'exercice résultant des opérations fléchées</t>
  </si>
  <si>
    <t>Autorisations d'engagement</t>
  </si>
  <si>
    <t>Restes à payer</t>
  </si>
  <si>
    <t>TABLEAU 11</t>
  </si>
  <si>
    <t>TABLEAU RETRAÇANT LES MOYENS DES UNITÉS MIXTES DE RECHERCHE</t>
  </si>
  <si>
    <t>POUR  INFORMATION DE L'ORGANE DÉLIBÉRANT</t>
  </si>
  <si>
    <t>Moyens hors budget de l’établissement</t>
  </si>
  <si>
    <t>Partenaire B</t>
  </si>
  <si>
    <t>Partenaire N</t>
  </si>
  <si>
    <t>UMR 7351 LJAD</t>
  </si>
  <si>
    <t>UMR 7010 INPHYNI</t>
  </si>
  <si>
    <t>UMR 7329 GEOAZUR</t>
  </si>
  <si>
    <t>UMR 7250 ARTEMIS</t>
  </si>
  <si>
    <t>UMR 7293 LAGRANGE</t>
  </si>
  <si>
    <t>UMR 7272 ICN</t>
  </si>
  <si>
    <t>UMR 7275 IPMC</t>
  </si>
  <si>
    <t>UMR 7277 IBV</t>
  </si>
  <si>
    <t>UMR_E 4320 TIRO MATOS</t>
  </si>
  <si>
    <t>UMR 7284 IRCAN</t>
  </si>
  <si>
    <t>UMR S 1065 C3M</t>
  </si>
  <si>
    <t>UMR 7264 CEPAM</t>
  </si>
  <si>
    <t>UMR 7320 BCL</t>
  </si>
  <si>
    <t>UMR 6039 ESPACE</t>
  </si>
  <si>
    <t>UMR 8245 URMIS</t>
  </si>
  <si>
    <t>UMR 7321 GREDEG</t>
  </si>
  <si>
    <t>UMR 7248 LEAT</t>
  </si>
  <si>
    <t>UMR 7271 I3S</t>
  </si>
  <si>
    <t>UMR A 7254 ISA</t>
  </si>
  <si>
    <t>UMR 7035  ECOSEAS</t>
  </si>
  <si>
    <t>UMR 7370 LP2M</t>
  </si>
  <si>
    <t xml:space="preserve">TOTAUX
</t>
  </si>
  <si>
    <t>TABLEAU 12</t>
  </si>
  <si>
    <t>Synthèse budgétaire et comptable</t>
  </si>
  <si>
    <t>Stocks initiaux</t>
  </si>
  <si>
    <t>Niveau initial de restes à payer</t>
  </si>
  <si>
    <t>Niveau initial du fonds de roulement</t>
  </si>
  <si>
    <t>Niveau initial du besoin en fonds de roulement</t>
  </si>
  <si>
    <t>Niveau initial de la trésorerie</t>
  </si>
  <si>
    <t>4.a</t>
  </si>
  <si>
    <t>dont niveau initial de la trésorerie fléchée</t>
  </si>
  <si>
    <t>4.b</t>
  </si>
  <si>
    <t>dont niveau initial de la trésorerie non fléchée</t>
  </si>
  <si>
    <t>Flux de l'année</t>
  </si>
  <si>
    <t>Résultat patrimonial</t>
  </si>
  <si>
    <t>Variation du fonds de roulement</t>
  </si>
  <si>
    <t>9.a</t>
  </si>
  <si>
    <t>Opérations bilancielles non budgétaires</t>
  </si>
  <si>
    <t>SENS</t>
  </si>
  <si>
    <t>Nouvel emprunt / remboursement de prêt</t>
  </si>
  <si>
    <t>+ / -</t>
  </si>
  <si>
    <t>Remboursement d'emprunt / prêt accordé</t>
  </si>
  <si>
    <t>+</t>
  </si>
  <si>
    <t>Cautionnements et dépôts</t>
  </si>
  <si>
    <t>-</t>
  </si>
  <si>
    <t>Opérations comptables non retraitées par la CAF, non budgétaires</t>
  </si>
  <si>
    <t>Variation des stocks</t>
  </si>
  <si>
    <t>Production immobilisée</t>
  </si>
  <si>
    <t>Charges sur créances irrécouvrables</t>
  </si>
  <si>
    <t>Produits divers de gestion courante</t>
  </si>
  <si>
    <t>9.b</t>
  </si>
  <si>
    <t>Décalages de flux de trésorerie liés aux opérations budgétaires</t>
  </si>
  <si>
    <t>Ecart entre les produits / ressources et les encaissements relatifs à des opérations sur exercices antérieurs</t>
  </si>
  <si>
    <t>Ecart entre les produits / ressources et les encaissements relatifs à des opérations de l'exercice en cours</t>
  </si>
  <si>
    <t>Ecart entre les charges / immobilisations et les décaissements relatifs à des opérations sur exercices antérieurs</t>
  </si>
  <si>
    <t>Ecart entre les charges / immobilisations et les décaissements relatifs à des opérations de l'exercice en cours</t>
  </si>
  <si>
    <t>Solde budgétaire = 8 - 9 - 10 - 11</t>
  </si>
  <si>
    <t>12.a</t>
  </si>
  <si>
    <t>Recettes budgétaires</t>
  </si>
  <si>
    <t>12.b</t>
  </si>
  <si>
    <t>Crédits de paiement ouverts</t>
  </si>
  <si>
    <t>9.c</t>
  </si>
  <si>
    <t>Flux de trésorerie liés aux opérations de trésorerie non budgétaires</t>
  </si>
  <si>
    <t>Variation de la trésorerie = 12 + 13</t>
  </si>
  <si>
    <t>14.a</t>
  </si>
  <si>
    <t>dont variation de la trésorerie fléchée</t>
  </si>
  <si>
    <t>14.b</t>
  </si>
  <si>
    <t>dont variation de la trésorerie non fléchée</t>
  </si>
  <si>
    <t>Variation du besoin en fonds de roulement = 9 + 10 + 11 + 13</t>
  </si>
  <si>
    <t>Stocks finaux</t>
  </si>
  <si>
    <t>Niveau final de restes à payer</t>
  </si>
  <si>
    <t>Niveau final du fonds de roulement</t>
  </si>
  <si>
    <t>Niveau final du besoin en fonds de roulement</t>
  </si>
  <si>
    <t>Niveau final de la trésorerie</t>
  </si>
  <si>
    <t>20.a</t>
  </si>
  <si>
    <t>dont niveau final de la trésorerie fléchée</t>
  </si>
  <si>
    <t>20.b</t>
  </si>
  <si>
    <t>dont niveau final de la trésorerie non fléchée</t>
  </si>
  <si>
    <t>Comptabilité budgétaire</t>
  </si>
  <si>
    <t>Comptabilité générale</t>
  </si>
  <si>
    <t>Financement de l'actif par des tiers autres que l'état</t>
  </si>
  <si>
    <r>
      <t xml:space="preserve">Moyens </t>
    </r>
    <r>
      <rPr>
        <b/>
        <sz val="11"/>
        <color rgb="FFFF0000"/>
        <rFont val="Times New Roman"/>
        <family val="1"/>
      </rPr>
      <t>exécutés</t>
    </r>
    <r>
      <rPr>
        <b/>
        <sz val="11"/>
        <rFont val="Times New Roman"/>
        <family val="1"/>
      </rPr>
      <t xml:space="preserve"> de l’établissement</t>
    </r>
  </si>
  <si>
    <t>CP TOTAL</t>
  </si>
  <si>
    <t>AE TOTAL</t>
  </si>
  <si>
    <t>PR TOTAL</t>
  </si>
  <si>
    <t>DF</t>
  </si>
  <si>
    <t xml:space="preserve">  Montant   </t>
  </si>
  <si>
    <t>23PIAZ2Z6RCH</t>
  </si>
  <si>
    <t>CRHEA_COUPS_</t>
  </si>
  <si>
    <t>WP23_RESERBA</t>
  </si>
  <si>
    <t>WP23_MATHIJS</t>
  </si>
  <si>
    <t>23PIA001HRCH</t>
  </si>
  <si>
    <t>23MOB002ZFOR</t>
  </si>
  <si>
    <t>998F17</t>
  </si>
  <si>
    <t>23MOB001AFOR</t>
  </si>
  <si>
    <t>23FND01Z4RCH</t>
  </si>
  <si>
    <t>23PIA01Z5RCH</t>
  </si>
  <si>
    <t>23CPJ01ZIRCH</t>
  </si>
  <si>
    <t>23ANR03Z6RCH</t>
  </si>
  <si>
    <t>23CIF01Z6RCH</t>
  </si>
  <si>
    <t>23CRP04Z6RCH</t>
  </si>
  <si>
    <t>22CUR02Z6RCH</t>
  </si>
  <si>
    <t>23CIF02Z6RCH</t>
  </si>
  <si>
    <t>23CUR01Z6RCH</t>
  </si>
  <si>
    <t>23CIF05Z6RCH</t>
  </si>
  <si>
    <t>23CLB03Z6RCH</t>
  </si>
  <si>
    <t>23CLB07Z6RCH</t>
  </si>
  <si>
    <t>23APF01Z6RCH</t>
  </si>
  <si>
    <t>23CIF04Z6RCH</t>
  </si>
  <si>
    <t>23CLB05Z6RCH</t>
  </si>
  <si>
    <t>23CLB09Z6RCH</t>
  </si>
  <si>
    <t>23PST02Z6RCH</t>
  </si>
  <si>
    <t>23FRM01Z6RCH</t>
  </si>
  <si>
    <t>23ERA01Z6RCH</t>
  </si>
  <si>
    <t>23FST01Z6RCH</t>
  </si>
  <si>
    <t>23PST01Z6RCH</t>
  </si>
  <si>
    <t>23CPJ01Z6RCH</t>
  </si>
  <si>
    <t>23PIA01Z7RCH</t>
  </si>
  <si>
    <t>23EAU01Z7RCH</t>
  </si>
  <si>
    <t>23APF01ZBRCH</t>
  </si>
  <si>
    <t>23LCC01ZBRCH</t>
  </si>
  <si>
    <t>22CUR01ZBRCH</t>
  </si>
  <si>
    <t>23CLB01ZBRCH</t>
  </si>
  <si>
    <t>23CIF01ZFRCH</t>
  </si>
  <si>
    <t>23PVF02ZFRCH</t>
  </si>
  <si>
    <t>23IRD001ZGRC</t>
  </si>
  <si>
    <t>23CFA001A923</t>
  </si>
  <si>
    <t>23CFA001A934</t>
  </si>
  <si>
    <t>23CFA001A936</t>
  </si>
  <si>
    <t>22MOB002XFOR</t>
  </si>
  <si>
    <t>23CFA001A941</t>
  </si>
  <si>
    <t>23APF001MFOR</t>
  </si>
  <si>
    <t>23COP001AFOR</t>
  </si>
  <si>
    <t>23COP002AFOR</t>
  </si>
  <si>
    <t>23LOCINFOVAL</t>
  </si>
  <si>
    <t>23CLB06Z6RCH</t>
  </si>
  <si>
    <t>23ANR02Z6RCH</t>
  </si>
  <si>
    <t>23CFA001A922</t>
  </si>
  <si>
    <t>23ULY001XFOR</t>
  </si>
  <si>
    <t>23PIA001APIL</t>
  </si>
  <si>
    <t>23PUI001SCSP</t>
  </si>
  <si>
    <t>23CRP03Z6RCH</t>
  </si>
  <si>
    <t>23BDE02Z6RCH</t>
  </si>
  <si>
    <t>23BDE04Z6RCH</t>
  </si>
  <si>
    <t>23BDE03Z6RCH</t>
  </si>
  <si>
    <t>453N933R32</t>
  </si>
  <si>
    <t>23INS02Z6RCH</t>
  </si>
  <si>
    <t>23ARS001MFOR</t>
  </si>
  <si>
    <t>DOCTORANT-23</t>
  </si>
  <si>
    <t>23CLB08Z6RCH</t>
  </si>
  <si>
    <t>23FTAP01CFOR</t>
  </si>
  <si>
    <t>23LMD001MFOR</t>
  </si>
  <si>
    <t>23UFI01Z7RCH</t>
  </si>
  <si>
    <t>23COL001QTEC</t>
  </si>
  <si>
    <t>22BDE04Z6RCH</t>
  </si>
  <si>
    <t>23CLB01Z5RCH</t>
  </si>
  <si>
    <t>23CIF03Z6RCH</t>
  </si>
  <si>
    <t>23BDE05Z6RCH</t>
  </si>
  <si>
    <t>TOTAL CHARGES</t>
  </si>
  <si>
    <t>TOTAL PRODUITS</t>
  </si>
  <si>
    <t>TOTAL EMPLOI</t>
  </si>
  <si>
    <t>TOTAL RESSOURCES</t>
  </si>
  <si>
    <t>9G</t>
  </si>
  <si>
    <t>BINI</t>
  </si>
  <si>
    <t>PR1</t>
  </si>
  <si>
    <t>AE - FCT</t>
  </si>
  <si>
    <t>AE - PERSO</t>
  </si>
  <si>
    <t>AE - INV</t>
  </si>
  <si>
    <t>9F</t>
  </si>
  <si>
    <t>CP - FCT</t>
  </si>
  <si>
    <t>CP - PERSO</t>
  </si>
  <si>
    <t>CP - INV</t>
  </si>
  <si>
    <t>FD030</t>
  </si>
  <si>
    <t>AE - FCT - MSC</t>
  </si>
  <si>
    <t>AE - PERSO - MSC</t>
  </si>
  <si>
    <t>AE - INV - MSC</t>
  </si>
  <si>
    <t>CP - FCT - MSC</t>
  </si>
  <si>
    <t>CP - PERSO - MSC</t>
  </si>
  <si>
    <t>CP - INV - MSC</t>
  </si>
  <si>
    <t>Autorisations budgétaires (FONDATION)</t>
  </si>
  <si>
    <t>Situation patrimoniale (FONDATION)</t>
  </si>
  <si>
    <t>Préciput ANR (part hébergeur 2024 3T 2022 2T 2023 1T 2024)</t>
  </si>
  <si>
    <t>Préciput ANR (part site 2T 2023 1T 2024)</t>
  </si>
  <si>
    <t>Préciput ANR (part site 1T 2023)</t>
  </si>
  <si>
    <t>Dotation PSL (ED STIC)</t>
  </si>
  <si>
    <t>Dotation PSL (ED SFA)</t>
  </si>
  <si>
    <t>Recette INRIA (ED STIC)</t>
  </si>
  <si>
    <t>Recette INRIA (ED SFA)</t>
  </si>
  <si>
    <t>Recettes PI (453999C026)</t>
  </si>
  <si>
    <t>Gouvernance</t>
  </si>
  <si>
    <t>Cabinet</t>
  </si>
  <si>
    <t>CAS (inchangé)</t>
  </si>
  <si>
    <t>pestation PIM (inchangé)</t>
  </si>
  <si>
    <t>Quotien Familiale</t>
  </si>
  <si>
    <t xml:space="preserve">subvention activité loisir </t>
  </si>
  <si>
    <t>Recrutement cabinet</t>
  </si>
  <si>
    <t>Augmentation budget concours</t>
  </si>
  <si>
    <t>SCSP 2024 _ Réforme des Services de Santé Etudiante</t>
  </si>
  <si>
    <t>SCSP 2024 _ Contrats de Vie Etudiante (Culture, santé, sport)</t>
  </si>
  <si>
    <t>Santé</t>
  </si>
  <si>
    <t xml:space="preserve">Sport </t>
  </si>
  <si>
    <t>CVEC</t>
  </si>
  <si>
    <t>Santé psy</t>
  </si>
  <si>
    <t>RG_FISC</t>
  </si>
  <si>
    <t>Sport</t>
  </si>
  <si>
    <t>EcoR</t>
  </si>
  <si>
    <t>Billetterie</t>
  </si>
  <si>
    <t>Inscription des personnels aux ateliers de création</t>
  </si>
  <si>
    <t>FD130</t>
  </si>
  <si>
    <t>Programmation</t>
  </si>
  <si>
    <t>Ateliers de création</t>
  </si>
  <si>
    <t>Communication (dont maintenance site web)</t>
  </si>
  <si>
    <t>Ressources Humaines</t>
  </si>
  <si>
    <t>Divers (équipements, repérages)</t>
  </si>
  <si>
    <t>Dispositif "Oui si"</t>
  </si>
  <si>
    <t>Examen des dossiers, directeurs d'études et accompagnement pédagogique</t>
  </si>
  <si>
    <t>Places supplémentaires</t>
  </si>
  <si>
    <t>Reconnaissance de l'investissement pédagogique</t>
  </si>
  <si>
    <t>Démographie étudiante</t>
  </si>
  <si>
    <t>Réforme de la formation initiale en INSPE</t>
  </si>
  <si>
    <t>Révision des effectifs de médecine</t>
  </si>
  <si>
    <t>MEDECINE DONS CORPS</t>
  </si>
  <si>
    <t>Actions sociales (billeterie électronique)</t>
  </si>
  <si>
    <t>Reconduction arbitrage solde Lisa SARTI (AAP CFA 2022)</t>
  </si>
  <si>
    <t>Masse salariale enseignant fonds propres Polytech (plafonné aux couts directs)</t>
  </si>
  <si>
    <t>Droits d'inscription BU APOGEE</t>
  </si>
  <si>
    <t>Droits d'inscription BU IFMKN</t>
  </si>
  <si>
    <t>Régies de recette</t>
  </si>
  <si>
    <t>PEB fournisseur hors régies</t>
  </si>
  <si>
    <t>Convention de partenariat OCA</t>
  </si>
  <si>
    <t>Convention de partenariat VA</t>
  </si>
  <si>
    <t>Documentation électronique CHUN</t>
  </si>
  <si>
    <t>CUEFLE</t>
  </si>
  <si>
    <t>UIEN</t>
  </si>
  <si>
    <t>Cours du soir</t>
  </si>
  <si>
    <t>Soutien linguistique</t>
  </si>
  <si>
    <t>CLES</t>
  </si>
  <si>
    <t>TCF</t>
  </si>
  <si>
    <t>DALF</t>
  </si>
  <si>
    <t>CF</t>
  </si>
  <si>
    <t>FD</t>
  </si>
  <si>
    <t>Cat</t>
  </si>
  <si>
    <t>Type</t>
  </si>
  <si>
    <t>V</t>
  </si>
  <si>
    <t>Pièce</t>
  </si>
  <si>
    <t>Exo</t>
  </si>
  <si>
    <t>Cbud</t>
  </si>
  <si>
    <t>D203</t>
  </si>
  <si>
    <t>23MOB002AFOR</t>
  </si>
  <si>
    <t>23INT01Z4RCH</t>
  </si>
  <si>
    <t>23ANR08Z6RCH</t>
  </si>
  <si>
    <t>23IUF02Z6RCH</t>
  </si>
  <si>
    <t>23BRF01Z6RCH</t>
  </si>
  <si>
    <t>23ANR09Z6RCH</t>
  </si>
  <si>
    <t>23ANR10Z6RCH</t>
  </si>
  <si>
    <t>23ANR11Z6RCH</t>
  </si>
  <si>
    <t>23ANR05Z6RCH</t>
  </si>
  <si>
    <t>19ANR001SRCH</t>
  </si>
  <si>
    <t>23ANR06Z6RCH</t>
  </si>
  <si>
    <t>24CRP01Z6RCH</t>
  </si>
  <si>
    <t>18CSM001SRCH</t>
  </si>
  <si>
    <t>23FST01ZBRCH</t>
  </si>
  <si>
    <t>23API01ZERCH</t>
  </si>
  <si>
    <t>23ANR01ZFRCH</t>
  </si>
  <si>
    <t>23CPJ01ZBRCH</t>
  </si>
  <si>
    <t>23PIA01ZFRCH</t>
  </si>
  <si>
    <t>22MOB01Z7FOR</t>
  </si>
  <si>
    <t>23BPI001WFOR</t>
  </si>
  <si>
    <t>15-00-INFINI</t>
  </si>
  <si>
    <t>15-PEMED-PCV</t>
  </si>
  <si>
    <t>453992C084</t>
  </si>
  <si>
    <t>992C082</t>
  </si>
  <si>
    <t>23SANTESJA</t>
  </si>
  <si>
    <t>2023DPECOS</t>
  </si>
  <si>
    <t>2023DPSANITA</t>
  </si>
  <si>
    <t>14PRI001XCSR</t>
  </si>
  <si>
    <t>453N923</t>
  </si>
  <si>
    <t>22MIN004AFOR</t>
  </si>
  <si>
    <t>23CLB02Z5RCH</t>
  </si>
  <si>
    <t>23INT01Z6RCH</t>
  </si>
  <si>
    <t>955F01</t>
  </si>
  <si>
    <t>23APF002MFOR</t>
  </si>
  <si>
    <t>999P</t>
  </si>
  <si>
    <t>RF_AUTR</t>
  </si>
  <si>
    <t>23CFAEXCEPTX</t>
  </si>
  <si>
    <t>RF_ETAT</t>
  </si>
  <si>
    <t>23PIA02ZFRCH</t>
  </si>
  <si>
    <t>453N911R01</t>
  </si>
  <si>
    <t>23ANR01Z2RCH</t>
  </si>
  <si>
    <t>23ANR02Z2RCH</t>
  </si>
  <si>
    <t>23ANR07Z6RCH</t>
  </si>
  <si>
    <t>453N933R02</t>
  </si>
  <si>
    <t>23ANR04Z6RCH</t>
  </si>
  <si>
    <t>23APF001WFOR</t>
  </si>
  <si>
    <t>Valrose bat S (financement IBV )</t>
  </si>
  <si>
    <t>Vente de la villa Monique</t>
  </si>
  <si>
    <t>Financement ISBA</t>
  </si>
  <si>
    <t>23CCSDDVAL - CENTRE DE DIFFUSION DEV DURABLE VALROSE (PROJET CPER)</t>
  </si>
  <si>
    <t>INSERM - BU ARCHIMED</t>
  </si>
  <si>
    <t>2023PASTER+5 - PASTEUR R+5 R+12 R+13</t>
  </si>
  <si>
    <t>PASTEUR DESAMIANTAGE SOUS-STATION</t>
  </si>
  <si>
    <t>23DPECOS PASTEUR ECOS R+12</t>
  </si>
  <si>
    <t>PRESTATIONS INTELLECTUELLES</t>
  </si>
  <si>
    <t>BU ARCHIMED</t>
  </si>
  <si>
    <t>ARCHIMED ETANCHEITE</t>
  </si>
  <si>
    <t>DROIT RACCORDEMENT VALROSE RESEAU URBAIN</t>
  </si>
  <si>
    <t>PEMED : TRAVAUX DE PARACHEVEMENT</t>
  </si>
  <si>
    <t xml:space="preserve">INPHYNI : TRAVAUX DE PARACHEVEMENT </t>
  </si>
  <si>
    <t>PLAN SANITAIRES (VILLA MONIQUE)</t>
  </si>
  <si>
    <t>TVA PLAN DE RELANCE</t>
  </si>
  <si>
    <t>Rénovation ISBA ? (fond CFA 480 k€ + 200 k€ Département+10 k€ Bois forêt)</t>
  </si>
  <si>
    <t>Logistique (990M02 + participation hébergé campus)</t>
  </si>
  <si>
    <t>IUF</t>
  </si>
  <si>
    <t>Tourisme</t>
  </si>
  <si>
    <t>Pepite</t>
  </si>
  <si>
    <t>ORE/ETUDIANTS</t>
  </si>
  <si>
    <t>CFA</t>
  </si>
  <si>
    <t>IDPD</t>
  </si>
  <si>
    <t>LIFE</t>
  </si>
  <si>
    <t>SPECTRUM</t>
  </si>
  <si>
    <t>910M01</t>
  </si>
  <si>
    <t>Redevances distributeurs boissons</t>
  </si>
  <si>
    <t>Charges Locatives appartements</t>
  </si>
  <si>
    <t>Loyers appartments</t>
  </si>
  <si>
    <t>Prestations Location de salles</t>
  </si>
  <si>
    <t>Reprographie</t>
  </si>
  <si>
    <t>Viabilisation (élec, eau, gaz, etc…)</t>
  </si>
  <si>
    <t>Redevance Spéciale</t>
  </si>
  <si>
    <t>Ascenseurs</t>
  </si>
  <si>
    <t>Vérifications périodiques</t>
  </si>
  <si>
    <t>Espaces Verts (seuils max)</t>
  </si>
  <si>
    <t xml:space="preserve">Nettoyage </t>
  </si>
  <si>
    <t>Hygiène (location)</t>
  </si>
  <si>
    <t>Gardiennage</t>
  </si>
  <si>
    <t>MMT</t>
  </si>
  <si>
    <t>Ressources propres du site</t>
  </si>
  <si>
    <t>Etablissement (5,6€/m²)</t>
  </si>
  <si>
    <t>Location de salles</t>
  </si>
  <si>
    <t>Subvention Mairie</t>
  </si>
  <si>
    <t>918M01</t>
  </si>
  <si>
    <t>Locations de salles</t>
  </si>
  <si>
    <t>MAD Food Truck (LE PETIT REDA)</t>
  </si>
  <si>
    <t>BOISSONS MAXICOFFEE</t>
  </si>
  <si>
    <t>Photomaton</t>
  </si>
  <si>
    <t>CROUS fluides cafétariat</t>
  </si>
  <si>
    <t>CROUS  (selon nouvelle convention en préparation)</t>
  </si>
  <si>
    <t>Charges Locatives Puccinelli</t>
  </si>
  <si>
    <t>Charges Locatives Serres</t>
  </si>
  <si>
    <t>Charges Locatives Zaffran</t>
  </si>
  <si>
    <t>Location Zaffran</t>
  </si>
  <si>
    <t>Charges Locatives Pollet</t>
  </si>
  <si>
    <t>Location Pollet</t>
  </si>
  <si>
    <t>Charges Locatives Sulem</t>
  </si>
  <si>
    <t>Location Sulem</t>
  </si>
  <si>
    <t>Charges Locatives Safia Ben Amezian</t>
  </si>
  <si>
    <t>920M01</t>
  </si>
  <si>
    <t>Locations</t>
  </si>
  <si>
    <t>Distributeurs automatiques</t>
  </si>
  <si>
    <t>Antenne SFR</t>
  </si>
  <si>
    <t>Convention Cimpa</t>
  </si>
  <si>
    <t>Récupération charges locatives</t>
  </si>
  <si>
    <t>Traitement des déchets (ex redevance spéciale)</t>
  </si>
  <si>
    <t>933M01</t>
  </si>
  <si>
    <t>Mairie de MENTON</t>
  </si>
  <si>
    <t xml:space="preserve">Redevances DAB et logements </t>
  </si>
  <si>
    <t>CROUS</t>
  </si>
  <si>
    <t>940M01</t>
  </si>
  <si>
    <t>Reprographie (M02)</t>
  </si>
  <si>
    <t>Redevance boissons</t>
  </si>
  <si>
    <t>CHU PEDEUTOUR</t>
  </si>
  <si>
    <t>Logement fonction</t>
  </si>
  <si>
    <t>Location salles</t>
  </si>
  <si>
    <t>954M01</t>
  </si>
  <si>
    <t xml:space="preserve">Location salles événementiel </t>
  </si>
  <si>
    <t>DAB MAXI COFFEE</t>
  </si>
  <si>
    <t>Location bureaux</t>
  </si>
  <si>
    <t>Charges locatives M BELLUCCI Batiment FORUM</t>
  </si>
  <si>
    <t>Charges locatives M Hayotte batiment LUCIOLES</t>
  </si>
  <si>
    <t>Charges locatives M anceau Batiment TEMPLIERS E</t>
  </si>
  <si>
    <t>Refacturation fluides au CROUS</t>
  </si>
  <si>
    <t>Refacturation Charges de copropriété au CROUS</t>
  </si>
  <si>
    <t>Charges locatives Algorithmes</t>
  </si>
  <si>
    <t>967M01</t>
  </si>
  <si>
    <t>Pronto (cuisine Liégeard)</t>
  </si>
  <si>
    <t>IFPVPS</t>
  </si>
  <si>
    <t>Charges locatives</t>
  </si>
  <si>
    <t>Location SALLES INSPE</t>
  </si>
  <si>
    <t>Location salles DRAGUIGNAN (jusqu’au 31/12/2023)</t>
  </si>
  <si>
    <t xml:space="preserve">Subvention </t>
  </si>
  <si>
    <t>Redevance DAB</t>
  </si>
  <si>
    <t>Restauration Liegeard sur Villa Arson</t>
  </si>
  <si>
    <t>995M01</t>
  </si>
  <si>
    <t>Redevances distributeurs</t>
  </si>
  <si>
    <t>Loyers et charges</t>
  </si>
  <si>
    <t>Refacturation des fluides 2023</t>
  </si>
  <si>
    <t>997M01</t>
  </si>
  <si>
    <t>Charges ESRA</t>
  </si>
  <si>
    <t>Locations locaux</t>
  </si>
  <si>
    <t>Refacturation charges Elect / charges agglo</t>
  </si>
  <si>
    <t>Convention PNSD</t>
  </si>
  <si>
    <t>MaxiCofee</t>
  </si>
  <si>
    <t>Pilotage/RH/Coordination exploitation logistique</t>
  </si>
  <si>
    <t>Charges euroformapôle</t>
  </si>
  <si>
    <t>Assurance</t>
  </si>
  <si>
    <t>966M01</t>
  </si>
  <si>
    <t>ESTIMATION DE LA SOUS CONSOMMATION DE LA DP</t>
  </si>
  <si>
    <t>ESTIMATION DE LA SOUS CONSOMMATION ETABLISSEMENT</t>
  </si>
  <si>
    <t>LEX</t>
  </si>
  <si>
    <t>HEALTHY</t>
  </si>
  <si>
    <t>ODYSSEE</t>
  </si>
  <si>
    <t>CREATES</t>
  </si>
  <si>
    <t>PNS</t>
  </si>
  <si>
    <t>IUT</t>
  </si>
  <si>
    <t>IAE</t>
  </si>
  <si>
    <t>ODONTOLOGIE</t>
  </si>
  <si>
    <t>MEDECINE</t>
  </si>
  <si>
    <t>INSPE</t>
  </si>
  <si>
    <t>ELMI</t>
  </si>
  <si>
    <t>954M0151</t>
  </si>
  <si>
    <t>DELVALLE</t>
  </si>
  <si>
    <t>1PU</t>
  </si>
  <si>
    <t>1ET</t>
  </si>
  <si>
    <t>22API01Z3RCH</t>
  </si>
  <si>
    <t>21MED01Z6RCH</t>
  </si>
  <si>
    <t>998F</t>
  </si>
  <si>
    <t>23CFA001A998</t>
  </si>
  <si>
    <t>999CFA</t>
  </si>
  <si>
    <t>23CFA001PRLV</t>
  </si>
  <si>
    <t>23API01Z5RCH</t>
  </si>
  <si>
    <t>23ARS002MFOR</t>
  </si>
  <si>
    <t>21PRRDA2ANNA</t>
  </si>
  <si>
    <t>21PRRDA2DEMA</t>
  </si>
  <si>
    <t>20PIA01Z3RCH</t>
  </si>
  <si>
    <t>22FST01Z6RCH</t>
  </si>
  <si>
    <t>21COL01Z6RCH</t>
  </si>
  <si>
    <t>22CIF07Z6RCH</t>
  </si>
  <si>
    <t>DOCTORANT 20</t>
  </si>
  <si>
    <t>LEATFRAISGES</t>
  </si>
  <si>
    <t>23IUF01Z6RCH</t>
  </si>
  <si>
    <t>18IUF001SRCH</t>
  </si>
  <si>
    <t>19IUF001SRCH</t>
  </si>
  <si>
    <t>Déprogrammation IDEX1</t>
  </si>
  <si>
    <t>Financement (couverture des besoins)</t>
  </si>
  <si>
    <t xml:space="preserve">Périmètre financier : </t>
  </si>
  <si>
    <t>Univ. Cote Azur</t>
  </si>
  <si>
    <t>Date :</t>
  </si>
  <si>
    <t xml:space="preserve">Redevances boisssons </t>
  </si>
  <si>
    <t>Convention CROUS</t>
  </si>
  <si>
    <t>Charges Locatives</t>
  </si>
  <si>
    <t>Ventes _ Kit Covid</t>
  </si>
  <si>
    <t>954X02</t>
  </si>
  <si>
    <t>967P01</t>
  </si>
  <si>
    <t>967X02</t>
  </si>
  <si>
    <t>Ressources propres du site &amp; Etablissement (5,6€/m²)</t>
  </si>
  <si>
    <t>9g</t>
  </si>
  <si>
    <t xml:space="preserve">918M011 </t>
  </si>
  <si>
    <t xml:space="preserve">918M012 </t>
  </si>
  <si>
    <t xml:space="preserve">918M013 </t>
  </si>
  <si>
    <t xml:space="preserve">918P01 </t>
  </si>
  <si>
    <t xml:space="preserve">918X02 </t>
  </si>
  <si>
    <t xml:space="preserve">918X03 </t>
  </si>
  <si>
    <t xml:space="preserve">920P01 </t>
  </si>
  <si>
    <t xml:space="preserve">920P02 </t>
  </si>
  <si>
    <t xml:space="preserve">920X02 </t>
  </si>
  <si>
    <t xml:space="preserve">920M01 </t>
  </si>
  <si>
    <t xml:space="preserve">920M011 </t>
  </si>
  <si>
    <t xml:space="preserve">920M012 </t>
  </si>
  <si>
    <t xml:space="preserve">933M01 </t>
  </si>
  <si>
    <t xml:space="preserve">933P01 </t>
  </si>
  <si>
    <t xml:space="preserve">933X02 </t>
  </si>
  <si>
    <t xml:space="preserve">995M011 </t>
  </si>
  <si>
    <t xml:space="preserve">995M012 </t>
  </si>
  <si>
    <t xml:space="preserve">995M013 </t>
  </si>
  <si>
    <t xml:space="preserve">995P011 </t>
  </si>
  <si>
    <t xml:space="preserve">995P012 </t>
  </si>
  <si>
    <t xml:space="preserve">995P013 </t>
  </si>
  <si>
    <t xml:space="preserve">997M01 </t>
  </si>
  <si>
    <t xml:space="preserve">997P01 </t>
  </si>
  <si>
    <t xml:space="preserve">997X02 </t>
  </si>
  <si>
    <t xml:space="preserve">966M01 </t>
  </si>
  <si>
    <t xml:space="preserve">966P01 </t>
  </si>
  <si>
    <t>DU DIH FP-  Droit international humanitaire formation en présentiel</t>
  </si>
  <si>
    <t>DU DIH FD  Droit international humanitaire formation à distance</t>
  </si>
  <si>
    <t>Mention Droit des affaires</t>
  </si>
  <si>
    <t>Mention Droit public</t>
  </si>
  <si>
    <t>Mention ALED</t>
  </si>
  <si>
    <t>Mnetion Droit privé</t>
  </si>
  <si>
    <t>Mention Science politique</t>
  </si>
  <si>
    <t>Appel de fonds des mesures d'accompagnement (solde 2022-2023)</t>
  </si>
  <si>
    <t>Appel de fonds des mesures d'accompagnement (solde 2021-2022)</t>
  </si>
  <si>
    <t>DU Violences faites aux femmes</t>
  </si>
  <si>
    <t>DU Protection de l'enfance</t>
  </si>
  <si>
    <t>DU Médiation</t>
  </si>
  <si>
    <t>DU G3P</t>
  </si>
  <si>
    <t>DU Droit de l'animal</t>
  </si>
  <si>
    <t xml:space="preserve">DU Académie de Droit </t>
  </si>
  <si>
    <t>DU Droit anglais</t>
  </si>
  <si>
    <t xml:space="preserve">Prépa CRFPA </t>
  </si>
  <si>
    <t>Prépa ENM</t>
  </si>
  <si>
    <t>Mundiapolis DI</t>
  </si>
  <si>
    <t>Mundiapolis prime</t>
  </si>
  <si>
    <t>912P02</t>
  </si>
  <si>
    <t>Droits Différenciés</t>
  </si>
  <si>
    <t>912F06</t>
  </si>
  <si>
    <t>Taxe d'Apprentissage</t>
  </si>
  <si>
    <t>CFA Master 1&amp;2 EOPS _ Entraînement et optimisation de la performance sportive</t>
  </si>
  <si>
    <t>CFA Master 1&amp;2 DTS _ Mention STAPS management du sport _ parcours développement territorial par le sport</t>
  </si>
  <si>
    <t>CFA Master 1&amp;2 PCIV _ Psychologie parcours psychologie clinique intégrative et vieillissement</t>
  </si>
  <si>
    <t>Licence Pro SVAPA _ Professionnelle santé, vieillissement et activités physique adaptées</t>
  </si>
  <si>
    <t>Appel de fonds des mesures d'accompagnement _ Solde 2021-2022</t>
  </si>
  <si>
    <t>DU référent handicap</t>
  </si>
  <si>
    <t>Taxe d'apprentissage</t>
  </si>
  <si>
    <t>CFA COMEDD M1</t>
  </si>
  <si>
    <t>CFA COMEDD M2</t>
  </si>
  <si>
    <t>CFA IPPTRH</t>
  </si>
  <si>
    <t>CFA LP Cartographie, Topographie, SI Géographiques</t>
  </si>
  <si>
    <t>CFA Master GEDD</t>
  </si>
  <si>
    <t>Visites en entreprises</t>
  </si>
  <si>
    <t>DU Préparation agrégation Histoire</t>
  </si>
  <si>
    <t>CFA Master COSII/ICONES M1</t>
  </si>
  <si>
    <t>CFA ICCD M2</t>
  </si>
  <si>
    <t>CFA MAPIC M2</t>
  </si>
  <si>
    <t>solde CFA sur 2021</t>
  </si>
  <si>
    <t>DE SCENARIOS ET NARRATIONS</t>
  </si>
  <si>
    <t>DU Mastering the TV formats of tomorrow</t>
  </si>
  <si>
    <t>DU Langue et civilisation arabo-musulmane</t>
  </si>
  <si>
    <t>DU Chinois</t>
  </si>
  <si>
    <t>DU FLE</t>
  </si>
  <si>
    <t>DU Culture Littéraire</t>
  </si>
  <si>
    <t>DU Hellenika</t>
  </si>
  <si>
    <t xml:space="preserve">DU Direction et maîtrise financière 
de la production audiovisuelle
</t>
  </si>
  <si>
    <t>DU Histoire de l'art et archéologie</t>
  </si>
  <si>
    <t>DU Humanités classiques</t>
  </si>
  <si>
    <t>TAXE D'APPRENTISSAGE</t>
  </si>
  <si>
    <t>ALLIANCE FRANCAISE (2024)</t>
  </si>
  <si>
    <t>MSC SMART CITIES</t>
  </si>
  <si>
    <t>3D PRINTING</t>
  </si>
  <si>
    <t>BIO IMPRESSION</t>
  </si>
  <si>
    <t>MODULES MSC 4SMARTCITIES</t>
  </si>
  <si>
    <t>PRESTATIONS PRACCIIS</t>
  </si>
  <si>
    <t>PRESTATIONS HORS PRACCIIS</t>
  </si>
  <si>
    <t>Master MIAGE</t>
  </si>
  <si>
    <t>L3 MIAGE</t>
  </si>
  <si>
    <t>Master informatique</t>
  </si>
  <si>
    <t>Master électronique</t>
  </si>
  <si>
    <t>ESATIC (Côte d'Ivoire)</t>
  </si>
  <si>
    <t>ESTIA</t>
  </si>
  <si>
    <t>Université Antananarivo (Madagascar)</t>
  </si>
  <si>
    <t>Université d'Etat (Haïti)</t>
  </si>
  <si>
    <t>EMSI (Casablanca, Maroc)</t>
  </si>
  <si>
    <t>EMSI (Rabat, Maroc)</t>
  </si>
  <si>
    <t>LP GBHQ</t>
  </si>
  <si>
    <t>CFA pour paiement des heures d'encadrement des alternants</t>
  </si>
  <si>
    <t>M1 IM Ingénierie des Mathématique</t>
  </si>
  <si>
    <t>M2 IM option MSS, INUM, IMAFA</t>
  </si>
  <si>
    <t>M2 FOQUAL</t>
  </si>
  <si>
    <t xml:space="preserve">M1 NICE </t>
  </si>
  <si>
    <t>M2 NICE</t>
  </si>
  <si>
    <t>Licence BHPE</t>
  </si>
  <si>
    <t>LP ICPAC</t>
  </si>
  <si>
    <t>M1 Hydroprotech</t>
  </si>
  <si>
    <t>M2 Hydroprotech</t>
  </si>
  <si>
    <t>Appel supplémentaire pour paiement des heures d'encadrement des alternants</t>
  </si>
  <si>
    <t>DU Astronomie Observationnelle</t>
  </si>
  <si>
    <t>TA</t>
  </si>
  <si>
    <t>Prestations Chimie</t>
  </si>
  <si>
    <t>Conventions Département  Mathématiques (Math C2+, INRIA)</t>
  </si>
  <si>
    <t>Polytech Ingénieur Bâtiments 3e année</t>
  </si>
  <si>
    <t>Polytech Ingénieur Bâtiments 4e année</t>
  </si>
  <si>
    <t>Polytech Ingénieur Bâtiments 5e année</t>
  </si>
  <si>
    <t>Polytech Ingénieur Eau 3e année</t>
  </si>
  <si>
    <t>Polytech Ingénieur Eau 4e année</t>
  </si>
  <si>
    <t>Polytech Ingénieur Eau 5e année</t>
  </si>
  <si>
    <t>Polytech Ingénieur Informatique 3e année</t>
  </si>
  <si>
    <t>Polytech Ingénieur Informatique 4e année</t>
  </si>
  <si>
    <t>Polytech Ingénieur Informatique 5e année</t>
  </si>
  <si>
    <t>Polytech Ingénieur Electronique 3e année CFAI</t>
  </si>
  <si>
    <t>Polytech Ingénieur Electronique 4e année CFAI</t>
  </si>
  <si>
    <t>Polytech Ingénieur Electronique 5e année CFAI</t>
  </si>
  <si>
    <t>Polytech Ingénieur Electronique 5e année</t>
  </si>
  <si>
    <t>Polytech Ingénieur Maths 5e année</t>
  </si>
  <si>
    <t>Mesures d accompagnement</t>
  </si>
  <si>
    <t>Appel de fonds en mesures d accompagnement 2021-2022</t>
  </si>
  <si>
    <t>DI Spécifiques Partenariat Nouvelle Calédonie</t>
  </si>
  <si>
    <t>DI Spécifiques Partenariat XIAN</t>
  </si>
  <si>
    <t>Etudiants étrangers</t>
  </si>
  <si>
    <t>TOEIC</t>
  </si>
  <si>
    <t>Taxe d apprentissage hors quota</t>
  </si>
  <si>
    <t>IDPE</t>
  </si>
  <si>
    <t xml:space="preserve">Recettes formations en Contrat d'apprentissage </t>
  </si>
  <si>
    <t>BUT</t>
  </si>
  <si>
    <t xml:space="preserve">BUT ABF EN FACTURATION DIRECTE </t>
  </si>
  <si>
    <t>11H/alternants</t>
  </si>
  <si>
    <t>appel de fonds mesures d'accompagnement ( solde 21/22)</t>
  </si>
  <si>
    <t>TAXE D'APPRENTISSAGE (solde)</t>
  </si>
  <si>
    <t>BUT RT</t>
  </si>
  <si>
    <t>BUT GEA</t>
  </si>
  <si>
    <t>LP</t>
  </si>
  <si>
    <t xml:space="preserve">DU/AEU </t>
  </si>
  <si>
    <t>Taxe apprentissage</t>
  </si>
  <si>
    <t>CNQAOS</t>
  </si>
  <si>
    <t>Stand demi journée</t>
  </si>
  <si>
    <t>Stand journée entière</t>
  </si>
  <si>
    <t>Stand Innovation</t>
  </si>
  <si>
    <t>Journée exceptionnelle</t>
  </si>
  <si>
    <t>DU / DIU</t>
  </si>
  <si>
    <t>DE IPA</t>
  </si>
  <si>
    <t>Subvention CNG ECN</t>
  </si>
  <si>
    <t>955F08</t>
  </si>
  <si>
    <t>Prestation ECOLE IBODE CHU</t>
  </si>
  <si>
    <t>Concours orthophonie</t>
  </si>
  <si>
    <t>Laboratoire d'Anatomie</t>
  </si>
  <si>
    <t>IFSI hors région</t>
  </si>
  <si>
    <t>996F01</t>
  </si>
  <si>
    <t>CFA M2 CADRE EDUCATIF</t>
  </si>
  <si>
    <t>Master MEEF  –  Pratiques  et  ingénierie  de  la  formation (PIF) NICE</t>
  </si>
  <si>
    <t>Subvention DU RANIA</t>
  </si>
  <si>
    <t>Inscription CRD</t>
  </si>
  <si>
    <t>Convention tripartite</t>
  </si>
  <si>
    <t>Convention CNFPT</t>
  </si>
  <si>
    <t>Licence Economie et Management des RH</t>
  </si>
  <si>
    <t>Licence Professionnelle Commerce et Distribution</t>
  </si>
  <si>
    <t>Master Economie des Organisations</t>
  </si>
  <si>
    <t>Master Gestion des Ressources Humaines</t>
  </si>
  <si>
    <t>Master Innovation et Management de la Transition des Territoires</t>
  </si>
  <si>
    <t>Master Stratégies Digitales</t>
  </si>
  <si>
    <t>Master Développement Industriel</t>
  </si>
  <si>
    <t>Master Monnaie, Banque, Finance, Assurance</t>
  </si>
  <si>
    <t>Master Stratégies et Management International</t>
  </si>
  <si>
    <t>Master 2 Expertise Economique</t>
  </si>
  <si>
    <t>Master 2 E-Tourisme</t>
  </si>
  <si>
    <t>Master Innovation et Management de la Transition des Territoires (IMTT)</t>
  </si>
  <si>
    <t>Visites en entreprise</t>
  </si>
  <si>
    <t>Salaires</t>
  </si>
  <si>
    <t>Licence ESDHEM/SKEMA</t>
  </si>
  <si>
    <t>DU PGEEM</t>
  </si>
  <si>
    <t>DU MEPT</t>
  </si>
  <si>
    <t>Master CESUN</t>
  </si>
  <si>
    <t>Double Diplomation</t>
  </si>
  <si>
    <t>Summer School</t>
  </si>
  <si>
    <t>DD23/24 Portail Economie Gestion</t>
  </si>
  <si>
    <t>DAEU Apprentissage</t>
  </si>
  <si>
    <t>DAEU Présentiel</t>
  </si>
  <si>
    <t>DIU Conduite ferroviaire</t>
  </si>
  <si>
    <t>DAEU SONATE</t>
  </si>
  <si>
    <t>DU Cap sur l'emploi</t>
  </si>
  <si>
    <t>Formations modulaires composantes</t>
  </si>
  <si>
    <t>Prestations VAE</t>
  </si>
  <si>
    <t>UniCa Online</t>
  </si>
  <si>
    <t>Formations modulaires SFC</t>
  </si>
  <si>
    <t>DU Transf.Droit International Humanitaire Formation Distance</t>
  </si>
  <si>
    <t>DU MEDIATION</t>
  </si>
  <si>
    <t>Master 2 Juriste du risque et développement durable</t>
  </si>
  <si>
    <t>Master 2 Sécurité intérieure</t>
  </si>
  <si>
    <t>Master 2 Juriste d'affaires</t>
  </si>
  <si>
    <t>Centre régional de formation professionnelle d'Avocat</t>
  </si>
  <si>
    <t>DU PROTECTION DE L'ENFANCE</t>
  </si>
  <si>
    <t>M2 Administration et liquidation des entreprises en dif.</t>
  </si>
  <si>
    <t>DU Thérapie comportementale et cognitive</t>
  </si>
  <si>
    <t>Master 1 et Master 2 Génie biomédical</t>
  </si>
  <si>
    <t>Master 1 Ingénierie de la Santé</t>
  </si>
  <si>
    <t>Master 2 Psychologie cliniq et médiations thérapeutiques par l'art</t>
  </si>
  <si>
    <t>DU Référent Handicap</t>
  </si>
  <si>
    <t>DU Psychotraumatologie</t>
  </si>
  <si>
    <t>LP SANTÉ, VIEILLISSEMENT ET ACTIVITÉS PHYSIQUES ADAPTÉES</t>
  </si>
  <si>
    <t>Master 1 Psychologie clinique intégrative et vieillissement</t>
  </si>
  <si>
    <t>Master 2 Qualité et gestion des risques en santé</t>
  </si>
  <si>
    <t>Master 2 Santé publique</t>
  </si>
  <si>
    <t>Master 2 Recherche clinique interventionnelle</t>
  </si>
  <si>
    <t>DU Suicidologie</t>
  </si>
  <si>
    <t>Master 2 Neuropsychologie et psychopathologie cognitive</t>
  </si>
  <si>
    <t>Master 1 Psychologie clinique vulnérabilités &amp;  dév du traumatisme</t>
  </si>
  <si>
    <t>Master 2 Ergonomie cognitive des technologies numériques</t>
  </si>
  <si>
    <t>DU Danse, Santé, Vieillissement</t>
  </si>
  <si>
    <t>DU Troubles du spectre de l'autisme</t>
  </si>
  <si>
    <t>Master 2 Organisations et évaluations en soins primaires</t>
  </si>
  <si>
    <t>Master 2 Éducation, rééducation et recherche sciences de la santé</t>
  </si>
  <si>
    <t>Master 2 Ingé psychosociale, psy du travail et ressources humaines</t>
  </si>
  <si>
    <t>Licence 3 Psychologie</t>
  </si>
  <si>
    <t>PO2 Psychologie</t>
  </si>
  <si>
    <t>Master 1 Pollution atmosphérique, changement climatique (AIR)</t>
  </si>
  <si>
    <t>DU 1 Histoire de l'art et archéologie</t>
  </si>
  <si>
    <t>LP Guide conférencier</t>
  </si>
  <si>
    <t>Master 1 et Master 2 Psychopatho psycha. &amp; cliniq transcult mut du lien social</t>
  </si>
  <si>
    <t>Licence 3 Langues appliquées à la traduction-rédaction</t>
  </si>
  <si>
    <t>Master 2 Didactique du Français langue étrangère et langue seconde</t>
  </si>
  <si>
    <t>LP Protection et valorisation du patrimoine hist.et culturel</t>
  </si>
  <si>
    <t>DU Culture littéraire : litt. fr, comparée, lgue &amp; style AD</t>
  </si>
  <si>
    <t>Diplôme d'université Français Langue Étrangère</t>
  </si>
  <si>
    <t>DU CRÉA.&amp;DÉV. FORMATS AV</t>
  </si>
  <si>
    <t>Master 2 Cancérologie et recherche translationnelle</t>
  </si>
  <si>
    <t>Master 2 Nano matériaux, Industrie management, Conception qualité</t>
  </si>
  <si>
    <t>DU Hypnose dentaire opératoire</t>
  </si>
  <si>
    <t>AEU Imagerie 3D</t>
  </si>
  <si>
    <t>AEU Radio-anatomie dento-maxillaire</t>
  </si>
  <si>
    <t>DU Avancé de formation continue en Parodontologie</t>
  </si>
  <si>
    <t>Master 1 MEEF, 1er degré</t>
  </si>
  <si>
    <t>Master 2 MEEF, 1er degré</t>
  </si>
  <si>
    <t>DU Formation civile et civique</t>
  </si>
  <si>
    <t>Master 1 ET Master 2 PIF Ingénieur de formation &amp; formateur d'adultes</t>
  </si>
  <si>
    <t>Master 2 Développement industriel</t>
  </si>
  <si>
    <t>F2 tutelle CNRS / F2 tutelle INSERM</t>
  </si>
  <si>
    <t>912x02</t>
  </si>
  <si>
    <t>912x03</t>
  </si>
  <si>
    <t>9f</t>
  </si>
  <si>
    <t>SCE FORMATION CONTINUE</t>
  </si>
  <si>
    <t>993X0215</t>
  </si>
  <si>
    <t>DRVI</t>
  </si>
  <si>
    <t>SCL</t>
  </si>
  <si>
    <t>15FCO001HOPF</t>
  </si>
  <si>
    <t>11FCO003GOPF</t>
  </si>
  <si>
    <t>11FCO012GOPF</t>
  </si>
  <si>
    <t>11FCO017GOPF</t>
  </si>
  <si>
    <t>18FCO002GTEC</t>
  </si>
  <si>
    <t>18FCO003GTEC</t>
  </si>
  <si>
    <t>19FCO001GTEC</t>
  </si>
  <si>
    <t>20FCO001GTEC</t>
  </si>
  <si>
    <t>15FCO005GOPF</t>
  </si>
  <si>
    <t>11FCO008KOPF</t>
  </si>
  <si>
    <t>11FCO010SOPF</t>
  </si>
  <si>
    <t>13FCO001MOPF</t>
  </si>
  <si>
    <t>13FCO013KOPF</t>
  </si>
  <si>
    <t>14FCO001EOPF</t>
  </si>
  <si>
    <t>15FCO002SOPF</t>
  </si>
  <si>
    <t>17FCO001ETEC</t>
  </si>
  <si>
    <t>18FCO006KTEC</t>
  </si>
  <si>
    <t>19FCO002MTEC</t>
  </si>
  <si>
    <t>19FCO003MTEC</t>
  </si>
  <si>
    <t>19FCO005MTEC</t>
  </si>
  <si>
    <t>19FCO005STEC</t>
  </si>
  <si>
    <t>19FCO009KTEC</t>
  </si>
  <si>
    <t>20FCO001CTEC</t>
  </si>
  <si>
    <t>20FCO002CTEC</t>
  </si>
  <si>
    <t>20FCO004CTEC</t>
  </si>
  <si>
    <t>22FCO001FTEC</t>
  </si>
  <si>
    <t>23FCO001CTEC</t>
  </si>
  <si>
    <t>23FCO002CTEC</t>
  </si>
  <si>
    <t>21FCO001CTEC</t>
  </si>
  <si>
    <t>11FCO021KOPF</t>
  </si>
  <si>
    <t>15FCO007KOPF</t>
  </si>
  <si>
    <t>15FCO019KOPF</t>
  </si>
  <si>
    <t>20FCO001ETEC</t>
  </si>
  <si>
    <t>21FCO002ETEC</t>
  </si>
  <si>
    <t>20FCO003ETEC</t>
  </si>
  <si>
    <t>11FCO004KOPF</t>
  </si>
  <si>
    <t>13FCO003KOPF</t>
  </si>
  <si>
    <t>20FCO003DTEC</t>
  </si>
  <si>
    <t>20FCO009DTEC</t>
  </si>
  <si>
    <t>21FCO001DTEC</t>
  </si>
  <si>
    <t>21FCO003DTEC</t>
  </si>
  <si>
    <t>21FCO005DTEC</t>
  </si>
  <si>
    <t>22FCO002DTEC</t>
  </si>
  <si>
    <t>23FCO001DTEC</t>
  </si>
  <si>
    <t>23FCO002DTEC</t>
  </si>
  <si>
    <t>21FCO002DTEC</t>
  </si>
  <si>
    <t>22CFO001HTEC</t>
  </si>
  <si>
    <t>19FCO008STEC</t>
  </si>
  <si>
    <t>22FCO001ITEC</t>
  </si>
  <si>
    <t>22FCO001WTEC</t>
  </si>
  <si>
    <t>23FCO001WTEC</t>
  </si>
  <si>
    <t>22FCO002WTEC</t>
  </si>
  <si>
    <t>15FCO001BOPF</t>
  </si>
  <si>
    <t>22FCO004WTEC</t>
  </si>
  <si>
    <t>22FCO010WTEC</t>
  </si>
  <si>
    <t>22FCO009WTEC</t>
  </si>
  <si>
    <t>18FCO002NTEC</t>
  </si>
  <si>
    <t>19FCO001NTEC</t>
  </si>
  <si>
    <t>23FCO001NTEC</t>
  </si>
  <si>
    <t>23FCO002NTEC</t>
  </si>
  <si>
    <t>11FCO008YOPF</t>
  </si>
  <si>
    <t>14FCO002YOPF</t>
  </si>
  <si>
    <t>14FCO004YOPF</t>
  </si>
  <si>
    <t>14FCO011YOPF</t>
  </si>
  <si>
    <t>15FCO009YOPF</t>
  </si>
  <si>
    <t>16FCO002YOPF</t>
  </si>
  <si>
    <t>18FCO001YOPF</t>
  </si>
  <si>
    <t>21FCO002YTEC</t>
  </si>
  <si>
    <t>22FCO01ZETEC</t>
  </si>
  <si>
    <t>13FCO001YOPF</t>
  </si>
  <si>
    <t>11FCO005FOPF</t>
  </si>
  <si>
    <t>FD040</t>
  </si>
  <si>
    <t>993c014</t>
  </si>
  <si>
    <t>993c013</t>
  </si>
  <si>
    <t>993c011</t>
  </si>
  <si>
    <t>993x02</t>
  </si>
  <si>
    <t>SCD</t>
  </si>
  <si>
    <t>941P01</t>
  </si>
  <si>
    <t>IAE APPRENTISSAGE</t>
  </si>
  <si>
    <t>IAE TA</t>
  </si>
  <si>
    <t>IAE TOEIC</t>
  </si>
  <si>
    <t>IAE DE</t>
  </si>
  <si>
    <t>IAE DD</t>
  </si>
  <si>
    <t>951C941</t>
  </si>
  <si>
    <t>FOCO IAE</t>
  </si>
  <si>
    <t>13FCO003JOPF</t>
  </si>
  <si>
    <t>13FCO005LOPF</t>
  </si>
  <si>
    <t>18FCO001JTEC</t>
  </si>
  <si>
    <t>19FCO002JTEC</t>
  </si>
  <si>
    <t>19FCO004JTEC</t>
  </si>
  <si>
    <t>19FCO006JTEC</t>
  </si>
  <si>
    <t>19FCO007JTEC</t>
  </si>
  <si>
    <t>20FCO01Z8TEC</t>
  </si>
  <si>
    <t>23FCO001JTEC</t>
  </si>
  <si>
    <t>23FCO002JTEC</t>
  </si>
  <si>
    <t>941X02</t>
  </si>
  <si>
    <t>941X03</t>
  </si>
  <si>
    <t>453999C023</t>
  </si>
  <si>
    <t>453999C024</t>
  </si>
  <si>
    <t>453999C026</t>
  </si>
  <si>
    <t>453999C025</t>
  </si>
  <si>
    <t xml:space="preserve">453N931R01 </t>
  </si>
  <si>
    <t>3DS</t>
  </si>
  <si>
    <t>DRH</t>
  </si>
  <si>
    <t>DAF</t>
  </si>
  <si>
    <t>AC</t>
  </si>
  <si>
    <t>DDIE</t>
  </si>
  <si>
    <t>DP</t>
  </si>
  <si>
    <t>DAJIM</t>
  </si>
  <si>
    <t>PMO</t>
  </si>
  <si>
    <t>CTAC</t>
  </si>
  <si>
    <t>DCM</t>
  </si>
  <si>
    <t>D2P</t>
  </si>
  <si>
    <t>CPNU</t>
  </si>
  <si>
    <t>DEF</t>
  </si>
  <si>
    <t>DSI</t>
  </si>
  <si>
    <t>DRE</t>
  </si>
  <si>
    <t>CAP</t>
  </si>
  <si>
    <t>DGS</t>
  </si>
  <si>
    <t>991C091</t>
  </si>
  <si>
    <t>Subvention région</t>
  </si>
  <si>
    <t>991C0332</t>
  </si>
  <si>
    <t>991C034</t>
  </si>
  <si>
    <t>991C0351</t>
  </si>
  <si>
    <t>991C0352</t>
  </si>
  <si>
    <t>991C10</t>
  </si>
  <si>
    <t>991PL1</t>
  </si>
  <si>
    <t>991PL2</t>
  </si>
  <si>
    <t>991ORE</t>
  </si>
  <si>
    <t>991X03</t>
  </si>
  <si>
    <t>991X01</t>
  </si>
  <si>
    <t>991COM</t>
  </si>
  <si>
    <t>991STR</t>
  </si>
  <si>
    <t>991HPS</t>
  </si>
  <si>
    <t>991CHO</t>
  </si>
  <si>
    <t>991C095</t>
  </si>
  <si>
    <t>C991C0XXX</t>
  </si>
  <si>
    <t>999C033</t>
  </si>
  <si>
    <t>999C041</t>
  </si>
  <si>
    <t>999C042</t>
  </si>
  <si>
    <t>999C032</t>
  </si>
  <si>
    <t>999C015</t>
  </si>
  <si>
    <t>999C0152</t>
  </si>
  <si>
    <t>999C0153</t>
  </si>
  <si>
    <t>999C0151</t>
  </si>
  <si>
    <t>999C051</t>
  </si>
  <si>
    <t>999C013</t>
  </si>
  <si>
    <t>999C011</t>
  </si>
  <si>
    <t>R1C</t>
  </si>
  <si>
    <t>R2C</t>
  </si>
  <si>
    <t>Report crédits 2023</t>
  </si>
  <si>
    <t>23CCSDDVAL</t>
  </si>
  <si>
    <t>INSERM</t>
  </si>
  <si>
    <t>2023PASTER+5</t>
  </si>
  <si>
    <t>23TVXURGEN</t>
  </si>
  <si>
    <t>VALROSE SALLE MACHINE</t>
  </si>
  <si>
    <t>2020MEAMIDES</t>
  </si>
  <si>
    <t>23RESDELAC</t>
  </si>
  <si>
    <t>23VALCONBATS</t>
  </si>
  <si>
    <t>CARLONE PARVIS accès handicap</t>
  </si>
  <si>
    <t>918M011</t>
  </si>
  <si>
    <t>918M012</t>
  </si>
  <si>
    <t>918M013</t>
  </si>
  <si>
    <t>918P01</t>
  </si>
  <si>
    <t>918X02</t>
  </si>
  <si>
    <t>918X03</t>
  </si>
  <si>
    <t>920P01</t>
  </si>
  <si>
    <t>920P02</t>
  </si>
  <si>
    <t>920X02</t>
  </si>
  <si>
    <t>920M011</t>
  </si>
  <si>
    <t>920M012</t>
  </si>
  <si>
    <t>933P01</t>
  </si>
  <si>
    <t>933X02</t>
  </si>
  <si>
    <t>995M011</t>
  </si>
  <si>
    <t>995M012</t>
  </si>
  <si>
    <t>995M013</t>
  </si>
  <si>
    <t>995P011</t>
  </si>
  <si>
    <t>995P012</t>
  </si>
  <si>
    <t>995P013</t>
  </si>
  <si>
    <t>911P01</t>
  </si>
  <si>
    <t>M2 DPCI</t>
  </si>
  <si>
    <t>M2 SIDIE</t>
  </si>
  <si>
    <t>911F01</t>
  </si>
  <si>
    <t>DU DMD FP</t>
  </si>
  <si>
    <t>DU DMD FD</t>
  </si>
  <si>
    <t>951C911</t>
  </si>
  <si>
    <t>911X02</t>
  </si>
  <si>
    <t>911X03</t>
  </si>
  <si>
    <t>912F01</t>
  </si>
  <si>
    <t>912F</t>
  </si>
  <si>
    <t>912F02</t>
  </si>
  <si>
    <t>951C912</t>
  </si>
  <si>
    <t>912F03</t>
  </si>
  <si>
    <t>912F04</t>
  </si>
  <si>
    <t>912F07</t>
  </si>
  <si>
    <t>912P03</t>
  </si>
  <si>
    <t>919P01</t>
  </si>
  <si>
    <t>919F01</t>
  </si>
  <si>
    <t>951C919</t>
  </si>
  <si>
    <t>919X02</t>
  </si>
  <si>
    <t>919X03</t>
  </si>
  <si>
    <t>922F021</t>
  </si>
  <si>
    <t>922F022</t>
  </si>
  <si>
    <t>922F011</t>
  </si>
  <si>
    <t>922F023</t>
  </si>
  <si>
    <t>922F032</t>
  </si>
  <si>
    <t>951C922</t>
  </si>
  <si>
    <t>Master 2 Migration studies</t>
  </si>
  <si>
    <t>922X02</t>
  </si>
  <si>
    <t>922F024</t>
  </si>
  <si>
    <t>922X03</t>
  </si>
  <si>
    <t>923F021</t>
  </si>
  <si>
    <t>923F025</t>
  </si>
  <si>
    <t>923F022</t>
  </si>
  <si>
    <t>923P01</t>
  </si>
  <si>
    <t>923F05</t>
  </si>
  <si>
    <t>923F03</t>
  </si>
  <si>
    <t>951C923</t>
  </si>
  <si>
    <t>DU Grec moderne</t>
  </si>
  <si>
    <t>923X03</t>
  </si>
  <si>
    <t>923X02</t>
  </si>
  <si>
    <t>931F02</t>
  </si>
  <si>
    <t>931F03</t>
  </si>
  <si>
    <t>931F01</t>
  </si>
  <si>
    <t>931P01</t>
  </si>
  <si>
    <t>931P02</t>
  </si>
  <si>
    <t>931P03</t>
  </si>
  <si>
    <t>931X02</t>
  </si>
  <si>
    <t>931X03</t>
  </si>
  <si>
    <t>934F03</t>
  </si>
  <si>
    <t>934F01</t>
  </si>
  <si>
    <t>934F041</t>
  </si>
  <si>
    <t>934F02</t>
  </si>
  <si>
    <t>934X02</t>
  </si>
  <si>
    <t>934X03</t>
  </si>
  <si>
    <t>935F011</t>
  </si>
  <si>
    <t>951C935</t>
  </si>
  <si>
    <t>935X03</t>
  </si>
  <si>
    <t>935F01</t>
  </si>
  <si>
    <t>936F011</t>
  </si>
  <si>
    <t>936F031</t>
  </si>
  <si>
    <t>936F032</t>
  </si>
  <si>
    <t>936F033</t>
  </si>
  <si>
    <t>936F034</t>
  </si>
  <si>
    <t>936F042</t>
  </si>
  <si>
    <t>936F03</t>
  </si>
  <si>
    <t>951C936</t>
  </si>
  <si>
    <t>936F04</t>
  </si>
  <si>
    <t>936X02</t>
  </si>
  <si>
    <t>936X03</t>
  </si>
  <si>
    <t>937F</t>
  </si>
  <si>
    <t>937P01</t>
  </si>
  <si>
    <t>937X02</t>
  </si>
  <si>
    <t>937X03</t>
  </si>
  <si>
    <t>940P01</t>
  </si>
  <si>
    <t>940F01</t>
  </si>
  <si>
    <t>940F02</t>
  </si>
  <si>
    <t>940F03</t>
  </si>
  <si>
    <t>940F04</t>
  </si>
  <si>
    <t>940F05</t>
  </si>
  <si>
    <t>940F06</t>
  </si>
  <si>
    <t>940F08</t>
  </si>
  <si>
    <t>940F09</t>
  </si>
  <si>
    <t>940P02</t>
  </si>
  <si>
    <t>940P03</t>
  </si>
  <si>
    <t>940P04</t>
  </si>
  <si>
    <t>940P05</t>
  </si>
  <si>
    <t>940P07</t>
  </si>
  <si>
    <t>940P06</t>
  </si>
  <si>
    <t>940X03</t>
  </si>
  <si>
    <t>940X02</t>
  </si>
  <si>
    <t>951C012</t>
  </si>
  <si>
    <t>951C02</t>
  </si>
  <si>
    <t>Autres recettes SFC</t>
  </si>
  <si>
    <t>Autres recettes ASURE</t>
  </si>
  <si>
    <t>951C011</t>
  </si>
  <si>
    <t>951X02</t>
  </si>
  <si>
    <t>953F02</t>
  </si>
  <si>
    <t>953F01</t>
  </si>
  <si>
    <t>953F</t>
  </si>
  <si>
    <t>953P01</t>
  </si>
  <si>
    <t>951C953</t>
  </si>
  <si>
    <t>953P03</t>
  </si>
  <si>
    <t>953X02</t>
  </si>
  <si>
    <t>953X03</t>
  </si>
  <si>
    <t>955F16</t>
  </si>
  <si>
    <t>955F17</t>
  </si>
  <si>
    <t>955F11</t>
  </si>
  <si>
    <t>955F12</t>
  </si>
  <si>
    <t>955X02</t>
  </si>
  <si>
    <t>955P04</t>
  </si>
  <si>
    <t>951C996</t>
  </si>
  <si>
    <t>Master 2 MEEF2D</t>
  </si>
  <si>
    <t>Master 1 ET Master 2 MEEFEE</t>
  </si>
  <si>
    <t>Master 2 MEEFEE</t>
  </si>
  <si>
    <t>996F02</t>
  </si>
  <si>
    <t>996P03</t>
  </si>
  <si>
    <t>996X02</t>
  </si>
  <si>
    <t>998F04</t>
  </si>
  <si>
    <t>998F06</t>
  </si>
  <si>
    <t>998F07</t>
  </si>
  <si>
    <t>998F05</t>
  </si>
  <si>
    <t>998F01</t>
  </si>
  <si>
    <t>998F02</t>
  </si>
  <si>
    <t>998F10</t>
  </si>
  <si>
    <t>998F03</t>
  </si>
  <si>
    <t>998X02</t>
  </si>
  <si>
    <t>998F08</t>
  </si>
  <si>
    <t>998P02</t>
  </si>
  <si>
    <t>951C998</t>
  </si>
  <si>
    <t>998F12</t>
  </si>
  <si>
    <t>998F15</t>
  </si>
  <si>
    <t>998F16</t>
  </si>
  <si>
    <t>998X03</t>
  </si>
  <si>
    <t>998P</t>
  </si>
  <si>
    <t>998P03</t>
  </si>
  <si>
    <t>949C01</t>
  </si>
  <si>
    <t>949X02</t>
  </si>
  <si>
    <t>994C06</t>
  </si>
  <si>
    <t>994C03</t>
  </si>
  <si>
    <t>994C02</t>
  </si>
  <si>
    <t>994C04</t>
  </si>
  <si>
    <t>994C05</t>
  </si>
  <si>
    <t>994C07</t>
  </si>
  <si>
    <t>dévolution</t>
  </si>
  <si>
    <t>fg</t>
  </si>
  <si>
    <t>3DS _ LOCATIONS</t>
  </si>
  <si>
    <t>990C031</t>
  </si>
  <si>
    <t>990C041</t>
  </si>
  <si>
    <t>990C042</t>
  </si>
  <si>
    <t>990C061</t>
  </si>
  <si>
    <t>990C081</t>
  </si>
  <si>
    <t>990C101</t>
  </si>
  <si>
    <t>990C071</t>
  </si>
  <si>
    <t>990C0223</t>
  </si>
  <si>
    <t>990C0222</t>
  </si>
  <si>
    <t>990C022</t>
  </si>
  <si>
    <t>990C0221</t>
  </si>
  <si>
    <t>990M02</t>
  </si>
  <si>
    <t>990C014</t>
  </si>
  <si>
    <t>990C011</t>
  </si>
  <si>
    <t>999C033 - CPNU</t>
  </si>
  <si>
    <t>999P - Droits d'Inscriptions nationaux</t>
  </si>
  <si>
    <t>999P - Droits d'Inscriptions différenciés</t>
  </si>
  <si>
    <t>999P - Classes préparatoires aux grandes écoles (CPGE)</t>
  </si>
  <si>
    <t>999C100 - Taxe Apprentissage - DRE</t>
  </si>
  <si>
    <t>999C012 - Direction des Systèmes d'Informations (DSI)</t>
  </si>
  <si>
    <t>999C041 - Centre d'Accompagnement Pédagogique (CAP)</t>
  </si>
  <si>
    <t>999C042 - Centre Numérique d'Examens (CNE)</t>
  </si>
  <si>
    <t>999C033 - CPNU service</t>
  </si>
  <si>
    <t>999C032 - Service Communication (SCOM)</t>
  </si>
  <si>
    <t>999C031 - DDIE</t>
  </si>
  <si>
    <t>999C015 - Direction de la formation (DEF)</t>
  </si>
  <si>
    <t>999C0152 - Service d'Orientation et d'Insertion Professionnelle (SOIIP)</t>
  </si>
  <si>
    <t>999C0153 - Observatoire de la Vie Étudiante (OVE)</t>
  </si>
  <si>
    <t>999C017 - Mission Handicap</t>
  </si>
  <si>
    <t>999C0151 - Services d’Accompagnement des étudiants en situation de Handicap (SAEH)</t>
  </si>
  <si>
    <t>999C100 - Direction des Relations Entreprises (DRE)</t>
  </si>
  <si>
    <t>999C051 - Ex CVFU</t>
  </si>
  <si>
    <t>999C013 - Charges communes</t>
  </si>
  <si>
    <t>999C011 - Cotisations et adhésions</t>
  </si>
  <si>
    <t>990C051</t>
  </si>
  <si>
    <t>990C102</t>
  </si>
  <si>
    <t>990C103</t>
  </si>
  <si>
    <t>990C104</t>
  </si>
  <si>
    <t>990C105</t>
  </si>
  <si>
    <t>990C106</t>
  </si>
  <si>
    <t>990C107</t>
  </si>
  <si>
    <t>990C108</t>
  </si>
  <si>
    <t>990C100</t>
  </si>
  <si>
    <t xml:space="preserve">999C0154 - ICE </t>
  </si>
  <si>
    <t>Plateforme IRCAN</t>
  </si>
  <si>
    <t>PFTC</t>
  </si>
  <si>
    <t>Plateforme ICN</t>
  </si>
  <si>
    <t>Animalerie IBV</t>
  </si>
  <si>
    <t>CCMA</t>
  </si>
  <si>
    <t>453N955R09</t>
  </si>
  <si>
    <t>453N933R07</t>
  </si>
  <si>
    <t>453N933R17</t>
  </si>
  <si>
    <t>453N941</t>
  </si>
  <si>
    <t>RESERVE PATR</t>
  </si>
  <si>
    <t>PRESTATIONS INTELLECTUELLES + FONCTIONNEMENT DP</t>
  </si>
  <si>
    <t>23ANR001WRCH</t>
  </si>
  <si>
    <t>23RES2SJASUP</t>
  </si>
  <si>
    <t>23RES2SOPHTX</t>
  </si>
  <si>
    <t>23RES2SOPSUP</t>
  </si>
  <si>
    <t>23RES2TROSUP</t>
  </si>
  <si>
    <t>23RES2VALSUP</t>
  </si>
  <si>
    <t>23CPR01Z6RCH</t>
  </si>
  <si>
    <t>22MIN001ARCH</t>
  </si>
  <si>
    <t>20ULY001XFOR</t>
  </si>
  <si>
    <t>14IAS001MCSR</t>
  </si>
  <si>
    <t>23ANR02ZFRCH</t>
  </si>
  <si>
    <t>21HDA01Z5RCH</t>
  </si>
  <si>
    <t>21MOB001ZFOR</t>
  </si>
  <si>
    <t>20MOB002AFOR</t>
  </si>
  <si>
    <t>21MOB001AFOR</t>
  </si>
  <si>
    <t>21APF01Z3RCH</t>
  </si>
  <si>
    <t>22CNR04Z4RCH</t>
  </si>
  <si>
    <t>23PIA01Z6RCH</t>
  </si>
  <si>
    <t>23ARS003MFOR</t>
  </si>
  <si>
    <t>945C01</t>
  </si>
  <si>
    <t>reserve budg</t>
  </si>
  <si>
    <t>régul RH</t>
  </si>
  <si>
    <t>réserves pole budget</t>
  </si>
  <si>
    <t>900</t>
  </si>
  <si>
    <t>966P01</t>
  </si>
  <si>
    <t>993C011</t>
  </si>
  <si>
    <t>997P01</t>
  </si>
  <si>
    <t>RESERVE BUDG</t>
  </si>
  <si>
    <t>912X02</t>
  </si>
  <si>
    <t>912X03</t>
  </si>
  <si>
    <t>993X02</t>
  </si>
  <si>
    <t>997X02</t>
  </si>
  <si>
    <t>993C013</t>
  </si>
  <si>
    <t>993C014</t>
  </si>
  <si>
    <t>EXTOURNE BOPA 2024</t>
  </si>
  <si>
    <t>Périmètre financier : Univ. Cote Azur</t>
  </si>
  <si>
    <t xml:space="preserve">Type de budget : </t>
  </si>
  <si>
    <t>BI, BOPA, BR1, BR10, BR2, BR3, BR4, BR5, BR6, BR7, BR8, BR9, BRU, ETFG, PEX, PROV, RPRO</t>
  </si>
  <si>
    <t>Tableau agrégé des opérations pluriannuelles (prévisionnel)</t>
  </si>
  <si>
    <t>Opérations</t>
  </si>
  <si>
    <t>Montant de l'opération</t>
  </si>
  <si>
    <t>Crédits de paiement</t>
  </si>
  <si>
    <t>Restes</t>
  </si>
  <si>
    <t xml:space="preserve">AE ouvertes &lt; N </t>
  </si>
  <si>
    <t>Conso AE &lt; N</t>
  </si>
  <si>
    <t>Reports ou Reprogrammations N</t>
  </si>
  <si>
    <t>AE nouvelles ouvertes N</t>
  </si>
  <si>
    <t>Total AE N</t>
  </si>
  <si>
    <t>CP ouverts &lt; N</t>
  </si>
  <si>
    <t>Conso CP &lt; N</t>
  </si>
  <si>
    <t>CP nouveaux ouverts N</t>
  </si>
  <si>
    <t>Total CP  N</t>
  </si>
  <si>
    <t>Restes à engager &gt; N (AE)</t>
  </si>
  <si>
    <t>Restes à payer &gt; N sur AE consommées &lt;= N (CP)</t>
  </si>
  <si>
    <t>PFIMAINT</t>
  </si>
  <si>
    <t>MAINTENANCES IMMOBILIERES LOURDES</t>
  </si>
  <si>
    <t>AD-AP</t>
  </si>
  <si>
    <t>AGENDA D'ACCECIBILITE PROGRAMEE</t>
  </si>
  <si>
    <t>CEFP-IBV</t>
  </si>
  <si>
    <t>ANIMALERIE CEFP IBV</t>
  </si>
  <si>
    <t>3IMREDD</t>
  </si>
  <si>
    <t>PEMED</t>
  </si>
  <si>
    <t>INPHYNI</t>
  </si>
  <si>
    <t>HELIX</t>
  </si>
  <si>
    <t>PFIPPIREL</t>
  </si>
  <si>
    <t>PLAN DE RELANCE : RENOVATION THERMIQUE</t>
  </si>
  <si>
    <t>2CAMPUSSAN</t>
  </si>
  <si>
    <t>2-CPER CAMPUS SANTE</t>
  </si>
  <si>
    <t>1PFIPPIREL</t>
  </si>
  <si>
    <t>1-PLAN DE RESILIENCE 2</t>
  </si>
  <si>
    <t>PASTEUR</t>
  </si>
  <si>
    <t>2023 PASTEUR REHABILITATION</t>
  </si>
  <si>
    <t>Total PROGRAMMES PLURIANNUELS D'INVESTISSEMENT</t>
  </si>
  <si>
    <t>PFIRECHAUT</t>
  </si>
  <si>
    <t>CONTRATS DE RECHERCHE &lt; 2017</t>
  </si>
  <si>
    <t>PFIRECH17</t>
  </si>
  <si>
    <t>CONTRATS DE RECHERCHE 2017</t>
  </si>
  <si>
    <t>PFIRECH18</t>
  </si>
  <si>
    <t>CONTRATS DE RECHERCHE 2018</t>
  </si>
  <si>
    <t>PFIRECHFLE</t>
  </si>
  <si>
    <t>CONTRATS DE RECHERCHE FLECHES</t>
  </si>
  <si>
    <t>PFIRECH19</t>
  </si>
  <si>
    <t>CONTRATS DE RECHERCHE 2019</t>
  </si>
  <si>
    <t>PFIRECH20</t>
  </si>
  <si>
    <t>CONTRATS DE RECHERCHE 2020</t>
  </si>
  <si>
    <t>PFIRECH21</t>
  </si>
  <si>
    <t>CONTRATS DE RECHERCHE 2021</t>
  </si>
  <si>
    <t>PFIRECH22</t>
  </si>
  <si>
    <t>CONTRATS DE RECHERCHE 2022</t>
  </si>
  <si>
    <t>PFIRECH23</t>
  </si>
  <si>
    <t>CONTRATS DE RECHERCHE 2023</t>
  </si>
  <si>
    <t>PFIRECH24</t>
  </si>
  <si>
    <t>CONTRATS DE RECHERCHE 2024</t>
  </si>
  <si>
    <t>Total CONTRATS DE RECHERCHE</t>
  </si>
  <si>
    <t>PFIENSFLE</t>
  </si>
  <si>
    <t>CONTRATS D'ENSEIGNEMENT FLECHES</t>
  </si>
  <si>
    <t>PFIENS17</t>
  </si>
  <si>
    <t>CONTRATS D'ENSEIGNEMENT 2017</t>
  </si>
  <si>
    <t>PFIENS18</t>
  </si>
  <si>
    <t>CONTRATS D'ENSEIGNEMENT 2018</t>
  </si>
  <si>
    <t>PFIENS19</t>
  </si>
  <si>
    <t>CONTRATS D'ENSEIGNEMENT 2019</t>
  </si>
  <si>
    <t>PFIENS20</t>
  </si>
  <si>
    <t>CONTRATS D'ENSEIGNEMENT 2020</t>
  </si>
  <si>
    <t>PFIENS21</t>
  </si>
  <si>
    <t>CONTRATS D'ENSEIGNEMENT 2021</t>
  </si>
  <si>
    <t>PFIENS22</t>
  </si>
  <si>
    <t>CONTRATS D'ENSEIGNEMENT 2022</t>
  </si>
  <si>
    <t>PFIENS23</t>
  </si>
  <si>
    <t>CONTRATS D'ENSEIGNEMENT 2023</t>
  </si>
  <si>
    <t>PFIENS24</t>
  </si>
  <si>
    <t>CONTRATS D'ENSEIGNEMENT 2024</t>
  </si>
  <si>
    <t>Total CONTRATS D'ENSEIGNEMENT</t>
  </si>
  <si>
    <t>Ss total personnel</t>
  </si>
  <si>
    <t>Ss total fonctionnement</t>
  </si>
  <si>
    <t>Ss total investissement</t>
  </si>
  <si>
    <t>Prélèvement sur la trésorerie</t>
  </si>
  <si>
    <t>Financements extérieurs</t>
  </si>
  <si>
    <t>Montant</t>
  </si>
  <si>
    <t>Encaissements &lt; N</t>
  </si>
  <si>
    <t>Encaissements prévus N</t>
  </si>
  <si>
    <t>Restes à encaisser &gt; N</t>
  </si>
  <si>
    <t>Exercice : 2024</t>
  </si>
  <si>
    <t>Type de budget :</t>
  </si>
  <si>
    <t>BI, BOPA, BR1, BR10, BR2, BR3, BR4, BR5, BR6, BR7, BR8, BR9, BRU, ETFG,</t>
  </si>
  <si>
    <t>PEX, PROV, RPRO</t>
  </si>
  <si>
    <t>Tableau détaillé des opérations pluriannuelles et programmation</t>
  </si>
  <si>
    <t>Prévisions d'AE et de CP</t>
  </si>
  <si>
    <t>Prévisions</t>
  </si>
  <si>
    <t>Prévisions N (BI + BR)</t>
  </si>
  <si>
    <t>Prévisions N+1 et suivantes</t>
  </si>
  <si>
    <t>Opération</t>
  </si>
  <si>
    <t>Coût total de l'opération</t>
  </si>
  <si>
    <t>AE ouvertes &lt; N</t>
  </si>
  <si>
    <t>Total AE  N</t>
  </si>
  <si>
    <t xml:space="preserve">CP 
ouverts
&lt; N               </t>
  </si>
  <si>
    <t>AE prévues en N+1</t>
  </si>
  <si>
    <t>CP prévus en N+1</t>
  </si>
  <si>
    <t>AE prévues en N+2</t>
  </si>
  <si>
    <t>CP prévus en N+2</t>
  </si>
  <si>
    <t>AE prévues &gt; N+2</t>
  </si>
  <si>
    <t>CP prévus &gt; N+2</t>
  </si>
  <si>
    <t>PROGRAMMES PLURIANNUELS D'INVESTISSEMENT</t>
  </si>
  <si>
    <t>CONTRATS DE RECHERCHE</t>
  </si>
  <si>
    <t>CONTRATS D'ENSEIGNEMENT</t>
  </si>
  <si>
    <t>Ss total Personnel</t>
  </si>
  <si>
    <t>Ss total Fonctionnement</t>
  </si>
  <si>
    <t>Ss total Investissement</t>
  </si>
  <si>
    <t>Prévisions de recettes</t>
  </si>
  <si>
    <t>Prévisions N</t>
  </si>
  <si>
    <t>Prévisions en N+1 et suivantes</t>
  </si>
  <si>
    <t>Financement de l'opération</t>
  </si>
  <si>
    <t>Encaissements prévus en N+1</t>
  </si>
  <si>
    <t>Encaissements prévus en N+2</t>
  </si>
  <si>
    <t>Encaissements prévus &gt; N+2</t>
  </si>
  <si>
    <t>Financement de l'Etat</t>
  </si>
  <si>
    <t>Autres financements</t>
  </si>
  <si>
    <t>Ss total Financement de l'Etat</t>
  </si>
  <si>
    <t>Ss total Autres financements publics</t>
  </si>
  <si>
    <t>Ss total Autres financements</t>
  </si>
  <si>
    <t xml:space="preserve">Date : </t>
  </si>
  <si>
    <t>Total CONTRATS D'ENSEIGNEMENT 2024</t>
  </si>
  <si>
    <t>Total CONTRATS D'ENSEIGNEMENT FLECHES</t>
  </si>
  <si>
    <t>Total CONTRATS D'ENSEIGNEMENT 2023</t>
  </si>
  <si>
    <t>Total CONTRATS D'ENSEIGNEMENT 2022</t>
  </si>
  <si>
    <t>Total CONTRATS D'ENSEIGNEMENT 2021</t>
  </si>
  <si>
    <t>Total CONTRATS D'ENSEIGNEMENT 2020</t>
  </si>
  <si>
    <t>Total CONTRATS D'ENSEIGNEMENT 2019</t>
  </si>
  <si>
    <t>Total CONTRATS D'ENSEIGNEMENT 2018</t>
  </si>
  <si>
    <t>Total CONTRATS D'ENSEIGNEMENT 2017</t>
  </si>
  <si>
    <t>Total CONTRATS DE RECHERCHE 2024</t>
  </si>
  <si>
    <t>Total CONTRATS DE RECHERCHE FLECHES</t>
  </si>
  <si>
    <t>Total CONTRATS DE RECHERCHE &lt; 2017</t>
  </si>
  <si>
    <t>Total CONTRATS DE RECHERCHE 2017</t>
  </si>
  <si>
    <t>Total CONTRATS DE RECHERCHE 2018</t>
  </si>
  <si>
    <t>Total CONTRATS DE RECHERCHE 2019</t>
  </si>
  <si>
    <t>Total CONTRATS DE RECHERCHE 2020</t>
  </si>
  <si>
    <t>Total CONTRATS DE RECHERCHE 2021</t>
  </si>
  <si>
    <t>Total CONTRATS DE RECHERCHE 2022</t>
  </si>
  <si>
    <t>Total CONTRATS DE RECHERCHE 2023</t>
  </si>
  <si>
    <t>D2S - KA - KA226-HE-</t>
  </si>
  <si>
    <t>4domic anr</t>
  </si>
  <si>
    <t>TNCORIJ - IRESP - LE</t>
  </si>
  <si>
    <t>DMALSE - INSC/2022/4</t>
  </si>
  <si>
    <t>DOCTALENT4EU - Ice</t>
  </si>
  <si>
    <t>PIA EFELIA</t>
  </si>
  <si>
    <t>23COR002QFOR</t>
  </si>
  <si>
    <t>24COR001QFOR</t>
  </si>
  <si>
    <t>24UFA001DFOR</t>
  </si>
  <si>
    <t>24COR001DFOR</t>
  </si>
  <si>
    <t>23PIA001QFOR</t>
  </si>
  <si>
    <t>23COR001DFOR</t>
  </si>
  <si>
    <t>23MIN01ZEFOR</t>
  </si>
  <si>
    <t>23CFA001A992</t>
  </si>
  <si>
    <t>23APF003RFOR</t>
  </si>
  <si>
    <t>23APF001EFOR</t>
  </si>
  <si>
    <t>23CFA001A935</t>
  </si>
  <si>
    <t>23CFA001A937</t>
  </si>
  <si>
    <t>23CFA001A940</t>
  </si>
  <si>
    <t>23CFA001A996</t>
  </si>
  <si>
    <t>23APF001RFOR</t>
  </si>
  <si>
    <t>23CFA001A912</t>
  </si>
  <si>
    <t>23CFA001A919</t>
  </si>
  <si>
    <t>23APF002RFOR</t>
  </si>
  <si>
    <t>22POL01Z6FOR</t>
  </si>
  <si>
    <t>22BPI001WFOR</t>
  </si>
  <si>
    <t>22APF002RFOR</t>
  </si>
  <si>
    <t>22RUN001MFOR</t>
  </si>
  <si>
    <t>22CPF002VFOR</t>
  </si>
  <si>
    <t>21SPT001AFOR</t>
  </si>
  <si>
    <t>21APF001FFOR</t>
  </si>
  <si>
    <t>21CPF002VFOR</t>
  </si>
  <si>
    <t>21COP006AFOR</t>
  </si>
  <si>
    <t>21BPI001WFOR</t>
  </si>
  <si>
    <t>21APF001RFOR</t>
  </si>
  <si>
    <t>21CPF001VFOR</t>
  </si>
  <si>
    <t>21MIN001AFOR</t>
  </si>
  <si>
    <t>20COP01Z6FOR</t>
  </si>
  <si>
    <t>20SPT02ZGFOR</t>
  </si>
  <si>
    <t>20UNI001ZFOR</t>
  </si>
  <si>
    <t>20INT001WFOR</t>
  </si>
  <si>
    <t>20INT004WFOR</t>
  </si>
  <si>
    <t>19API001MFOR</t>
  </si>
  <si>
    <t>19ERA001GFOR</t>
  </si>
  <si>
    <t>19ARS001MFOR</t>
  </si>
  <si>
    <t>17PIA001WFOR</t>
  </si>
  <si>
    <t>formation</t>
  </si>
  <si>
    <t>ATLASCARTOGR</t>
  </si>
  <si>
    <t>IDEX1</t>
  </si>
  <si>
    <t>IDEX2</t>
  </si>
  <si>
    <t>16MED001KCSR</t>
  </si>
  <si>
    <t>14EAC001ACRI</t>
  </si>
  <si>
    <t>17ANR007SRCH</t>
  </si>
  <si>
    <t>17ANR009SRCH</t>
  </si>
  <si>
    <t>18CLB005SRCH</t>
  </si>
  <si>
    <t>18ANR001YRCH</t>
  </si>
  <si>
    <t>18CPR001SRCH</t>
  </si>
  <si>
    <t>18FON001ERCH</t>
  </si>
  <si>
    <t>18ANR004SRCH</t>
  </si>
  <si>
    <t>18APF001FRCH</t>
  </si>
  <si>
    <t>18FON002SRCH</t>
  </si>
  <si>
    <t>19ANR002SRCH</t>
  </si>
  <si>
    <t>19CIF002SRCH</t>
  </si>
  <si>
    <t>19CLB005SRCH</t>
  </si>
  <si>
    <t>19PVF002FRCH</t>
  </si>
  <si>
    <t>19ANR004SRCH</t>
  </si>
  <si>
    <t>19COST01ZRCH</t>
  </si>
  <si>
    <t>20ANR001SRCH</t>
  </si>
  <si>
    <t>20ANR02ZFRCH</t>
  </si>
  <si>
    <t>20PIA01ZFRCH</t>
  </si>
  <si>
    <t>20PIA01Z4RCH</t>
  </si>
  <si>
    <t>20PVF01ZFRCH</t>
  </si>
  <si>
    <t>20PVF002ERCH</t>
  </si>
  <si>
    <t>20DVR01Z6RCH</t>
  </si>
  <si>
    <t>ASTRAZENECA_</t>
  </si>
  <si>
    <t>20CIF02Z6RCH</t>
  </si>
  <si>
    <t>20CIF01S2RCH</t>
  </si>
  <si>
    <t>20SEP001ERCH</t>
  </si>
  <si>
    <t>20CUR01ZBRCH</t>
  </si>
  <si>
    <t>20ERA03Z6RCH</t>
  </si>
  <si>
    <t>20CNR01Z6RCH</t>
  </si>
  <si>
    <t>20BDE01Z6FOR</t>
  </si>
  <si>
    <t>20CLB05Z6RCH</t>
  </si>
  <si>
    <t>20CIF01Z7RCH</t>
  </si>
  <si>
    <t>20MIN01ZERCH</t>
  </si>
  <si>
    <t>20CIF01Z8RCH</t>
  </si>
  <si>
    <t>20CIF03Z6RCH</t>
  </si>
  <si>
    <t>20BDE03Z6RCH</t>
  </si>
  <si>
    <t>20CLT001DRCH</t>
  </si>
  <si>
    <t>CORE - 87101</t>
  </si>
  <si>
    <t>21RUN01Z4RCH</t>
  </si>
  <si>
    <t>21CIF01ZFRCH</t>
  </si>
  <si>
    <t>21CIF01Z6RCH</t>
  </si>
  <si>
    <t>21MIN01Z4RCH</t>
  </si>
  <si>
    <t>21COP01ZERCH</t>
  </si>
  <si>
    <t>21CLB03Z6RCH</t>
  </si>
  <si>
    <t>21EIT001ZFOR</t>
  </si>
  <si>
    <t>21CLB01Z4RCH</t>
  </si>
  <si>
    <t>21ARS001MRCH</t>
  </si>
  <si>
    <t>21AGE01Z9RCH</t>
  </si>
  <si>
    <t>21CLB03Z5RCH</t>
  </si>
  <si>
    <t>21PUB01ZFRCH</t>
  </si>
  <si>
    <t>21CAS01ZFRCH</t>
  </si>
  <si>
    <t>21CUR01Z6RCH</t>
  </si>
  <si>
    <t>21NRA01ZFRCH</t>
  </si>
  <si>
    <t>21PST01Z5RCH</t>
  </si>
  <si>
    <t>21FND01Z3RCH</t>
  </si>
  <si>
    <t>21CLB01ZFRCH</t>
  </si>
  <si>
    <t>21PIA01Z5RCH</t>
  </si>
  <si>
    <t>21PUB01Z5RCH</t>
  </si>
  <si>
    <t>21APF01Z5RCH</t>
  </si>
  <si>
    <t>21IUF02Z6RCH</t>
  </si>
  <si>
    <t>21CLB04Z5RCH</t>
  </si>
  <si>
    <t>21FON01Z6RCH</t>
  </si>
  <si>
    <t>21CLB10Z6RCH</t>
  </si>
  <si>
    <t>22LMD001MFOR</t>
  </si>
  <si>
    <t>22UFA01Z4RCH</t>
  </si>
  <si>
    <t>22IUF01Z3RCH</t>
  </si>
  <si>
    <t>22CNR01Z6RCH</t>
  </si>
  <si>
    <t>22NRA01ZFRCH</t>
  </si>
  <si>
    <t>22PST01ZFRCH</t>
  </si>
  <si>
    <t>22ANR01Z3RCH</t>
  </si>
  <si>
    <t>22CLB01ZBRCH</t>
  </si>
  <si>
    <t>22API01Z4RCH</t>
  </si>
  <si>
    <t>22RUN001XRCH</t>
  </si>
  <si>
    <t>22FRM03Z6RCH</t>
  </si>
  <si>
    <t>22FRM04Z6RCH</t>
  </si>
  <si>
    <t>22MIN01Z6RCH</t>
  </si>
  <si>
    <t>22CLB001QRCH</t>
  </si>
  <si>
    <t>22CLB01ZFRCH</t>
  </si>
  <si>
    <t>22ERA01ZBRCH</t>
  </si>
  <si>
    <t>22PMA01Z4RCH</t>
  </si>
  <si>
    <t>22ARS001MRCH</t>
  </si>
  <si>
    <t>22FP901Z4RCH</t>
  </si>
  <si>
    <t>22CLB03Z6RCH</t>
  </si>
  <si>
    <t>22ANR01ZGRCH</t>
  </si>
  <si>
    <t>22PVF02ZFRCH</t>
  </si>
  <si>
    <t>22CLB05Z6RCH</t>
  </si>
  <si>
    <t>22FRM02Z6RCH</t>
  </si>
  <si>
    <t>22CLB13Z6RCH</t>
  </si>
  <si>
    <t>22CLB01ZHRCH</t>
  </si>
  <si>
    <t>HYPNOTIC - 7</t>
  </si>
  <si>
    <t>22PST01Z6RCH</t>
  </si>
  <si>
    <t>22PST001KRCH</t>
  </si>
  <si>
    <t>22API01ZGRCH</t>
  </si>
  <si>
    <t>22FRM01Z6RCH</t>
  </si>
  <si>
    <t>22FRM01ZBRCH</t>
  </si>
  <si>
    <t>22FRM02ZBRCH</t>
  </si>
  <si>
    <t>23MIN01Z4RCH</t>
  </si>
  <si>
    <t>23CNR01ZGRCH</t>
  </si>
  <si>
    <t>23ANR01ZGRCH</t>
  </si>
  <si>
    <t>23DLP01Z4RCH</t>
  </si>
  <si>
    <t>23CRP01ZBRCH</t>
  </si>
  <si>
    <t>23CNR01Z6RCH</t>
  </si>
  <si>
    <t>23CNR01Z4RCH</t>
  </si>
  <si>
    <t>23NRA01ZFRCH</t>
  </si>
  <si>
    <t>23DLP01ZBRCH</t>
  </si>
  <si>
    <t>23DLP01ZFRCH</t>
  </si>
  <si>
    <t>23DLP02Z4RCH</t>
  </si>
  <si>
    <t>23CRP01Z6RCH</t>
  </si>
  <si>
    <t>23PUB01ZBRCH</t>
  </si>
  <si>
    <t>23CNR02Z4RCH</t>
  </si>
  <si>
    <t>23ANR01ZBRCH</t>
  </si>
  <si>
    <t>23ANR01Z7RCH</t>
  </si>
  <si>
    <t>23PUB01Z6RCH</t>
  </si>
  <si>
    <t>23DLP01Z1RCH</t>
  </si>
  <si>
    <t>23PVF01ZFRCH</t>
  </si>
  <si>
    <t>23CNR03Z4RCH</t>
  </si>
  <si>
    <t>23MIN01Z5RCH</t>
  </si>
  <si>
    <t>21R2D201ASIT</t>
  </si>
  <si>
    <t>PFIRECHIDF</t>
  </si>
  <si>
    <t>16IAL002SCSR</t>
  </si>
  <si>
    <t>21PRRDA3JUNC</t>
  </si>
  <si>
    <t>21PRRDA2CAIS</t>
  </si>
  <si>
    <t>21PRRDA2GILA</t>
  </si>
  <si>
    <t>J-C_REGIN_CH</t>
  </si>
  <si>
    <t>C_BOUVEYRON_</t>
  </si>
  <si>
    <t>O_HUMBERT_CH</t>
  </si>
  <si>
    <t>C_RICHARD_CH</t>
  </si>
  <si>
    <t>A_TETTAMANZI</t>
  </si>
  <si>
    <t>B_MIRAMOND_C</t>
  </si>
  <si>
    <t>R_FLAMARY_CH</t>
  </si>
  <si>
    <t>M_TELLER_CHA</t>
  </si>
  <si>
    <t>E_DIBERNARDI</t>
  </si>
  <si>
    <t>F_DELARUE_CH</t>
  </si>
  <si>
    <t>E_CABRIO_CHA</t>
  </si>
  <si>
    <t>J_RAFFORTLAR</t>
  </si>
  <si>
    <t>M_GORI_CHAIR</t>
  </si>
  <si>
    <t>recherche</t>
  </si>
  <si>
    <t>15-00-IMREDD</t>
  </si>
  <si>
    <t>16-000-AD’AP</t>
  </si>
  <si>
    <t>16-000-AD'AP</t>
  </si>
  <si>
    <t>PFIMAINT19</t>
  </si>
  <si>
    <t>PFIMAINTFL</t>
  </si>
  <si>
    <t>PFIMAINT20</t>
  </si>
  <si>
    <t>PFIMAINT22</t>
  </si>
  <si>
    <t>PFIMAINT23</t>
  </si>
  <si>
    <t>PFISANIT</t>
  </si>
  <si>
    <t>AAP-CARLONE4</t>
  </si>
  <si>
    <t>AAP-CARLONE3</t>
  </si>
  <si>
    <t>AAP-CARLONE2</t>
  </si>
  <si>
    <t>AAP-STAPS-01</t>
  </si>
  <si>
    <t>AAP-STAPS-02</t>
  </si>
  <si>
    <t>AAP-STAPS-03</t>
  </si>
  <si>
    <t>AAP-STAPS-04</t>
  </si>
  <si>
    <t>AAP-IUTFAB01</t>
  </si>
  <si>
    <t>AAP-IUTFAB02</t>
  </si>
  <si>
    <t>AAP-IUTFAB03</t>
  </si>
  <si>
    <t>AAP-IUTFAB04</t>
  </si>
  <si>
    <t>AAP-PASTEUR1</t>
  </si>
  <si>
    <t>AAP-SOPHTEC2</t>
  </si>
  <si>
    <t>AAP-SOPHTEC1</t>
  </si>
  <si>
    <t>AAP-SOPHTEC3</t>
  </si>
  <si>
    <t>AAPLASEYNE-I</t>
  </si>
  <si>
    <t>AAP-STJEAN01</t>
  </si>
  <si>
    <t>PPI</t>
  </si>
  <si>
    <t>870A010</t>
  </si>
  <si>
    <t>EUR_HEALTHY</t>
  </si>
  <si>
    <t>0_DECHETS_EC</t>
  </si>
  <si>
    <t>ESPACES_COMM</t>
  </si>
  <si>
    <t>EUR_ACCESS_R</t>
  </si>
  <si>
    <t>EUR_NGLS_FOR</t>
  </si>
  <si>
    <t>GOUVERNANCE_</t>
  </si>
  <si>
    <t>MALLET_SOIRÉ</t>
  </si>
  <si>
    <t>MILLET_SOIRE</t>
  </si>
  <si>
    <t>POMPÉI</t>
  </si>
  <si>
    <t>UNITE_MIXTE_</t>
  </si>
  <si>
    <t>870A021</t>
  </si>
  <si>
    <t>ABRAXA_ART_S</t>
  </si>
  <si>
    <t>ACAD1_FIN_17</t>
  </si>
  <si>
    <t>FORUM_NUMERI</t>
  </si>
  <si>
    <t>ONL_LEARNING</t>
  </si>
  <si>
    <t>870A022</t>
  </si>
  <si>
    <t>MODELLING_LU</t>
  </si>
  <si>
    <t>870A023</t>
  </si>
  <si>
    <t>NATURE_DES_L</t>
  </si>
  <si>
    <t>NAUTILUS_MAR</t>
  </si>
  <si>
    <t>870A024</t>
  </si>
  <si>
    <t>2017_ET_DOTA</t>
  </si>
  <si>
    <t>AMPFLUO3D_BR</t>
  </si>
  <si>
    <t>A_NOVEL_ANTA</t>
  </si>
  <si>
    <t>870A025</t>
  </si>
  <si>
    <t>ACAD5_FIN_17</t>
  </si>
  <si>
    <t>CLIMAFAR_NIL</t>
  </si>
  <si>
    <t>ENHARMONIE</t>
  </si>
  <si>
    <t>GEDIS_GENESE</t>
  </si>
  <si>
    <t>MASTER_ECOLE</t>
  </si>
  <si>
    <t>M_MIGRATION_</t>
  </si>
  <si>
    <t>PEREZ_AAP_MO</t>
  </si>
  <si>
    <t>870A041</t>
  </si>
  <si>
    <t>CREFENCE_FIN</t>
  </si>
  <si>
    <t>870A042</t>
  </si>
  <si>
    <t>CREF_SC_ODOR</t>
  </si>
  <si>
    <t>870A05</t>
  </si>
  <si>
    <t>CVPI_CAP_16Y</t>
  </si>
  <si>
    <t>870A061</t>
  </si>
  <si>
    <t>AMI_ERC_CELL</t>
  </si>
  <si>
    <t>2016_UCAINAC</t>
  </si>
  <si>
    <t>2016_ANIM_SC</t>
  </si>
  <si>
    <t>INSTITUT_NEU</t>
  </si>
  <si>
    <t>LANGUAGE_PRO</t>
  </si>
  <si>
    <t>UMI_MAJULAB_</t>
  </si>
  <si>
    <t>870A062</t>
  </si>
  <si>
    <t>CHAIRE_BOISS</t>
  </si>
  <si>
    <t>870A063</t>
  </si>
  <si>
    <t>ANTÉCÉDENT</t>
  </si>
  <si>
    <t>NETMOBI</t>
  </si>
  <si>
    <t>KOPELMAN_REG</t>
  </si>
  <si>
    <t>MOLAV</t>
  </si>
  <si>
    <t>870A064</t>
  </si>
  <si>
    <t>BUREAU_COMPO</t>
  </si>
  <si>
    <t>870A065</t>
  </si>
  <si>
    <t>GAIAY</t>
  </si>
  <si>
    <t>870A066</t>
  </si>
  <si>
    <t>EFFICACE</t>
  </si>
  <si>
    <t>870A07</t>
  </si>
  <si>
    <t>COFUND_BOOST</t>
  </si>
  <si>
    <t>ED_FIN_2017_</t>
  </si>
  <si>
    <t>870A08</t>
  </si>
  <si>
    <t>2017_MSC_MOD</t>
  </si>
  <si>
    <t>FORM_BIOBANK</t>
  </si>
  <si>
    <t>MARRES_PROG_</t>
  </si>
  <si>
    <t>MISSIONS_FOR</t>
  </si>
  <si>
    <t>870A10</t>
  </si>
  <si>
    <t>PHD_PROG_ECO</t>
  </si>
  <si>
    <t>2018_RI_MISS</t>
  </si>
  <si>
    <t>CONCUSSION_S</t>
  </si>
  <si>
    <t>MECANIQUES_F</t>
  </si>
  <si>
    <t>WELCOME_CENT</t>
  </si>
  <si>
    <t>870A12</t>
  </si>
  <si>
    <t>MISSION_CO-R</t>
  </si>
  <si>
    <t>951C07RP</t>
  </si>
  <si>
    <t>17FSN_INVENT</t>
  </si>
  <si>
    <t>980F07</t>
  </si>
  <si>
    <t>981CH3IA</t>
  </si>
  <si>
    <t>V_VANDEWALLE</t>
  </si>
  <si>
    <t>V_ZARZOSO_CH</t>
  </si>
  <si>
    <t>981CHI</t>
  </si>
  <si>
    <t>981CHRP</t>
  </si>
  <si>
    <t>OTESIA_PARCO</t>
  </si>
  <si>
    <t>EVA_UNESCO_C</t>
  </si>
  <si>
    <t>981P01</t>
  </si>
  <si>
    <t>HACKATHON_PR</t>
  </si>
  <si>
    <t>993C032</t>
  </si>
  <si>
    <t>941P02</t>
  </si>
  <si>
    <t>949</t>
  </si>
  <si>
    <t>941F05</t>
  </si>
  <si>
    <t>453N731R02</t>
  </si>
  <si>
    <t>ENGIECOFELY/</t>
  </si>
  <si>
    <t>453N799R01</t>
  </si>
  <si>
    <t>SFAXFORWARD-</t>
  </si>
  <si>
    <t>453N910R02</t>
  </si>
  <si>
    <t>19COL002GRCH</t>
  </si>
  <si>
    <t>21COL001GRCH</t>
  </si>
  <si>
    <t>19IUF001GRCH</t>
  </si>
  <si>
    <t>22DLP01Z1RCH</t>
  </si>
  <si>
    <t>453N910R04</t>
  </si>
  <si>
    <t>453N912</t>
  </si>
  <si>
    <t>19CIF001ERCH</t>
  </si>
  <si>
    <t>20CLB01Z3RCH</t>
  </si>
  <si>
    <t>20DLP001ERCH</t>
  </si>
  <si>
    <t>20PVF001ERCH</t>
  </si>
  <si>
    <t>21PVF01Z3RCH</t>
  </si>
  <si>
    <t>21PVF02Z3RCH</t>
  </si>
  <si>
    <t>453N918R02</t>
  </si>
  <si>
    <t>453N920R02</t>
  </si>
  <si>
    <t>17IUF001KFOR</t>
  </si>
  <si>
    <t>18ANR001KRCH</t>
  </si>
  <si>
    <t>20FST01Z4RCH</t>
  </si>
  <si>
    <t>22RUN02Z4RCH</t>
  </si>
  <si>
    <t>20CIF01Z4RCH</t>
  </si>
  <si>
    <t>19CNR001KRCH</t>
  </si>
  <si>
    <t>21CNR01Z4RCH</t>
  </si>
  <si>
    <t>21MON01Z4FOR</t>
  </si>
  <si>
    <t>21PUB02Z4RCH</t>
  </si>
  <si>
    <t>22CNR01Z4RCH</t>
  </si>
  <si>
    <t>22CNR02Z4RCH</t>
  </si>
  <si>
    <t>23COL01Z4TEC</t>
  </si>
  <si>
    <t>20FST01Z5RCH</t>
  </si>
  <si>
    <t>453N931R03</t>
  </si>
  <si>
    <t>453N931R04</t>
  </si>
  <si>
    <t>18ANR002SRCH</t>
  </si>
  <si>
    <t>20API03Z6RCH</t>
  </si>
  <si>
    <t>17ANR010SRCH</t>
  </si>
  <si>
    <t>18CLB006SRCH</t>
  </si>
  <si>
    <t>19CIF003SRCH</t>
  </si>
  <si>
    <t>19CIF007SRCH</t>
  </si>
  <si>
    <t>19CLB002SRCH</t>
  </si>
  <si>
    <t>20CLB03Z6RCH</t>
  </si>
  <si>
    <t>20CLB07Z6RCH</t>
  </si>
  <si>
    <t>21APF03Z6RCH</t>
  </si>
  <si>
    <t>21CLB13Z6RCH</t>
  </si>
  <si>
    <t>23COL01Z6RCH</t>
  </si>
  <si>
    <t>16PVF021SCSR</t>
  </si>
  <si>
    <t>17ANR004SRCH</t>
  </si>
  <si>
    <t>17IUF002SFOR</t>
  </si>
  <si>
    <t>18ANR001SRCH</t>
  </si>
  <si>
    <t>18CIF002SRCH</t>
  </si>
  <si>
    <t>17IUF003SFOR</t>
  </si>
  <si>
    <t>16CIF001SCSR</t>
  </si>
  <si>
    <t>17CIF001SRCH</t>
  </si>
  <si>
    <t>19CIF006SRCH</t>
  </si>
  <si>
    <t>20CIF01Z6RCH</t>
  </si>
  <si>
    <t>21CIF02Z6RCH</t>
  </si>
  <si>
    <t>22CLB04Z6RCH</t>
  </si>
  <si>
    <t>20APF03Z6RCH</t>
  </si>
  <si>
    <t>20API02Z6RCH</t>
  </si>
  <si>
    <t>15PVF014SCSR</t>
  </si>
  <si>
    <t>21APF01Z6RCH</t>
  </si>
  <si>
    <t>21APF02Z6RCH</t>
  </si>
  <si>
    <t>22CNR02Z6RCH</t>
  </si>
  <si>
    <t>22FRM001QRCH</t>
  </si>
  <si>
    <t>20FRM06Z6RCH</t>
  </si>
  <si>
    <t>21ANR02Z6RCH</t>
  </si>
  <si>
    <t>453N933R26</t>
  </si>
  <si>
    <t>453N933R28</t>
  </si>
  <si>
    <t>453N933R29</t>
  </si>
  <si>
    <t>453N933R31</t>
  </si>
  <si>
    <t>19CIF001ZRCH</t>
  </si>
  <si>
    <t>19CIF002ZRCH</t>
  </si>
  <si>
    <t>20CIF001ZRCH</t>
  </si>
  <si>
    <t>21CLB01Z7RCH</t>
  </si>
  <si>
    <t>453N938</t>
  </si>
  <si>
    <t>23PST001KRCH</t>
  </si>
  <si>
    <t>453N941R</t>
  </si>
  <si>
    <t>21CIF01Z8RCH</t>
  </si>
  <si>
    <t>453N945</t>
  </si>
  <si>
    <t>21FRM01ZBRCH</t>
  </si>
  <si>
    <t>453N955R16</t>
  </si>
  <si>
    <t>19ARS001MRCH</t>
  </si>
  <si>
    <t>453N955R19</t>
  </si>
  <si>
    <t>453N955R20</t>
  </si>
  <si>
    <t>453N996</t>
  </si>
  <si>
    <t>453N996R04</t>
  </si>
  <si>
    <t>21CLB01ZERCH</t>
  </si>
  <si>
    <t>16RUN001FCSR</t>
  </si>
  <si>
    <t>18CLB001FRCH</t>
  </si>
  <si>
    <t>19ANR001FRCH</t>
  </si>
  <si>
    <t>19CIF001FRCH</t>
  </si>
  <si>
    <t>19JST001FRCH</t>
  </si>
  <si>
    <t>19POE001FRCH</t>
  </si>
  <si>
    <t>20ANR001FRCH</t>
  </si>
  <si>
    <t>20ANR01ZFRCH</t>
  </si>
  <si>
    <t>20NRA01ZFRCH</t>
  </si>
  <si>
    <t>22DLP01ZFRCH</t>
  </si>
  <si>
    <t>22DLP02ZFRCH</t>
  </si>
  <si>
    <t>22DLP03ZFRCH</t>
  </si>
  <si>
    <t>22PVF01ZFRCH</t>
  </si>
  <si>
    <t>22CLB03ZFRCH</t>
  </si>
  <si>
    <t>453N998R01</t>
  </si>
  <si>
    <t>19CNR002ARCH</t>
  </si>
  <si>
    <t>18CNR001ARCH</t>
  </si>
  <si>
    <t>21CNR01ZGRCH</t>
  </si>
  <si>
    <t>22CNR01ZGRCH</t>
  </si>
  <si>
    <t>22DLP01ZGRCH</t>
  </si>
  <si>
    <t>22PST01ZGRCH</t>
  </si>
  <si>
    <t>23COL01ZGRCH</t>
  </si>
  <si>
    <t>453N999R02</t>
  </si>
  <si>
    <t>21COL001QRCH</t>
  </si>
  <si>
    <t>22COL001QRCH</t>
  </si>
  <si>
    <t>870F05</t>
  </si>
  <si>
    <t>17FCO005NTEC</t>
  </si>
  <si>
    <t>18FCO001NTEC</t>
  </si>
  <si>
    <t>19FCO004NTEC</t>
  </si>
  <si>
    <t>19FCO005NTEC</t>
  </si>
  <si>
    <t>21FCO001NTEC</t>
  </si>
  <si>
    <t>21FCO002NTEC</t>
  </si>
  <si>
    <t>22FCO002ITEC</t>
  </si>
  <si>
    <t>22FCO002NTEC</t>
  </si>
  <si>
    <t>22FCO001ETEC</t>
  </si>
  <si>
    <t>910F03</t>
  </si>
  <si>
    <t>15FCO010GOPF</t>
  </si>
  <si>
    <t>910M02</t>
  </si>
  <si>
    <t>910P01</t>
  </si>
  <si>
    <t>22PVF01Z1FOR</t>
  </si>
  <si>
    <t>23UFA001BFOR</t>
  </si>
  <si>
    <t>918M02</t>
  </si>
  <si>
    <t>22COR001CFOR</t>
  </si>
  <si>
    <t>23COR001CFOR</t>
  </si>
  <si>
    <t>919P02</t>
  </si>
  <si>
    <t>919P03</t>
  </si>
  <si>
    <t>920M013</t>
  </si>
  <si>
    <t>920P022</t>
  </si>
  <si>
    <t>920P023</t>
  </si>
  <si>
    <t>922F031</t>
  </si>
  <si>
    <t>923F01</t>
  </si>
  <si>
    <t>22UFA002DFOR</t>
  </si>
  <si>
    <t>23UFA001DFOR</t>
  </si>
  <si>
    <t>22COR001DFOR</t>
  </si>
  <si>
    <t>22COR002DFOR</t>
  </si>
  <si>
    <t>23COR002DFOR</t>
  </si>
  <si>
    <t>931M01</t>
  </si>
  <si>
    <t>934F04</t>
  </si>
  <si>
    <t>935F</t>
  </si>
  <si>
    <t>21INT001XFOR</t>
  </si>
  <si>
    <t>22INT001XFOR</t>
  </si>
  <si>
    <t>936F012</t>
  </si>
  <si>
    <t>936F013</t>
  </si>
  <si>
    <t>936F014</t>
  </si>
  <si>
    <t>D202</t>
  </si>
  <si>
    <t>936F041</t>
  </si>
  <si>
    <t>18MOB001ZFOR</t>
  </si>
  <si>
    <t>20EIT001ZFOR</t>
  </si>
  <si>
    <t>20MOB001ZFOR</t>
  </si>
  <si>
    <t>22COR001ZFOR</t>
  </si>
  <si>
    <t>937F011</t>
  </si>
  <si>
    <t>937F012</t>
  </si>
  <si>
    <t>937F013</t>
  </si>
  <si>
    <t>937F014</t>
  </si>
  <si>
    <t>937F015</t>
  </si>
  <si>
    <t>937F016</t>
  </si>
  <si>
    <t>937F017</t>
  </si>
  <si>
    <t>937F018</t>
  </si>
  <si>
    <t>937F022</t>
  </si>
  <si>
    <t>937F03</t>
  </si>
  <si>
    <t>937M01</t>
  </si>
  <si>
    <t>937M02</t>
  </si>
  <si>
    <t>21DVR01Z7FOR</t>
  </si>
  <si>
    <t>18COP001ZFOR</t>
  </si>
  <si>
    <t>22INT001ZFOR</t>
  </si>
  <si>
    <t>937P03</t>
  </si>
  <si>
    <t>937P04</t>
  </si>
  <si>
    <t>937P05</t>
  </si>
  <si>
    <t>19CPF001VFOR</t>
  </si>
  <si>
    <t>19CPF003VFOR</t>
  </si>
  <si>
    <t>19EXT001VTEC</t>
  </si>
  <si>
    <t>20CPF001VFOR</t>
  </si>
  <si>
    <t>940F11</t>
  </si>
  <si>
    <t>20COR001VFOR</t>
  </si>
  <si>
    <t>20COR003VFOR</t>
  </si>
  <si>
    <t>940M011</t>
  </si>
  <si>
    <t>940M014</t>
  </si>
  <si>
    <t>940M015</t>
  </si>
  <si>
    <t>940M021</t>
  </si>
  <si>
    <t>941</t>
  </si>
  <si>
    <t>941F04</t>
  </si>
  <si>
    <t>941P03</t>
  </si>
  <si>
    <t>941P04</t>
  </si>
  <si>
    <t>945C02</t>
  </si>
  <si>
    <t>945C021</t>
  </si>
  <si>
    <t>945C022</t>
  </si>
  <si>
    <t>945C023</t>
  </si>
  <si>
    <t>945C024</t>
  </si>
  <si>
    <t>945C03</t>
  </si>
  <si>
    <t>945C032</t>
  </si>
  <si>
    <t>945C035</t>
  </si>
  <si>
    <t>945C05</t>
  </si>
  <si>
    <t>945C051</t>
  </si>
  <si>
    <t>945C052</t>
  </si>
  <si>
    <t>945C054</t>
  </si>
  <si>
    <t>945C061</t>
  </si>
  <si>
    <t>945C062</t>
  </si>
  <si>
    <t>945C07</t>
  </si>
  <si>
    <t>945C08</t>
  </si>
  <si>
    <t>945C11</t>
  </si>
  <si>
    <t>951C07</t>
  </si>
  <si>
    <t>19APF001WFOR</t>
  </si>
  <si>
    <t>21APF001WFOR</t>
  </si>
  <si>
    <t>951C910</t>
  </si>
  <si>
    <t>15FCO002GOPF</t>
  </si>
  <si>
    <t>15FCO008GOPF</t>
  </si>
  <si>
    <t>11FCO016GOPF</t>
  </si>
  <si>
    <t>22FCO001GTEC</t>
  </si>
  <si>
    <t>11FCO015GOPF</t>
  </si>
  <si>
    <t>11FCO019GOPF</t>
  </si>
  <si>
    <t>19FCO002GTEC</t>
  </si>
  <si>
    <t>22FCO003GTEC</t>
  </si>
  <si>
    <t>13FCO002KOPF</t>
  </si>
  <si>
    <t>18FCO001ETEC</t>
  </si>
  <si>
    <t>19FCO001MTEC</t>
  </si>
  <si>
    <t>19FCO009STEC</t>
  </si>
  <si>
    <t>21FCO001ETEC</t>
  </si>
  <si>
    <t>20FCO004DTEC</t>
  </si>
  <si>
    <t>951C934</t>
  </si>
  <si>
    <t>21FCO001HTEC</t>
  </si>
  <si>
    <t>21FCO002HTEC</t>
  </si>
  <si>
    <t>11FCO004SOPF</t>
  </si>
  <si>
    <t>13FCO003SOPF</t>
  </si>
  <si>
    <t>11FCO008SOPF</t>
  </si>
  <si>
    <t>20FCO003ITEC</t>
  </si>
  <si>
    <t>951C937</t>
  </si>
  <si>
    <t>11FCO001ZOPF</t>
  </si>
  <si>
    <t>951C940</t>
  </si>
  <si>
    <t>954P01</t>
  </si>
  <si>
    <t>955F04</t>
  </si>
  <si>
    <t>17DIU003MFOR</t>
  </si>
  <si>
    <t>17DIU004MFOR</t>
  </si>
  <si>
    <t>17DIU007MFOR</t>
  </si>
  <si>
    <t>17DIU010MFOR</t>
  </si>
  <si>
    <t>17DIU012MFOR</t>
  </si>
  <si>
    <t>17DIU015MFOR</t>
  </si>
  <si>
    <t>17DIU016MFOR</t>
  </si>
  <si>
    <t>17DIU018MFOR</t>
  </si>
  <si>
    <t>17DIU022MFOR</t>
  </si>
  <si>
    <t>17DIU023MFOR</t>
  </si>
  <si>
    <t>17DIU027MFOR</t>
  </si>
  <si>
    <t>17DIU030MFOR</t>
  </si>
  <si>
    <t>17DIU031MFOR</t>
  </si>
  <si>
    <t>17DIU034MFOR</t>
  </si>
  <si>
    <t>17DIU040MFOR</t>
  </si>
  <si>
    <t>17DIU043MFOR</t>
  </si>
  <si>
    <t>17DIU044MFOR</t>
  </si>
  <si>
    <t>17DIU047MFOR</t>
  </si>
  <si>
    <t>17DIU049MFOR</t>
  </si>
  <si>
    <t>17DIU051MFOR</t>
  </si>
  <si>
    <t>17DIU052MFOR</t>
  </si>
  <si>
    <t>17DIU057MFOR</t>
  </si>
  <si>
    <t>17DIU058MFOR</t>
  </si>
  <si>
    <t>17DIU060MFOR</t>
  </si>
  <si>
    <t>17DIU061MFOR</t>
  </si>
  <si>
    <t>17DU003MFORX</t>
  </si>
  <si>
    <t>17DU005MFORX</t>
  </si>
  <si>
    <t>17DU009MFORX</t>
  </si>
  <si>
    <t>17DU013MFORX</t>
  </si>
  <si>
    <t>17DU016MFORX</t>
  </si>
  <si>
    <t>17DU017MFORX</t>
  </si>
  <si>
    <t>17DU018MFORX</t>
  </si>
  <si>
    <t>17DU019MFORX</t>
  </si>
  <si>
    <t>17DU020MFORX</t>
  </si>
  <si>
    <t>17DU024MFORX</t>
  </si>
  <si>
    <t>17DU029MFORX</t>
  </si>
  <si>
    <t>17DU030MFORX</t>
  </si>
  <si>
    <t>17DU031MFORX</t>
  </si>
  <si>
    <t>17DU035MFORX</t>
  </si>
  <si>
    <t>17DU039MFORX</t>
  </si>
  <si>
    <t>17DU040MFORX</t>
  </si>
  <si>
    <t>18DIU001MFOR</t>
  </si>
  <si>
    <t>18DU002MFORX</t>
  </si>
  <si>
    <t>20DU001MFORX</t>
  </si>
  <si>
    <t>20DU002MFORX</t>
  </si>
  <si>
    <t>20DU004MFORX</t>
  </si>
  <si>
    <t>20DU005MFORX</t>
  </si>
  <si>
    <t>21DIU002MTEC</t>
  </si>
  <si>
    <t>21DIU003MTEC</t>
  </si>
  <si>
    <t>21DIU004MTEC</t>
  </si>
  <si>
    <t>21DIU005MTEC</t>
  </si>
  <si>
    <t>21DIU006MTEC</t>
  </si>
  <si>
    <t>21DIU008MTEC</t>
  </si>
  <si>
    <t>21DIU009MTEC</t>
  </si>
  <si>
    <t>22DIU001MTEC</t>
  </si>
  <si>
    <t>22DIU002MTEC</t>
  </si>
  <si>
    <t>22DIU003MTEC</t>
  </si>
  <si>
    <t>22DU001MTECX</t>
  </si>
  <si>
    <t>22DU002MTECX</t>
  </si>
  <si>
    <t>955M01</t>
  </si>
  <si>
    <t>955M02</t>
  </si>
  <si>
    <t>12ARS001MCSR</t>
  </si>
  <si>
    <t>19PUB001MTEC</t>
  </si>
  <si>
    <t>21LMD001MFOR</t>
  </si>
  <si>
    <t>966M02</t>
  </si>
  <si>
    <t>967M014</t>
  </si>
  <si>
    <t>980F02</t>
  </si>
  <si>
    <t>18MIN003QFOR</t>
  </si>
  <si>
    <t>21COR001QFOR</t>
  </si>
  <si>
    <t>22COR001QFOR</t>
  </si>
  <si>
    <t>23COR001QFOR</t>
  </si>
  <si>
    <t>23COR003QFOR</t>
  </si>
  <si>
    <t>980F03</t>
  </si>
  <si>
    <t>980F04</t>
  </si>
  <si>
    <t>20PIA001AFOR</t>
  </si>
  <si>
    <t>981F</t>
  </si>
  <si>
    <t>982F01</t>
  </si>
  <si>
    <t>21COP008AFOR</t>
  </si>
  <si>
    <t>23COL001XTEC</t>
  </si>
  <si>
    <t>990C0233</t>
  </si>
  <si>
    <t>23SPE002SCSP</t>
  </si>
  <si>
    <t>992</t>
  </si>
  <si>
    <t>19SMIURGENCE</t>
  </si>
  <si>
    <t>2023DPDEVO</t>
  </si>
  <si>
    <t>DP-2022-PIXX</t>
  </si>
  <si>
    <t>PRESTAINTE</t>
  </si>
  <si>
    <t>993C0111</t>
  </si>
  <si>
    <t>993C0112</t>
  </si>
  <si>
    <t>22APF001RFOR</t>
  </si>
  <si>
    <t>22APF003RFOR</t>
  </si>
  <si>
    <t>995M014</t>
  </si>
  <si>
    <t>995P01</t>
  </si>
  <si>
    <t>995P014</t>
  </si>
  <si>
    <t>22UFA001YFOR</t>
  </si>
  <si>
    <t>996F03</t>
  </si>
  <si>
    <t>21COP01ZEFOR</t>
  </si>
  <si>
    <t>22MIN01ZEFOR</t>
  </si>
  <si>
    <t>996M011</t>
  </si>
  <si>
    <t>996M013</t>
  </si>
  <si>
    <t>996M014</t>
  </si>
  <si>
    <t>996M021</t>
  </si>
  <si>
    <t>996M023</t>
  </si>
  <si>
    <t>996P04</t>
  </si>
  <si>
    <t>996P043</t>
  </si>
  <si>
    <t>997M02</t>
  </si>
  <si>
    <t>23SPE001SCSP</t>
  </si>
  <si>
    <t>MISEDISPO-CR</t>
  </si>
  <si>
    <t>22MIN002AFOR</t>
  </si>
  <si>
    <t>999C0121</t>
  </si>
  <si>
    <t>999C0122</t>
  </si>
  <si>
    <t>999C0123</t>
  </si>
  <si>
    <t>999C0124</t>
  </si>
  <si>
    <t>21UNI001WFOR</t>
  </si>
  <si>
    <t>22APF002WFOR</t>
  </si>
  <si>
    <t>21COP001AFOR</t>
  </si>
  <si>
    <t>20COP003AFOR</t>
  </si>
  <si>
    <t>20COP005AFOR</t>
  </si>
  <si>
    <t>21COP007AFOR</t>
  </si>
  <si>
    <t>22INT001AFOR</t>
  </si>
  <si>
    <t>SOLDE-DSD-99</t>
  </si>
  <si>
    <t>MINERVA-5979</t>
  </si>
  <si>
    <t>MOBILITE-061</t>
  </si>
  <si>
    <t>999C0331</t>
  </si>
  <si>
    <t>999C0332</t>
  </si>
  <si>
    <t>SOLDE-RI-999</t>
  </si>
  <si>
    <t>20MOB001AFOR</t>
  </si>
  <si>
    <t>999C095</t>
  </si>
  <si>
    <t>22MIN003AFOR</t>
  </si>
  <si>
    <t>MECHANISMS_A</t>
  </si>
  <si>
    <t>BEYOND_CLASS</t>
  </si>
  <si>
    <t>20CANNESEQUI</t>
  </si>
  <si>
    <t>20AAPECOENER</t>
  </si>
  <si>
    <t>23RES2CARSUP</t>
  </si>
  <si>
    <t>453992C083</t>
  </si>
  <si>
    <t>19CIF001KRCH</t>
  </si>
  <si>
    <t>22CNR03Z6RCH</t>
  </si>
  <si>
    <t>20API04Z6RCH</t>
  </si>
  <si>
    <t>21PST002KRCH</t>
  </si>
  <si>
    <t>18FCO004JTEC</t>
  </si>
  <si>
    <t>21FCO001UTEC</t>
  </si>
  <si>
    <t>21FCO002UTEC</t>
  </si>
  <si>
    <t>937M014</t>
  </si>
  <si>
    <t>19CPF002VFOR</t>
  </si>
  <si>
    <t>945</t>
  </si>
  <si>
    <t>955F</t>
  </si>
  <si>
    <t>19CAAGOSECUR</t>
  </si>
  <si>
    <t>19ESPEPARCFA</t>
  </si>
  <si>
    <t>2023SJAFERPA</t>
  </si>
  <si>
    <t>23OUTIMETI</t>
  </si>
  <si>
    <t>21API001RFOR</t>
  </si>
  <si>
    <t>PF_COT_CAS</t>
  </si>
  <si>
    <t>PF_COT_HCAS</t>
  </si>
  <si>
    <t>EUR_INCISEY</t>
  </si>
  <si>
    <t>870A017</t>
  </si>
  <si>
    <t>ACAD2_FIN_16</t>
  </si>
  <si>
    <t>MAGNETIC_MIC</t>
  </si>
  <si>
    <t>ACAD3_FIN_17</t>
  </si>
  <si>
    <t>ACAD4_FIN_16</t>
  </si>
  <si>
    <t>17_EXCEL_CHA</t>
  </si>
  <si>
    <t>PROJET_VADER</t>
  </si>
  <si>
    <t>SINGLE_CELL_</t>
  </si>
  <si>
    <t>DATA_SCIENCE</t>
  </si>
  <si>
    <t>LABEX_SIGNAL</t>
  </si>
  <si>
    <t>AUTOMATED_FA</t>
  </si>
  <si>
    <t>DYNAMIQUE_IN</t>
  </si>
  <si>
    <t>INVESTIGATIN</t>
  </si>
  <si>
    <t>MTECNEOMER</t>
  </si>
  <si>
    <t>MYRIAD</t>
  </si>
  <si>
    <t>SMELLING_OUT</t>
  </si>
  <si>
    <t>CREATIVE_HUB</t>
  </si>
  <si>
    <t>CHAIRE_PARIS</t>
  </si>
  <si>
    <t>MULTIMER</t>
  </si>
  <si>
    <t>PONEVOGENO</t>
  </si>
  <si>
    <t>MOBDNA_THE_I</t>
  </si>
  <si>
    <t>PROJET_C4PO_</t>
  </si>
  <si>
    <t>DU_PRO-PHILI</t>
  </si>
  <si>
    <t>981HCH3IA</t>
  </si>
  <si>
    <t>PF_SOC</t>
  </si>
  <si>
    <t>870A015</t>
  </si>
  <si>
    <t>PG_COT_CAS</t>
  </si>
  <si>
    <t>PG_COT_HCAS</t>
  </si>
  <si>
    <t>FORM-STRATEG</t>
  </si>
  <si>
    <t>453N755R01</t>
  </si>
  <si>
    <t>FONDUCA-BASF</t>
  </si>
  <si>
    <t>18PST001SRCH</t>
  </si>
  <si>
    <t>22CLB08Z6RCH</t>
  </si>
  <si>
    <t>PARTPI15ERC0</t>
  </si>
  <si>
    <t>21BDE01Z6RCH</t>
  </si>
  <si>
    <t>20CLB04Z6RCH</t>
  </si>
  <si>
    <t>20BDE04Z6RCH</t>
  </si>
  <si>
    <t>21APF04Z6RCH</t>
  </si>
  <si>
    <t>453N936</t>
  </si>
  <si>
    <t>20BDE001IRCH</t>
  </si>
  <si>
    <t>17H20001ZRCH</t>
  </si>
  <si>
    <t>21FON01ZBRCH</t>
  </si>
  <si>
    <t>935X02</t>
  </si>
  <si>
    <t>21RUN01Z7RCH</t>
  </si>
  <si>
    <t>945X02</t>
  </si>
  <si>
    <t>22FCO005DTEC</t>
  </si>
  <si>
    <t>966X02</t>
  </si>
  <si>
    <t>23SCSP002DVU</t>
  </si>
  <si>
    <t>23SCSP001DVU</t>
  </si>
  <si>
    <t>993X0211</t>
  </si>
  <si>
    <t>993X0213</t>
  </si>
  <si>
    <t>993X0214</t>
  </si>
  <si>
    <t>995X02</t>
  </si>
  <si>
    <t>996X03</t>
  </si>
  <si>
    <t>20COP004AFOR</t>
  </si>
  <si>
    <t>949X03</t>
  </si>
  <si>
    <t>981X02</t>
  </si>
  <si>
    <t>981X03</t>
  </si>
  <si>
    <t>991C093</t>
  </si>
  <si>
    <t>21APF001AFOR</t>
  </si>
  <si>
    <t>PG_SOC</t>
  </si>
  <si>
    <t>2018_METARIS</t>
  </si>
  <si>
    <t>DOCTORANT 19</t>
  </si>
  <si>
    <t>2122SUBVDRAC</t>
  </si>
  <si>
    <t>990</t>
  </si>
  <si>
    <t>20DGE01Z7RCH</t>
  </si>
  <si>
    <t>993</t>
  </si>
  <si>
    <t>18ANR001TRCH</t>
  </si>
  <si>
    <t>15PIA001WCSF</t>
  </si>
  <si>
    <t>21PRRDACTION</t>
  </si>
  <si>
    <t>LADIEFRAISGE</t>
  </si>
  <si>
    <t>453N920R14</t>
  </si>
  <si>
    <t>23CPJ01Z4RCH</t>
  </si>
  <si>
    <t>15ANR003SCSR</t>
  </si>
  <si>
    <t>17ANR008SRCH</t>
  </si>
  <si>
    <t>ICNFRAISDEGE</t>
  </si>
  <si>
    <t>CCMAFRAISGES</t>
  </si>
  <si>
    <t>LJADFRAISGES</t>
  </si>
  <si>
    <t>21EQUI09Z6RCH</t>
  </si>
  <si>
    <t>GREDEGFRAISG</t>
  </si>
  <si>
    <t>21PIA001GFOR</t>
  </si>
  <si>
    <t>19API002SRCH</t>
  </si>
  <si>
    <t>21APF05Z6RCH</t>
  </si>
  <si>
    <t>21COR01Z6RCH</t>
  </si>
  <si>
    <t>951</t>
  </si>
  <si>
    <t>22APF001WFOR</t>
  </si>
  <si>
    <t>18APF001WFOR</t>
  </si>
  <si>
    <t>20APF004RFOR</t>
  </si>
  <si>
    <t>21APF002RFOR</t>
  </si>
  <si>
    <t>18MIN001TRCH</t>
  </si>
  <si>
    <t>20CUR01Z6RCH</t>
  </si>
  <si>
    <t>20FST01ZBRCH</t>
  </si>
  <si>
    <t>23EIT001ZFOR</t>
  </si>
  <si>
    <t>21FP8001RFOR</t>
  </si>
  <si>
    <t>19COP001ARCH</t>
  </si>
  <si>
    <t>19COP002ARCH</t>
  </si>
  <si>
    <t>20COP001AFOR</t>
  </si>
  <si>
    <t>20SPT01ZGFOR</t>
  </si>
  <si>
    <t>21COP009AFOR</t>
  </si>
  <si>
    <t>LETSTEAM-062</t>
  </si>
  <si>
    <t>MOVIDIS-0630</t>
  </si>
  <si>
    <t>453N733R19</t>
  </si>
  <si>
    <t>CANCERO_CRIS</t>
  </si>
  <si>
    <t>19APF001GRCH</t>
  </si>
  <si>
    <t>22CNR03Z4RCH</t>
  </si>
  <si>
    <t>22CIF01Z4RCH</t>
  </si>
  <si>
    <t>20API001TRCH</t>
  </si>
  <si>
    <t>21APF001TRCH</t>
  </si>
  <si>
    <t>22COL01Z6RCH</t>
  </si>
  <si>
    <t>20RUN01Z6RCH</t>
  </si>
  <si>
    <t>21FDF01ZBRCH</t>
  </si>
  <si>
    <t>21CRP001QRCH</t>
  </si>
  <si>
    <t>21UFA001DFOR</t>
  </si>
  <si>
    <t>21UFA002DFOR</t>
  </si>
  <si>
    <t>22UFA001DFOR</t>
  </si>
  <si>
    <t>21CPF01Z7FOR</t>
  </si>
  <si>
    <t>21PIA001FRCH</t>
  </si>
  <si>
    <t>22CAS001QFOR</t>
  </si>
  <si>
    <t>2023STAADEME</t>
  </si>
  <si>
    <t>996P012</t>
  </si>
  <si>
    <t>920F01</t>
  </si>
  <si>
    <t>922F04</t>
  </si>
  <si>
    <t>923F04</t>
  </si>
  <si>
    <t>935F02</t>
  </si>
  <si>
    <t>936F05</t>
  </si>
  <si>
    <t>940</t>
  </si>
  <si>
    <t>940F</t>
  </si>
  <si>
    <t>955</t>
  </si>
  <si>
    <t>17DIU056MFOR</t>
  </si>
  <si>
    <t>998</t>
  </si>
  <si>
    <t>998F09</t>
  </si>
  <si>
    <t>998F13</t>
  </si>
  <si>
    <t>999C073</t>
  </si>
  <si>
    <t>23CLB01Z6RCH</t>
  </si>
  <si>
    <t>870F</t>
  </si>
  <si>
    <t>912F05</t>
  </si>
  <si>
    <t>931F</t>
  </si>
  <si>
    <t>22FCO006WTEC</t>
  </si>
  <si>
    <t>22FCO008WTEC</t>
  </si>
  <si>
    <t>23FCO001YTEC</t>
  </si>
  <si>
    <t>22FCO003WTEC</t>
  </si>
  <si>
    <t>17FCO001GTEC</t>
  </si>
  <si>
    <t>19FCO008KTEC</t>
  </si>
  <si>
    <t>22FCO001CTEC</t>
  </si>
  <si>
    <t>15FCO001EOPF</t>
  </si>
  <si>
    <t>22FCO002CTEC</t>
  </si>
  <si>
    <t>22FCO002ETEC</t>
  </si>
  <si>
    <t>15FCO008KOPF</t>
  </si>
  <si>
    <t>19FCO003KTEC</t>
  </si>
  <si>
    <t>16FCO005KOPF</t>
  </si>
  <si>
    <t>22FCO001DTEC</t>
  </si>
  <si>
    <t>22FCO003DTEC</t>
  </si>
  <si>
    <t>22FCO004DTEC</t>
  </si>
  <si>
    <t>22FCO006DTEC</t>
  </si>
  <si>
    <t>22FCO011WTEC</t>
  </si>
  <si>
    <t>14FCO001JOPF</t>
  </si>
  <si>
    <t>19FCO003JTEC</t>
  </si>
  <si>
    <t>20FCO002JTEC</t>
  </si>
  <si>
    <t>951C955</t>
  </si>
  <si>
    <t>22FCO01ZBTEC</t>
  </si>
  <si>
    <t>14FCO001YOPF</t>
  </si>
  <si>
    <t>14FCO009YOPF</t>
  </si>
  <si>
    <t>14FCO013YOPF</t>
  </si>
  <si>
    <t>14FCO012YOPF</t>
  </si>
  <si>
    <t>15FCO003YOPF</t>
  </si>
  <si>
    <t>15FCO004YOPF</t>
  </si>
  <si>
    <t>22FCO02ZETEC</t>
  </si>
  <si>
    <t>22FCO03ZETEC</t>
  </si>
  <si>
    <t>11FCO009FOPF</t>
  </si>
  <si>
    <t>951C999</t>
  </si>
  <si>
    <t>17DU037MFORX</t>
  </si>
  <si>
    <t>17DIU008MFOR</t>
  </si>
  <si>
    <t>17DIU013MFOR</t>
  </si>
  <si>
    <t>17DU006MFORX</t>
  </si>
  <si>
    <t>996F</t>
  </si>
  <si>
    <t>453N733R24</t>
  </si>
  <si>
    <t>AXLEPSIOS-UC</t>
  </si>
  <si>
    <t>20CLB01ZBRCH</t>
  </si>
  <si>
    <t>453</t>
  </si>
  <si>
    <t>453N733R21</t>
  </si>
  <si>
    <t>THESE-RITMIC</t>
  </si>
  <si>
    <t>453N931</t>
  </si>
  <si>
    <t>IMREDDFRAISG</t>
  </si>
  <si>
    <t>23CLB02Z6RCH</t>
  </si>
  <si>
    <t>23CIF01Z8RCH</t>
  </si>
  <si>
    <t>GRMFRAISGEST</t>
  </si>
  <si>
    <t>22CLB04ZBRCH</t>
  </si>
  <si>
    <t>19CLB001MRCH</t>
  </si>
  <si>
    <t>20APF001WFOR</t>
  </si>
  <si>
    <t>453N733R03</t>
  </si>
  <si>
    <t>2018-0065H-P</t>
  </si>
  <si>
    <t>21PST01Z6RCH</t>
  </si>
  <si>
    <t>19PVF001SRCH</t>
  </si>
  <si>
    <t>20ARS001MFOR</t>
  </si>
  <si>
    <t>23BDE01Z6RCH</t>
  </si>
  <si>
    <t>FD120</t>
  </si>
  <si>
    <t>453N997</t>
  </si>
  <si>
    <t>920</t>
  </si>
  <si>
    <t>937</t>
  </si>
  <si>
    <t>996P</t>
  </si>
  <si>
    <t>ppi</t>
  </si>
  <si>
    <t>Partenaire A</t>
  </si>
  <si>
    <t>Total 2023 PASTEUR REHABILITATION</t>
  </si>
  <si>
    <t>Total IMREDD</t>
  </si>
  <si>
    <t>Total 2-CPER CAMPUS SANTE</t>
  </si>
  <si>
    <t>Total 1-PLAN DE RESILIENCE 2</t>
  </si>
  <si>
    <t>Total HELIX</t>
  </si>
  <si>
    <t>Total PEMED</t>
  </si>
  <si>
    <t>Total INPHYNI</t>
  </si>
  <si>
    <t>Total ANIMALERIE CEFP IBV</t>
  </si>
  <si>
    <t>Total AGENDA D'ACCECIBILITE PROGRAMEE</t>
  </si>
  <si>
    <t>Total MAINTENANCES IMMOBILIERES LOURDES</t>
  </si>
  <si>
    <t>Total PLAN DE RELANCE : RENOVATION THERMIQUE</t>
  </si>
  <si>
    <t>Note sur les modalités de renseignement du tableau</t>
  </si>
  <si>
    <t>Ce tableau doit être annexé au budget de l'établissement et, en cas de modification, aux budgets rectificatifs. Les chiffres qu'il contient doivent être exprimés en équivalents temps plein travaillés (ETPT). Le guide de décompte des emplois élaboré par la DAF et la DGESIP précise les régles de décompte des emplois en ETPT en fonction des catégories de personnel.</t>
  </si>
  <si>
    <t>Seul est soumis au vote du conseil d'administration le plafond global des emplois (case annotée (4))</t>
  </si>
  <si>
    <t>Le nombre total d'emplois sous plafond Etat (case annotée (3)) ne peut être supérieur au plafond des emplois Etat qui a été notifié à l'établissement et rappelé en case (5)</t>
  </si>
  <si>
    <t>Tableau des emplois</t>
  </si>
  <si>
    <t>Opération liées aux recettes fléchées</t>
  </si>
  <si>
    <t>RECHERCHE</t>
  </si>
  <si>
    <t>FORMATION</t>
  </si>
  <si>
    <t>Version : 0</t>
  </si>
  <si>
    <t>956P01</t>
  </si>
  <si>
    <t>956F01</t>
  </si>
  <si>
    <r>
      <t xml:space="preserve">Tableau 9 - </t>
    </r>
    <r>
      <rPr>
        <b/>
        <sz val="14"/>
        <color rgb="FFFF0000"/>
        <rFont val="Calibri"/>
        <family val="2"/>
        <scheme val="minor"/>
      </rPr>
      <t>RECETTES</t>
    </r>
  </si>
  <si>
    <r>
      <t xml:space="preserve">Tableau 10 - </t>
    </r>
    <r>
      <rPr>
        <b/>
        <sz val="14"/>
        <color rgb="FFFF0000"/>
        <rFont val="Calibri"/>
        <family val="2"/>
        <scheme val="minor"/>
      </rPr>
      <t>COMPLET</t>
    </r>
  </si>
  <si>
    <r>
      <t xml:space="preserve">Tableau 10 - </t>
    </r>
    <r>
      <rPr>
        <b/>
        <sz val="14"/>
        <color rgb="FFFF0000"/>
        <rFont val="Calibri"/>
        <family val="2"/>
        <scheme val="minor"/>
      </rPr>
      <t>RECHERCHE</t>
    </r>
  </si>
  <si>
    <r>
      <t xml:space="preserve">Tableau 8 - </t>
    </r>
    <r>
      <rPr>
        <b/>
        <sz val="18"/>
        <color rgb="FFFF0000"/>
        <rFont val="Calibri"/>
        <family val="2"/>
        <scheme val="minor"/>
      </rPr>
      <t>COMPLET</t>
    </r>
  </si>
  <si>
    <r>
      <t xml:space="preserve">Tableau 9 - </t>
    </r>
    <r>
      <rPr>
        <b/>
        <sz val="20"/>
        <color rgb="FFFF0000"/>
        <rFont val="Calibri"/>
        <family val="2"/>
        <scheme val="minor"/>
      </rPr>
      <t>DEPENSES</t>
    </r>
  </si>
  <si>
    <t>TX CONSO</t>
  </si>
  <si>
    <t>TOTAL 2024</t>
  </si>
  <si>
    <t>N+1</t>
  </si>
  <si>
    <t>N+2</t>
  </si>
  <si>
    <t>Exercice :                  2024</t>
  </si>
  <si>
    <t xml:space="preserve">Type de budget :  </t>
  </si>
  <si>
    <t>BI, BOPA, BR1, BR10, BR2, BR3, BR4, BR5, BR6, BR7,</t>
  </si>
  <si>
    <t>Version :                  0</t>
  </si>
  <si>
    <t>BR8, BR9, BRU, ETFG, PEX, PROV, RPRO</t>
  </si>
  <si>
    <t>Opérations liées aux recettes fléchées (Prévisionnel) du Budget Principal</t>
  </si>
  <si>
    <t>&gt;=N+3</t>
  </si>
  <si>
    <t>&lt; N</t>
  </si>
  <si>
    <t>N</t>
  </si>
  <si>
    <t>PFIRECHFIN</t>
  </si>
  <si>
    <t>CONTRATS DE RECHERCHE - FIN DE GESTION</t>
  </si>
  <si>
    <t>PFIENSAUT</t>
  </si>
  <si>
    <t>CONTRATS D'ENSEIGNEMENT &lt; GBCP</t>
  </si>
  <si>
    <t>Total CONTRATS D'ENSEIGNEMENT &lt; GBCP</t>
  </si>
  <si>
    <t>Total CONTRATS DE RECHERCHE - FIN DE GESTION</t>
  </si>
  <si>
    <t>2023 PASTEUR FLECHE</t>
  </si>
  <si>
    <t>Total 2023 PASTEUR FLECHE</t>
  </si>
  <si>
    <t>VALBATS</t>
  </si>
  <si>
    <t>Total VALBATS</t>
  </si>
  <si>
    <t>Budget Rectificatif n°1 - 2024 CA du 20 novembre 2024</t>
  </si>
  <si>
    <t>BIATSS</t>
  </si>
  <si>
    <t>GLOBAL</t>
  </si>
  <si>
    <t>Emplois sous plafond Etat</t>
  </si>
  <si>
    <t>Emplois financés hors SCSP</t>
  </si>
  <si>
    <t>(A)</t>
  </si>
  <si>
    <t>(B)</t>
  </si>
  <si>
    <t>Opérations liées aux recettes fléchées (Réalisé) :</t>
  </si>
  <si>
    <t>PFIRECH (CONTRATS DE RECHERCHE)</t>
  </si>
  <si>
    <t>Antérieures à N
non dénouées</t>
  </si>
  <si>
    <r>
      <t xml:space="preserve">Tableau 8 - </t>
    </r>
    <r>
      <rPr>
        <b/>
        <sz val="18"/>
        <color rgb="FFFF0000"/>
        <rFont val="Calibri"/>
        <family val="2"/>
        <scheme val="minor"/>
      </rPr>
      <t>RECHERCHE</t>
    </r>
  </si>
  <si>
    <t>&gt;2025</t>
  </si>
  <si>
    <r>
      <t xml:space="preserve">Tableau 8 - </t>
    </r>
    <r>
      <rPr>
        <b/>
        <sz val="18"/>
        <color rgb="FFFF0000"/>
        <rFont val="Calibri"/>
        <family val="2"/>
        <scheme val="minor"/>
      </rPr>
      <t>ENSEIGNEMENT</t>
    </r>
  </si>
  <si>
    <t>PFIENS (CONTRATS D'ENSEIGNEMENT)</t>
  </si>
  <si>
    <t>PFIPPI (PPI)</t>
  </si>
  <si>
    <r>
      <t xml:space="preserve">Tableau 8 - </t>
    </r>
    <r>
      <rPr>
        <b/>
        <sz val="18"/>
        <color rgb="FFFF0000"/>
        <rFont val="Calibri"/>
        <family val="2"/>
        <scheme val="minor"/>
      </rPr>
      <t>PPI</t>
    </r>
  </si>
  <si>
    <r>
      <t xml:space="preserve">Tableau 10 - </t>
    </r>
    <r>
      <rPr>
        <b/>
        <sz val="14"/>
        <color rgb="FFFF0000"/>
        <rFont val="Calibri"/>
        <family val="2"/>
        <scheme val="minor"/>
      </rPr>
      <t>PPI</t>
    </r>
  </si>
  <si>
    <r>
      <t xml:space="preserve">Tableau 10 - </t>
    </r>
    <r>
      <rPr>
        <b/>
        <sz val="20"/>
        <color rgb="FFFF0000"/>
        <rFont val="Calibri"/>
        <family val="2"/>
        <scheme val="minor"/>
      </rPr>
      <t>ENSEIGNEMENT</t>
    </r>
  </si>
  <si>
    <t>CF 2023</t>
  </si>
  <si>
    <r>
      <t>ANNEXE MASSE SALARIALE</t>
    </r>
    <r>
      <rPr>
        <sz val="14"/>
        <rFont val="Arial"/>
        <family val="2"/>
      </rPr>
      <t xml:space="preserve"> </t>
    </r>
    <r>
      <rPr>
        <sz val="10"/>
        <rFont val="Arial"/>
        <family val="2"/>
      </rPr>
      <t>(à remplir et à transmettre au recteur parallèlement au budget primitif et lors de chaque budget rectificatif)</t>
    </r>
  </si>
  <si>
    <t>Décompte en ETPT des emplois sous plafond et hors plafond et suivi de la dépense de masse salariale</t>
  </si>
  <si>
    <t xml:space="preserve">Etablissement : </t>
  </si>
  <si>
    <t>Université Côte d'Azur</t>
  </si>
  <si>
    <t xml:space="preserve">N° UAI : </t>
  </si>
  <si>
    <t>0062205P</t>
  </si>
  <si>
    <t xml:space="preserve">Prévision en date du : </t>
  </si>
  <si>
    <r>
      <t xml:space="preserve">2024 </t>
    </r>
    <r>
      <rPr>
        <b/>
        <sz val="10"/>
        <color rgb="FF0070C0"/>
        <rFont val="Arial"/>
        <family val="2"/>
      </rPr>
      <t>(base BI)</t>
    </r>
  </si>
  <si>
    <t>janv</t>
  </si>
  <si>
    <t>févr</t>
  </si>
  <si>
    <t>mars</t>
  </si>
  <si>
    <t>avr</t>
  </si>
  <si>
    <t>juil</t>
  </si>
  <si>
    <t>sept</t>
  </si>
  <si>
    <t>oct</t>
  </si>
  <si>
    <t>nov</t>
  </si>
  <si>
    <t>déc</t>
  </si>
  <si>
    <t>Prévision d'exécution finale (1)</t>
  </si>
  <si>
    <t>Crédits ouverts au BP ou au dernier BR (2)</t>
  </si>
  <si>
    <t>Ecart crédits ouverts/prévision (3)</t>
  </si>
  <si>
    <t>Décompte en ETPT des emplois sous plafond Etat (a)</t>
  </si>
  <si>
    <t>Décompte en ETPT des emplois financés sur ressources propres (b)</t>
  </si>
  <si>
    <t>Total ETPT ( c ) = (a)+(b)</t>
  </si>
  <si>
    <t>Masse salariale PSOP estimée 2023</t>
  </si>
  <si>
    <t>Masse salariale HORS PSOP</t>
  </si>
  <si>
    <t>Total Masse salariale</t>
  </si>
  <si>
    <t>Variation de la TRESORERIE : ABONDEMENT (I) ou PRELEVEMENT (II)</t>
  </si>
  <si>
    <t>Capacité d'autofinancement (CAF) ou Insuffisance d'autofinancement (IAF)</t>
  </si>
  <si>
    <t>Fusion IFMK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</si>
</sst>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0\ &quot;€&quot;_-;\-* #,##0\ &quot;€&quot;_-;_-* &quot;-&quot;\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_-* #,##0.00\ _F_-;\-* #,##0.00\ _F_-;_-* \-??\ _F_-;_-@_-"/>
    <numFmt numFmtId="167" formatCode="_-* #,##0.00\ _€_-;\-* #,##0.00\ _€_-;_-* \-??\ _€_-;_-@_-"/>
    <numFmt numFmtId="168" formatCode="_-* #,##0.00&quot; F&quot;_-;\-* #,##0.00&quot; F&quot;_-;_-* \-??&quot; F&quot;_-;_-@_-"/>
    <numFmt numFmtId="169" formatCode="_-* #,##0.00&quot; €&quot;_-;\-* #,##0.00&quot; €&quot;_-;_-* \-??&quot; €&quot;_-;_-@_-"/>
    <numFmt numFmtId="170" formatCode="_-* #,##0\ _F_-;\-* #,##0\ _F_-;_-* \-??\ _F_-;_-@_-"/>
    <numFmt numFmtId="171" formatCode="#,##0_ ;\-#,##0\ "/>
    <numFmt numFmtId="172" formatCode="_-* #,##0.00\ _F_-;\-* #,##0.00\ _F_-;_-* &quot;-&quot;??\ _F_-;_-@_-"/>
    <numFmt numFmtId="173" formatCode="_-* #,##0\ &quot;€&quot;_-;\-* #,##0\ &quot;€&quot;_-;_-* &quot;-&quot;??\ &quot;€&quot;_-;_-@_-"/>
    <numFmt numFmtId="174" formatCode="_-* #,##0\ _F_-;\-* #,##0\ _F_-;_-* &quot;-&quot;??\ _F_-;_-@_-"/>
    <numFmt numFmtId="175" formatCode="0.0%"/>
    <numFmt numFmtId="176" formatCode="#,##0\ &quot;€&quot;"/>
    <numFmt numFmtId="177" formatCode="\+0;\-0"/>
  </numFmts>
  <fonts count="17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1"/>
      <color theme="1"/>
      <name val="Calibri"/>
      <family val="2"/>
      <scheme val="minor"/>
    </font>
    <font>
      <sz val="10"/>
      <color theme="1"/>
      <name val="Calibri"/>
      <family val="2"/>
    </font>
    <font>
      <sz val="11"/>
      <color theme="1"/>
      <name val="Calibri"/>
      <family val="2"/>
      <scheme val="minor"/>
    </font>
    <font>
      <sz val="10"/>
      <name val="Arial"/>
      <family val="2"/>
    </font>
    <font>
      <sz val="11"/>
      <color indexed="8"/>
      <name val="Calibri"/>
      <family val="2"/>
    </font>
    <font>
      <sz val="10"/>
      <color indexed="8"/>
      <name val="Times New Roman"/>
      <family val="1"/>
    </font>
    <font>
      <b/>
      <sz val="10"/>
      <name val="Arial"/>
      <family val="2"/>
    </font>
    <font>
      <b/>
      <sz val="14"/>
      <color indexed="17"/>
      <name val="Arial"/>
      <family val="2"/>
    </font>
    <font>
      <b/>
      <sz val="12"/>
      <color indexed="9"/>
      <name val="Arial"/>
      <family val="2"/>
    </font>
    <font>
      <sz val="11"/>
      <name val="Arial"/>
      <family val="2"/>
    </font>
    <font>
      <b/>
      <sz val="12"/>
      <name val="Arial"/>
      <family val="2"/>
    </font>
    <font>
      <sz val="12"/>
      <name val="Arial"/>
      <family val="2"/>
    </font>
    <font>
      <b/>
      <sz val="14"/>
      <name val="Arial"/>
      <family val="2"/>
    </font>
    <font>
      <b/>
      <sz val="14"/>
      <color indexed="9"/>
      <name val="Arial"/>
      <family val="2"/>
    </font>
    <font>
      <sz val="10"/>
      <name val="Arial"/>
      <family val="2"/>
    </font>
    <font>
      <b/>
      <sz val="18"/>
      <name val="Arial"/>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1"/>
      <color indexed="9"/>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theme="1"/>
      <name val="Calibri"/>
      <family val="2"/>
      <scheme val="minor"/>
    </font>
    <font>
      <sz val="11"/>
      <color theme="0"/>
      <name val="Arial"/>
      <family val="2"/>
    </font>
    <font>
      <b/>
      <sz val="12"/>
      <color theme="0"/>
      <name val="Arial"/>
      <family val="2"/>
    </font>
    <font>
      <sz val="10"/>
      <color rgb="FFFF0000"/>
      <name val="Arial"/>
      <family val="2"/>
    </font>
    <font>
      <sz val="10"/>
      <name val="Calibri"/>
      <family val="2"/>
      <scheme val="minor"/>
    </font>
    <font>
      <sz val="12"/>
      <name val="Calibri"/>
      <family val="2"/>
      <scheme val="minor"/>
    </font>
    <font>
      <b/>
      <sz val="12"/>
      <name val="Calibri"/>
      <family val="2"/>
      <scheme val="minor"/>
    </font>
    <font>
      <b/>
      <sz val="14"/>
      <name val="Calibri"/>
      <family val="2"/>
      <scheme val="minor"/>
    </font>
    <font>
      <b/>
      <sz val="14"/>
      <color rgb="FFFF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FF0000"/>
      <name val="Calibri"/>
      <family val="2"/>
      <scheme val="minor"/>
    </font>
    <font>
      <b/>
      <sz val="10"/>
      <name val="Calibri"/>
      <family val="2"/>
      <scheme val="minor"/>
    </font>
    <font>
      <sz val="10"/>
      <name val="Arial"/>
      <family val="2"/>
    </font>
    <font>
      <sz val="14"/>
      <name val="Calibri"/>
      <family val="2"/>
      <scheme val="minor"/>
    </font>
    <font>
      <i/>
      <sz val="10"/>
      <name val="Calibri"/>
      <family val="2"/>
      <scheme val="minor"/>
    </font>
    <font>
      <b/>
      <sz val="10"/>
      <color indexed="10"/>
      <name val="Arial"/>
      <family val="2"/>
    </font>
    <font>
      <sz val="10"/>
      <name val="Verdana"/>
      <family val="2"/>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i/>
      <u/>
      <sz val="10"/>
      <color rgb="FF000000"/>
      <name val="Liberation Sans"/>
    </font>
    <font>
      <b/>
      <sz val="14"/>
      <color theme="4" tint="-0.499984740745262"/>
      <name val="Arial"/>
      <family val="2"/>
    </font>
    <font>
      <b/>
      <i/>
      <sz val="14"/>
      <color indexed="9"/>
      <name val="Arial"/>
      <family val="2"/>
    </font>
    <font>
      <b/>
      <sz val="12"/>
      <name val="Times New Roman"/>
      <family val="1"/>
    </font>
    <font>
      <sz val="11"/>
      <name val="Times New Roman"/>
      <family val="1"/>
    </font>
    <font>
      <b/>
      <sz val="11"/>
      <name val="Times New Roman"/>
      <family val="1"/>
    </font>
    <font>
      <b/>
      <i/>
      <sz val="10"/>
      <name val="Calibri"/>
      <family val="2"/>
      <scheme val="minor"/>
    </font>
    <font>
      <sz val="10"/>
      <color theme="0"/>
      <name val="Calibri"/>
      <family val="2"/>
      <scheme val="minor"/>
    </font>
    <font>
      <u/>
      <sz val="10"/>
      <color indexed="12"/>
      <name val="Arial"/>
      <family val="2"/>
    </font>
    <font>
      <b/>
      <sz val="11"/>
      <color rgb="FFFF0000"/>
      <name val="Times New Roman"/>
      <family val="1"/>
    </font>
    <font>
      <b/>
      <sz val="14"/>
      <color theme="4" tint="-0.249977111117893"/>
      <name val="Arial"/>
      <family val="2"/>
    </font>
    <font>
      <sz val="10"/>
      <color rgb="FFFF0000"/>
      <name val="Calibri"/>
      <family val="2"/>
      <scheme val="minor"/>
    </font>
    <font>
      <sz val="14"/>
      <name val="Arial"/>
      <family val="2"/>
    </font>
    <font>
      <sz val="11"/>
      <color rgb="FF000000"/>
      <name val="Calibri"/>
      <family val="2"/>
      <charset val="1"/>
    </font>
    <font>
      <b/>
      <sz val="10"/>
      <color rgb="FFFF0000"/>
      <name val="Calibri"/>
      <family val="2"/>
      <scheme val="minor"/>
    </font>
    <font>
      <sz val="8"/>
      <name val="Arial"/>
      <family val="2"/>
    </font>
    <font>
      <sz val="10"/>
      <name val="Arial"/>
      <family val="2"/>
    </font>
    <font>
      <sz val="10"/>
      <color theme="0"/>
      <name val="Arial"/>
      <family val="2"/>
    </font>
    <font>
      <b/>
      <sz val="10"/>
      <color theme="0"/>
      <name val="Arial"/>
      <family val="2"/>
    </font>
    <font>
      <b/>
      <sz val="14"/>
      <color theme="0"/>
      <name val="Arial"/>
      <family val="2"/>
    </font>
    <font>
      <i/>
      <u/>
      <sz val="10"/>
      <name val="Calibri"/>
      <family val="2"/>
      <scheme val="minor"/>
    </font>
    <font>
      <b/>
      <i/>
      <sz val="14"/>
      <name val="Calibri"/>
      <family val="2"/>
      <scheme val="minor"/>
    </font>
    <font>
      <u/>
      <sz val="10"/>
      <color indexed="9"/>
      <name val="Calibri"/>
      <family val="2"/>
      <scheme val="minor"/>
    </font>
    <font>
      <b/>
      <sz val="14"/>
      <color indexed="17"/>
      <name val="Calibri"/>
      <family val="2"/>
      <scheme val="minor"/>
    </font>
    <font>
      <b/>
      <sz val="10"/>
      <color indexed="17"/>
      <name val="Calibri"/>
      <family val="2"/>
      <scheme val="minor"/>
    </font>
    <font>
      <b/>
      <sz val="10"/>
      <color indexed="59"/>
      <name val="Calibri"/>
      <family val="2"/>
      <scheme val="minor"/>
    </font>
    <font>
      <sz val="10"/>
      <color indexed="59"/>
      <name val="Calibri"/>
      <family val="2"/>
      <scheme val="minor"/>
    </font>
    <font>
      <b/>
      <sz val="10"/>
      <color indexed="17"/>
      <name val="Arial"/>
      <family val="2"/>
    </font>
    <font>
      <b/>
      <sz val="16"/>
      <name val="Calibri"/>
      <family val="2"/>
      <scheme val="minor"/>
    </font>
    <font>
      <sz val="16"/>
      <name val="Calibri"/>
      <family val="2"/>
      <scheme val="minor"/>
    </font>
    <font>
      <i/>
      <sz val="14"/>
      <name val="Calibri"/>
      <family val="2"/>
      <scheme val="minor"/>
    </font>
    <font>
      <sz val="14"/>
      <color theme="0"/>
      <name val="Calibri"/>
      <family val="2"/>
      <scheme val="minor"/>
    </font>
    <font>
      <sz val="14"/>
      <color rgb="FFFF0000"/>
      <name val="Calibri"/>
      <family val="2"/>
      <scheme val="minor"/>
    </font>
    <font>
      <b/>
      <sz val="18"/>
      <name val="Calibri"/>
      <family val="2"/>
      <scheme val="minor"/>
    </font>
    <font>
      <b/>
      <sz val="18"/>
      <color rgb="FFFF0000"/>
      <name val="Calibri"/>
      <family val="2"/>
      <scheme val="minor"/>
    </font>
    <font>
      <sz val="18"/>
      <name val="Calibri"/>
      <family val="2"/>
      <scheme val="minor"/>
    </font>
    <font>
      <b/>
      <sz val="20"/>
      <name val="Calibri"/>
      <family val="2"/>
      <scheme val="minor"/>
    </font>
    <font>
      <b/>
      <sz val="20"/>
      <color rgb="FFFF0000"/>
      <name val="Calibri"/>
      <family val="2"/>
      <scheme val="minor"/>
    </font>
    <font>
      <sz val="20"/>
      <name val="Calibri"/>
      <family val="2"/>
      <scheme val="minor"/>
    </font>
    <font>
      <b/>
      <sz val="22"/>
      <name val="Calibri"/>
      <family val="2"/>
      <scheme val="minor"/>
    </font>
    <font>
      <b/>
      <sz val="22"/>
      <color rgb="FFFF0000"/>
      <name val="Calibri"/>
      <family val="2"/>
      <scheme val="minor"/>
    </font>
    <font>
      <sz val="22"/>
      <name val="Calibri"/>
      <family val="2"/>
      <scheme val="minor"/>
    </font>
    <font>
      <b/>
      <sz val="26"/>
      <name val="Calibri"/>
      <family val="2"/>
      <scheme val="minor"/>
    </font>
    <font>
      <b/>
      <sz val="26"/>
      <color rgb="FFFF0000"/>
      <name val="Calibri"/>
      <family val="2"/>
      <scheme val="minor"/>
    </font>
    <font>
      <sz val="26"/>
      <name val="Calibri"/>
      <family val="2"/>
      <scheme val="minor"/>
    </font>
    <font>
      <sz val="28"/>
      <name val="Calibri"/>
      <family val="2"/>
      <scheme val="minor"/>
    </font>
    <font>
      <b/>
      <sz val="28"/>
      <name val="Calibri"/>
      <family val="2"/>
      <scheme val="minor"/>
    </font>
    <font>
      <b/>
      <sz val="28"/>
      <color rgb="FFFF0000"/>
      <name val="Calibri"/>
      <family val="2"/>
      <scheme val="minor"/>
    </font>
    <font>
      <b/>
      <u/>
      <sz val="14"/>
      <name val="Arial"/>
      <family val="2"/>
    </font>
    <font>
      <b/>
      <u/>
      <sz val="20"/>
      <name val="Arial"/>
      <family val="2"/>
    </font>
    <font>
      <b/>
      <i/>
      <u/>
      <sz val="14"/>
      <name val="Arial"/>
      <family val="2"/>
    </font>
    <font>
      <sz val="14"/>
      <color indexed="59"/>
      <name val="Arial"/>
      <family val="2"/>
    </font>
    <font>
      <i/>
      <sz val="12"/>
      <name val="Arial"/>
      <family val="2"/>
    </font>
    <font>
      <b/>
      <sz val="14"/>
      <color indexed="59"/>
      <name val="Arial"/>
      <family val="2"/>
    </font>
    <font>
      <b/>
      <sz val="11"/>
      <color indexed="17"/>
      <name val="Arial"/>
      <family val="2"/>
    </font>
    <font>
      <b/>
      <sz val="11"/>
      <color indexed="59"/>
      <name val="Arial"/>
      <family val="2"/>
    </font>
    <font>
      <sz val="11"/>
      <color indexed="59"/>
      <name val="Arial"/>
      <family val="2"/>
    </font>
    <font>
      <b/>
      <sz val="12"/>
      <color indexed="56"/>
      <name val="Arial"/>
      <family val="2"/>
    </font>
    <font>
      <sz val="9"/>
      <name val="Arial"/>
      <family val="2"/>
    </font>
    <font>
      <b/>
      <sz val="9"/>
      <color indexed="17"/>
      <name val="Arial"/>
      <family val="2"/>
    </font>
    <font>
      <b/>
      <sz val="9"/>
      <name val="Arial"/>
      <family val="2"/>
    </font>
    <font>
      <b/>
      <u/>
      <sz val="9"/>
      <name val="Arial"/>
      <family val="2"/>
    </font>
    <font>
      <b/>
      <sz val="9"/>
      <color indexed="59"/>
      <name val="Arial"/>
      <family val="2"/>
    </font>
    <font>
      <b/>
      <i/>
      <u/>
      <sz val="9"/>
      <name val="Arial"/>
      <family val="2"/>
    </font>
    <font>
      <sz val="9"/>
      <color indexed="10"/>
      <name val="Arial"/>
      <family val="2"/>
    </font>
    <font>
      <b/>
      <sz val="20"/>
      <name val="Arial"/>
      <family val="2"/>
    </font>
    <font>
      <b/>
      <sz val="12"/>
      <color indexed="17"/>
      <name val="Arial"/>
      <family val="2"/>
    </font>
    <font>
      <b/>
      <sz val="12"/>
      <color indexed="59"/>
      <name val="Arial"/>
      <family val="2"/>
    </font>
    <font>
      <b/>
      <i/>
      <u/>
      <sz val="12"/>
      <name val="Arial"/>
      <family val="2"/>
    </font>
    <font>
      <sz val="10"/>
      <color indexed="10"/>
      <name val="Arial"/>
      <family val="2"/>
    </font>
    <font>
      <b/>
      <i/>
      <sz val="14"/>
      <name val="Arial"/>
      <family val="2"/>
    </font>
    <font>
      <b/>
      <i/>
      <sz val="10"/>
      <name val="Arial"/>
      <family val="2"/>
    </font>
    <font>
      <sz val="10"/>
      <color theme="1"/>
      <name val="Calibri"/>
      <family val="2"/>
      <scheme val="minor"/>
    </font>
    <font>
      <b/>
      <i/>
      <sz val="10"/>
      <color rgb="FFFF0000"/>
      <name val="Arial"/>
      <family val="2"/>
    </font>
    <font>
      <b/>
      <sz val="18"/>
      <color rgb="FF0070C0"/>
      <name val="Arial"/>
      <family val="2"/>
    </font>
    <font>
      <b/>
      <sz val="10"/>
      <color rgb="FF0070C0"/>
      <name val="Arial"/>
      <family val="2"/>
    </font>
    <font>
      <sz val="11"/>
      <name val="Arial Narrow"/>
      <family val="2"/>
    </font>
    <font>
      <b/>
      <sz val="11"/>
      <name val="Arial Narrow"/>
      <family val="2"/>
    </font>
    <font>
      <sz val="11"/>
      <color rgb="FF0070C0"/>
      <name val="Arial Narrow"/>
      <family val="2"/>
    </font>
    <font>
      <sz val="11"/>
      <name val="Calibri"/>
      <family val="2"/>
      <scheme val="minor"/>
    </font>
    <font>
      <b/>
      <sz val="11"/>
      <color rgb="FF0070C0"/>
      <name val="Arial Narrow"/>
      <family val="2"/>
    </font>
    <font>
      <b/>
      <sz val="11"/>
      <color rgb="FF0070C0"/>
      <name val="Arial"/>
      <family val="2"/>
    </font>
    <font>
      <b/>
      <sz val="11"/>
      <name val="Arial"/>
      <family val="2"/>
    </font>
    <font>
      <b/>
      <sz val="9"/>
      <color indexed="81"/>
      <name val="Tahoma"/>
      <family val="2"/>
    </font>
    <font>
      <sz val="9"/>
      <color indexed="81"/>
      <name val="Tahoma"/>
      <family val="2"/>
    </font>
    <font>
      <sz val="16"/>
      <color theme="0"/>
      <name val="Arial"/>
      <family val="2"/>
    </font>
  </fonts>
  <fills count="107">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9"/>
        <bgColor indexed="26"/>
      </patternFill>
    </fill>
    <fill>
      <patternFill patternType="solid">
        <fgColor indexed="17"/>
        <bgColor indexed="64"/>
      </patternFill>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rgb="FFFFFFFF"/>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indexed="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CFC0A0"/>
        <bgColor indexed="64"/>
      </patternFill>
    </fill>
    <fill>
      <patternFill patternType="solid">
        <fgColor rgb="FFC0C0C0"/>
        <bgColor indexed="64"/>
      </patternFill>
    </fill>
    <fill>
      <patternFill patternType="solid">
        <fgColor rgb="FFEEECE1"/>
        <bgColor indexed="64"/>
      </patternFill>
    </fill>
    <fill>
      <patternFill patternType="solid">
        <fgColor theme="4"/>
        <bgColor indexed="31"/>
      </patternFill>
    </fill>
    <fill>
      <patternFill patternType="solid">
        <fgColor theme="8" tint="0.39997558519241921"/>
        <bgColor indexed="31"/>
      </patternFill>
    </fill>
    <fill>
      <patternFill patternType="solid">
        <fgColor theme="8" tint="0.39997558519241921"/>
        <bgColor indexed="46"/>
      </patternFill>
    </fill>
    <fill>
      <patternFill patternType="solid">
        <fgColor theme="4" tint="0.79998168889431442"/>
        <bgColor indexed="46"/>
      </patternFill>
    </fill>
    <fill>
      <patternFill patternType="solid">
        <fgColor rgb="FFF5FAFD"/>
        <bgColor indexed="64"/>
      </patternFill>
    </fill>
    <fill>
      <patternFill patternType="solid">
        <fgColor rgb="FFFEF5F0"/>
        <bgColor indexed="64"/>
      </patternFill>
    </fill>
    <fill>
      <patternFill patternType="solid">
        <fgColor theme="2" tint="-9.9978637043366805E-2"/>
        <bgColor indexed="64"/>
      </patternFill>
    </fill>
    <fill>
      <patternFill patternType="lightUp">
        <fgColor theme="5" tint="0.79998168889431442"/>
        <bgColor rgb="FFFEF8F4"/>
      </patternFill>
    </fill>
    <fill>
      <patternFill patternType="lightUp">
        <fgColor theme="5" tint="0.79998168889431442"/>
        <bgColor theme="5" tint="0.79995117038483843"/>
      </patternFill>
    </fill>
    <fill>
      <patternFill patternType="lightUp">
        <fgColor theme="4" tint="0.79998168889431442"/>
        <bgColor rgb="FFF5FAFD"/>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EFEADF"/>
        <bgColor indexed="64"/>
      </patternFill>
    </fill>
    <fill>
      <patternFill patternType="solid">
        <fgColor rgb="FFDDD9C4"/>
        <bgColor indexed="64"/>
      </patternFill>
    </fill>
    <fill>
      <patternFill patternType="solid">
        <fgColor rgb="FFBFBFBF"/>
        <bgColor indexed="64"/>
      </patternFill>
    </fill>
    <fill>
      <patternFill patternType="solid">
        <fgColor indexed="9"/>
        <bgColor indexed="64"/>
      </patternFill>
    </fill>
    <fill>
      <patternFill patternType="solid">
        <fgColor indexed="8"/>
        <bgColor indexed="64"/>
      </patternFill>
    </fill>
    <fill>
      <patternFill patternType="lightUp">
        <fgColor theme="0" tint="-4.9989318521683403E-2"/>
        <bgColor theme="0" tint="-0.14999847407452621"/>
      </patternFill>
    </fill>
  </fills>
  <borders count="36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hair">
        <color indexed="64"/>
      </top>
      <bottom style="hair">
        <color indexed="64"/>
      </bottom>
      <diagonal/>
    </border>
    <border>
      <left style="thin">
        <color indexed="64"/>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hair">
        <color indexed="64"/>
      </top>
      <bottom style="hair">
        <color indexed="64"/>
      </bottom>
      <diagonal/>
    </border>
    <border>
      <left style="medium">
        <color indexed="64"/>
      </left>
      <right style="thin">
        <color indexed="8"/>
      </right>
      <top/>
      <bottom style="thin">
        <color indexed="64"/>
      </bottom>
      <diagonal/>
    </border>
    <border>
      <left style="thin">
        <color indexed="8"/>
      </left>
      <right style="thin">
        <color indexed="8"/>
      </right>
      <top style="hair">
        <color indexed="64"/>
      </top>
      <bottom style="thin">
        <color indexed="64"/>
      </bottom>
      <diagonal/>
    </border>
    <border>
      <left style="thin">
        <color indexed="8"/>
      </left>
      <right style="medium">
        <color indexed="64"/>
      </right>
      <top style="hair">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8"/>
      </right>
      <top style="medium">
        <color indexed="64"/>
      </top>
      <bottom style="hair">
        <color indexed="64"/>
      </bottom>
      <diagonal/>
    </border>
    <border>
      <left style="thin">
        <color indexed="8"/>
      </left>
      <right style="thin">
        <color indexed="8"/>
      </right>
      <top style="hair">
        <color indexed="64"/>
      </top>
      <bottom style="medium">
        <color indexed="64"/>
      </bottom>
      <diagonal/>
    </border>
    <border>
      <left style="thin">
        <color indexed="8"/>
      </left>
      <right style="medium">
        <color indexed="64"/>
      </right>
      <top style="hair">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indexed="64"/>
      </left>
      <right style="thin">
        <color indexed="64"/>
      </right>
      <top/>
      <bottom style="thin">
        <color indexed="64"/>
      </bottom>
      <diagonal/>
    </border>
    <border>
      <left/>
      <right/>
      <top style="thin">
        <color indexed="8"/>
      </top>
      <bottom style="thin">
        <color indexed="8"/>
      </bottom>
      <diagonal/>
    </border>
    <border>
      <left/>
      <right style="medium">
        <color indexed="64"/>
      </right>
      <top style="medium">
        <color indexed="64"/>
      </top>
      <bottom style="medium">
        <color indexed="64"/>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thin">
        <color indexed="8"/>
      </left>
      <right style="thin">
        <color indexed="8"/>
      </right>
      <top/>
      <bottom style="hair">
        <color indexed="64"/>
      </bottom>
      <diagonal/>
    </border>
    <border>
      <left style="medium">
        <color indexed="64"/>
      </left>
      <right style="thin">
        <color indexed="8"/>
      </right>
      <top/>
      <bottom/>
      <diagonal/>
    </border>
    <border>
      <left style="thin">
        <color indexed="8"/>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thick">
        <color indexed="8"/>
      </right>
      <top style="medium">
        <color indexed="64"/>
      </top>
      <bottom style="medium">
        <color indexed="8"/>
      </bottom>
      <diagonal/>
    </border>
    <border>
      <left style="medium">
        <color indexed="8"/>
      </left>
      <right style="medium">
        <color indexed="8"/>
      </right>
      <top style="medium">
        <color indexed="8"/>
      </top>
      <bottom style="medium">
        <color indexed="64"/>
      </bottom>
      <diagonal/>
    </border>
    <border>
      <left style="medium">
        <color indexed="8"/>
      </left>
      <right style="thick">
        <color indexed="8"/>
      </right>
      <top style="medium">
        <color indexed="8"/>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medium">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hair">
        <color auto="1"/>
      </bottom>
      <diagonal/>
    </border>
    <border>
      <left style="medium">
        <color auto="1"/>
      </left>
      <right style="thin">
        <color auto="1"/>
      </right>
      <top style="thin">
        <color auto="1"/>
      </top>
      <bottom style="hair">
        <color auto="1"/>
      </bottom>
      <diagonal/>
    </border>
    <border>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bottom style="hair">
        <color auto="1"/>
      </bottom>
      <diagonal/>
    </border>
    <border>
      <left style="medium">
        <color auto="1"/>
      </left>
      <right style="thin">
        <color auto="1"/>
      </right>
      <top/>
      <bottom style="hair">
        <color auto="1"/>
      </bottom>
      <diagonal/>
    </border>
    <border>
      <left/>
      <right style="medium">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top style="hair">
        <color auto="1"/>
      </top>
      <bottom style="hair">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style="hair">
        <color auto="1"/>
      </left>
      <right style="medium">
        <color auto="1"/>
      </right>
      <top style="thin">
        <color auto="1"/>
      </top>
      <bottom style="hair">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medium">
        <color auto="1"/>
      </right>
      <top style="hair">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right style="hair">
        <color auto="1"/>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thin">
        <color auto="1"/>
      </right>
      <top/>
      <bottom style="medium">
        <color auto="1"/>
      </bottom>
      <diagonal/>
    </border>
    <border>
      <left style="hair">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thin">
        <color auto="1"/>
      </top>
      <bottom/>
      <diagonal/>
    </border>
    <border>
      <left style="hair">
        <color auto="1"/>
      </left>
      <right style="medium">
        <color auto="1"/>
      </right>
      <top style="thin">
        <color auto="1"/>
      </top>
      <bottom/>
      <diagonal/>
    </border>
    <border>
      <left style="thin">
        <color auto="1"/>
      </left>
      <right/>
      <top/>
      <bottom/>
      <diagonal/>
    </border>
    <border>
      <left/>
      <right style="hair">
        <color auto="1"/>
      </right>
      <top style="hair">
        <color auto="1"/>
      </top>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bottom style="medium">
        <color auto="1"/>
      </bottom>
      <diagonal/>
    </border>
    <border>
      <left/>
      <right style="hair">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bottom/>
      <diagonal/>
    </border>
    <border>
      <left style="medium">
        <color auto="1"/>
      </left>
      <right style="thin">
        <color auto="1"/>
      </right>
      <top/>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style="medium">
        <color auto="1"/>
      </right>
      <top style="hair">
        <color auto="1"/>
      </top>
      <bottom style="hair">
        <color auto="1"/>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hair">
        <color auto="1"/>
      </top>
      <bottom style="hair">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hair">
        <color auto="1"/>
      </bottom>
      <diagonal/>
    </border>
    <border>
      <left style="medium">
        <color auto="1"/>
      </left>
      <right style="thin">
        <color auto="1"/>
      </right>
      <top style="thin">
        <color auto="1"/>
      </top>
      <bottom style="hair">
        <color auto="1"/>
      </bottom>
      <diagonal/>
    </border>
    <border>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bottom style="hair">
        <color auto="1"/>
      </bottom>
      <diagonal/>
    </border>
    <border>
      <left style="medium">
        <color auto="1"/>
      </left>
      <right style="thin">
        <color auto="1"/>
      </right>
      <top/>
      <bottom style="hair">
        <color auto="1"/>
      </bottom>
      <diagonal/>
    </border>
    <border>
      <left/>
      <right style="medium">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top style="hair">
        <color auto="1"/>
      </top>
      <bottom style="hair">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250">
    <xf numFmtId="0" fontId="0" fillId="0" borderId="0" applyNumberFormat="0" applyFont="0"/>
    <xf numFmtId="0" fontId="12" fillId="3"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4" borderId="0" applyNumberFormat="0" applyBorder="0" applyAlignment="0" applyProtection="0"/>
    <xf numFmtId="0" fontId="24" fillId="15" borderId="0" applyNumberFormat="0" applyBorder="0" applyAlignment="0" applyProtection="0"/>
    <xf numFmtId="0" fontId="24" fillId="10"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5" fillId="0" borderId="0" applyNumberFormat="0" applyFill="0" applyBorder="0" applyAlignment="0" applyProtection="0"/>
    <xf numFmtId="0" fontId="26" fillId="11" borderId="1" applyNumberFormat="0" applyAlignment="0" applyProtection="0"/>
    <xf numFmtId="0" fontId="27" fillId="0" borderId="2" applyNumberFormat="0" applyFill="0" applyAlignment="0" applyProtection="0"/>
    <xf numFmtId="0" fontId="28" fillId="4" borderId="1" applyNumberFormat="0" applyAlignment="0" applyProtection="0"/>
    <xf numFmtId="0" fontId="12" fillId="0" borderId="0"/>
    <xf numFmtId="0" fontId="29" fillId="5" borderId="0" applyNumberFormat="0" applyBorder="0" applyAlignment="0" applyProtection="0"/>
    <xf numFmtId="166" fontId="12" fillId="0" borderId="0"/>
    <xf numFmtId="167" fontId="12" fillId="0" borderId="0"/>
    <xf numFmtId="166" fontId="12" fillId="0" borderId="0"/>
    <xf numFmtId="172" fontId="22" fillId="0" borderId="0" applyFont="0" applyFill="0" applyBorder="0" applyAlignment="0" applyProtection="0"/>
    <xf numFmtId="165" fontId="22" fillId="0" borderId="0" applyFill="0" applyBorder="0" applyAlignment="0" applyProtection="0"/>
    <xf numFmtId="165" fontId="22" fillId="0" borderId="0" applyFill="0" applyBorder="0" applyAlignment="0" applyProtection="0"/>
    <xf numFmtId="165" fontId="22" fillId="0" borderId="0" applyFont="0" applyFill="0" applyBorder="0" applyAlignment="0" applyProtection="0"/>
    <xf numFmtId="44" fontId="11" fillId="0" borderId="0" applyFill="0" applyBorder="0" applyAlignment="0" applyProtection="0"/>
    <xf numFmtId="168" fontId="12" fillId="0" borderId="0"/>
    <xf numFmtId="169" fontId="12" fillId="0" borderId="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22" fillId="0" borderId="0" applyFont="0" applyFill="0" applyBorder="0" applyAlignment="0" applyProtection="0"/>
    <xf numFmtId="0" fontId="30" fillId="13" borderId="0" applyNumberFormat="0" applyBorder="0" applyAlignment="0" applyProtection="0"/>
    <xf numFmtId="0" fontId="22" fillId="0" borderId="0"/>
    <xf numFmtId="0" fontId="12" fillId="0" borderId="0"/>
    <xf numFmtId="0" fontId="13" fillId="0" borderId="0"/>
    <xf numFmtId="0" fontId="40" fillId="0" borderId="0"/>
    <xf numFmtId="0" fontId="22" fillId="7" borderId="3" applyNumberFormat="0" applyFont="0" applyAlignment="0" applyProtection="0"/>
    <xf numFmtId="0" fontId="31" fillId="6" borderId="0" applyNumberFormat="0" applyBorder="0" applyAlignment="0" applyProtection="0"/>
    <xf numFmtId="0" fontId="32" fillId="11" borderId="4" applyNumberFormat="0" applyAlignment="0" applyProtection="0"/>
    <xf numFmtId="0" fontId="33" fillId="0" borderId="0" applyNumberFormat="0" applyFill="0" applyBorder="0" applyAlignment="0" applyProtection="0"/>
    <xf numFmtId="0" fontId="36" fillId="0" borderId="0" applyNumberFormat="0" applyFill="0" applyBorder="0" applyAlignment="0" applyProtection="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34" fillId="0" borderId="8" applyNumberFormat="0" applyFill="0" applyAlignment="0" applyProtection="0"/>
    <xf numFmtId="0" fontId="35" fillId="23" borderId="9" applyNumberFormat="0" applyAlignment="0" applyProtection="0"/>
    <xf numFmtId="0" fontId="11" fillId="0" borderId="0"/>
    <xf numFmtId="0" fontId="49" fillId="0" borderId="0" applyNumberFormat="0" applyFill="0" applyBorder="0" applyAlignment="0" applyProtection="0"/>
    <xf numFmtId="0" fontId="50" fillId="0" borderId="14" applyNumberFormat="0" applyFill="0" applyAlignment="0" applyProtection="0"/>
    <xf numFmtId="0" fontId="51" fillId="0" borderId="15" applyNumberFormat="0" applyFill="0" applyAlignment="0" applyProtection="0"/>
    <xf numFmtId="0" fontId="52" fillId="0" borderId="16" applyNumberFormat="0" applyFill="0" applyAlignment="0" applyProtection="0"/>
    <xf numFmtId="0" fontId="52" fillId="0" borderId="0" applyNumberFormat="0" applyFill="0" applyBorder="0" applyAlignment="0" applyProtection="0"/>
    <xf numFmtId="0" fontId="53" fillId="35" borderId="0" applyNumberFormat="0" applyBorder="0" applyAlignment="0" applyProtection="0"/>
    <xf numFmtId="0" fontId="54" fillId="36" borderId="0" applyNumberFormat="0" applyBorder="0" applyAlignment="0" applyProtection="0"/>
    <xf numFmtId="0" fontId="55" fillId="37" borderId="0" applyNumberFormat="0" applyBorder="0" applyAlignment="0" applyProtection="0"/>
    <xf numFmtId="0" fontId="56" fillId="38" borderId="17" applyNumberFormat="0" applyAlignment="0" applyProtection="0"/>
    <xf numFmtId="0" fontId="57" fillId="39" borderId="18" applyNumberFormat="0" applyAlignment="0" applyProtection="0"/>
    <xf numFmtId="0" fontId="58" fillId="39" borderId="17" applyNumberFormat="0" applyAlignment="0" applyProtection="0"/>
    <xf numFmtId="0" fontId="59" fillId="0" borderId="19" applyNumberFormat="0" applyFill="0" applyAlignment="0" applyProtection="0"/>
    <xf numFmtId="0" fontId="60" fillId="40" borderId="20" applyNumberFormat="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22" applyNumberFormat="0" applyFill="0" applyAlignment="0" applyProtection="0"/>
    <xf numFmtId="0" fontId="64"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64" fillId="49" borderId="0" applyNumberFormat="0" applyBorder="0" applyAlignment="0" applyProtection="0"/>
    <xf numFmtId="0" fontId="64"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64" fillId="57" borderId="0" applyNumberFormat="0" applyBorder="0" applyAlignment="0" applyProtection="0"/>
    <xf numFmtId="0" fontId="64" fillId="58"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64" fillId="61" borderId="0" applyNumberFormat="0" applyBorder="0" applyAlignment="0" applyProtection="0"/>
    <xf numFmtId="0" fontId="64"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64" fillId="65" borderId="0" applyNumberFormat="0" applyBorder="0" applyAlignment="0" applyProtection="0"/>
    <xf numFmtId="0" fontId="10" fillId="41" borderId="21" applyNumberFormat="0" applyFont="0" applyAlignment="0" applyProtection="0"/>
    <xf numFmtId="172" fontId="11" fillId="0" borderId="0" applyFont="0" applyFill="0" applyBorder="0" applyAlignment="0" applyProtection="0"/>
    <xf numFmtId="0" fontId="10" fillId="0" borderId="0"/>
    <xf numFmtId="172" fontId="11" fillId="0" borderId="0" applyFont="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ont="0" applyFill="0" applyBorder="0" applyAlignment="0" applyProtection="0"/>
    <xf numFmtId="44" fontId="11" fillId="0" borderId="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0" fontId="10" fillId="0" borderId="0"/>
    <xf numFmtId="0" fontId="11" fillId="7" borderId="3" applyNumberFormat="0" applyFont="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67" fillId="0" borderId="0"/>
    <xf numFmtId="43" fontId="67" fillId="0" borderId="0" applyFont="0" applyFill="0" applyBorder="0" applyAlignment="0" applyProtection="0"/>
    <xf numFmtId="44" fontId="67" fillId="0" borderId="0" applyFont="0" applyFill="0" applyBorder="0" applyAlignment="0" applyProtection="0"/>
    <xf numFmtId="165" fontId="67"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0" fontId="9" fillId="0" borderId="0"/>
    <xf numFmtId="9" fontId="11" fillId="0" borderId="0" applyFont="0" applyFill="0" applyBorder="0" applyAlignment="0" applyProtection="0"/>
    <xf numFmtId="0" fontId="8" fillId="0" borderId="0"/>
    <xf numFmtId="44" fontId="8" fillId="0" borderId="0" applyFont="0" applyFill="0" applyBorder="0" applyAlignment="0" applyProtection="0"/>
    <xf numFmtId="0" fontId="71" fillId="0" borderId="0"/>
    <xf numFmtId="9" fontId="8" fillId="0" borderId="0" applyFont="0" applyFill="0" applyBorder="0" applyAlignment="0" applyProtection="0"/>
    <xf numFmtId="0" fontId="72" fillId="0" borderId="0"/>
    <xf numFmtId="0" fontId="84" fillId="79" borderId="25" applyNumberFormat="0" applyProtection="0"/>
    <xf numFmtId="0" fontId="73" fillId="0" borderId="0" applyNumberFormat="0" applyBorder="0" applyProtection="0"/>
    <xf numFmtId="0" fontId="74" fillId="73" borderId="0" applyNumberFormat="0" applyBorder="0" applyProtection="0"/>
    <xf numFmtId="0" fontId="74" fillId="74" borderId="0" applyNumberFormat="0" applyBorder="0" applyProtection="0"/>
    <xf numFmtId="0" fontId="73" fillId="75" borderId="0" applyNumberFormat="0" applyBorder="0" applyProtection="0"/>
    <xf numFmtId="0" fontId="75" fillId="76" borderId="0" applyNumberFormat="0" applyBorder="0" applyProtection="0"/>
    <xf numFmtId="0" fontId="76" fillId="77" borderId="0" applyNumberFormat="0" applyBorder="0" applyProtection="0"/>
    <xf numFmtId="0" fontId="77" fillId="0" borderId="0" applyNumberFormat="0" applyBorder="0" applyProtection="0"/>
    <xf numFmtId="0" fontId="78" fillId="78" borderId="0" applyNumberFormat="0" applyBorder="0" applyProtection="0"/>
    <xf numFmtId="0" fontId="79" fillId="0" borderId="0" applyNumberFormat="0" applyBorder="0" applyProtection="0"/>
    <xf numFmtId="0" fontId="80" fillId="0" borderId="0" applyNumberFormat="0" applyBorder="0" applyProtection="0"/>
    <xf numFmtId="0" fontId="81" fillId="0" borderId="0" applyNumberFormat="0" applyBorder="0" applyProtection="0"/>
    <xf numFmtId="0" fontId="82" fillId="0" borderId="0" applyNumberFormat="0" applyBorder="0" applyProtection="0"/>
    <xf numFmtId="0" fontId="83" fillId="79" borderId="0" applyNumberFormat="0" applyBorder="0" applyProtection="0"/>
    <xf numFmtId="0" fontId="85" fillId="0" borderId="0" applyNumberFormat="0" applyBorder="0" applyProtection="0"/>
    <xf numFmtId="0" fontId="72" fillId="0" borderId="0" applyNumberFormat="0" applyFont="0" applyBorder="0" applyProtection="0"/>
    <xf numFmtId="0" fontId="72" fillId="0" borderId="0" applyNumberFormat="0" applyFont="0" applyBorder="0" applyProtection="0"/>
    <xf numFmtId="0" fontId="75" fillId="0" borderId="0" applyNumberFormat="0" applyBorder="0" applyProtection="0"/>
    <xf numFmtId="165"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9" fillId="0" borderId="0"/>
    <xf numFmtId="44" fontId="7" fillId="0" borderId="0" applyFont="0" applyFill="0" applyBorder="0" applyAlignment="0" applyProtection="0"/>
    <xf numFmtId="0" fontId="7" fillId="0" borderId="0"/>
    <xf numFmtId="165" fontId="11" fillId="0" borderId="0" applyFill="0" applyBorder="0" applyAlignment="0" applyProtection="0"/>
    <xf numFmtId="165" fontId="11" fillId="0" borderId="0" applyFill="0" applyBorder="0" applyAlignment="0" applyProtection="0"/>
    <xf numFmtId="165" fontId="11" fillId="0" borderId="0" applyFont="0" applyFill="0" applyBorder="0" applyAlignment="0" applyProtection="0"/>
    <xf numFmtId="44" fontId="11"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0" fontId="6" fillId="0" borderId="0"/>
    <xf numFmtId="0" fontId="6" fillId="43" borderId="0" applyNumberFormat="0" applyBorder="0" applyAlignment="0" applyProtection="0"/>
    <xf numFmtId="0" fontId="6" fillId="44"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5" borderId="0" applyNumberFormat="0" applyBorder="0" applyAlignment="0" applyProtection="0"/>
    <xf numFmtId="0" fontId="6" fillId="56"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41" borderId="21" applyNumberFormat="0" applyFont="0" applyAlignment="0" applyProtection="0"/>
    <xf numFmtId="0" fontId="6" fillId="0" borderId="0"/>
    <xf numFmtId="165" fontId="11" fillId="0" borderId="0" applyFill="0" applyBorder="0" applyAlignment="0" applyProtection="0"/>
    <xf numFmtId="165" fontId="11" fillId="0" borderId="0" applyFill="0" applyBorder="0" applyAlignment="0" applyProtection="0"/>
    <xf numFmtId="165" fontId="11" fillId="0" borderId="0" applyFont="0" applyFill="0" applyBorder="0" applyAlignment="0" applyProtection="0"/>
    <xf numFmtId="44" fontId="11"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0" fontId="6"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7" fillId="0" borderId="0"/>
    <xf numFmtId="165" fontId="11" fillId="0" borderId="0" applyFont="0" applyFill="0" applyBorder="0" applyAlignment="0" applyProtection="0"/>
    <xf numFmtId="0" fontId="5" fillId="0" borderId="0"/>
    <xf numFmtId="0" fontId="93" fillId="0" borderId="0" applyNumberFormat="0" applyFill="0" applyBorder="0" applyAlignment="0" applyProtection="0"/>
    <xf numFmtId="0" fontId="4" fillId="0" borderId="0"/>
    <xf numFmtId="0" fontId="11" fillId="0" borderId="0"/>
    <xf numFmtId="165" fontId="11"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98" fillId="0" borderId="0"/>
    <xf numFmtId="0" fontId="3" fillId="0" borderId="0"/>
    <xf numFmtId="43" fontId="11" fillId="0" borderId="0" applyFont="0" applyFill="0" applyBorder="0" applyAlignment="0" applyProtection="0"/>
    <xf numFmtId="0" fontId="2" fillId="0" borderId="0"/>
    <xf numFmtId="0" fontId="93" fillId="0" borderId="0" applyNumberFormat="0" applyFill="0" applyBorder="0" applyAlignment="0" applyProtection="0"/>
    <xf numFmtId="0" fontId="11" fillId="0" borderId="0"/>
    <xf numFmtId="172" fontId="11" fillId="0" borderId="0" applyFont="0" applyFill="0" applyBorder="0" applyAlignment="0" applyProtection="0"/>
    <xf numFmtId="0" fontId="93" fillId="0" borderId="0" applyNumberFormat="0" applyFill="0" applyBorder="0" applyAlignment="0" applyProtection="0"/>
    <xf numFmtId="0" fontId="11" fillId="0" borderId="0"/>
    <xf numFmtId="172" fontId="11" fillId="0" borderId="0" applyFont="0" applyFill="0" applyBorder="0" applyAlignment="0" applyProtection="0"/>
    <xf numFmtId="0" fontId="1" fillId="0" borderId="0"/>
    <xf numFmtId="0" fontId="93" fillId="0" borderId="0" applyNumberFormat="0" applyFill="0" applyBorder="0" applyAlignment="0" applyProtection="0"/>
    <xf numFmtId="0" fontId="11" fillId="0" borderId="0"/>
    <xf numFmtId="172" fontId="11" fillId="0" borderId="0" applyFont="0" applyFill="0" applyBorder="0" applyAlignment="0" applyProtection="0"/>
    <xf numFmtId="0" fontId="101" fillId="0" borderId="0"/>
    <xf numFmtId="0" fontId="11" fillId="0" borderId="0"/>
    <xf numFmtId="0" fontId="11" fillId="0" borderId="0"/>
  </cellStyleXfs>
  <cellXfs count="1550">
    <xf numFmtId="0" fontId="0" fillId="0" borderId="0" xfId="0"/>
    <xf numFmtId="0" fontId="15" fillId="24" borderId="0" xfId="46" applyFont="1" applyFill="1" applyAlignment="1">
      <alignment vertical="center"/>
    </xf>
    <xf numFmtId="0" fontId="22" fillId="0" borderId="0" xfId="0" applyFont="1"/>
    <xf numFmtId="3" fontId="23" fillId="0" borderId="0" xfId="34" applyNumberFormat="1" applyFont="1" applyFill="1" applyBorder="1" applyAlignment="1">
      <alignment horizontal="right"/>
    </xf>
    <xf numFmtId="3" fontId="14" fillId="0" borderId="0" xfId="34" applyNumberFormat="1" applyFont="1" applyBorder="1" applyAlignment="1">
      <alignment horizontal="right"/>
    </xf>
    <xf numFmtId="0" fontId="19" fillId="0" borderId="10" xfId="0" applyFont="1" applyBorder="1" applyAlignment="1">
      <alignment vertical="center" wrapText="1"/>
    </xf>
    <xf numFmtId="0" fontId="19" fillId="0" borderId="10" xfId="0" quotePrefix="1" applyFont="1" applyBorder="1" applyAlignment="1">
      <alignment horizontal="center" vertical="center" wrapText="1"/>
    </xf>
    <xf numFmtId="3" fontId="18" fillId="28" borderId="10" xfId="34" applyNumberFormat="1" applyFont="1" applyFill="1" applyBorder="1" applyAlignment="1">
      <alignment horizontal="right" vertical="center" wrapText="1"/>
    </xf>
    <xf numFmtId="0" fontId="19" fillId="0" borderId="11" xfId="0" applyFont="1" applyBorder="1" applyAlignment="1">
      <alignment vertical="center" wrapText="1"/>
    </xf>
    <xf numFmtId="0" fontId="19" fillId="0" borderId="11" xfId="0" quotePrefix="1" applyFont="1" applyBorder="1" applyAlignment="1">
      <alignment horizontal="center" vertical="center" wrapText="1"/>
    </xf>
    <xf numFmtId="3" fontId="18" fillId="28" borderId="11" xfId="34" applyNumberFormat="1" applyFont="1" applyFill="1" applyBorder="1" applyAlignment="1">
      <alignment horizontal="right" vertical="center" wrapText="1"/>
    </xf>
    <xf numFmtId="3" fontId="18" fillId="0" borderId="10" xfId="34" applyNumberFormat="1" applyFont="1" applyBorder="1" applyAlignment="1">
      <alignment horizontal="right" vertical="center" wrapText="1"/>
    </xf>
    <xf numFmtId="3" fontId="18" fillId="0" borderId="11" xfId="34" applyNumberFormat="1" applyFont="1" applyBorder="1" applyAlignment="1">
      <alignment horizontal="right" vertical="center" wrapText="1"/>
    </xf>
    <xf numFmtId="0" fontId="0" fillId="0" borderId="0" xfId="0" applyAlignment="1">
      <alignment horizontal="left"/>
    </xf>
    <xf numFmtId="0" fontId="19" fillId="0" borderId="11" xfId="0" applyFont="1" applyBorder="1" applyAlignment="1">
      <alignment horizontal="center" vertical="center" wrapText="1"/>
    </xf>
    <xf numFmtId="0" fontId="44" fillId="0" borderId="0" xfId="46" applyFont="1"/>
    <xf numFmtId="0" fontId="0" fillId="66" borderId="0" xfId="0" applyFill="1"/>
    <xf numFmtId="0" fontId="0" fillId="26" borderId="0" xfId="0" applyFill="1" applyAlignment="1">
      <alignment horizontal="left"/>
    </xf>
    <xf numFmtId="49" fontId="0" fillId="26" borderId="0" xfId="0" applyNumberFormat="1" applyFill="1"/>
    <xf numFmtId="4" fontId="0" fillId="0" borderId="0" xfId="0" applyNumberFormat="1"/>
    <xf numFmtId="0" fontId="44" fillId="0" borderId="0" xfId="46" applyFont="1" applyAlignment="1">
      <alignment vertical="center"/>
    </xf>
    <xf numFmtId="0" fontId="66" fillId="0" borderId="0" xfId="46" applyFont="1"/>
    <xf numFmtId="0" fontId="66" fillId="0" borderId="0" xfId="46" applyFont="1" applyAlignment="1">
      <alignment vertical="center"/>
    </xf>
    <xf numFmtId="0" fontId="44" fillId="0" borderId="0" xfId="46" applyFont="1" applyAlignment="1">
      <alignment horizontal="center"/>
    </xf>
    <xf numFmtId="0" fontId="44" fillId="0" borderId="0" xfId="46" applyFont="1" applyAlignment="1">
      <alignment horizontal="center" vertical="center"/>
    </xf>
    <xf numFmtId="0" fontId="70" fillId="0" borderId="0" xfId="0" applyFont="1"/>
    <xf numFmtId="0" fontId="48" fillId="24" borderId="0" xfId="61" applyFont="1" applyFill="1" applyAlignment="1">
      <alignment vertical="center"/>
    </xf>
    <xf numFmtId="0" fontId="48" fillId="24" borderId="0" xfId="61" applyFont="1" applyFill="1" applyAlignment="1">
      <alignment horizontal="center" vertical="center"/>
    </xf>
    <xf numFmtId="173" fontId="48" fillId="24" borderId="0" xfId="164" applyNumberFormat="1" applyFont="1" applyFill="1" applyAlignment="1">
      <alignment vertical="center"/>
    </xf>
    <xf numFmtId="44" fontId="48" fillId="24" borderId="0" xfId="164" applyFont="1" applyFill="1" applyAlignment="1">
      <alignment vertical="center"/>
    </xf>
    <xf numFmtId="0" fontId="11" fillId="0" borderId="0" xfId="61"/>
    <xf numFmtId="0" fontId="11" fillId="0" borderId="0" xfId="61" applyAlignment="1">
      <alignment vertical="center"/>
    </xf>
    <xf numFmtId="0" fontId="11" fillId="0" borderId="0" xfId="61" applyAlignment="1">
      <alignment horizontal="center" vertical="center"/>
    </xf>
    <xf numFmtId="0" fontId="11" fillId="0" borderId="0" xfId="61" applyAlignment="1">
      <alignment horizontal="left"/>
    </xf>
    <xf numFmtId="173" fontId="11" fillId="0" borderId="0" xfId="164" applyNumberFormat="1" applyFont="1"/>
    <xf numFmtId="44" fontId="87" fillId="24" borderId="0" xfId="164" applyFont="1" applyFill="1" applyAlignment="1">
      <alignment wrapText="1"/>
    </xf>
    <xf numFmtId="0" fontId="88" fillId="0" borderId="0" xfId="61" applyFont="1" applyAlignment="1">
      <alignment horizontal="center" vertical="center"/>
    </xf>
    <xf numFmtId="0" fontId="89" fillId="0" borderId="0" xfId="61" applyFont="1" applyAlignment="1">
      <alignment horizontal="center" vertical="center"/>
    </xf>
    <xf numFmtId="44" fontId="11" fillId="0" borderId="0" xfId="164" applyFont="1"/>
    <xf numFmtId="0" fontId="0" fillId="0" borderId="0" xfId="61" applyFont="1"/>
    <xf numFmtId="173" fontId="89" fillId="84" borderId="12" xfId="164" applyNumberFormat="1" applyFont="1" applyFill="1" applyBorder="1" applyAlignment="1">
      <alignment horizontal="center" vertical="center"/>
    </xf>
    <xf numFmtId="44" fontId="89" fillId="84" borderId="12" xfId="164" applyFont="1" applyFill="1" applyBorder="1" applyAlignment="1">
      <alignment horizontal="center" vertical="center"/>
    </xf>
    <xf numFmtId="44" fontId="89" fillId="84" borderId="13" xfId="164" applyFont="1" applyFill="1" applyBorder="1" applyAlignment="1">
      <alignment horizontal="center" vertical="center"/>
    </xf>
    <xf numFmtId="0" fontId="90" fillId="0" borderId="23" xfId="61" applyFont="1" applyBorder="1" applyAlignment="1">
      <alignment horizontal="left" wrapText="1"/>
    </xf>
    <xf numFmtId="0" fontId="11" fillId="0" borderId="0" xfId="61" applyAlignment="1">
      <alignment horizontal="right"/>
    </xf>
    <xf numFmtId="0" fontId="90" fillId="0" borderId="28" xfId="61" applyFont="1" applyBorder="1" applyAlignment="1">
      <alignment horizontal="left" wrapText="1"/>
    </xf>
    <xf numFmtId="173" fontId="89" fillId="0" borderId="28" xfId="164" applyNumberFormat="1" applyFont="1" applyBorder="1" applyAlignment="1">
      <alignment wrapText="1"/>
    </xf>
    <xf numFmtId="44" fontId="89" fillId="0" borderId="28" xfId="164" applyFont="1" applyBorder="1" applyAlignment="1">
      <alignment wrapText="1"/>
    </xf>
    <xf numFmtId="44" fontId="89" fillId="0" borderId="29" xfId="164" applyFont="1" applyBorder="1" applyAlignment="1">
      <alignment wrapText="1"/>
    </xf>
    <xf numFmtId="0" fontId="90" fillId="32" borderId="31" xfId="61" applyFont="1" applyFill="1" applyBorder="1" applyAlignment="1">
      <alignment horizontal="left" wrapText="1"/>
    </xf>
    <xf numFmtId="0" fontId="90" fillId="32" borderId="23" xfId="61" applyFont="1" applyFill="1" applyBorder="1" applyAlignment="1">
      <alignment horizontal="left" wrapText="1"/>
    </xf>
    <xf numFmtId="0" fontId="90" fillId="32" borderId="32" xfId="61" applyFont="1" applyFill="1" applyBorder="1" applyAlignment="1">
      <alignment horizontal="left" wrapText="1"/>
    </xf>
    <xf numFmtId="173" fontId="90" fillId="32" borderId="32" xfId="164" applyNumberFormat="1" applyFont="1" applyFill="1" applyBorder="1" applyAlignment="1">
      <alignment wrapText="1"/>
    </xf>
    <xf numFmtId="44" fontId="90" fillId="32" borderId="32" xfId="164" applyFont="1" applyFill="1" applyBorder="1" applyAlignment="1">
      <alignment wrapText="1"/>
    </xf>
    <xf numFmtId="44" fontId="90" fillId="32" borderId="33" xfId="164" applyFont="1" applyFill="1" applyBorder="1" applyAlignment="1">
      <alignment wrapText="1"/>
    </xf>
    <xf numFmtId="3" fontId="44" fillId="0" borderId="0" xfId="46" applyNumberFormat="1" applyFont="1" applyAlignment="1">
      <alignment vertical="center"/>
    </xf>
    <xf numFmtId="0" fontId="44" fillId="0" borderId="0" xfId="46" applyFont="1" applyAlignment="1">
      <alignment horizontal="center" vertical="center" wrapText="1"/>
    </xf>
    <xf numFmtId="3" fontId="44" fillId="0" borderId="0" xfId="46" applyNumberFormat="1" applyFont="1" applyAlignment="1">
      <alignment horizontal="right" vertical="center"/>
    </xf>
    <xf numFmtId="3" fontId="66" fillId="0" borderId="0" xfId="46" applyNumberFormat="1" applyFont="1" applyAlignment="1">
      <alignment horizontal="right" vertical="center"/>
    </xf>
    <xf numFmtId="170" fontId="66" fillId="0" borderId="0" xfId="46" applyNumberFormat="1" applyFont="1" applyAlignment="1">
      <alignment vertical="center"/>
    </xf>
    <xf numFmtId="0" fontId="66" fillId="0" borderId="0" xfId="46" applyFont="1" applyAlignment="1">
      <alignment horizontal="right" vertical="center" wrapText="1"/>
    </xf>
    <xf numFmtId="173" fontId="44" fillId="0" borderId="0" xfId="38" applyNumberFormat="1" applyFont="1" applyFill="1" applyBorder="1" applyAlignment="1">
      <alignment vertical="center"/>
    </xf>
    <xf numFmtId="3" fontId="44" fillId="0" borderId="0" xfId="46" applyNumberFormat="1" applyFont="1" applyAlignment="1">
      <alignment horizontal="center"/>
    </xf>
    <xf numFmtId="0" fontId="44" fillId="0" borderId="0" xfId="46" applyFont="1" applyAlignment="1">
      <alignment horizontal="left" vertical="center"/>
    </xf>
    <xf numFmtId="0" fontId="68" fillId="0" borderId="0" xfId="46" applyFont="1"/>
    <xf numFmtId="0" fontId="68" fillId="0" borderId="0" xfId="46" applyFont="1" applyAlignment="1">
      <alignment vertical="center"/>
    </xf>
    <xf numFmtId="0" fontId="66" fillId="0" borderId="0" xfId="46" applyFont="1" applyAlignment="1">
      <alignment horizontal="center" vertical="center"/>
    </xf>
    <xf numFmtId="0" fontId="91" fillId="0" borderId="0" xfId="46" applyFont="1" applyAlignment="1">
      <alignment vertical="center"/>
    </xf>
    <xf numFmtId="3" fontId="91" fillId="0" borderId="0" xfId="46" applyNumberFormat="1" applyFont="1" applyAlignment="1">
      <alignment vertical="center"/>
    </xf>
    <xf numFmtId="170" fontId="91" fillId="0" borderId="0" xfId="31" applyNumberFormat="1" applyFont="1" applyAlignment="1">
      <alignment vertical="center"/>
    </xf>
    <xf numFmtId="170" fontId="44" fillId="0" borderId="0" xfId="31" applyNumberFormat="1" applyFont="1" applyAlignment="1">
      <alignment vertical="center"/>
    </xf>
    <xf numFmtId="0" fontId="91" fillId="24" borderId="0" xfId="46" applyFont="1" applyFill="1" applyAlignment="1">
      <alignment vertical="center"/>
    </xf>
    <xf numFmtId="42" fontId="0" fillId="0" borderId="0" xfId="0" applyNumberFormat="1"/>
    <xf numFmtId="0" fontId="45" fillId="0" borderId="0" xfId="46" applyFont="1"/>
    <xf numFmtId="0" fontId="69" fillId="0" borderId="0" xfId="46" applyFont="1" applyAlignment="1">
      <alignment horizontal="centerContinuous" vertical="center"/>
    </xf>
    <xf numFmtId="0" fontId="47" fillId="0" borderId="0" xfId="46" applyFont="1" applyAlignment="1">
      <alignment horizontal="centerContinuous" vertical="center"/>
    </xf>
    <xf numFmtId="0" fontId="69" fillId="0" borderId="0" xfId="46" applyFont="1" applyAlignment="1">
      <alignment horizontal="left" vertical="center"/>
    </xf>
    <xf numFmtId="173" fontId="44" fillId="24" borderId="0" xfId="38" applyNumberFormat="1" applyFont="1" applyFill="1" applyAlignment="1">
      <alignment vertical="center"/>
    </xf>
    <xf numFmtId="173" fontId="44" fillId="24" borderId="0" xfId="38" applyNumberFormat="1" applyFont="1" applyFill="1" applyAlignment="1">
      <alignment horizontal="left" vertical="center"/>
    </xf>
    <xf numFmtId="173" fontId="44" fillId="0" borderId="0" xfId="38" applyNumberFormat="1" applyFont="1"/>
    <xf numFmtId="173" fontId="44" fillId="0" borderId="0" xfId="38" applyNumberFormat="1" applyFont="1" applyAlignment="1">
      <alignment horizontal="center" vertical="center" wrapText="1"/>
    </xf>
    <xf numFmtId="0" fontId="66" fillId="24" borderId="0" xfId="46" applyFont="1" applyFill="1" applyAlignment="1">
      <alignment horizontal="left" vertical="center"/>
    </xf>
    <xf numFmtId="0" fontId="44" fillId="0" borderId="0" xfId="46" applyFont="1" applyAlignment="1">
      <alignment horizontal="left" vertical="center" wrapText="1"/>
    </xf>
    <xf numFmtId="10" fontId="44" fillId="0" borderId="0" xfId="136" applyNumberFormat="1" applyFont="1"/>
    <xf numFmtId="0" fontId="43" fillId="0" borderId="0" xfId="0" applyFont="1"/>
    <xf numFmtId="3" fontId="43" fillId="0" borderId="0" xfId="0" applyNumberFormat="1" applyFont="1"/>
    <xf numFmtId="173" fontId="44" fillId="0" borderId="0" xfId="46" applyNumberFormat="1" applyFont="1" applyAlignment="1">
      <alignment horizontal="center" vertical="center"/>
    </xf>
    <xf numFmtId="173" fontId="44" fillId="0" borderId="0" xfId="46" applyNumberFormat="1" applyFont="1" applyAlignment="1">
      <alignment horizontal="left" vertical="center" wrapText="1"/>
    </xf>
    <xf numFmtId="173" fontId="44" fillId="0" borderId="0" xfId="38" applyNumberFormat="1" applyFont="1" applyFill="1" applyBorder="1" applyAlignment="1">
      <alignment horizontal="center" vertical="center"/>
    </xf>
    <xf numFmtId="0" fontId="68" fillId="0" borderId="0" xfId="46" applyFont="1" applyAlignment="1">
      <alignment horizontal="center" vertical="center"/>
    </xf>
    <xf numFmtId="0" fontId="47" fillId="0" borderId="0" xfId="46" applyFont="1" applyAlignment="1">
      <alignment horizontal="left" vertical="center"/>
    </xf>
    <xf numFmtId="3" fontId="44" fillId="0" borderId="0" xfId="46" applyNumberFormat="1" applyFont="1" applyAlignment="1">
      <alignment horizontal="center" vertical="center"/>
    </xf>
    <xf numFmtId="4" fontId="44" fillId="0" borderId="0" xfId="46" applyNumberFormat="1" applyFont="1" applyAlignment="1">
      <alignment horizontal="center" vertical="center"/>
    </xf>
    <xf numFmtId="4" fontId="44" fillId="0" borderId="0" xfId="46" applyNumberFormat="1" applyFont="1" applyAlignment="1">
      <alignment horizontal="left" vertical="center"/>
    </xf>
    <xf numFmtId="9" fontId="44" fillId="0" borderId="0" xfId="136" applyFont="1" applyAlignment="1">
      <alignment horizontal="left" vertical="center"/>
    </xf>
    <xf numFmtId="3" fontId="44" fillId="0" borderId="0" xfId="46" applyNumberFormat="1" applyFont="1" applyAlignment="1">
      <alignment horizontal="left" vertical="center"/>
    </xf>
    <xf numFmtId="9" fontId="44" fillId="0" borderId="0" xfId="136" applyFont="1" applyAlignment="1">
      <alignment horizontal="center" vertical="center"/>
    </xf>
    <xf numFmtId="42" fontId="44" fillId="0" borderId="0" xfId="46" applyNumberFormat="1" applyFont="1" applyAlignment="1">
      <alignment horizontal="center" vertical="center"/>
    </xf>
    <xf numFmtId="9" fontId="44" fillId="0" borderId="0" xfId="136" applyFont="1" applyFill="1" applyAlignment="1">
      <alignment horizontal="center" vertical="center"/>
    </xf>
    <xf numFmtId="42" fontId="44" fillId="0" borderId="0" xfId="136" applyNumberFormat="1" applyFont="1" applyAlignment="1">
      <alignment horizontal="center" vertical="center"/>
    </xf>
    <xf numFmtId="44" fontId="44" fillId="0" borderId="0" xfId="38" applyFont="1" applyFill="1" applyAlignment="1">
      <alignment horizontal="center" vertical="center"/>
    </xf>
    <xf numFmtId="42" fontId="44" fillId="0" borderId="0" xfId="136" applyNumberFormat="1" applyFont="1" applyFill="1" applyAlignment="1">
      <alignment horizontal="left" vertical="center"/>
    </xf>
    <xf numFmtId="10" fontId="44" fillId="0" borderId="0" xfId="136" applyNumberFormat="1" applyFont="1" applyFill="1" applyAlignment="1">
      <alignment horizontal="left" vertical="center"/>
    </xf>
    <xf numFmtId="44" fontId="44" fillId="0" borderId="0" xfId="46" applyNumberFormat="1" applyFont="1" applyAlignment="1">
      <alignment horizontal="center" vertical="center"/>
    </xf>
    <xf numFmtId="44" fontId="44" fillId="0" borderId="0" xfId="38" applyFont="1" applyAlignment="1">
      <alignment horizontal="center" vertical="center"/>
    </xf>
    <xf numFmtId="10" fontId="44" fillId="0" borderId="0" xfId="136" applyNumberFormat="1" applyFont="1" applyAlignment="1">
      <alignment horizontal="left" vertical="center"/>
    </xf>
    <xf numFmtId="10" fontId="44" fillId="0" borderId="0" xfId="136" applyNumberFormat="1" applyFont="1" applyAlignment="1">
      <alignment horizontal="center" vertical="center"/>
    </xf>
    <xf numFmtId="10" fontId="44" fillId="0" borderId="0" xfId="136" applyNumberFormat="1" applyFont="1" applyFill="1" applyAlignment="1">
      <alignment horizontal="center" vertical="center"/>
    </xf>
    <xf numFmtId="9" fontId="92" fillId="0" borderId="0" xfId="136" applyFont="1" applyAlignment="1">
      <alignment horizontal="center" vertical="center"/>
    </xf>
    <xf numFmtId="173" fontId="44" fillId="0" borderId="0" xfId="38" applyNumberFormat="1" applyFont="1" applyAlignment="1">
      <alignment horizontal="left" vertical="center" wrapText="1"/>
    </xf>
    <xf numFmtId="9" fontId="44" fillId="0" borderId="0" xfId="136" applyFont="1" applyFill="1" applyAlignment="1">
      <alignment horizontal="left" vertical="center"/>
    </xf>
    <xf numFmtId="0" fontId="47" fillId="0" borderId="44" xfId="46" applyFont="1" applyBorder="1" applyAlignment="1">
      <alignment horizontal="centerContinuous" vertical="center"/>
    </xf>
    <xf numFmtId="0" fontId="47" fillId="0" borderId="40" xfId="46" applyFont="1" applyBorder="1" applyAlignment="1">
      <alignment horizontal="centerContinuous" vertical="center"/>
    </xf>
    <xf numFmtId="0" fontId="47" fillId="0" borderId="43" xfId="46" applyFont="1" applyBorder="1" applyAlignment="1">
      <alignment horizontal="centerContinuous" vertical="center"/>
    </xf>
    <xf numFmtId="0" fontId="66" fillId="0" borderId="35" xfId="46" applyFont="1" applyBorder="1" applyAlignment="1">
      <alignment horizontal="center" vertical="center"/>
    </xf>
    <xf numFmtId="0" fontId="66" fillId="0" borderId="35" xfId="46" applyFont="1" applyBorder="1" applyAlignment="1">
      <alignment horizontal="left" vertical="center" wrapText="1"/>
    </xf>
    <xf numFmtId="0" fontId="66" fillId="0" borderId="42" xfId="46" applyFont="1" applyBorder="1" applyAlignment="1">
      <alignment vertical="center" wrapText="1"/>
    </xf>
    <xf numFmtId="0" fontId="69" fillId="0" borderId="35" xfId="46" applyFont="1" applyBorder="1" applyAlignment="1">
      <alignment horizontal="left" vertical="center" wrapText="1"/>
    </xf>
    <xf numFmtId="0" fontId="44" fillId="0" borderId="36" xfId="46" applyFont="1" applyBorder="1" applyAlignment="1">
      <alignment vertical="center" wrapText="1"/>
    </xf>
    <xf numFmtId="0" fontId="44" fillId="0" borderId="35" xfId="46" applyFont="1" applyBorder="1"/>
    <xf numFmtId="0" fontId="66" fillId="0" borderId="36" xfId="46" applyFont="1" applyBorder="1" applyAlignment="1">
      <alignment vertical="center" wrapText="1"/>
    </xf>
    <xf numFmtId="3" fontId="66" fillId="0" borderId="35" xfId="46" applyNumberFormat="1" applyFont="1" applyBorder="1" applyAlignment="1">
      <alignment horizontal="right" vertical="center"/>
    </xf>
    <xf numFmtId="3" fontId="44" fillId="0" borderId="35" xfId="46" applyNumberFormat="1" applyFont="1" applyBorder="1" applyAlignment="1">
      <alignment horizontal="right" vertical="center"/>
    </xf>
    <xf numFmtId="0" fontId="66" fillId="69" borderId="34" xfId="46" applyFont="1" applyFill="1" applyBorder="1" applyAlignment="1">
      <alignment vertical="center"/>
    </xf>
    <xf numFmtId="42" fontId="66" fillId="69" borderId="34" xfId="38" applyNumberFormat="1" applyFont="1" applyFill="1" applyBorder="1" applyAlignment="1">
      <alignment vertical="center"/>
    </xf>
    <xf numFmtId="0" fontId="66" fillId="68" borderId="34" xfId="46" applyFont="1" applyFill="1" applyBorder="1" applyAlignment="1">
      <alignment horizontal="center" vertical="center"/>
    </xf>
    <xf numFmtId="0" fontId="44" fillId="0" borderId="35" xfId="46" applyFont="1" applyBorder="1" applyAlignment="1">
      <alignment horizontal="right"/>
    </xf>
    <xf numFmtId="0" fontId="66" fillId="0" borderId="35" xfId="46" applyFont="1" applyBorder="1"/>
    <xf numFmtId="0" fontId="44" fillId="0" borderId="46" xfId="46" applyFont="1" applyBorder="1"/>
    <xf numFmtId="173" fontId="44" fillId="88" borderId="46" xfId="38" applyNumberFormat="1" applyFont="1" applyFill="1" applyBorder="1" applyAlignment="1">
      <alignment horizontal="right"/>
    </xf>
    <xf numFmtId="173" fontId="44" fillId="87" borderId="46" xfId="38" applyNumberFormat="1" applyFont="1" applyFill="1" applyBorder="1" applyAlignment="1">
      <alignment horizontal="right"/>
    </xf>
    <xf numFmtId="0" fontId="66" fillId="0" borderId="46" xfId="46" applyFont="1" applyBorder="1"/>
    <xf numFmtId="0" fontId="44" fillId="0" borderId="46" xfId="46" applyFont="1" applyBorder="1" applyAlignment="1">
      <alignment horizontal="justify"/>
    </xf>
    <xf numFmtId="173" fontId="66" fillId="88" borderId="46" xfId="38" applyNumberFormat="1" applyFont="1" applyFill="1" applyBorder="1" applyAlignment="1">
      <alignment horizontal="right"/>
    </xf>
    <xf numFmtId="173" fontId="66" fillId="87" borderId="46" xfId="38" applyNumberFormat="1" applyFont="1" applyFill="1" applyBorder="1" applyAlignment="1">
      <alignment horizontal="right"/>
    </xf>
    <xf numFmtId="173" fontId="66" fillId="88" borderId="35" xfId="38" applyNumberFormat="1" applyFont="1" applyFill="1" applyBorder="1" applyAlignment="1">
      <alignment horizontal="right"/>
    </xf>
    <xf numFmtId="173" fontId="66" fillId="87" borderId="35" xfId="38" applyNumberFormat="1" applyFont="1" applyFill="1" applyBorder="1" applyAlignment="1">
      <alignment horizontal="right"/>
    </xf>
    <xf numFmtId="0" fontId="90" fillId="0" borderId="51" xfId="61" applyFont="1" applyBorder="1" applyAlignment="1">
      <alignment horizontal="left" wrapText="1"/>
    </xf>
    <xf numFmtId="173" fontId="89" fillId="0" borderId="51" xfId="164" applyNumberFormat="1" applyFont="1" applyBorder="1" applyAlignment="1">
      <alignment vertical="top" wrapText="1"/>
    </xf>
    <xf numFmtId="44" fontId="11" fillId="0" borderId="51" xfId="164" applyFont="1" applyBorder="1" applyAlignment="1"/>
    <xf numFmtId="44" fontId="11" fillId="0" borderId="53" xfId="164" applyFont="1" applyBorder="1" applyAlignment="1"/>
    <xf numFmtId="173" fontId="90" fillId="32" borderId="51" xfId="164" applyNumberFormat="1" applyFont="1" applyFill="1" applyBorder="1" applyAlignment="1">
      <alignment vertical="top" wrapText="1"/>
    </xf>
    <xf numFmtId="44" fontId="14" fillId="32" borderId="51" xfId="164" applyFont="1" applyFill="1" applyBorder="1" applyAlignment="1"/>
    <xf numFmtId="44" fontId="14" fillId="32" borderId="53" xfId="164" applyFont="1" applyFill="1" applyBorder="1" applyAlignment="1"/>
    <xf numFmtId="0" fontId="11" fillId="0" borderId="0" xfId="0" applyFont="1"/>
    <xf numFmtId="4" fontId="11" fillId="0" borderId="0" xfId="0" applyNumberFormat="1" applyFont="1"/>
    <xf numFmtId="0" fontId="11" fillId="0" borderId="0" xfId="0" applyFont="1" applyAlignment="1">
      <alignment horizontal="left"/>
    </xf>
    <xf numFmtId="0" fontId="19" fillId="0" borderId="26" xfId="0" applyFont="1" applyBorder="1" applyAlignment="1">
      <alignment vertical="center" wrapText="1"/>
    </xf>
    <xf numFmtId="0" fontId="19" fillId="0" borderId="26" xfId="0" quotePrefix="1" applyFont="1" applyBorder="1" applyAlignment="1">
      <alignment horizontal="center" vertical="center" wrapText="1"/>
    </xf>
    <xf numFmtId="3" fontId="18" fillId="28" borderId="26" xfId="34" applyNumberFormat="1" applyFont="1" applyFill="1" applyBorder="1" applyAlignment="1">
      <alignment horizontal="right" vertical="center" wrapText="1"/>
    </xf>
    <xf numFmtId="3" fontId="11" fillId="0" borderId="0" xfId="0" applyNumberFormat="1" applyFont="1"/>
    <xf numFmtId="3" fontId="18" fillId="0" borderId="26" xfId="34" applyNumberFormat="1" applyFont="1" applyBorder="1" applyAlignment="1">
      <alignment horizontal="right" vertical="center" wrapText="1"/>
    </xf>
    <xf numFmtId="0" fontId="19" fillId="0" borderId="26" xfId="0" applyFont="1" applyBorder="1" applyAlignment="1">
      <alignment horizontal="center" vertical="center" wrapText="1"/>
    </xf>
    <xf numFmtId="42" fontId="11" fillId="0" borderId="0" xfId="0" applyNumberFormat="1" applyFont="1"/>
    <xf numFmtId="173" fontId="66" fillId="0" borderId="60" xfId="38" applyNumberFormat="1" applyFont="1" applyFill="1" applyBorder="1" applyAlignment="1">
      <alignment horizontal="center" vertical="center" wrapText="1"/>
    </xf>
    <xf numFmtId="173" fontId="66" fillId="86" borderId="60" xfId="38" applyNumberFormat="1" applyFont="1" applyFill="1" applyBorder="1" applyAlignment="1">
      <alignment horizontal="center" vertical="center" wrapText="1"/>
    </xf>
    <xf numFmtId="0" fontId="44" fillId="0" borderId="60" xfId="46" applyFont="1" applyBorder="1" applyAlignment="1">
      <alignment horizontal="left" vertical="center" wrapText="1"/>
    </xf>
    <xf numFmtId="0" fontId="66" fillId="69" borderId="60" xfId="46" applyFont="1" applyFill="1" applyBorder="1" applyAlignment="1">
      <alignment horizontal="left" vertical="center"/>
    </xf>
    <xf numFmtId="0" fontId="66" fillId="69" borderId="60" xfId="46" applyFont="1" applyFill="1" applyBorder="1" applyAlignment="1">
      <alignment horizontal="center" vertical="center"/>
    </xf>
    <xf numFmtId="0" fontId="66" fillId="67" borderId="60" xfId="46" applyFont="1" applyFill="1" applyBorder="1" applyAlignment="1">
      <alignment horizontal="center" vertical="center"/>
    </xf>
    <xf numFmtId="0" fontId="66" fillId="68" borderId="60" xfId="46" applyFont="1" applyFill="1" applyBorder="1" applyAlignment="1">
      <alignment horizontal="left" vertical="center"/>
    </xf>
    <xf numFmtId="0" fontId="66" fillId="68" borderId="60" xfId="46" applyFont="1" applyFill="1" applyBorder="1" applyAlignment="1">
      <alignment horizontal="center" vertical="center"/>
    </xf>
    <xf numFmtId="173" fontId="44" fillId="0" borderId="60" xfId="38" applyNumberFormat="1" applyFont="1" applyFill="1" applyBorder="1" applyAlignment="1">
      <alignment horizontal="center" vertical="center"/>
    </xf>
    <xf numFmtId="3" fontId="44" fillId="0" borderId="60" xfId="46" applyNumberFormat="1" applyFont="1" applyBorder="1" applyAlignment="1">
      <alignment horizontal="left" vertical="center" wrapText="1"/>
    </xf>
    <xf numFmtId="42" fontId="44" fillId="72" borderId="60" xfId="38" applyNumberFormat="1" applyFont="1" applyFill="1" applyBorder="1" applyAlignment="1">
      <alignment horizontal="center" vertical="center"/>
    </xf>
    <xf numFmtId="173" fontId="66" fillId="69" borderId="60" xfId="38" applyNumberFormat="1" applyFont="1" applyFill="1" applyBorder="1" applyAlignment="1">
      <alignment horizontal="center" vertical="center" wrapText="1"/>
    </xf>
    <xf numFmtId="42" fontId="66" fillId="68" borderId="60" xfId="38" applyNumberFormat="1" applyFont="1" applyFill="1" applyBorder="1" applyAlignment="1">
      <alignment horizontal="center" vertical="center" wrapText="1"/>
    </xf>
    <xf numFmtId="0" fontId="66" fillId="69" borderId="60" xfId="46" applyFont="1" applyFill="1" applyBorder="1" applyAlignment="1">
      <alignment horizontal="left" vertical="center" wrapText="1"/>
    </xf>
    <xf numFmtId="3" fontId="66" fillId="68" borderId="60" xfId="46" applyNumberFormat="1" applyFont="1" applyFill="1" applyBorder="1" applyAlignment="1">
      <alignment horizontal="left" vertical="center" wrapText="1"/>
    </xf>
    <xf numFmtId="42" fontId="66" fillId="68" borderId="60" xfId="38" applyNumberFormat="1" applyFont="1" applyFill="1" applyBorder="1" applyAlignment="1">
      <alignment horizontal="center" vertical="center"/>
    </xf>
    <xf numFmtId="0" fontId="66" fillId="0" borderId="60" xfId="46" applyFont="1" applyBorder="1" applyAlignment="1">
      <alignment horizontal="left" vertical="center" wrapText="1"/>
    </xf>
    <xf numFmtId="173" fontId="66" fillId="0" borderId="60" xfId="38" applyNumberFormat="1" applyFont="1" applyFill="1" applyBorder="1" applyAlignment="1" applyProtection="1">
      <alignment horizontal="center" vertical="center"/>
    </xf>
    <xf numFmtId="173" fontId="44" fillId="0" borderId="60" xfId="38" applyNumberFormat="1" applyFont="1" applyFill="1" applyBorder="1" applyAlignment="1" applyProtection="1">
      <alignment horizontal="center" vertical="center"/>
    </xf>
    <xf numFmtId="0" fontId="44" fillId="0" borderId="60" xfId="46" quotePrefix="1" applyFont="1" applyBorder="1" applyAlignment="1">
      <alignment horizontal="left" vertical="center" wrapText="1"/>
    </xf>
    <xf numFmtId="173" fontId="66" fillId="68" borderId="60" xfId="38" applyNumberFormat="1" applyFont="1" applyFill="1" applyBorder="1" applyAlignment="1" applyProtection="1">
      <alignment horizontal="center" vertical="center"/>
    </xf>
    <xf numFmtId="173" fontId="44" fillId="0" borderId="60" xfId="46" applyNumberFormat="1" applyFont="1" applyBorder="1" applyAlignment="1">
      <alignment horizontal="left" vertical="center" wrapText="1"/>
    </xf>
    <xf numFmtId="173" fontId="66" fillId="68" borderId="60" xfId="46" applyNumberFormat="1" applyFont="1" applyFill="1" applyBorder="1" applyAlignment="1">
      <alignment horizontal="left" vertical="center" wrapText="1"/>
    </xf>
    <xf numFmtId="173" fontId="66" fillId="68" borderId="60" xfId="38" applyNumberFormat="1" applyFont="1" applyFill="1" applyBorder="1" applyAlignment="1">
      <alignment horizontal="center" vertical="center" wrapText="1"/>
    </xf>
    <xf numFmtId="173" fontId="66" fillId="68" borderId="60" xfId="46" applyNumberFormat="1" applyFont="1" applyFill="1" applyBorder="1" applyAlignment="1">
      <alignment horizontal="left" vertical="center"/>
    </xf>
    <xf numFmtId="4" fontId="44" fillId="0" borderId="60" xfId="46" applyNumberFormat="1" applyFont="1" applyBorder="1" applyAlignment="1">
      <alignment horizontal="left" vertical="center" wrapText="1"/>
    </xf>
    <xf numFmtId="0" fontId="66" fillId="86" borderId="60" xfId="46" applyFont="1" applyFill="1" applyBorder="1" applyAlignment="1">
      <alignment horizontal="center" vertical="center" wrapText="1"/>
    </xf>
    <xf numFmtId="0" fontId="66" fillId="0" borderId="64" xfId="46" applyFont="1" applyBorder="1"/>
    <xf numFmtId="0" fontId="66" fillId="24" borderId="64" xfId="46" applyFont="1" applyFill="1" applyBorder="1"/>
    <xf numFmtId="173" fontId="66" fillId="88" borderId="64" xfId="38" applyNumberFormat="1" applyFont="1" applyFill="1" applyBorder="1" applyAlignment="1">
      <alignment horizontal="right"/>
    </xf>
    <xf numFmtId="173" fontId="66" fillId="87" borderId="64" xfId="38" applyNumberFormat="1" applyFont="1" applyFill="1" applyBorder="1" applyAlignment="1">
      <alignment horizontal="right"/>
    </xf>
    <xf numFmtId="0" fontId="44" fillId="0" borderId="64" xfId="46" applyFont="1" applyBorder="1"/>
    <xf numFmtId="173" fontId="66" fillId="69" borderId="60" xfId="38" applyNumberFormat="1" applyFont="1" applyFill="1" applyBorder="1" applyAlignment="1">
      <alignment horizontal="right" vertical="center" wrapText="1"/>
    </xf>
    <xf numFmtId="173" fontId="66" fillId="86" borderId="60" xfId="38" applyNumberFormat="1" applyFont="1" applyFill="1" applyBorder="1" applyAlignment="1">
      <alignment horizontal="right" vertical="center" wrapText="1"/>
    </xf>
    <xf numFmtId="173" fontId="44" fillId="72" borderId="60" xfId="38" applyNumberFormat="1" applyFont="1" applyFill="1" applyBorder="1" applyAlignment="1">
      <alignment horizontal="left" vertical="center" wrapText="1"/>
    </xf>
    <xf numFmtId="173" fontId="44" fillId="72" borderId="60" xfId="46" applyNumberFormat="1" applyFont="1" applyFill="1" applyBorder="1" applyAlignment="1">
      <alignment horizontal="left" vertical="center" wrapText="1"/>
    </xf>
    <xf numFmtId="173" fontId="66" fillId="67" borderId="60" xfId="38" applyNumberFormat="1" applyFont="1" applyFill="1" applyBorder="1" applyAlignment="1">
      <alignment horizontal="left" vertical="center"/>
    </xf>
    <xf numFmtId="173" fontId="66" fillId="67" borderId="60" xfId="46" applyNumberFormat="1" applyFont="1" applyFill="1" applyBorder="1" applyAlignment="1">
      <alignment horizontal="left" vertical="center"/>
    </xf>
    <xf numFmtId="173" fontId="66" fillId="67" borderId="60" xfId="38" applyNumberFormat="1" applyFont="1" applyFill="1" applyBorder="1" applyAlignment="1">
      <alignment horizontal="left" vertical="center" wrapText="1"/>
    </xf>
    <xf numFmtId="3" fontId="66" fillId="0" borderId="60" xfId="46" applyNumberFormat="1" applyFont="1" applyBorder="1" applyAlignment="1">
      <alignment horizontal="left" vertical="center" wrapText="1"/>
    </xf>
    <xf numFmtId="173" fontId="66" fillId="72" borderId="60" xfId="46" applyNumberFormat="1" applyFont="1" applyFill="1" applyBorder="1" applyAlignment="1">
      <alignment horizontal="left" vertical="center" wrapText="1"/>
    </xf>
    <xf numFmtId="173" fontId="66" fillId="87" borderId="60" xfId="38" applyNumberFormat="1" applyFont="1" applyFill="1" applyBorder="1" applyAlignment="1">
      <alignment horizontal="center" vertical="center"/>
    </xf>
    <xf numFmtId="173" fontId="44" fillId="87" borderId="60" xfId="38" applyNumberFormat="1" applyFont="1" applyFill="1" applyBorder="1" applyAlignment="1">
      <alignment horizontal="center" vertical="center"/>
    </xf>
    <xf numFmtId="173" fontId="44" fillId="67" borderId="60" xfId="38" applyNumberFormat="1" applyFont="1" applyFill="1" applyBorder="1" applyAlignment="1">
      <alignment horizontal="left" vertical="center"/>
    </xf>
    <xf numFmtId="0" fontId="44" fillId="68" borderId="60" xfId="46" applyFont="1" applyFill="1" applyBorder="1" applyAlignment="1">
      <alignment horizontal="left" vertical="center"/>
    </xf>
    <xf numFmtId="44" fontId="90" fillId="32" borderId="76" xfId="164" applyFont="1" applyFill="1" applyBorder="1" applyAlignment="1">
      <alignment horizontal="center" vertical="center" wrapText="1"/>
    </xf>
    <xf numFmtId="44" fontId="90" fillId="32" borderId="77" xfId="164" applyFont="1" applyFill="1" applyBorder="1" applyAlignment="1">
      <alignment horizontal="center" vertical="center" wrapText="1"/>
    </xf>
    <xf numFmtId="173" fontId="90" fillId="85" borderId="54" xfId="164" applyNumberFormat="1" applyFont="1" applyFill="1" applyBorder="1" applyAlignment="1">
      <alignment horizontal="center" vertical="center"/>
    </xf>
    <xf numFmtId="44" fontId="90" fillId="85" borderId="54" xfId="164" applyFont="1" applyFill="1" applyBorder="1" applyAlignment="1">
      <alignment horizontal="center" vertical="center"/>
    </xf>
    <xf numFmtId="3" fontId="18" fillId="27" borderId="69" xfId="34" applyNumberFormat="1" applyFont="1" applyFill="1" applyBorder="1" applyAlignment="1">
      <alignment horizontal="center" vertical="top" wrapText="1"/>
    </xf>
    <xf numFmtId="3" fontId="18" fillId="27" borderId="69" xfId="34" applyNumberFormat="1" applyFont="1" applyFill="1" applyBorder="1" applyAlignment="1">
      <alignment horizontal="right" vertical="top" wrapText="1"/>
    </xf>
    <xf numFmtId="3" fontId="17" fillId="27" borderId="69" xfId="34" applyNumberFormat="1" applyFont="1" applyFill="1" applyBorder="1" applyAlignment="1">
      <alignment horizontal="right" vertical="top" wrapText="1"/>
    </xf>
    <xf numFmtId="3" fontId="18" fillId="28" borderId="69" xfId="34" applyNumberFormat="1" applyFont="1" applyFill="1" applyBorder="1" applyAlignment="1">
      <alignment horizontal="right" vertical="top" wrapText="1"/>
    </xf>
    <xf numFmtId="0" fontId="41" fillId="29" borderId="81" xfId="0" applyFont="1" applyFill="1" applyBorder="1" applyAlignment="1">
      <alignment vertical="center" wrapText="1"/>
    </xf>
    <xf numFmtId="3" fontId="17" fillId="28" borderId="69" xfId="34" applyNumberFormat="1" applyFont="1" applyFill="1" applyBorder="1" applyAlignment="1">
      <alignment horizontal="right" vertical="top" wrapText="1"/>
    </xf>
    <xf numFmtId="0" fontId="18" fillId="0" borderId="81" xfId="0" applyFont="1" applyBorder="1" applyAlignment="1">
      <alignment horizontal="left" vertical="center" wrapText="1"/>
    </xf>
    <xf numFmtId="0" fontId="19" fillId="0" borderId="68" xfId="0" applyFont="1" applyBorder="1" applyAlignment="1">
      <alignment horizontal="center" vertical="top" wrapText="1"/>
    </xf>
    <xf numFmtId="0" fontId="18" fillId="0" borderId="69" xfId="0" applyFont="1" applyBorder="1" applyAlignment="1">
      <alignment horizontal="center" vertical="center" wrapText="1"/>
    </xf>
    <xf numFmtId="0" fontId="18" fillId="0" borderId="81" xfId="0" applyFont="1" applyBorder="1" applyAlignment="1">
      <alignment vertical="center" wrapText="1"/>
    </xf>
    <xf numFmtId="0" fontId="18" fillId="0" borderId="69" xfId="0" applyFont="1" applyBorder="1" applyAlignment="1">
      <alignment vertical="center" wrapText="1"/>
    </xf>
    <xf numFmtId="0" fontId="18" fillId="0" borderId="68" xfId="0" applyFont="1" applyBorder="1" applyAlignment="1">
      <alignment horizontal="center" vertical="center" wrapText="1"/>
    </xf>
    <xf numFmtId="0" fontId="41" fillId="30" borderId="81" xfId="0" applyFont="1" applyFill="1" applyBorder="1" applyAlignment="1">
      <alignment vertical="center" wrapText="1"/>
    </xf>
    <xf numFmtId="173" fontId="44" fillId="0" borderId="69" xfId="46" applyNumberFormat="1" applyFont="1" applyBorder="1" applyAlignment="1">
      <alignment horizontal="left" vertical="center" wrapText="1"/>
    </xf>
    <xf numFmtId="173" fontId="44" fillId="72" borderId="69" xfId="38" applyNumberFormat="1" applyFont="1" applyFill="1" applyBorder="1" applyAlignment="1">
      <alignment horizontal="left" vertical="center" wrapText="1"/>
    </xf>
    <xf numFmtId="0" fontId="65" fillId="0" borderId="0" xfId="46" applyFont="1" applyAlignment="1">
      <alignment horizontal="centerContinuous" vertical="center"/>
    </xf>
    <xf numFmtId="0" fontId="66" fillId="68" borderId="92" xfId="46" applyFont="1" applyFill="1" applyBorder="1" applyAlignment="1">
      <alignment horizontal="centerContinuous" vertical="center"/>
    </xf>
    <xf numFmtId="0" fontId="66" fillId="68" borderId="91" xfId="46" applyFont="1" applyFill="1" applyBorder="1" applyAlignment="1">
      <alignment horizontal="centerContinuous" vertical="center"/>
    </xf>
    <xf numFmtId="0" fontId="66" fillId="68" borderId="93" xfId="46" applyFont="1" applyFill="1" applyBorder="1" applyAlignment="1">
      <alignment horizontal="centerContinuous" vertical="center"/>
    </xf>
    <xf numFmtId="170" fontId="66" fillId="68" borderId="92" xfId="31" applyNumberFormat="1" applyFont="1" applyFill="1" applyBorder="1" applyAlignment="1">
      <alignment horizontal="centerContinuous" vertical="center"/>
    </xf>
    <xf numFmtId="170" fontId="66" fillId="68" borderId="91" xfId="31" applyNumberFormat="1" applyFont="1" applyFill="1" applyBorder="1" applyAlignment="1">
      <alignment horizontal="centerContinuous" vertical="center"/>
    </xf>
    <xf numFmtId="170" fontId="66" fillId="68" borderId="93" xfId="31" applyNumberFormat="1" applyFont="1" applyFill="1" applyBorder="1" applyAlignment="1">
      <alignment horizontal="centerContinuous" vertical="center"/>
    </xf>
    <xf numFmtId="171" fontId="66" fillId="0" borderId="83" xfId="31" applyNumberFormat="1" applyFont="1" applyBorder="1" applyAlignment="1">
      <alignment horizontal="center" vertical="center" wrapText="1"/>
    </xf>
    <xf numFmtId="0" fontId="66" fillId="0" borderId="93" xfId="46" applyFont="1" applyBorder="1" applyAlignment="1">
      <alignment horizontal="center" vertical="center" wrapText="1"/>
    </xf>
    <xf numFmtId="171" fontId="66" fillId="68" borderId="83" xfId="31" applyNumberFormat="1" applyFont="1" applyFill="1" applyBorder="1" applyAlignment="1">
      <alignment horizontal="center" vertical="center" wrapText="1"/>
    </xf>
    <xf numFmtId="0" fontId="44" fillId="0" borderId="83" xfId="46" applyFont="1" applyBorder="1" applyAlignment="1">
      <alignment vertical="center"/>
    </xf>
    <xf numFmtId="170" fontId="66" fillId="68" borderId="83" xfId="46" applyNumberFormat="1" applyFont="1" applyFill="1" applyBorder="1" applyAlignment="1">
      <alignment vertical="center"/>
    </xf>
    <xf numFmtId="0" fontId="47" fillId="0" borderId="91" xfId="46" applyFont="1" applyBorder="1" applyAlignment="1">
      <alignment horizontal="centerContinuous" vertical="center"/>
    </xf>
    <xf numFmtId="0" fontId="66" fillId="0" borderId="94" xfId="46" applyFont="1" applyBorder="1" applyAlignment="1">
      <alignment horizontal="center" vertical="center" wrapText="1"/>
    </xf>
    <xf numFmtId="0" fontId="66" fillId="69" borderId="94" xfId="46" applyFont="1" applyFill="1" applyBorder="1" applyAlignment="1">
      <alignment horizontal="center" vertical="center" wrapText="1"/>
    </xf>
    <xf numFmtId="0" fontId="66" fillId="69" borderId="83" xfId="46" applyFont="1" applyFill="1" applyBorder="1" applyAlignment="1">
      <alignment vertical="center"/>
    </xf>
    <xf numFmtId="0" fontId="14" fillId="71" borderId="83" xfId="0" applyFont="1" applyFill="1" applyBorder="1" applyAlignment="1">
      <alignment horizontal="center"/>
    </xf>
    <xf numFmtId="44" fontId="11" fillId="71" borderId="83" xfId="38" applyFill="1" applyBorder="1" applyAlignment="1">
      <alignment horizontal="right"/>
    </xf>
    <xf numFmtId="0" fontId="14" fillId="71" borderId="83" xfId="0" applyFont="1" applyFill="1" applyBorder="1" applyAlignment="1">
      <alignment horizontal="left"/>
    </xf>
    <xf numFmtId="3" fontId="66" fillId="90" borderId="35" xfId="46" applyNumberFormat="1" applyFont="1" applyFill="1" applyBorder="1" applyAlignment="1">
      <alignment horizontal="right" vertical="center"/>
    </xf>
    <xf numFmtId="42" fontId="66" fillId="0" borderId="60" xfId="38" applyNumberFormat="1" applyFont="1" applyFill="1" applyBorder="1" applyAlignment="1">
      <alignment horizontal="center" vertical="center"/>
    </xf>
    <xf numFmtId="44" fontId="14" fillId="71" borderId="83" xfId="38" applyFont="1" applyFill="1" applyBorder="1" applyAlignment="1">
      <alignment horizontal="right"/>
    </xf>
    <xf numFmtId="0" fontId="0" fillId="0" borderId="0" xfId="0" applyAlignment="1">
      <alignment horizontal="center"/>
    </xf>
    <xf numFmtId="44" fontId="14" fillId="71" borderId="83" xfId="38" applyFont="1" applyFill="1" applyBorder="1" applyAlignment="1">
      <alignment horizontal="center"/>
    </xf>
    <xf numFmtId="42" fontId="44" fillId="0" borderId="60" xfId="38" applyNumberFormat="1" applyFont="1" applyFill="1" applyBorder="1" applyAlignment="1">
      <alignment horizontal="center" vertical="center"/>
    </xf>
    <xf numFmtId="173" fontId="44" fillId="0" borderId="69" xfId="38" applyNumberFormat="1" applyFont="1" applyFill="1" applyBorder="1" applyAlignment="1">
      <alignment horizontal="center" vertical="center"/>
    </xf>
    <xf numFmtId="173" fontId="66" fillId="0" borderId="60" xfId="38" applyNumberFormat="1" applyFont="1" applyFill="1" applyBorder="1" applyAlignment="1">
      <alignment horizontal="left" vertical="center" wrapText="1"/>
    </xf>
    <xf numFmtId="173" fontId="66" fillId="0" borderId="60" xfId="46" applyNumberFormat="1" applyFont="1" applyBorder="1" applyAlignment="1">
      <alignment horizontal="left" vertical="center" wrapText="1"/>
    </xf>
    <xf numFmtId="44" fontId="11" fillId="0" borderId="35" xfId="38" applyFill="1" applyBorder="1" applyAlignment="1">
      <alignment horizontal="right"/>
    </xf>
    <xf numFmtId="44" fontId="11" fillId="90" borderId="35" xfId="38" applyFill="1" applyBorder="1" applyAlignment="1">
      <alignment horizontal="right"/>
    </xf>
    <xf numFmtId="44" fontId="11" fillId="0" borderId="35" xfId="38" applyBorder="1"/>
    <xf numFmtId="44" fontId="11" fillId="90" borderId="35" xfId="38" applyFill="1" applyBorder="1"/>
    <xf numFmtId="44" fontId="11" fillId="0" borderId="35" xfId="38" applyBorder="1" applyAlignment="1">
      <alignment horizontal="right" vertical="center"/>
    </xf>
    <xf numFmtId="44" fontId="11" fillId="90" borderId="35" xfId="38" applyFill="1" applyBorder="1" applyAlignment="1">
      <alignment horizontal="right" vertical="center"/>
    </xf>
    <xf numFmtId="44" fontId="14" fillId="69" borderId="83" xfId="38" applyFont="1" applyFill="1" applyBorder="1" applyAlignment="1">
      <alignment horizontal="right" vertical="center"/>
    </xf>
    <xf numFmtId="44" fontId="14" fillId="68" borderId="83" xfId="38" applyFont="1" applyFill="1" applyBorder="1" applyAlignment="1">
      <alignment horizontal="right" vertical="center"/>
    </xf>
    <xf numFmtId="44" fontId="14" fillId="69" borderId="34" xfId="38" applyFont="1" applyFill="1" applyBorder="1" applyAlignment="1">
      <alignment vertical="center"/>
    </xf>
    <xf numFmtId="44" fontId="14" fillId="69" borderId="83" xfId="38" applyFont="1" applyFill="1" applyBorder="1" applyAlignment="1">
      <alignment vertical="center"/>
    </xf>
    <xf numFmtId="44" fontId="14" fillId="68" borderId="34" xfId="38" applyFont="1" applyFill="1" applyBorder="1" applyAlignment="1">
      <alignment horizontal="center" vertical="center"/>
    </xf>
    <xf numFmtId="44" fontId="14" fillId="68" borderId="43" xfId="38" applyFont="1" applyFill="1" applyBorder="1" applyAlignment="1">
      <alignment horizontal="center" vertical="center"/>
    </xf>
    <xf numFmtId="44" fontId="14" fillId="90" borderId="35" xfId="38" applyFont="1" applyFill="1" applyBorder="1" applyAlignment="1">
      <alignment horizontal="right"/>
    </xf>
    <xf numFmtId="0" fontId="0" fillId="94" borderId="89" xfId="0" applyFill="1" applyBorder="1"/>
    <xf numFmtId="0" fontId="0" fillId="94" borderId="90" xfId="0" applyFill="1" applyBorder="1"/>
    <xf numFmtId="0" fontId="0" fillId="94" borderId="0" xfId="0" applyFill="1"/>
    <xf numFmtId="0" fontId="0" fillId="94" borderId="39" xfId="0" applyFill="1" applyBorder="1"/>
    <xf numFmtId="0" fontId="0" fillId="32" borderId="39" xfId="0" applyFill="1" applyBorder="1"/>
    <xf numFmtId="0" fontId="0" fillId="95" borderId="39" xfId="0" applyFill="1" applyBorder="1"/>
    <xf numFmtId="0" fontId="0" fillId="95" borderId="87" xfId="0" applyFill="1" applyBorder="1"/>
    <xf numFmtId="0" fontId="0" fillId="32" borderId="87" xfId="0" applyFill="1" applyBorder="1"/>
    <xf numFmtId="0" fontId="0" fillId="94" borderId="88" xfId="0" applyFill="1" applyBorder="1" applyAlignment="1">
      <alignment horizontal="center"/>
    </xf>
    <xf numFmtId="0" fontId="0" fillId="94" borderId="89" xfId="0" applyFill="1" applyBorder="1" applyAlignment="1">
      <alignment horizontal="center"/>
    </xf>
    <xf numFmtId="0" fontId="0" fillId="94" borderId="95" xfId="0" applyFill="1" applyBorder="1" applyAlignment="1">
      <alignment horizontal="center"/>
    </xf>
    <xf numFmtId="0" fontId="0" fillId="94" borderId="0" xfId="0" applyFill="1" applyAlignment="1">
      <alignment horizontal="center"/>
    </xf>
    <xf numFmtId="0" fontId="0" fillId="32" borderId="0" xfId="0" applyFill="1" applyAlignment="1">
      <alignment horizontal="center"/>
    </xf>
    <xf numFmtId="0" fontId="0" fillId="95" borderId="0" xfId="0" applyFill="1" applyAlignment="1">
      <alignment horizontal="center"/>
    </xf>
    <xf numFmtId="0" fontId="0" fillId="95" borderId="86" xfId="0" applyFill="1" applyBorder="1" applyAlignment="1">
      <alignment horizontal="center"/>
    </xf>
    <xf numFmtId="0" fontId="0" fillId="32" borderId="86" xfId="0" applyFill="1" applyBorder="1" applyAlignment="1">
      <alignment horizontal="center"/>
    </xf>
    <xf numFmtId="0" fontId="66" fillId="24" borderId="35" xfId="46" applyFont="1" applyFill="1" applyBorder="1"/>
    <xf numFmtId="0" fontId="0" fillId="96" borderId="0" xfId="0" applyFill="1" applyAlignment="1">
      <alignment horizontal="center"/>
    </xf>
    <xf numFmtId="0" fontId="0" fillId="96" borderId="39" xfId="0" applyFill="1" applyBorder="1"/>
    <xf numFmtId="173" fontId="44" fillId="87" borderId="35" xfId="38" applyNumberFormat="1" applyFont="1" applyFill="1" applyBorder="1" applyAlignment="1">
      <alignment horizontal="right"/>
    </xf>
    <xf numFmtId="173" fontId="44" fillId="88" borderId="35" xfId="38" applyNumberFormat="1" applyFont="1" applyFill="1" applyBorder="1" applyAlignment="1">
      <alignment horizontal="right"/>
    </xf>
    <xf numFmtId="0" fontId="0" fillId="94" borderId="101" xfId="0" applyFill="1" applyBorder="1"/>
    <xf numFmtId="0" fontId="0" fillId="95" borderId="101" xfId="0" applyFill="1" applyBorder="1"/>
    <xf numFmtId="0" fontId="0" fillId="32" borderId="101" xfId="0" applyFill="1" applyBorder="1"/>
    <xf numFmtId="0" fontId="0" fillId="96" borderId="95" xfId="0" applyFill="1" applyBorder="1" applyAlignment="1">
      <alignment horizontal="left"/>
    </xf>
    <xf numFmtId="0" fontId="0" fillId="96" borderId="0" xfId="0" applyFill="1" applyAlignment="1">
      <alignment horizontal="left"/>
    </xf>
    <xf numFmtId="0" fontId="0" fillId="94" borderId="88" xfId="0" applyFill="1" applyBorder="1" applyAlignment="1">
      <alignment horizontal="left"/>
    </xf>
    <xf numFmtId="0" fontId="0" fillId="94" borderId="89" xfId="0" applyFill="1" applyBorder="1" applyAlignment="1">
      <alignment horizontal="left"/>
    </xf>
    <xf numFmtId="0" fontId="0" fillId="94" borderId="95" xfId="0" applyFill="1" applyBorder="1" applyAlignment="1">
      <alignment horizontal="left"/>
    </xf>
    <xf numFmtId="0" fontId="0" fillId="94" borderId="0" xfId="0" applyFill="1" applyAlignment="1">
      <alignment horizontal="left"/>
    </xf>
    <xf numFmtId="0" fontId="0" fillId="32" borderId="95" xfId="0" applyFill="1" applyBorder="1" applyAlignment="1">
      <alignment horizontal="left"/>
    </xf>
    <xf numFmtId="0" fontId="0" fillId="32" borderId="0" xfId="0" applyFill="1" applyAlignment="1">
      <alignment horizontal="left"/>
    </xf>
    <xf numFmtId="0" fontId="0" fillId="95" borderId="95" xfId="0" applyFill="1" applyBorder="1" applyAlignment="1">
      <alignment horizontal="left"/>
    </xf>
    <xf numFmtId="0" fontId="0" fillId="95" borderId="0" xfId="0" applyFill="1" applyAlignment="1">
      <alignment horizontal="left"/>
    </xf>
    <xf numFmtId="0" fontId="0" fillId="95" borderId="85" xfId="0" applyFill="1" applyBorder="1" applyAlignment="1">
      <alignment horizontal="left"/>
    </xf>
    <xf numFmtId="0" fontId="0" fillId="95" borderId="86" xfId="0" applyFill="1" applyBorder="1" applyAlignment="1">
      <alignment horizontal="left"/>
    </xf>
    <xf numFmtId="0" fontId="0" fillId="32" borderId="85" xfId="0" applyFill="1" applyBorder="1" applyAlignment="1">
      <alignment horizontal="left"/>
    </xf>
    <xf numFmtId="0" fontId="0" fillId="32" borderId="86" xfId="0" applyFill="1" applyBorder="1" applyAlignment="1">
      <alignment horizontal="left"/>
    </xf>
    <xf numFmtId="0" fontId="0" fillId="32" borderId="100" xfId="0" applyFill="1" applyBorder="1" applyAlignment="1">
      <alignment horizontal="left"/>
    </xf>
    <xf numFmtId="0" fontId="0" fillId="94" borderId="100" xfId="0" applyFill="1" applyBorder="1" applyAlignment="1">
      <alignment horizontal="left"/>
    </xf>
    <xf numFmtId="0" fontId="0" fillId="95" borderId="100" xfId="0" applyFill="1" applyBorder="1" applyAlignment="1">
      <alignment horizontal="left"/>
    </xf>
    <xf numFmtId="1" fontId="0" fillId="32" borderId="0" xfId="0" applyNumberFormat="1" applyFill="1"/>
    <xf numFmtId="1" fontId="0" fillId="95" borderId="0" xfId="0" applyNumberFormat="1" applyFill="1"/>
    <xf numFmtId="1" fontId="0" fillId="96" borderId="0" xfId="0" applyNumberFormat="1" applyFill="1"/>
    <xf numFmtId="1" fontId="0" fillId="94" borderId="89" xfId="0" applyNumberFormat="1" applyFill="1" applyBorder="1"/>
    <xf numFmtId="1" fontId="0" fillId="94" borderId="0" xfId="0" applyNumberFormat="1" applyFill="1"/>
    <xf numFmtId="1" fontId="0" fillId="95" borderId="86" xfId="0" applyNumberFormat="1" applyFill="1" applyBorder="1"/>
    <xf numFmtId="1" fontId="0" fillId="32" borderId="86" xfId="0" applyNumberFormat="1" applyFill="1" applyBorder="1"/>
    <xf numFmtId="0" fontId="0" fillId="94" borderId="45" xfId="0" applyFill="1" applyBorder="1" applyAlignment="1">
      <alignment horizontal="left"/>
    </xf>
    <xf numFmtId="0" fontId="0" fillId="94" borderId="98" xfId="0" applyFill="1" applyBorder="1" applyAlignment="1">
      <alignment horizontal="left"/>
    </xf>
    <xf numFmtId="0" fontId="0" fillId="94" borderId="98" xfId="0" applyFill="1" applyBorder="1" applyAlignment="1">
      <alignment horizontal="center"/>
    </xf>
    <xf numFmtId="1" fontId="0" fillId="94" borderId="98" xfId="0" applyNumberFormat="1" applyFill="1" applyBorder="1"/>
    <xf numFmtId="0" fontId="0" fillId="94" borderId="99" xfId="0" applyFill="1" applyBorder="1"/>
    <xf numFmtId="0" fontId="0" fillId="95" borderId="102" xfId="0" applyFill="1" applyBorder="1" applyAlignment="1">
      <alignment horizontal="left"/>
    </xf>
    <xf numFmtId="0" fontId="0" fillId="95" borderId="103" xfId="0" applyFill="1" applyBorder="1" applyAlignment="1">
      <alignment horizontal="left"/>
    </xf>
    <xf numFmtId="0" fontId="0" fillId="95" borderId="103" xfId="0" applyFill="1" applyBorder="1" applyAlignment="1">
      <alignment horizontal="center"/>
    </xf>
    <xf numFmtId="1" fontId="0" fillId="95" borderId="103" xfId="0" applyNumberFormat="1" applyFill="1" applyBorder="1"/>
    <xf numFmtId="0" fontId="0" fillId="95" borderId="104" xfId="0" applyFill="1" applyBorder="1"/>
    <xf numFmtId="0" fontId="14" fillId="98" borderId="84" xfId="0" applyFont="1" applyFill="1" applyBorder="1" applyAlignment="1">
      <alignment horizontal="left"/>
    </xf>
    <xf numFmtId="0" fontId="14" fillId="98" borderId="84" xfId="0" applyFont="1" applyFill="1" applyBorder="1" applyAlignment="1">
      <alignment horizontal="center"/>
    </xf>
    <xf numFmtId="1" fontId="11" fillId="98" borderId="84" xfId="38" applyNumberFormat="1" applyFill="1" applyBorder="1" applyAlignment="1">
      <alignment horizontal="right"/>
    </xf>
    <xf numFmtId="0" fontId="0" fillId="94" borderId="97" xfId="0" applyFill="1" applyBorder="1" applyAlignment="1">
      <alignment horizontal="left"/>
    </xf>
    <xf numFmtId="0" fontId="0" fillId="32" borderId="97" xfId="0" applyFill="1" applyBorder="1" applyAlignment="1">
      <alignment horizontal="left"/>
    </xf>
    <xf numFmtId="0" fontId="0" fillId="32" borderId="98" xfId="0" applyFill="1" applyBorder="1" applyAlignment="1">
      <alignment horizontal="left"/>
    </xf>
    <xf numFmtId="0" fontId="0" fillId="32" borderId="98" xfId="0" applyFill="1" applyBorder="1" applyAlignment="1">
      <alignment horizontal="center"/>
    </xf>
    <xf numFmtId="1" fontId="0" fillId="32" borderId="98" xfId="0" applyNumberFormat="1" applyFill="1" applyBorder="1"/>
    <xf numFmtId="0" fontId="0" fillId="32" borderId="99" xfId="0" applyFill="1" applyBorder="1"/>
    <xf numFmtId="0" fontId="0" fillId="99" borderId="0" xfId="0" applyFill="1"/>
    <xf numFmtId="0" fontId="0" fillId="94" borderId="39" xfId="0" applyFill="1" applyBorder="1" applyAlignment="1">
      <alignment horizontal="left"/>
    </xf>
    <xf numFmtId="170" fontId="99" fillId="0" borderId="0" xfId="46" applyNumberFormat="1" applyFont="1" applyAlignment="1">
      <alignment vertical="center"/>
    </xf>
    <xf numFmtId="0" fontId="99" fillId="0" borderId="0" xfId="46" applyFont="1" applyAlignment="1">
      <alignment vertical="center"/>
    </xf>
    <xf numFmtId="0" fontId="0" fillId="32" borderId="0" xfId="0" applyFill="1"/>
    <xf numFmtId="0" fontId="2" fillId="0" borderId="0" xfId="236"/>
    <xf numFmtId="44" fontId="11" fillId="0" borderId="0" xfId="38"/>
    <xf numFmtId="0" fontId="66" fillId="0" borderId="111" xfId="46" applyFont="1" applyBorder="1"/>
    <xf numFmtId="0" fontId="66" fillId="24" borderId="111" xfId="46" applyFont="1" applyFill="1" applyBorder="1"/>
    <xf numFmtId="173" fontId="44" fillId="88" borderId="111" xfId="38" applyNumberFormat="1" applyFont="1" applyFill="1" applyBorder="1" applyAlignment="1">
      <alignment horizontal="right"/>
    </xf>
    <xf numFmtId="173" fontId="44" fillId="87" borderId="111" xfId="38" applyNumberFormat="1" applyFont="1" applyFill="1" applyBorder="1" applyAlignment="1">
      <alignment horizontal="right"/>
    </xf>
    <xf numFmtId="0" fontId="69" fillId="0" borderId="35" xfId="46" applyFont="1" applyBorder="1" applyAlignment="1">
      <alignment horizontal="left" indent="2"/>
    </xf>
    <xf numFmtId="0" fontId="69" fillId="0" borderId="111" xfId="46" applyFont="1" applyBorder="1" applyAlignment="1">
      <alignment horizontal="left" indent="2"/>
    </xf>
    <xf numFmtId="0" fontId="1" fillId="0" borderId="0" xfId="243"/>
    <xf numFmtId="0" fontId="11" fillId="0" borderId="0" xfId="46" applyFont="1" applyAlignment="1">
      <alignment vertical="center"/>
    </xf>
    <xf numFmtId="0" fontId="17" fillId="0" borderId="0" xfId="0" applyFont="1"/>
    <xf numFmtId="0" fontId="0" fillId="0" borderId="112" xfId="0" applyFont="1" applyBorder="1" applyAlignment="1">
      <alignment horizontal="left" vertical="center"/>
    </xf>
    <xf numFmtId="0" fontId="11" fillId="0" borderId="0" xfId="31" applyNumberFormat="1" applyFont="1" applyAlignment="1">
      <alignment vertical="center"/>
    </xf>
    <xf numFmtId="44" fontId="11" fillId="32" borderId="0" xfId="38" applyFill="1"/>
    <xf numFmtId="44" fontId="11" fillId="32" borderId="86" xfId="38" applyFill="1" applyBorder="1"/>
    <xf numFmtId="0" fontId="103" fillId="0" borderId="0" xfId="0" applyFont="1"/>
    <xf numFmtId="0" fontId="102" fillId="0" borderId="0" xfId="0" applyFont="1"/>
    <xf numFmtId="0" fontId="104" fillId="24" borderId="0" xfId="46" applyFont="1" applyFill="1" applyAlignment="1">
      <alignment vertical="center"/>
    </xf>
    <xf numFmtId="3" fontId="102" fillId="0" borderId="0" xfId="0" applyNumberFormat="1" applyFont="1"/>
    <xf numFmtId="3" fontId="102" fillId="0" borderId="0" xfId="0" applyNumberFormat="1" applyFont="1" applyAlignment="1">
      <alignment horizontal="left"/>
    </xf>
    <xf numFmtId="0" fontId="102" fillId="0" borderId="0" xfId="0" applyFont="1" applyAlignment="1">
      <alignment horizontal="left"/>
    </xf>
    <xf numFmtId="0" fontId="44" fillId="0" borderId="96" xfId="61" applyFont="1" applyBorder="1" applyAlignment="1">
      <alignment horizontal="center" vertical="center" wrapText="1"/>
    </xf>
    <xf numFmtId="0" fontId="44" fillId="0" borderId="0" xfId="61" applyFont="1" applyAlignment="1">
      <alignment horizontal="left" vertical="center" wrapText="1" indent="1"/>
    </xf>
    <xf numFmtId="0" fontId="44" fillId="0" borderId="96" xfId="61" applyFont="1" applyBorder="1" applyAlignment="1">
      <alignment horizontal="left" vertical="center" wrapText="1"/>
    </xf>
    <xf numFmtId="0" fontId="66" fillId="0" borderId="0" xfId="61" applyFont="1" applyAlignment="1">
      <alignment horizontal="left" vertical="center" wrapText="1" indent="1"/>
    </xf>
    <xf numFmtId="49" fontId="91" fillId="0" borderId="0" xfId="61" applyNumberFormat="1" applyFont="1" applyAlignment="1">
      <alignment horizontal="left" vertical="center" wrapText="1"/>
    </xf>
    <xf numFmtId="0" fontId="106" fillId="24" borderId="0" xfId="46" applyFont="1" applyFill="1" applyAlignment="1">
      <alignment horizontal="left" vertical="center"/>
    </xf>
    <xf numFmtId="0" fontId="107" fillId="0" borderId="0" xfId="237" applyFont="1" applyAlignment="1" applyProtection="1">
      <alignment vertical="center"/>
    </xf>
    <xf numFmtId="0" fontId="44" fillId="0" borderId="0" xfId="0" applyFont="1"/>
    <xf numFmtId="0" fontId="109" fillId="0" borderId="0" xfId="46" applyFont="1" applyAlignment="1">
      <alignment vertical="center"/>
    </xf>
    <xf numFmtId="0" fontId="110" fillId="0" borderId="0" xfId="46" applyFont="1" applyAlignment="1">
      <alignment vertical="center"/>
    </xf>
    <xf numFmtId="0" fontId="111" fillId="0" borderId="0" xfId="46" applyFont="1" applyAlignment="1">
      <alignment horizontal="center" vertical="center"/>
    </xf>
    <xf numFmtId="0" fontId="47" fillId="0" borderId="0" xfId="46" applyFont="1" applyAlignment="1">
      <alignment horizontal="center" vertical="center"/>
    </xf>
    <xf numFmtId="0" fontId="11" fillId="0" borderId="0" xfId="0" applyNumberFormat="1" applyFont="1" applyAlignment="1">
      <alignment vertical="center"/>
    </xf>
    <xf numFmtId="0" fontId="112" fillId="0" borderId="0" xfId="46" applyFont="1" applyAlignment="1">
      <alignment vertical="center"/>
    </xf>
    <xf numFmtId="173" fontId="47" fillId="0" borderId="60" xfId="38" applyNumberFormat="1" applyFont="1" applyFill="1" applyBorder="1" applyAlignment="1">
      <alignment horizontal="center" vertical="center" wrapText="1"/>
    </xf>
    <xf numFmtId="0" fontId="45" fillId="0" borderId="0" xfId="46" applyFont="1" applyAlignment="1">
      <alignment vertical="center" wrapText="1"/>
    </xf>
    <xf numFmtId="0" fontId="106" fillId="24" borderId="0" xfId="46" applyFont="1" applyFill="1" applyAlignment="1">
      <alignment vertical="center"/>
    </xf>
    <xf numFmtId="173" fontId="97" fillId="24" borderId="0" xfId="38" applyNumberFormat="1" applyFont="1" applyFill="1" applyAlignment="1">
      <alignment vertical="center"/>
    </xf>
    <xf numFmtId="0" fontId="47" fillId="24" borderId="0" xfId="46" applyFont="1" applyFill="1" applyAlignment="1">
      <alignment vertical="center"/>
    </xf>
    <xf numFmtId="0" fontId="68" fillId="24" borderId="0" xfId="46" applyFont="1" applyFill="1" applyAlignment="1">
      <alignment vertical="center"/>
    </xf>
    <xf numFmtId="173" fontId="97" fillId="0" borderId="0" xfId="38" applyNumberFormat="1" applyFont="1" applyAlignment="1">
      <alignment horizontal="center"/>
    </xf>
    <xf numFmtId="0" fontId="68" fillId="0" borderId="0" xfId="46" applyFont="1" applyAlignment="1">
      <alignment horizontal="center"/>
    </xf>
    <xf numFmtId="0" fontId="68" fillId="0" borderId="0" xfId="46" applyFont="1" applyAlignment="1">
      <alignment vertical="center" wrapText="1"/>
    </xf>
    <xf numFmtId="0" fontId="68" fillId="69" borderId="60" xfId="46" applyFont="1" applyFill="1" applyBorder="1" applyAlignment="1">
      <alignment vertical="center" wrapText="1"/>
    </xf>
    <xf numFmtId="0" fontId="47" fillId="86" borderId="60" xfId="46" applyFont="1" applyFill="1" applyBorder="1" applyAlignment="1">
      <alignment vertical="center" wrapText="1"/>
    </xf>
    <xf numFmtId="0" fontId="68" fillId="24" borderId="60" xfId="46" applyFont="1" applyFill="1" applyBorder="1" applyAlignment="1">
      <alignment horizontal="right" vertical="center"/>
    </xf>
    <xf numFmtId="173" fontId="97" fillId="0" borderId="60" xfId="38" applyNumberFormat="1" applyFont="1" applyBorder="1" applyAlignment="1">
      <alignment horizontal="center" vertical="center"/>
    </xf>
    <xf numFmtId="173" fontId="97" fillId="88" borderId="60" xfId="38" applyNumberFormat="1" applyFont="1" applyFill="1" applyBorder="1" applyAlignment="1">
      <alignment horizontal="center" vertical="center"/>
    </xf>
    <xf numFmtId="173" fontId="97" fillId="87" borderId="60" xfId="38" applyNumberFormat="1" applyFont="1" applyFill="1" applyBorder="1" applyAlignment="1">
      <alignment horizontal="center" vertical="center"/>
    </xf>
    <xf numFmtId="0" fontId="68" fillId="24" borderId="60" xfId="46" applyFont="1" applyFill="1" applyBorder="1" applyAlignment="1">
      <alignment horizontal="left" vertical="center"/>
    </xf>
    <xf numFmtId="0" fontId="115" fillId="24" borderId="60" xfId="46" applyFont="1" applyFill="1" applyBorder="1" applyAlignment="1">
      <alignment horizontal="right" vertical="center"/>
    </xf>
    <xf numFmtId="0" fontId="115" fillId="24" borderId="60" xfId="46" applyFont="1" applyFill="1" applyBorder="1" applyAlignment="1">
      <alignment horizontal="left" vertical="center"/>
    </xf>
    <xf numFmtId="0" fontId="68" fillId="0" borderId="60" xfId="46" applyFont="1" applyBorder="1" applyAlignment="1">
      <alignment horizontal="right" vertical="center" wrapText="1"/>
    </xf>
    <xf numFmtId="0" fontId="68" fillId="0" borderId="60" xfId="46" applyFont="1" applyBorder="1" applyAlignment="1">
      <alignment horizontal="left" vertical="center" wrapText="1"/>
    </xf>
    <xf numFmtId="0" fontId="68" fillId="24" borderId="60" xfId="46" applyFont="1" applyFill="1" applyBorder="1" applyAlignment="1">
      <alignment horizontal="right" vertical="center" wrapText="1"/>
    </xf>
    <xf numFmtId="0" fontId="47" fillId="69" borderId="60" xfId="46" applyFont="1" applyFill="1" applyBorder="1" applyAlignment="1">
      <alignment horizontal="right" vertical="center" wrapText="1"/>
    </xf>
    <xf numFmtId="0" fontId="47" fillId="86" borderId="60" xfId="46" applyFont="1" applyFill="1" applyBorder="1" applyAlignment="1">
      <alignment horizontal="left" vertical="center" wrapText="1"/>
    </xf>
    <xf numFmtId="0" fontId="115" fillId="0" borderId="60" xfId="46" applyFont="1" applyBorder="1" applyAlignment="1">
      <alignment horizontal="left" vertical="center" wrapText="1"/>
    </xf>
    <xf numFmtId="0" fontId="115" fillId="0" borderId="60" xfId="46" applyFont="1" applyBorder="1" applyAlignment="1">
      <alignment horizontal="left" vertical="center"/>
    </xf>
    <xf numFmtId="173" fontId="97" fillId="0" borderId="60" xfId="38" applyNumberFormat="1" applyFont="1" applyBorder="1" applyAlignment="1">
      <alignment vertical="center"/>
    </xf>
    <xf numFmtId="173" fontId="97" fillId="87" borderId="60" xfId="38" applyNumberFormat="1" applyFont="1" applyFill="1" applyBorder="1" applyAlignment="1">
      <alignment vertical="center"/>
    </xf>
    <xf numFmtId="173" fontId="97" fillId="0" borderId="0" xfId="38" applyNumberFormat="1" applyFont="1"/>
    <xf numFmtId="170" fontId="68" fillId="0" borderId="0" xfId="46" applyNumberFormat="1" applyFont="1"/>
    <xf numFmtId="0" fontId="68" fillId="0" borderId="0" xfId="46" applyFont="1" applyAlignment="1">
      <alignment horizontal="left" vertical="center"/>
    </xf>
    <xf numFmtId="0" fontId="68" fillId="0" borderId="0" xfId="46" applyFont="1" applyAlignment="1">
      <alignment horizontal="left" vertical="center" wrapText="1"/>
    </xf>
    <xf numFmtId="0" fontId="47" fillId="95" borderId="60" xfId="46" applyFont="1" applyFill="1" applyBorder="1" applyAlignment="1">
      <alignment horizontal="left" vertical="center"/>
    </xf>
    <xf numFmtId="0" fontId="47" fillId="95" borderId="60" xfId="46" applyFont="1" applyFill="1" applyBorder="1" applyAlignment="1">
      <alignment horizontal="center" vertical="center"/>
    </xf>
    <xf numFmtId="0" fontId="47" fillId="94" borderId="60" xfId="46" applyFont="1" applyFill="1" applyBorder="1" applyAlignment="1">
      <alignment horizontal="left" vertical="center"/>
    </xf>
    <xf numFmtId="0" fontId="47" fillId="100" borderId="60" xfId="46" applyFont="1" applyFill="1" applyBorder="1" applyAlignment="1">
      <alignment horizontal="center" vertical="center"/>
    </xf>
    <xf numFmtId="0" fontId="47" fillId="94" borderId="60" xfId="46" applyFont="1" applyFill="1" applyBorder="1" applyAlignment="1">
      <alignment horizontal="center" vertical="center"/>
    </xf>
    <xf numFmtId="173" fontId="68" fillId="0" borderId="60" xfId="38" applyNumberFormat="1" applyFont="1" applyFill="1" applyBorder="1" applyAlignment="1">
      <alignment horizontal="center" vertical="center"/>
    </xf>
    <xf numFmtId="173" fontId="68" fillId="69" borderId="60" xfId="38" applyNumberFormat="1" applyFont="1" applyFill="1" applyBorder="1" applyAlignment="1">
      <alignment horizontal="left" vertical="center" wrapText="1"/>
    </xf>
    <xf numFmtId="3" fontId="68" fillId="0" borderId="60" xfId="46" applyNumberFormat="1" applyFont="1" applyBorder="1" applyAlignment="1">
      <alignment horizontal="left" vertical="center" wrapText="1"/>
    </xf>
    <xf numFmtId="173" fontId="68" fillId="68" borderId="60" xfId="38" applyNumberFormat="1" applyFont="1" applyFill="1" applyBorder="1" applyAlignment="1">
      <alignment horizontal="left" vertical="center" wrapText="1"/>
    </xf>
    <xf numFmtId="173" fontId="47" fillId="95" borderId="60" xfId="38" applyNumberFormat="1" applyFont="1" applyFill="1" applyBorder="1" applyAlignment="1">
      <alignment horizontal="center" vertical="center" wrapText="1"/>
    </xf>
    <xf numFmtId="173" fontId="47" fillId="95" borderId="60" xfId="38" applyNumberFormat="1" applyFont="1" applyFill="1" applyBorder="1" applyAlignment="1">
      <alignment horizontal="left" vertical="center"/>
    </xf>
    <xf numFmtId="173" fontId="47" fillId="94" borderId="60" xfId="38" applyNumberFormat="1" applyFont="1" applyFill="1" applyBorder="1" applyAlignment="1">
      <alignment horizontal="center" vertical="center" wrapText="1"/>
    </xf>
    <xf numFmtId="173" fontId="47" fillId="94" borderId="60" xfId="38" applyNumberFormat="1" applyFont="1" applyFill="1" applyBorder="1" applyAlignment="1">
      <alignment horizontal="left" vertical="center"/>
    </xf>
    <xf numFmtId="0" fontId="47" fillId="0" borderId="60" xfId="46" applyFont="1" applyBorder="1" applyAlignment="1">
      <alignment horizontal="left" vertical="center" wrapText="1"/>
    </xf>
    <xf numFmtId="173" fontId="47" fillId="69" borderId="60" xfId="38" applyNumberFormat="1" applyFont="1" applyFill="1" applyBorder="1" applyAlignment="1">
      <alignment horizontal="left" vertical="center" wrapText="1"/>
    </xf>
    <xf numFmtId="3" fontId="47" fillId="0" borderId="60" xfId="46" applyNumberFormat="1" applyFont="1" applyBorder="1" applyAlignment="1">
      <alignment horizontal="left" vertical="center" wrapText="1"/>
    </xf>
    <xf numFmtId="0" fontId="47" fillId="95" borderId="60" xfId="46" applyFont="1" applyFill="1" applyBorder="1" applyAlignment="1">
      <alignment horizontal="left" vertical="center" wrapText="1"/>
    </xf>
    <xf numFmtId="173" fontId="47" fillId="95" borderId="60" xfId="38" applyNumberFormat="1" applyFont="1" applyFill="1" applyBorder="1" applyAlignment="1">
      <alignment horizontal="left" vertical="center" wrapText="1"/>
    </xf>
    <xf numFmtId="3" fontId="47" fillId="94" borderId="60" xfId="46" applyNumberFormat="1" applyFont="1" applyFill="1" applyBorder="1" applyAlignment="1">
      <alignment horizontal="left" vertical="center" wrapText="1"/>
    </xf>
    <xf numFmtId="173" fontId="47" fillId="94" borderId="60" xfId="38" applyNumberFormat="1" applyFont="1" applyFill="1" applyBorder="1" applyAlignment="1">
      <alignment horizontal="center" vertical="center"/>
    </xf>
    <xf numFmtId="4" fontId="68" fillId="0" borderId="0" xfId="46" applyNumberFormat="1" applyFont="1" applyAlignment="1">
      <alignment horizontal="center" vertical="center"/>
    </xf>
    <xf numFmtId="4" fontId="68" fillId="0" borderId="0" xfId="46" applyNumberFormat="1" applyFont="1" applyAlignment="1">
      <alignment horizontal="left" vertical="center"/>
    </xf>
    <xf numFmtId="3" fontId="68" fillId="0" borderId="0" xfId="46" applyNumberFormat="1" applyFont="1" applyAlignment="1">
      <alignment horizontal="center" vertical="center"/>
    </xf>
    <xf numFmtId="9" fontId="68" fillId="0" borderId="0" xfId="136" applyFont="1" applyAlignment="1">
      <alignment horizontal="left" vertical="center"/>
    </xf>
    <xf numFmtId="3" fontId="68" fillId="0" borderId="0" xfId="46" applyNumberFormat="1" applyFont="1" applyAlignment="1">
      <alignment horizontal="left" vertical="center"/>
    </xf>
    <xf numFmtId="9" fontId="68" fillId="0" borderId="0" xfId="136" applyFont="1" applyAlignment="1">
      <alignment horizontal="center" vertical="center"/>
    </xf>
    <xf numFmtId="42" fontId="68" fillId="0" borderId="0" xfId="46" applyNumberFormat="1" applyFont="1" applyAlignment="1">
      <alignment horizontal="center" vertical="center"/>
    </xf>
    <xf numFmtId="42" fontId="47" fillId="100" borderId="60" xfId="38" applyNumberFormat="1" applyFont="1" applyFill="1" applyBorder="1" applyAlignment="1">
      <alignment horizontal="center" vertical="center"/>
    </xf>
    <xf numFmtId="9" fontId="68" fillId="0" borderId="0" xfId="136" applyFont="1" applyFill="1" applyAlignment="1">
      <alignment horizontal="center" vertical="center"/>
    </xf>
    <xf numFmtId="42" fontId="68" fillId="0" borderId="0" xfId="136" applyNumberFormat="1" applyFont="1" applyAlignment="1">
      <alignment horizontal="center" vertical="center"/>
    </xf>
    <xf numFmtId="173" fontId="47" fillId="0" borderId="60" xfId="38" applyNumberFormat="1" applyFont="1" applyFill="1" applyBorder="1" applyAlignment="1" applyProtection="1">
      <alignment horizontal="center" vertical="center"/>
    </xf>
    <xf numFmtId="44" fontId="68" fillId="0" borderId="0" xfId="38" applyFont="1" applyFill="1" applyAlignment="1">
      <alignment horizontal="center" vertical="center"/>
    </xf>
    <xf numFmtId="0" fontId="68" fillId="0" borderId="96" xfId="46" applyFont="1" applyBorder="1" applyAlignment="1">
      <alignment horizontal="left" vertical="center" wrapText="1"/>
    </xf>
    <xf numFmtId="173" fontId="68" fillId="0" borderId="60" xfId="38" applyNumberFormat="1" applyFont="1" applyFill="1" applyBorder="1" applyAlignment="1" applyProtection="1">
      <alignment horizontal="center" vertical="center"/>
    </xf>
    <xf numFmtId="0" fontId="68" fillId="0" borderId="60" xfId="46" quotePrefix="1" applyFont="1" applyBorder="1" applyAlignment="1">
      <alignment horizontal="left" vertical="center" wrapText="1"/>
    </xf>
    <xf numFmtId="44" fontId="68" fillId="0" borderId="0" xfId="46" applyNumberFormat="1" applyFont="1" applyAlignment="1">
      <alignment horizontal="center" vertical="center"/>
    </xf>
    <xf numFmtId="44" fontId="68" fillId="0" borderId="0" xfId="38" applyFont="1" applyAlignment="1">
      <alignment horizontal="center" vertical="center"/>
    </xf>
    <xf numFmtId="10" fontId="68" fillId="0" borderId="0" xfId="136" applyNumberFormat="1" applyFont="1" applyAlignment="1">
      <alignment horizontal="center" vertical="center"/>
    </xf>
    <xf numFmtId="0" fontId="47" fillId="93" borderId="60" xfId="46" applyFont="1" applyFill="1" applyBorder="1" applyAlignment="1">
      <alignment horizontal="left" vertical="center"/>
    </xf>
    <xf numFmtId="173" fontId="47" fillId="93" borderId="60" xfId="38" applyNumberFormat="1" applyFont="1" applyFill="1" applyBorder="1" applyAlignment="1" applyProtection="1">
      <alignment horizontal="center" vertical="center"/>
    </xf>
    <xf numFmtId="173" fontId="47" fillId="93" borderId="60" xfId="38" applyNumberFormat="1" applyFont="1" applyFill="1" applyBorder="1" applyAlignment="1">
      <alignment horizontal="center" vertical="center" wrapText="1"/>
    </xf>
    <xf numFmtId="173" fontId="68" fillId="0" borderId="0" xfId="46" applyNumberFormat="1" applyFont="1" applyAlignment="1">
      <alignment horizontal="left" vertical="center"/>
    </xf>
    <xf numFmtId="173" fontId="68" fillId="0" borderId="0" xfId="46" applyNumberFormat="1" applyFont="1" applyAlignment="1">
      <alignment horizontal="center" vertical="center"/>
    </xf>
    <xf numFmtId="173" fontId="68" fillId="0" borderId="60" xfId="46" applyNumberFormat="1" applyFont="1" applyBorder="1" applyAlignment="1">
      <alignment horizontal="left" vertical="center" wrapText="1"/>
    </xf>
    <xf numFmtId="173" fontId="68" fillId="0" borderId="69" xfId="38" applyNumberFormat="1" applyFont="1" applyFill="1" applyBorder="1" applyAlignment="1">
      <alignment horizontal="center" vertical="center"/>
    </xf>
    <xf numFmtId="173" fontId="68" fillId="0" borderId="69" xfId="46" applyNumberFormat="1" applyFont="1" applyBorder="1" applyAlignment="1">
      <alignment horizontal="left" vertical="center" wrapText="1"/>
    </xf>
    <xf numFmtId="173" fontId="68" fillId="68" borderId="69" xfId="38" applyNumberFormat="1" applyFont="1" applyFill="1" applyBorder="1" applyAlignment="1">
      <alignment horizontal="left" vertical="center" wrapText="1"/>
    </xf>
    <xf numFmtId="173" fontId="47" fillId="94" borderId="60" xfId="46" applyNumberFormat="1" applyFont="1" applyFill="1" applyBorder="1" applyAlignment="1">
      <alignment horizontal="left" vertical="center" wrapText="1"/>
    </xf>
    <xf numFmtId="173" fontId="68" fillId="0" borderId="0" xfId="38" applyNumberFormat="1" applyFont="1" applyAlignment="1">
      <alignment horizontal="left" vertical="center" wrapText="1"/>
    </xf>
    <xf numFmtId="173" fontId="68" fillId="0" borderId="0" xfId="46" applyNumberFormat="1" applyFont="1" applyAlignment="1">
      <alignment horizontal="left" vertical="center" wrapText="1"/>
    </xf>
    <xf numFmtId="173" fontId="68" fillId="0" borderId="0" xfId="38" applyNumberFormat="1" applyFont="1" applyFill="1" applyBorder="1" applyAlignment="1">
      <alignment horizontal="center" vertical="center"/>
    </xf>
    <xf numFmtId="173" fontId="47" fillId="94" borderId="60" xfId="46" applyNumberFormat="1" applyFont="1" applyFill="1" applyBorder="1" applyAlignment="1">
      <alignment horizontal="left" vertical="center"/>
    </xf>
    <xf numFmtId="173" fontId="47" fillId="0" borderId="0" xfId="38" applyNumberFormat="1" applyFont="1" applyFill="1" applyBorder="1" applyAlignment="1">
      <alignment horizontal="center" vertical="center" wrapText="1"/>
    </xf>
    <xf numFmtId="173" fontId="47" fillId="0" borderId="0" xfId="38" applyNumberFormat="1" applyFont="1" applyFill="1" applyBorder="1" applyAlignment="1">
      <alignment horizontal="left" vertical="center"/>
    </xf>
    <xf numFmtId="173" fontId="47" fillId="0" borderId="0" xfId="46" applyNumberFormat="1" applyFont="1" applyAlignment="1">
      <alignment horizontal="left" vertical="center"/>
    </xf>
    <xf numFmtId="0" fontId="68" fillId="93" borderId="96" xfId="46" applyFont="1" applyFill="1" applyBorder="1" applyAlignment="1">
      <alignment horizontal="left" vertical="center"/>
    </xf>
    <xf numFmtId="0" fontId="47" fillId="93" borderId="96" xfId="46" applyFont="1" applyFill="1" applyBorder="1" applyAlignment="1">
      <alignment horizontal="center" vertical="center"/>
    </xf>
    <xf numFmtId="9" fontId="116" fillId="0" borderId="0" xfId="136" applyFont="1" applyAlignment="1">
      <alignment horizontal="center" vertical="center"/>
    </xf>
    <xf numFmtId="42" fontId="68" fillId="0" borderId="96" xfId="38" applyNumberFormat="1" applyFont="1" applyFill="1" applyBorder="1" applyAlignment="1">
      <alignment horizontal="center" vertical="center"/>
    </xf>
    <xf numFmtId="42" fontId="68" fillId="97" borderId="96" xfId="38" applyNumberFormat="1" applyFont="1" applyFill="1" applyBorder="1" applyAlignment="1">
      <alignment horizontal="center" vertical="center"/>
    </xf>
    <xf numFmtId="42" fontId="68" fillId="0" borderId="96" xfId="38" applyNumberFormat="1" applyFont="1" applyFill="1" applyBorder="1" applyAlignment="1">
      <alignment horizontal="center"/>
    </xf>
    <xf numFmtId="4" fontId="68" fillId="0" borderId="96" xfId="46" applyNumberFormat="1" applyFont="1" applyBorder="1" applyAlignment="1">
      <alignment horizontal="left" vertical="center" wrapText="1"/>
    </xf>
    <xf numFmtId="0" fontId="45" fillId="0" borderId="0" xfId="46" applyFont="1" applyAlignment="1">
      <alignment horizontal="left"/>
    </xf>
    <xf numFmtId="3" fontId="117" fillId="0" borderId="0" xfId="46" applyNumberFormat="1" applyFont="1" applyAlignment="1">
      <alignment vertical="center" wrapText="1"/>
    </xf>
    <xf numFmtId="3" fontId="117" fillId="0" borderId="0" xfId="46" applyNumberFormat="1" applyFont="1"/>
    <xf numFmtId="3" fontId="65" fillId="0" borderId="0" xfId="46" applyNumberFormat="1" applyFont="1" applyAlignment="1">
      <alignment vertical="center" wrapText="1"/>
    </xf>
    <xf numFmtId="3" fontId="68" fillId="0" borderId="0" xfId="46" applyNumberFormat="1" applyFont="1" applyAlignment="1">
      <alignment vertical="center" wrapText="1"/>
    </xf>
    <xf numFmtId="3" fontId="47" fillId="0" borderId="0" xfId="46" applyNumberFormat="1" applyFont="1" applyAlignment="1">
      <alignment vertical="center" wrapText="1"/>
    </xf>
    <xf numFmtId="3" fontId="47" fillId="0" borderId="0" xfId="0" applyNumberFormat="1" applyFont="1" applyAlignment="1">
      <alignment horizontal="right" vertical="center"/>
    </xf>
    <xf numFmtId="3" fontId="68" fillId="0" borderId="0" xfId="0" applyNumberFormat="1" applyFont="1" applyAlignment="1">
      <alignment horizontal="right" vertical="center"/>
    </xf>
    <xf numFmtId="0" fontId="120" fillId="0" borderId="0" xfId="46" applyFont="1"/>
    <xf numFmtId="0" fontId="123" fillId="0" borderId="0" xfId="46" applyFont="1"/>
    <xf numFmtId="0" fontId="123" fillId="0" borderId="0" xfId="46" applyFont="1" applyAlignment="1">
      <alignment horizontal="center" vertical="center"/>
    </xf>
    <xf numFmtId="0" fontId="126" fillId="0" borderId="0" xfId="46" applyFont="1" applyAlignment="1">
      <alignment horizontal="center" vertical="center"/>
    </xf>
    <xf numFmtId="0" fontId="123" fillId="0" borderId="0" xfId="46" applyFont="1" applyAlignment="1">
      <alignment vertical="center"/>
    </xf>
    <xf numFmtId="0" fontId="45" fillId="31" borderId="0" xfId="0" applyFont="1" applyFill="1"/>
    <xf numFmtId="0" fontId="45" fillId="31" borderId="0" xfId="0" applyFont="1" applyFill="1" applyAlignment="1">
      <alignment vertical="center"/>
    </xf>
    <xf numFmtId="4" fontId="45" fillId="31" borderId="0" xfId="0" applyNumberFormat="1" applyFont="1" applyFill="1"/>
    <xf numFmtId="0" fontId="119" fillId="0" borderId="0" xfId="46" applyFont="1" applyAlignment="1">
      <alignment vertical="center"/>
    </xf>
    <xf numFmtId="173" fontId="47" fillId="0" borderId="60" xfId="38" applyNumberFormat="1" applyFont="1" applyFill="1" applyBorder="1" applyAlignment="1">
      <alignment horizontal="center" vertical="center"/>
    </xf>
    <xf numFmtId="3" fontId="68" fillId="0" borderId="0" xfId="46" applyNumberFormat="1" applyFont="1" applyAlignment="1">
      <alignment horizontal="right" vertical="center"/>
    </xf>
    <xf numFmtId="0" fontId="66" fillId="69" borderId="118" xfId="46" applyFont="1" applyFill="1" applyBorder="1" applyAlignment="1">
      <alignment horizontal="center" vertical="center" wrapText="1"/>
    </xf>
    <xf numFmtId="42" fontId="66" fillId="69" borderId="115" xfId="38" applyNumberFormat="1" applyFont="1" applyFill="1" applyBorder="1" applyAlignment="1">
      <alignment vertical="center"/>
    </xf>
    <xf numFmtId="9" fontId="66" fillId="106" borderId="117" xfId="38" applyNumberFormat="1" applyFont="1" applyFill="1" applyBorder="1" applyAlignment="1">
      <alignment horizontal="right"/>
    </xf>
    <xf numFmtId="9" fontId="69" fillId="106" borderId="117" xfId="38" applyNumberFormat="1" applyFont="1" applyFill="1" applyBorder="1" applyAlignment="1">
      <alignment horizontal="right"/>
    </xf>
    <xf numFmtId="9" fontId="44" fillId="106" borderId="117" xfId="46" applyNumberFormat="1" applyFont="1" applyFill="1" applyBorder="1"/>
    <xf numFmtId="9" fontId="66" fillId="106" borderId="117" xfId="46" applyNumberFormat="1" applyFont="1" applyFill="1" applyBorder="1" applyAlignment="1">
      <alignment horizontal="right" vertical="center"/>
    </xf>
    <xf numFmtId="3" fontId="66" fillId="0" borderId="117" xfId="46" applyNumberFormat="1" applyFont="1" applyBorder="1" applyAlignment="1">
      <alignment horizontal="right" vertical="center"/>
    </xf>
    <xf numFmtId="0" fontId="66" fillId="91" borderId="118" xfId="46" applyFont="1" applyFill="1" applyBorder="1" applyAlignment="1">
      <alignment horizontal="center" vertical="center"/>
    </xf>
    <xf numFmtId="9" fontId="66" fillId="69" borderId="115" xfId="136" applyFont="1" applyFill="1" applyBorder="1" applyAlignment="1">
      <alignment horizontal="right" vertical="center"/>
    </xf>
    <xf numFmtId="9" fontId="66" fillId="68" borderId="83" xfId="136" applyFont="1" applyFill="1" applyBorder="1" applyAlignment="1">
      <alignment horizontal="right" vertical="center"/>
    </xf>
    <xf numFmtId="173" fontId="20" fillId="69" borderId="60" xfId="38" applyNumberFormat="1" applyFont="1" applyFill="1" applyBorder="1" applyAlignment="1">
      <alignment horizontal="center" vertical="center"/>
    </xf>
    <xf numFmtId="173" fontId="20" fillId="86" borderId="60" xfId="38" applyNumberFormat="1" applyFont="1" applyFill="1" applyBorder="1" applyAlignment="1">
      <alignment horizontal="center" vertical="center"/>
    </xf>
    <xf numFmtId="0" fontId="66" fillId="0" borderId="0" xfId="0" applyFont="1"/>
    <xf numFmtId="0" fontId="47" fillId="69" borderId="96" xfId="46" applyFont="1" applyFill="1" applyBorder="1" applyAlignment="1">
      <alignment horizontal="right" vertical="center" wrapText="1"/>
    </xf>
    <xf numFmtId="173" fontId="20" fillId="69" borderId="96" xfId="38" applyNumberFormat="1" applyFont="1" applyFill="1" applyBorder="1" applyAlignment="1">
      <alignment horizontal="center" vertical="center"/>
    </xf>
    <xf numFmtId="0" fontId="68" fillId="24" borderId="96" xfId="46" applyFont="1" applyFill="1" applyBorder="1" applyAlignment="1">
      <alignment horizontal="right" vertical="center"/>
    </xf>
    <xf numFmtId="173" fontId="97" fillId="0" borderId="96" xfId="38" applyNumberFormat="1" applyFont="1" applyBorder="1" applyAlignment="1">
      <alignment horizontal="center" vertical="center"/>
    </xf>
    <xf numFmtId="173" fontId="97" fillId="88" borderId="96" xfId="38" applyNumberFormat="1" applyFont="1" applyFill="1" applyBorder="1" applyAlignment="1">
      <alignment horizontal="center" vertical="center"/>
    </xf>
    <xf numFmtId="0" fontId="115" fillId="24" borderId="96" xfId="46" applyFont="1" applyFill="1" applyBorder="1" applyAlignment="1">
      <alignment horizontal="right" vertical="center"/>
    </xf>
    <xf numFmtId="0" fontId="115" fillId="0" borderId="96" xfId="46" applyFont="1" applyBorder="1" applyAlignment="1">
      <alignment horizontal="right" vertical="center" wrapText="1"/>
    </xf>
    <xf numFmtId="0" fontId="115" fillId="0" borderId="96" xfId="46" applyFont="1" applyBorder="1" applyAlignment="1">
      <alignment horizontal="right" vertical="center"/>
    </xf>
    <xf numFmtId="0" fontId="68" fillId="0" borderId="96" xfId="46" applyFont="1" applyBorder="1" applyAlignment="1">
      <alignment horizontal="right" vertical="center" wrapText="1"/>
    </xf>
    <xf numFmtId="173" fontId="97" fillId="0" borderId="96" xfId="38" applyNumberFormat="1" applyFont="1" applyBorder="1" applyAlignment="1">
      <alignment vertical="center"/>
    </xf>
    <xf numFmtId="173" fontId="97" fillId="88" borderId="96" xfId="38" applyNumberFormat="1" applyFont="1" applyFill="1" applyBorder="1" applyAlignment="1">
      <alignment vertical="center"/>
    </xf>
    <xf numFmtId="0" fontId="0" fillId="31" borderId="0" xfId="0" applyFill="1" applyAlignment="1">
      <alignment vertical="center"/>
    </xf>
    <xf numFmtId="0" fontId="0" fillId="31" borderId="0" xfId="0" applyFill="1" applyAlignment="1">
      <alignment horizontal="center" vertical="center"/>
    </xf>
    <xf numFmtId="0" fontId="17" fillId="31" borderId="0" xfId="0" applyFont="1" applyFill="1" applyAlignment="1">
      <alignment vertical="center"/>
    </xf>
    <xf numFmtId="0" fontId="17" fillId="31" borderId="0" xfId="0" applyFont="1" applyFill="1" applyAlignment="1">
      <alignment horizontal="center" vertical="center"/>
    </xf>
    <xf numFmtId="0" fontId="17" fillId="31" borderId="0" xfId="0" applyFont="1" applyFill="1" applyAlignment="1">
      <alignment horizontal="right" vertical="center"/>
    </xf>
    <xf numFmtId="0" fontId="17" fillId="0" borderId="0" xfId="0" applyFont="1" applyAlignment="1">
      <alignment horizontal="right" vertical="center"/>
    </xf>
    <xf numFmtId="0" fontId="20" fillId="31" borderId="0" xfId="0" applyFont="1" applyFill="1" applyAlignment="1">
      <alignment horizontal="center" vertical="center"/>
    </xf>
    <xf numFmtId="0" fontId="97" fillId="31" borderId="0" xfId="0" applyFont="1" applyFill="1" applyAlignment="1">
      <alignment horizontal="center" vertical="center"/>
    </xf>
    <xf numFmtId="0" fontId="136" fillId="31" borderId="0" xfId="0" applyFont="1" applyFill="1" applyAlignment="1">
      <alignment horizontal="center" vertical="center"/>
    </xf>
    <xf numFmtId="0" fontId="17" fillId="0" borderId="0" xfId="0" applyFont="1" applyAlignment="1">
      <alignment vertical="center"/>
    </xf>
    <xf numFmtId="14" fontId="17" fillId="31" borderId="0" xfId="0" applyNumberFormat="1" applyFont="1" applyFill="1" applyAlignment="1">
      <alignment horizontal="left" vertical="center"/>
    </xf>
    <xf numFmtId="0" fontId="17" fillId="0" borderId="0" xfId="0" applyFont="1" applyAlignment="1">
      <alignment horizontal="right"/>
    </xf>
    <xf numFmtId="0" fontId="0" fillId="31" borderId="0" xfId="0" applyFill="1"/>
    <xf numFmtId="173" fontId="68" fillId="0" borderId="0" xfId="136" applyNumberFormat="1" applyFont="1" applyFill="1" applyAlignment="1">
      <alignment horizontal="center" vertical="center"/>
    </xf>
    <xf numFmtId="173" fontId="47" fillId="68" borderId="60" xfId="38" applyNumberFormat="1" applyFont="1" applyFill="1" applyBorder="1" applyAlignment="1">
      <alignment horizontal="left" vertical="center" wrapText="1"/>
    </xf>
    <xf numFmtId="0" fontId="0" fillId="31" borderId="122" xfId="0" applyFill="1" applyBorder="1" applyAlignment="1">
      <alignment vertical="center"/>
    </xf>
    <xf numFmtId="0" fontId="0" fillId="31" borderId="123" xfId="0" applyFill="1" applyBorder="1" applyAlignment="1">
      <alignment vertical="center"/>
    </xf>
    <xf numFmtId="0" fontId="0" fillId="31" borderId="123" xfId="0" applyFill="1" applyBorder="1" applyAlignment="1">
      <alignment horizontal="center" vertical="center"/>
    </xf>
    <xf numFmtId="0" fontId="0" fillId="31" borderId="124" xfId="0" applyFill="1" applyBorder="1" applyAlignment="1">
      <alignment vertical="center"/>
    </xf>
    <xf numFmtId="0" fontId="0" fillId="31" borderId="125" xfId="0" applyFill="1" applyBorder="1" applyAlignment="1">
      <alignment vertical="center"/>
    </xf>
    <xf numFmtId="0" fontId="0" fillId="31" borderId="126" xfId="0" applyFill="1" applyBorder="1" applyAlignment="1">
      <alignment vertical="center"/>
    </xf>
    <xf numFmtId="0" fontId="17" fillId="31" borderId="125" xfId="0" applyFont="1" applyFill="1" applyBorder="1" applyAlignment="1">
      <alignment vertical="center"/>
    </xf>
    <xf numFmtId="0" fontId="17" fillId="31" borderId="126" xfId="0" applyFont="1" applyFill="1" applyBorder="1" applyAlignment="1">
      <alignment vertical="center"/>
    </xf>
    <xf numFmtId="0" fontId="133" fillId="31" borderId="125" xfId="0" applyFont="1" applyFill="1" applyBorder="1" applyAlignment="1">
      <alignment vertical="center"/>
    </xf>
    <xf numFmtId="0" fontId="135" fillId="31" borderId="126" xfId="0" applyFont="1" applyFill="1" applyBorder="1" applyAlignment="1">
      <alignment vertical="center"/>
    </xf>
    <xf numFmtId="174" fontId="136" fillId="31" borderId="0" xfId="235" applyNumberFormat="1" applyFont="1" applyFill="1" applyBorder="1" applyAlignment="1">
      <alignment horizontal="center" vertical="center"/>
    </xf>
    <xf numFmtId="0" fontId="0" fillId="31" borderId="131" xfId="0" applyFill="1" applyBorder="1" applyAlignment="1">
      <alignment vertical="center"/>
    </xf>
    <xf numFmtId="0" fontId="0" fillId="31" borderId="132" xfId="0" applyFill="1" applyBorder="1" applyAlignment="1">
      <alignment vertical="center"/>
    </xf>
    <xf numFmtId="0" fontId="0" fillId="31" borderId="132" xfId="0" applyFill="1" applyBorder="1" applyAlignment="1">
      <alignment horizontal="center" vertical="center"/>
    </xf>
    <xf numFmtId="0" fontId="0" fillId="31" borderId="133" xfId="0" applyFill="1" applyBorder="1" applyAlignment="1">
      <alignment vertical="center"/>
    </xf>
    <xf numFmtId="4" fontId="0" fillId="31" borderId="0" xfId="0" applyNumberFormat="1" applyFill="1" applyAlignment="1">
      <alignment horizontal="center" vertical="center"/>
    </xf>
    <xf numFmtId="9" fontId="14" fillId="69" borderId="83" xfId="136" applyFont="1" applyFill="1" applyBorder="1" applyAlignment="1">
      <alignment horizontal="right" vertical="center"/>
    </xf>
    <xf numFmtId="44" fontId="14" fillId="68" borderId="93" xfId="38" applyFont="1" applyFill="1" applyBorder="1" applyAlignment="1">
      <alignment horizontal="right" vertical="center"/>
    </xf>
    <xf numFmtId="9" fontId="47" fillId="0" borderId="0" xfId="136" applyFont="1" applyAlignment="1">
      <alignment horizontal="centerContinuous" vertical="center"/>
    </xf>
    <xf numFmtId="9" fontId="47" fillId="0" borderId="119" xfId="136" applyFont="1" applyBorder="1" applyAlignment="1">
      <alignment horizontal="centerContinuous" vertical="center"/>
    </xf>
    <xf numFmtId="9" fontId="91" fillId="0" borderId="0" xfId="136" applyFont="1" applyAlignment="1">
      <alignment vertical="center"/>
    </xf>
    <xf numFmtId="9" fontId="44" fillId="0" borderId="0" xfId="136" applyFont="1" applyAlignment="1">
      <alignment vertical="center"/>
    </xf>
    <xf numFmtId="9" fontId="66" fillId="68" borderId="119" xfId="136" applyFont="1" applyFill="1" applyBorder="1" applyAlignment="1">
      <alignment horizontal="centerContinuous" vertical="center"/>
    </xf>
    <xf numFmtId="9" fontId="66" fillId="68" borderId="121" xfId="136" applyFont="1" applyFill="1" applyBorder="1" applyAlignment="1">
      <alignment horizontal="center" vertical="center" wrapText="1"/>
    </xf>
    <xf numFmtId="9" fontId="66" fillId="106" borderId="117" xfId="136" applyFont="1" applyFill="1" applyBorder="1" applyAlignment="1">
      <alignment horizontal="right" vertical="center"/>
    </xf>
    <xf numFmtId="9" fontId="69" fillId="106" borderId="117" xfId="136" applyFont="1" applyFill="1" applyBorder="1" applyAlignment="1">
      <alignment horizontal="right" vertical="center"/>
    </xf>
    <xf numFmtId="9" fontId="44" fillId="106" borderId="117" xfId="136" applyFont="1" applyFill="1" applyBorder="1" applyAlignment="1">
      <alignment horizontal="right" vertical="center"/>
    </xf>
    <xf numFmtId="9" fontId="44" fillId="106" borderId="117" xfId="136" applyFont="1" applyFill="1" applyBorder="1" applyAlignment="1">
      <alignment vertical="center"/>
    </xf>
    <xf numFmtId="9" fontId="44" fillId="0" borderId="0" xfId="136" applyFont="1" applyFill="1" applyBorder="1" applyAlignment="1">
      <alignment vertical="center"/>
    </xf>
    <xf numFmtId="9" fontId="14" fillId="68" borderId="120" xfId="136" applyFont="1" applyFill="1" applyBorder="1" applyAlignment="1">
      <alignment horizontal="center" vertical="center"/>
    </xf>
    <xf numFmtId="9" fontId="44" fillId="0" borderId="0" xfId="136" applyFont="1" applyAlignment="1">
      <alignment horizontal="center"/>
    </xf>
    <xf numFmtId="9" fontId="69" fillId="0" borderId="0" xfId="136" applyFont="1" applyAlignment="1">
      <alignment horizontal="centerContinuous" vertical="center"/>
    </xf>
    <xf numFmtId="9" fontId="44" fillId="0" borderId="0" xfId="136" applyFont="1"/>
    <xf numFmtId="173" fontId="68" fillId="0" borderId="0" xfId="46" applyNumberFormat="1" applyFont="1" applyAlignment="1">
      <alignment horizontal="left" vertical="top"/>
    </xf>
    <xf numFmtId="3" fontId="68" fillId="0" borderId="0" xfId="46" applyNumberFormat="1" applyFont="1"/>
    <xf numFmtId="3" fontId="129" fillId="0" borderId="0" xfId="46" applyNumberFormat="1" applyFont="1"/>
    <xf numFmtId="3" fontId="68" fillId="0" borderId="0" xfId="46" applyNumberFormat="1" applyFont="1" applyAlignment="1">
      <alignment horizontal="left"/>
    </xf>
    <xf numFmtId="3" fontId="47" fillId="0" borderId="0" xfId="46" applyNumberFormat="1" applyFont="1"/>
    <xf numFmtId="3" fontId="47" fillId="100" borderId="60" xfId="0" applyNumberFormat="1" applyFont="1" applyFill="1" applyBorder="1" applyAlignment="1">
      <alignment horizontal="center" vertical="center" wrapText="1"/>
    </xf>
    <xf numFmtId="3" fontId="47" fillId="72" borderId="60" xfId="0" applyNumberFormat="1" applyFont="1" applyFill="1" applyBorder="1" applyAlignment="1">
      <alignment horizontal="center" vertical="center" wrapText="1"/>
    </xf>
    <xf numFmtId="3" fontId="20" fillId="100" borderId="60" xfId="38" applyNumberFormat="1" applyFont="1" applyFill="1" applyBorder="1" applyAlignment="1">
      <alignment horizontal="right" vertical="center"/>
    </xf>
    <xf numFmtId="3" fontId="20" fillId="72" borderId="60" xfId="38" applyNumberFormat="1" applyFont="1" applyFill="1" applyBorder="1" applyAlignment="1">
      <alignment horizontal="right" vertical="center"/>
    </xf>
    <xf numFmtId="3" fontId="97" fillId="72" borderId="60" xfId="38" applyNumberFormat="1" applyFont="1" applyFill="1" applyBorder="1" applyAlignment="1">
      <alignment horizontal="right" vertical="center"/>
    </xf>
    <xf numFmtId="3" fontId="97" fillId="0" borderId="60" xfId="38" applyNumberFormat="1" applyFont="1" applyBorder="1" applyAlignment="1">
      <alignment horizontal="right" vertical="center"/>
    </xf>
    <xf numFmtId="3" fontId="20" fillId="68" borderId="60" xfId="38" applyNumberFormat="1" applyFont="1" applyFill="1" applyBorder="1" applyAlignment="1">
      <alignment horizontal="right"/>
    </xf>
    <xf numFmtId="3" fontId="97" fillId="100" borderId="60" xfId="38" applyNumberFormat="1" applyFont="1" applyFill="1" applyBorder="1" applyAlignment="1">
      <alignment horizontal="right" vertical="center"/>
    </xf>
    <xf numFmtId="3" fontId="68" fillId="0" borderId="0" xfId="46" applyNumberFormat="1" applyFont="1" applyAlignment="1">
      <alignment horizontal="right" vertical="center" wrapText="1"/>
    </xf>
    <xf numFmtId="3" fontId="20" fillId="68" borderId="60" xfId="38" applyNumberFormat="1" applyFont="1" applyFill="1" applyBorder="1" applyAlignment="1">
      <alignment horizontal="right" vertical="center"/>
    </xf>
    <xf numFmtId="3" fontId="20" fillId="69" borderId="60" xfId="38" applyNumberFormat="1" applyFont="1" applyFill="1" applyBorder="1" applyAlignment="1">
      <alignment horizontal="right"/>
    </xf>
    <xf numFmtId="3" fontId="47" fillId="0" borderId="0" xfId="46" applyNumberFormat="1" applyFont="1" applyAlignment="1">
      <alignment horizontal="right" vertical="center" wrapText="1"/>
    </xf>
    <xf numFmtId="3" fontId="20" fillId="69" borderId="60" xfId="38" applyNumberFormat="1" applyFont="1" applyFill="1" applyBorder="1" applyAlignment="1">
      <alignment horizontal="right" vertical="center"/>
    </xf>
    <xf numFmtId="3" fontId="68" fillId="0" borderId="0" xfId="46" applyNumberFormat="1" applyFont="1" applyAlignment="1">
      <alignment vertical="center"/>
    </xf>
    <xf numFmtId="3" fontId="47" fillId="0" borderId="0" xfId="46" applyNumberFormat="1" applyFont="1" applyAlignment="1">
      <alignment horizontal="centerContinuous" vertical="center"/>
    </xf>
    <xf numFmtId="3" fontId="65" fillId="0" borderId="0" xfId="46" applyNumberFormat="1" applyFont="1" applyAlignment="1">
      <alignment horizontal="centerContinuous" vertical="center"/>
    </xf>
    <xf numFmtId="3" fontId="47" fillId="0" borderId="44" xfId="46" applyNumberFormat="1" applyFont="1" applyBorder="1" applyAlignment="1">
      <alignment horizontal="centerContinuous" vertical="center"/>
    </xf>
    <xf numFmtId="3" fontId="47" fillId="0" borderId="40" xfId="46" applyNumberFormat="1" applyFont="1" applyBorder="1" applyAlignment="1">
      <alignment horizontal="centerContinuous" vertical="center"/>
    </xf>
    <xf numFmtId="3" fontId="47" fillId="0" borderId="91" xfId="46" applyNumberFormat="1" applyFont="1" applyBorder="1" applyAlignment="1">
      <alignment horizontal="centerContinuous" vertical="center"/>
    </xf>
    <xf numFmtId="3" fontId="47" fillId="0" borderId="113" xfId="46" applyNumberFormat="1" applyFont="1" applyBorder="1" applyAlignment="1">
      <alignment horizontal="centerContinuous" vertical="center"/>
    </xf>
    <xf numFmtId="3" fontId="47" fillId="0" borderId="43" xfId="46" applyNumberFormat="1" applyFont="1" applyBorder="1" applyAlignment="1">
      <alignment horizontal="centerContinuous" vertical="center"/>
    </xf>
    <xf numFmtId="3" fontId="91" fillId="0" borderId="0" xfId="31" applyNumberFormat="1" applyFont="1" applyAlignment="1">
      <alignment vertical="center"/>
    </xf>
    <xf numFmtId="3" fontId="66" fillId="0" borderId="0" xfId="46" applyNumberFormat="1" applyFont="1" applyAlignment="1">
      <alignment vertical="center"/>
    </xf>
    <xf numFmtId="3" fontId="44" fillId="0" borderId="0" xfId="31" applyNumberFormat="1" applyFont="1" applyAlignment="1">
      <alignment vertical="center"/>
    </xf>
    <xf numFmtId="3" fontId="66" fillId="68" borderId="92" xfId="46" applyNumberFormat="1" applyFont="1" applyFill="1" applyBorder="1" applyAlignment="1">
      <alignment horizontal="centerContinuous" vertical="center"/>
    </xf>
    <xf numFmtId="3" fontId="66" fillId="68" borderId="91" xfId="46" applyNumberFormat="1" applyFont="1" applyFill="1" applyBorder="1" applyAlignment="1">
      <alignment horizontal="centerContinuous" vertical="center"/>
    </xf>
    <xf numFmtId="3" fontId="66" fillId="68" borderId="113" xfId="46" applyNumberFormat="1" applyFont="1" applyFill="1" applyBorder="1" applyAlignment="1">
      <alignment horizontal="centerContinuous" vertical="center"/>
    </xf>
    <xf numFmtId="3" fontId="66" fillId="68" borderId="93" xfId="46" applyNumberFormat="1" applyFont="1" applyFill="1" applyBorder="1" applyAlignment="1">
      <alignment horizontal="centerContinuous" vertical="center"/>
    </xf>
    <xf numFmtId="3" fontId="66" fillId="68" borderId="92" xfId="31" applyNumberFormat="1" applyFont="1" applyFill="1" applyBorder="1" applyAlignment="1">
      <alignment horizontal="centerContinuous" vertical="center"/>
    </xf>
    <xf numFmtId="3" fontId="66" fillId="68" borderId="91" xfId="31" applyNumberFormat="1" applyFont="1" applyFill="1" applyBorder="1" applyAlignment="1">
      <alignment horizontal="centerContinuous" vertical="center"/>
    </xf>
    <xf numFmtId="3" fontId="66" fillId="68" borderId="113" xfId="31" applyNumberFormat="1" applyFont="1" applyFill="1" applyBorder="1" applyAlignment="1">
      <alignment horizontal="centerContinuous" vertical="center"/>
    </xf>
    <xf numFmtId="3" fontId="66" fillId="68" borderId="93" xfId="31" applyNumberFormat="1" applyFont="1" applyFill="1" applyBorder="1" applyAlignment="1">
      <alignment horizontal="centerContinuous" vertical="center"/>
    </xf>
    <xf numFmtId="3" fontId="66" fillId="0" borderId="35" xfId="46" applyNumberFormat="1" applyFont="1" applyBorder="1" applyAlignment="1">
      <alignment horizontal="center" vertical="center"/>
    </xf>
    <xf numFmtId="3" fontId="66" fillId="0" borderId="94" xfId="46" applyNumberFormat="1" applyFont="1" applyBorder="1" applyAlignment="1">
      <alignment horizontal="center" vertical="center" wrapText="1"/>
    </xf>
    <xf numFmtId="3" fontId="66" fillId="0" borderId="118" xfId="46" applyNumberFormat="1" applyFont="1" applyBorder="1" applyAlignment="1">
      <alignment horizontal="center" vertical="center" wrapText="1"/>
    </xf>
    <xf numFmtId="3" fontId="66" fillId="69" borderId="94" xfId="46" applyNumberFormat="1" applyFont="1" applyFill="1" applyBorder="1" applyAlignment="1">
      <alignment horizontal="center" vertical="center" wrapText="1"/>
    </xf>
    <xf numFmtId="3" fontId="66" fillId="69" borderId="118" xfId="46" applyNumberFormat="1" applyFont="1" applyFill="1" applyBorder="1" applyAlignment="1">
      <alignment horizontal="center" vertical="center" wrapText="1"/>
    </xf>
    <xf numFmtId="3" fontId="44" fillId="0" borderId="0" xfId="46" applyNumberFormat="1" applyFont="1" applyAlignment="1">
      <alignment horizontal="center" vertical="center" wrapText="1"/>
    </xf>
    <xf numFmtId="3" fontId="66" fillId="0" borderId="83" xfId="31" applyNumberFormat="1" applyFont="1" applyBorder="1" applyAlignment="1">
      <alignment horizontal="center" vertical="center" wrapText="1"/>
    </xf>
    <xf numFmtId="3" fontId="66" fillId="0" borderId="93" xfId="46" applyNumberFormat="1" applyFont="1" applyBorder="1" applyAlignment="1">
      <alignment horizontal="center" vertical="center" wrapText="1"/>
    </xf>
    <xf numFmtId="3" fontId="66" fillId="68" borderId="83" xfId="31" applyNumberFormat="1" applyFont="1" applyFill="1" applyBorder="1" applyAlignment="1">
      <alignment horizontal="center" vertical="center" wrapText="1"/>
    </xf>
    <xf numFmtId="3" fontId="66" fillId="68" borderId="118" xfId="46" applyNumberFormat="1" applyFont="1" applyFill="1" applyBorder="1" applyAlignment="1">
      <alignment horizontal="center" vertical="center" wrapText="1"/>
    </xf>
    <xf numFmtId="3" fontId="44" fillId="0" borderId="83" xfId="46" applyNumberFormat="1" applyFont="1" applyBorder="1" applyAlignment="1">
      <alignment vertical="center"/>
    </xf>
    <xf numFmtId="3" fontId="66" fillId="0" borderId="35" xfId="46" applyNumberFormat="1" applyFont="1" applyBorder="1" applyAlignment="1">
      <alignment horizontal="left" vertical="center" wrapText="1"/>
    </xf>
    <xf numFmtId="3" fontId="66" fillId="0" borderId="35" xfId="38" applyNumberFormat="1" applyFont="1" applyFill="1" applyBorder="1" applyAlignment="1">
      <alignment horizontal="right" vertical="center"/>
    </xf>
    <xf numFmtId="3" fontId="66" fillId="0" borderId="117" xfId="38" applyNumberFormat="1" applyFont="1" applyFill="1" applyBorder="1" applyAlignment="1">
      <alignment horizontal="right" vertical="center"/>
    </xf>
    <xf numFmtId="3" fontId="66" fillId="90" borderId="35" xfId="38" applyNumberFormat="1" applyFont="1" applyFill="1" applyBorder="1" applyAlignment="1">
      <alignment horizontal="right" vertical="center"/>
    </xf>
    <xf numFmtId="3" fontId="66" fillId="0" borderId="84" xfId="38" applyNumberFormat="1" applyFont="1" applyFill="1" applyBorder="1" applyAlignment="1" applyProtection="1">
      <alignment horizontal="right" vertical="center"/>
    </xf>
    <xf numFmtId="3" fontId="66" fillId="92" borderId="84" xfId="38" applyNumberFormat="1" applyFont="1" applyFill="1" applyBorder="1" applyAlignment="1" applyProtection="1">
      <alignment horizontal="right" vertical="center"/>
    </xf>
    <xf numFmtId="3" fontId="66" fillId="0" borderId="42" xfId="46" applyNumberFormat="1" applyFont="1" applyBorder="1" applyAlignment="1">
      <alignment vertical="center" wrapText="1"/>
    </xf>
    <xf numFmtId="3" fontId="69" fillId="0" borderId="35" xfId="46" applyNumberFormat="1" applyFont="1" applyBorder="1" applyAlignment="1">
      <alignment horizontal="left" vertical="center" wrapText="1"/>
    </xf>
    <xf numFmtId="3" fontId="69" fillId="0" borderId="35" xfId="38" applyNumberFormat="1" applyFont="1" applyFill="1" applyBorder="1" applyAlignment="1">
      <alignment horizontal="right" vertical="center"/>
    </xf>
    <xf numFmtId="3" fontId="69" fillId="0" borderId="117" xfId="38" applyNumberFormat="1" applyFont="1" applyFill="1" applyBorder="1" applyAlignment="1">
      <alignment horizontal="right" vertical="center"/>
    </xf>
    <xf numFmtId="3" fontId="69" fillId="90" borderId="35" xfId="38" applyNumberFormat="1" applyFont="1" applyFill="1" applyBorder="1" applyAlignment="1">
      <alignment horizontal="right" vertical="center"/>
    </xf>
    <xf numFmtId="3" fontId="44" fillId="0" borderId="35" xfId="38" applyNumberFormat="1" applyFont="1" applyFill="1" applyBorder="1" applyAlignment="1" applyProtection="1">
      <alignment horizontal="right" vertical="center"/>
    </xf>
    <xf numFmtId="3" fontId="44" fillId="0" borderId="36" xfId="38" applyNumberFormat="1" applyFont="1" applyFill="1" applyBorder="1" applyAlignment="1">
      <alignment horizontal="right" vertical="center"/>
    </xf>
    <xf numFmtId="3" fontId="44" fillId="92" borderId="35" xfId="38" applyNumberFormat="1" applyFont="1" applyFill="1" applyBorder="1" applyAlignment="1" applyProtection="1">
      <alignment horizontal="right" vertical="center"/>
    </xf>
    <xf numFmtId="3" fontId="44" fillId="0" borderId="36" xfId="46" applyNumberFormat="1" applyFont="1" applyBorder="1" applyAlignment="1">
      <alignment vertical="center" wrapText="1"/>
    </xf>
    <xf numFmtId="3" fontId="44" fillId="0" borderId="35" xfId="38" applyNumberFormat="1" applyFont="1" applyFill="1" applyBorder="1" applyAlignment="1">
      <alignment horizontal="right" vertical="center"/>
    </xf>
    <xf numFmtId="3" fontId="44" fillId="0" borderId="117" xfId="38" applyNumberFormat="1" applyFont="1" applyFill="1" applyBorder="1" applyAlignment="1">
      <alignment horizontal="right" vertical="center"/>
    </xf>
    <xf numFmtId="3" fontId="44" fillId="0" borderId="35" xfId="46" applyNumberFormat="1" applyFont="1" applyBorder="1" applyAlignment="1">
      <alignment vertical="center"/>
    </xf>
    <xf numFmtId="3" fontId="44" fillId="0" borderId="0" xfId="136" applyNumberFormat="1" applyFont="1" applyAlignment="1">
      <alignment vertical="center"/>
    </xf>
    <xf numFmtId="3" fontId="66" fillId="0" borderId="35" xfId="38" applyNumberFormat="1" applyFont="1" applyFill="1" applyBorder="1" applyAlignment="1" applyProtection="1">
      <alignment horizontal="right" vertical="center"/>
    </xf>
    <xf numFmtId="3" fontId="66" fillId="0" borderId="36" xfId="38" applyNumberFormat="1" applyFont="1" applyFill="1" applyBorder="1" applyAlignment="1">
      <alignment horizontal="right" vertical="center"/>
    </xf>
    <xf numFmtId="3" fontId="66" fillId="92" borderId="35" xfId="38" applyNumberFormat="1" applyFont="1" applyFill="1" applyBorder="1" applyAlignment="1" applyProtection="1">
      <alignment horizontal="right" vertical="center"/>
    </xf>
    <xf numFmtId="3" fontId="66" fillId="0" borderId="36" xfId="46" applyNumberFormat="1" applyFont="1" applyBorder="1" applyAlignment="1">
      <alignment vertical="center" wrapText="1"/>
    </xf>
    <xf numFmtId="3" fontId="44" fillId="0" borderId="117" xfId="46" applyNumberFormat="1" applyFont="1" applyBorder="1" applyAlignment="1">
      <alignment vertical="center"/>
    </xf>
    <xf numFmtId="3" fontId="44" fillId="90" borderId="35" xfId="46" applyNumberFormat="1" applyFont="1" applyFill="1" applyBorder="1" applyAlignment="1">
      <alignment vertical="center"/>
    </xf>
    <xf numFmtId="3" fontId="66" fillId="69" borderId="83" xfId="46" applyNumberFormat="1" applyFont="1" applyFill="1" applyBorder="1" applyAlignment="1">
      <alignment vertical="center"/>
    </xf>
    <xf numFmtId="3" fontId="66" fillId="69" borderId="83" xfId="38" applyNumberFormat="1" applyFont="1" applyFill="1" applyBorder="1" applyAlignment="1">
      <alignment horizontal="right" vertical="center"/>
    </xf>
    <xf numFmtId="3" fontId="66" fillId="69" borderId="96" xfId="38" applyNumberFormat="1" applyFont="1" applyFill="1" applyBorder="1" applyAlignment="1">
      <alignment horizontal="right" vertical="center"/>
    </xf>
    <xf numFmtId="3" fontId="66" fillId="68" borderId="83" xfId="38" applyNumberFormat="1" applyFont="1" applyFill="1" applyBorder="1" applyAlignment="1">
      <alignment horizontal="right" vertical="center"/>
    </xf>
    <xf numFmtId="3" fontId="66" fillId="68" borderId="93" xfId="38" applyNumberFormat="1" applyFont="1" applyFill="1" applyBorder="1" applyAlignment="1">
      <alignment horizontal="right" vertical="center"/>
    </xf>
    <xf numFmtId="3" fontId="66" fillId="68" borderId="83" xfId="46" applyNumberFormat="1" applyFont="1" applyFill="1" applyBorder="1" applyAlignment="1">
      <alignment vertical="center"/>
    </xf>
    <xf numFmtId="3" fontId="99" fillId="0" borderId="0" xfId="46" applyNumberFormat="1" applyFont="1" applyAlignment="1">
      <alignment horizontal="right" vertical="center" wrapText="1"/>
    </xf>
    <xf numFmtId="3" fontId="96" fillId="0" borderId="0" xfId="38" applyNumberFormat="1" applyFont="1" applyFill="1" applyBorder="1" applyAlignment="1">
      <alignment vertical="center"/>
    </xf>
    <xf numFmtId="3" fontId="99" fillId="0" borderId="0" xfId="46" applyNumberFormat="1" applyFont="1" applyAlignment="1">
      <alignment vertical="center"/>
    </xf>
    <xf numFmtId="3" fontId="96" fillId="0" borderId="0" xfId="46" applyNumberFormat="1" applyFont="1" applyAlignment="1">
      <alignment vertical="center"/>
    </xf>
    <xf numFmtId="3" fontId="66" fillId="69" borderId="34" xfId="46" applyNumberFormat="1" applyFont="1" applyFill="1" applyBorder="1" applyAlignment="1">
      <alignment vertical="center"/>
    </xf>
    <xf numFmtId="3" fontId="66" fillId="69" borderId="34" xfId="38" applyNumberFormat="1" applyFont="1" applyFill="1" applyBorder="1" applyAlignment="1">
      <alignment vertical="center"/>
    </xf>
    <xf numFmtId="3" fontId="66" fillId="69" borderId="96" xfId="38" applyNumberFormat="1" applyFont="1" applyFill="1" applyBorder="1" applyAlignment="1">
      <alignment vertical="center"/>
    </xf>
    <xf numFmtId="3" fontId="66" fillId="68" borderId="34" xfId="46" applyNumberFormat="1" applyFont="1" applyFill="1" applyBorder="1" applyAlignment="1">
      <alignment horizontal="center" vertical="center"/>
    </xf>
    <xf numFmtId="3" fontId="66" fillId="68" borderId="93" xfId="46" applyNumberFormat="1" applyFont="1" applyFill="1" applyBorder="1" applyAlignment="1">
      <alignment horizontal="center" vertical="center"/>
    </xf>
    <xf numFmtId="3" fontId="66" fillId="68" borderId="43" xfId="46" applyNumberFormat="1" applyFont="1" applyFill="1" applyBorder="1" applyAlignment="1">
      <alignment horizontal="center" vertical="center"/>
    </xf>
    <xf numFmtId="3" fontId="66" fillId="68" borderId="114" xfId="46" applyNumberFormat="1" applyFont="1" applyFill="1" applyBorder="1" applyAlignment="1">
      <alignment horizontal="center" vertical="center"/>
    </xf>
    <xf numFmtId="3" fontId="69" fillId="0" borderId="0" xfId="46" applyNumberFormat="1" applyFont="1" applyAlignment="1">
      <alignment horizontal="left" vertical="center"/>
    </xf>
    <xf numFmtId="3" fontId="69" fillId="0" borderId="0" xfId="46" applyNumberFormat="1" applyFont="1" applyAlignment="1">
      <alignment horizontal="centerContinuous" vertical="center"/>
    </xf>
    <xf numFmtId="3" fontId="44" fillId="0" borderId="0" xfId="38" applyNumberFormat="1" applyFont="1" applyAlignment="1">
      <alignment vertical="center"/>
    </xf>
    <xf numFmtId="3" fontId="113" fillId="69" borderId="55" xfId="38" applyNumberFormat="1" applyFont="1" applyFill="1" applyBorder="1" applyAlignment="1">
      <alignment horizontal="right"/>
    </xf>
    <xf numFmtId="3" fontId="113" fillId="69" borderId="55" xfId="38" applyNumberFormat="1" applyFont="1" applyFill="1" applyBorder="1" applyAlignment="1">
      <alignment horizontal="right" vertical="center" wrapText="1"/>
    </xf>
    <xf numFmtId="3" fontId="113" fillId="86" borderId="56" xfId="46" applyNumberFormat="1" applyFont="1" applyFill="1" applyBorder="1" applyAlignment="1">
      <alignment horizontal="center" vertical="center" wrapText="1"/>
    </xf>
    <xf numFmtId="3" fontId="113" fillId="86" borderId="59" xfId="46" applyNumberFormat="1" applyFont="1" applyFill="1" applyBorder="1" applyAlignment="1">
      <alignment horizontal="center" vertical="center" wrapText="1"/>
    </xf>
    <xf numFmtId="3" fontId="114" fillId="0" borderId="0" xfId="46" applyNumberFormat="1" applyFont="1" applyAlignment="1">
      <alignment horizontal="right"/>
    </xf>
    <xf numFmtId="3" fontId="130" fillId="0" borderId="0" xfId="46" applyNumberFormat="1" applyFont="1" applyAlignment="1">
      <alignment horizontal="right" vertical="center"/>
    </xf>
    <xf numFmtId="3" fontId="114" fillId="0" borderId="0" xfId="46" applyNumberFormat="1" applyFont="1" applyAlignment="1">
      <alignment horizontal="right" vertical="center"/>
    </xf>
    <xf numFmtId="3" fontId="113" fillId="0" borderId="0" xfId="46" applyNumberFormat="1" applyFont="1" applyAlignment="1">
      <alignment horizontal="right" vertical="center"/>
    </xf>
    <xf numFmtId="3" fontId="113" fillId="69" borderId="55" xfId="46" applyNumberFormat="1" applyFont="1" applyFill="1" applyBorder="1" applyAlignment="1">
      <alignment horizontal="right" vertical="center"/>
    </xf>
    <xf numFmtId="3" fontId="113" fillId="69" borderId="55" xfId="46" applyNumberFormat="1" applyFont="1" applyFill="1" applyBorder="1" applyAlignment="1">
      <alignment horizontal="right" vertical="center" wrapText="1"/>
    </xf>
    <xf numFmtId="3" fontId="113" fillId="69" borderId="56" xfId="46" applyNumberFormat="1" applyFont="1" applyFill="1" applyBorder="1" applyAlignment="1">
      <alignment horizontal="right" vertical="center"/>
    </xf>
    <xf numFmtId="3" fontId="113" fillId="0" borderId="0" xfId="46" applyNumberFormat="1" applyFont="1" applyAlignment="1">
      <alignment horizontal="right"/>
    </xf>
    <xf numFmtId="3" fontId="114" fillId="0" borderId="55" xfId="46" applyNumberFormat="1" applyFont="1" applyBorder="1" applyAlignment="1">
      <alignment horizontal="right" vertical="center" wrapText="1"/>
    </xf>
    <xf numFmtId="3" fontId="114" fillId="89" borderId="55" xfId="38" applyNumberFormat="1" applyFont="1" applyFill="1" applyBorder="1" applyAlignment="1">
      <alignment horizontal="right"/>
    </xf>
    <xf numFmtId="3" fontId="114" fillId="0" borderId="0" xfId="136" applyNumberFormat="1" applyFont="1" applyFill="1" applyBorder="1" applyAlignment="1">
      <alignment horizontal="right"/>
    </xf>
    <xf numFmtId="3" fontId="113" fillId="0" borderId="0" xfId="136" applyNumberFormat="1" applyFont="1" applyBorder="1" applyAlignment="1">
      <alignment horizontal="right"/>
    </xf>
    <xf numFmtId="3" fontId="113" fillId="69" borderId="58" xfId="46" applyNumberFormat="1" applyFont="1" applyFill="1" applyBorder="1" applyAlignment="1">
      <alignment horizontal="right" vertical="center"/>
    </xf>
    <xf numFmtId="3" fontId="113" fillId="86" borderId="57" xfId="46" applyNumberFormat="1" applyFont="1" applyFill="1" applyBorder="1" applyAlignment="1">
      <alignment horizontal="right" vertical="center" wrapText="1"/>
    </xf>
    <xf numFmtId="3" fontId="114" fillId="0" borderId="57" xfId="46" applyNumberFormat="1" applyFont="1" applyBorder="1" applyAlignment="1">
      <alignment horizontal="right" vertical="center" wrapText="1"/>
    </xf>
    <xf numFmtId="3" fontId="114" fillId="0" borderId="96" xfId="38" applyNumberFormat="1" applyFont="1" applyFill="1" applyBorder="1" applyAlignment="1">
      <alignment horizontal="right" vertical="center" wrapText="1"/>
    </xf>
    <xf numFmtId="3" fontId="114" fillId="28" borderId="96" xfId="38" applyNumberFormat="1" applyFont="1" applyFill="1" applyBorder="1" applyAlignment="1">
      <alignment horizontal="right" vertical="center" wrapText="1"/>
    </xf>
    <xf numFmtId="3" fontId="113" fillId="0" borderId="96" xfId="38" applyNumberFormat="1" applyFont="1" applyFill="1" applyBorder="1" applyAlignment="1">
      <alignment horizontal="right" vertical="center" wrapText="1"/>
    </xf>
    <xf numFmtId="3" fontId="114" fillId="0" borderId="59" xfId="46" applyNumberFormat="1" applyFont="1" applyBorder="1" applyAlignment="1">
      <alignment horizontal="right" vertical="center" wrapText="1"/>
    </xf>
    <xf numFmtId="3" fontId="113" fillId="86" borderId="60" xfId="38" applyNumberFormat="1" applyFont="1" applyFill="1" applyBorder="1" applyAlignment="1">
      <alignment horizontal="right" vertical="center" wrapText="1"/>
    </xf>
    <xf numFmtId="3" fontId="113" fillId="86" borderId="60" xfId="38" applyNumberFormat="1" applyFont="1" applyFill="1" applyBorder="1" applyAlignment="1">
      <alignment horizontal="right" vertical="center"/>
    </xf>
    <xf numFmtId="3" fontId="113" fillId="86" borderId="58" xfId="46" applyNumberFormat="1" applyFont="1" applyFill="1" applyBorder="1" applyAlignment="1">
      <alignment horizontal="right" vertical="center"/>
    </xf>
    <xf numFmtId="3" fontId="113" fillId="0" borderId="0" xfId="46" applyNumberFormat="1" applyFont="1" applyAlignment="1">
      <alignment horizontal="left" vertical="center"/>
    </xf>
    <xf numFmtId="3" fontId="114" fillId="0" borderId="0" xfId="46" applyNumberFormat="1" applyFont="1" applyAlignment="1">
      <alignment horizontal="center"/>
    </xf>
    <xf numFmtId="3" fontId="114" fillId="24" borderId="0" xfId="46" applyNumberFormat="1" applyFont="1" applyFill="1" applyAlignment="1">
      <alignment horizontal="center"/>
    </xf>
    <xf numFmtId="3" fontId="130" fillId="0" borderId="0" xfId="46" applyNumberFormat="1" applyFont="1" applyAlignment="1">
      <alignment horizontal="center" vertical="center"/>
    </xf>
    <xf numFmtId="9" fontId="99" fillId="0" borderId="0" xfId="136" applyFont="1" applyAlignment="1">
      <alignment vertical="center"/>
    </xf>
    <xf numFmtId="9" fontId="66" fillId="69" borderId="115" xfId="136" applyFont="1" applyFill="1" applyBorder="1" applyAlignment="1">
      <alignment vertical="center"/>
    </xf>
    <xf numFmtId="0" fontId="17" fillId="0" borderId="0" xfId="61" applyFont="1" applyAlignment="1">
      <alignment vertical="center"/>
    </xf>
    <xf numFmtId="0" fontId="139" fillId="0" borderId="0" xfId="61" applyFont="1" applyAlignment="1">
      <alignment horizontal="center" vertical="center"/>
    </xf>
    <xf numFmtId="0" fontId="140" fillId="0" borderId="0" xfId="61" applyFont="1" applyAlignment="1">
      <alignment vertical="center"/>
    </xf>
    <xf numFmtId="0" fontId="0" fillId="0" borderId="0" xfId="0" applyFont="1" applyAlignment="1">
      <alignment vertical="center"/>
    </xf>
    <xf numFmtId="0" fontId="142" fillId="0" borderId="0" xfId="0" applyFont="1" applyAlignment="1">
      <alignment vertical="center"/>
    </xf>
    <xf numFmtId="0" fontId="0" fillId="0" borderId="0" xfId="0" applyAlignment="1">
      <alignment vertical="center"/>
    </xf>
    <xf numFmtId="174" fontId="0" fillId="0" borderId="0" xfId="0" applyNumberFormat="1" applyAlignment="1">
      <alignment vertical="center"/>
    </xf>
    <xf numFmtId="0" fontId="142" fillId="0" borderId="0" xfId="0" applyFont="1" applyAlignment="1">
      <alignment horizontal="left" vertical="center" wrapText="1"/>
    </xf>
    <xf numFmtId="0" fontId="0" fillId="0" borderId="0" xfId="0" applyFont="1" applyAlignment="1">
      <alignment horizontal="left" vertical="center" wrapText="1"/>
    </xf>
    <xf numFmtId="174" fontId="11" fillId="0" borderId="0" xfId="239" applyNumberFormat="1" applyFont="1" applyBorder="1" applyAlignment="1">
      <alignment vertical="center"/>
    </xf>
    <xf numFmtId="174" fontId="11" fillId="0" borderId="0" xfId="239" applyNumberFormat="1" applyFont="1" applyFill="1" applyBorder="1" applyAlignment="1">
      <alignment vertical="center"/>
    </xf>
    <xf numFmtId="14" fontId="17" fillId="0" borderId="0" xfId="0" applyNumberFormat="1" applyFont="1" applyAlignment="1">
      <alignment horizontal="left" vertical="center"/>
    </xf>
    <xf numFmtId="174" fontId="0" fillId="0" borderId="0" xfId="0" applyNumberFormat="1" applyFont="1" applyAlignment="1">
      <alignment vertical="center"/>
    </xf>
    <xf numFmtId="0" fontId="18" fillId="0" borderId="0" xfId="0" applyFont="1" applyAlignment="1">
      <alignment horizontal="left" vertical="center" wrapText="1"/>
    </xf>
    <xf numFmtId="3" fontId="47" fillId="0" borderId="0" xfId="46" applyNumberFormat="1" applyFont="1" applyAlignment="1">
      <alignment horizontal="center" vertical="center"/>
    </xf>
    <xf numFmtId="3" fontId="44" fillId="0" borderId="0" xfId="0" applyNumberFormat="1" applyFont="1"/>
    <xf numFmtId="3" fontId="0" fillId="80" borderId="130" xfId="0" applyNumberFormat="1" applyFont="1" applyFill="1" applyBorder="1" applyAlignment="1">
      <alignment horizontal="center" vertical="center"/>
    </xf>
    <xf numFmtId="3" fontId="14" fillId="67" borderId="130" xfId="0" applyNumberFormat="1" applyFont="1" applyFill="1" applyBorder="1" applyAlignment="1">
      <alignment horizontal="right" vertical="center"/>
    </xf>
    <xf numFmtId="3" fontId="14" fillId="80" borderId="130" xfId="0" applyNumberFormat="1" applyFont="1" applyFill="1" applyBorder="1" applyAlignment="1">
      <alignment horizontal="right" vertical="center"/>
    </xf>
    <xf numFmtId="3" fontId="0" fillId="31" borderId="130" xfId="0" applyNumberFormat="1" applyFont="1" applyFill="1" applyBorder="1" applyAlignment="1">
      <alignment horizontal="center" vertical="center"/>
    </xf>
    <xf numFmtId="3" fontId="0" fillId="31" borderId="130" xfId="0" applyNumberFormat="1" applyFont="1" applyFill="1" applyBorder="1" applyAlignment="1">
      <alignment vertical="center"/>
    </xf>
    <xf numFmtId="3" fontId="11" fillId="31" borderId="130" xfId="235" applyNumberFormat="1" applyFont="1" applyFill="1" applyBorder="1" applyAlignment="1">
      <alignment vertical="center"/>
    </xf>
    <xf numFmtId="3" fontId="14" fillId="81" borderId="130" xfId="0" applyNumberFormat="1" applyFont="1" applyFill="1" applyBorder="1" applyAlignment="1">
      <alignment horizontal="right" vertical="center"/>
    </xf>
    <xf numFmtId="3" fontId="14" fillId="81" borderId="130" xfId="235" applyNumberFormat="1" applyFont="1" applyFill="1" applyBorder="1" applyAlignment="1">
      <alignment horizontal="right" vertical="center"/>
    </xf>
    <xf numFmtId="3" fontId="0" fillId="31" borderId="130" xfId="0" applyNumberFormat="1" applyFont="1" applyFill="1" applyBorder="1" applyAlignment="1">
      <alignment horizontal="right" vertical="center"/>
    </xf>
    <xf numFmtId="3" fontId="0" fillId="82" borderId="130" xfId="0" applyNumberFormat="1" applyFont="1" applyFill="1" applyBorder="1" applyAlignment="1">
      <alignment horizontal="center" vertical="center"/>
    </xf>
    <xf numFmtId="3" fontId="11" fillId="82" borderId="130" xfId="235" applyNumberFormat="1" applyFont="1" applyFill="1" applyBorder="1" applyAlignment="1">
      <alignment horizontal="center" vertical="center"/>
    </xf>
    <xf numFmtId="3" fontId="143" fillId="0" borderId="0" xfId="61" applyNumberFormat="1" applyFont="1"/>
    <xf numFmtId="3" fontId="44" fillId="0" borderId="0" xfId="0" applyNumberFormat="1" applyFont="1" applyAlignment="1">
      <alignment vertical="center"/>
    </xf>
    <xf numFmtId="3" fontId="109" fillId="0" borderId="0" xfId="46" applyNumberFormat="1" applyFont="1" applyAlignment="1">
      <alignment vertical="center"/>
    </xf>
    <xf numFmtId="3" fontId="44" fillId="0" borderId="0" xfId="38" applyNumberFormat="1" applyFont="1" applyAlignment="1" applyProtection="1">
      <alignment vertical="center"/>
    </xf>
    <xf numFmtId="3" fontId="44" fillId="0" borderId="0" xfId="38" applyNumberFormat="1" applyFont="1" applyAlignment="1">
      <alignment horizontal="centerContinuous" vertical="center"/>
    </xf>
    <xf numFmtId="3" fontId="44" fillId="0" borderId="0" xfId="38" applyNumberFormat="1" applyFont="1"/>
    <xf numFmtId="3" fontId="143" fillId="0" borderId="135" xfId="61" applyNumberFormat="1" applyFont="1" applyBorder="1"/>
    <xf numFmtId="3" fontId="143" fillId="0" borderId="136" xfId="61" applyNumberFormat="1" applyFont="1" applyBorder="1"/>
    <xf numFmtId="3" fontId="143" fillId="0" borderId="137" xfId="61" applyNumberFormat="1" applyFont="1" applyBorder="1"/>
    <xf numFmtId="3" fontId="143" fillId="0" borderId="138" xfId="61" applyNumberFormat="1" applyFont="1" applyBorder="1"/>
    <xf numFmtId="3" fontId="143" fillId="0" borderId="0" xfId="0" applyNumberFormat="1" applyFont="1"/>
    <xf numFmtId="3" fontId="143" fillId="0" borderId="0" xfId="0" applyNumberFormat="1" applyFont="1" applyAlignment="1">
      <alignment horizontal="right"/>
    </xf>
    <xf numFmtId="3" fontId="143" fillId="0" borderId="139" xfId="61" applyNumberFormat="1" applyFont="1" applyBorder="1"/>
    <xf numFmtId="3" fontId="143" fillId="0" borderId="0" xfId="0" applyNumberFormat="1" applyFont="1" applyAlignment="1">
      <alignment vertical="center"/>
    </xf>
    <xf numFmtId="3" fontId="143" fillId="0" borderId="0" xfId="0" applyNumberFormat="1" applyFont="1" applyAlignment="1">
      <alignment horizontal="left" vertical="center"/>
    </xf>
    <xf numFmtId="3" fontId="143" fillId="0" borderId="0" xfId="61" applyNumberFormat="1" applyFont="1" applyAlignment="1">
      <alignment horizontal="left"/>
    </xf>
    <xf numFmtId="3" fontId="143" fillId="0" borderId="0" xfId="0" applyNumberFormat="1" applyFont="1" applyAlignment="1">
      <alignment horizontal="right" vertical="center"/>
    </xf>
    <xf numFmtId="3" fontId="144" fillId="31" borderId="0" xfId="61" applyNumberFormat="1" applyFont="1" applyFill="1" applyAlignment="1">
      <alignment horizontal="centerContinuous" vertical="center"/>
    </xf>
    <xf numFmtId="3" fontId="144" fillId="0" borderId="0" xfId="61" applyNumberFormat="1" applyFont="1" applyAlignment="1">
      <alignment vertical="center"/>
    </xf>
    <xf numFmtId="3" fontId="144" fillId="31" borderId="0" xfId="61" applyNumberFormat="1" applyFont="1" applyFill="1" applyAlignment="1">
      <alignment vertical="center"/>
    </xf>
    <xf numFmtId="3" fontId="143" fillId="0" borderId="0" xfId="61" applyNumberFormat="1" applyFont="1" applyAlignment="1">
      <alignment horizontal="centerContinuous"/>
    </xf>
    <xf numFmtId="3" fontId="145" fillId="0" borderId="138" xfId="61" applyNumberFormat="1" applyFont="1" applyBorder="1"/>
    <xf numFmtId="3" fontId="146" fillId="31" borderId="0" xfId="0" applyNumberFormat="1" applyFont="1" applyFill="1" applyAlignment="1">
      <alignment vertical="center"/>
    </xf>
    <xf numFmtId="3" fontId="147" fillId="0" borderId="0" xfId="61" applyNumberFormat="1" applyFont="1" applyAlignment="1">
      <alignment horizontal="centerContinuous" vertical="center"/>
    </xf>
    <xf numFmtId="3" fontId="145" fillId="0" borderId="0" xfId="61" applyNumberFormat="1" applyFont="1" applyAlignment="1">
      <alignment horizontal="centerContinuous"/>
    </xf>
    <xf numFmtId="3" fontId="145" fillId="0" borderId="139" xfId="61" applyNumberFormat="1" applyFont="1" applyBorder="1"/>
    <xf numFmtId="3" fontId="145" fillId="0" borderId="0" xfId="61" applyNumberFormat="1" applyFont="1"/>
    <xf numFmtId="3" fontId="148" fillId="31" borderId="0" xfId="61" applyNumberFormat="1" applyFont="1" applyFill="1" applyAlignment="1">
      <alignment vertical="center"/>
    </xf>
    <xf numFmtId="3" fontId="145" fillId="31" borderId="0" xfId="61" applyNumberFormat="1" applyFont="1" applyFill="1" applyAlignment="1">
      <alignment vertical="center"/>
    </xf>
    <xf numFmtId="3" fontId="145" fillId="31" borderId="0" xfId="61" applyNumberFormat="1" applyFont="1" applyFill="1" applyAlignment="1">
      <alignment horizontal="center" vertical="center"/>
    </xf>
    <xf numFmtId="3" fontId="145" fillId="31" borderId="0" xfId="239" applyNumberFormat="1" applyFont="1" applyFill="1" applyBorder="1" applyAlignment="1">
      <alignment vertical="center"/>
    </xf>
    <xf numFmtId="3" fontId="144" fillId="31" borderId="0" xfId="61" applyNumberFormat="1" applyFont="1" applyFill="1" applyAlignment="1">
      <alignment horizontal="left" vertical="center"/>
    </xf>
    <xf numFmtId="3" fontId="145" fillId="31" borderId="140" xfId="61" applyNumberFormat="1" applyFont="1" applyFill="1" applyBorder="1" applyAlignment="1">
      <alignment horizontal="center" vertical="center"/>
    </xf>
    <xf numFmtId="3" fontId="143" fillId="102" borderId="147" xfId="61" applyNumberFormat="1" applyFont="1" applyFill="1" applyBorder="1" applyAlignment="1">
      <alignment horizontal="center" vertical="center" wrapText="1"/>
    </xf>
    <xf numFmtId="3" fontId="143" fillId="102" borderId="148" xfId="61" applyNumberFormat="1" applyFont="1" applyFill="1" applyBorder="1" applyAlignment="1">
      <alignment horizontal="center" vertical="center" wrapText="1"/>
    </xf>
    <xf numFmtId="3" fontId="143" fillId="102" borderId="149" xfId="61" applyNumberFormat="1" applyFont="1" applyFill="1" applyBorder="1" applyAlignment="1">
      <alignment horizontal="center" vertical="center" wrapText="1"/>
    </xf>
    <xf numFmtId="3" fontId="143" fillId="102" borderId="150" xfId="61" applyNumberFormat="1" applyFont="1" applyFill="1" applyBorder="1" applyAlignment="1">
      <alignment horizontal="center" vertical="center" wrapText="1"/>
    </xf>
    <xf numFmtId="3" fontId="143" fillId="102" borderId="151" xfId="61" applyNumberFormat="1" applyFont="1" applyFill="1" applyBorder="1" applyAlignment="1">
      <alignment horizontal="center" vertical="center" wrapText="1"/>
    </xf>
    <xf numFmtId="3" fontId="143" fillId="102" borderId="152" xfId="61" applyNumberFormat="1" applyFont="1" applyFill="1" applyBorder="1" applyAlignment="1">
      <alignment horizontal="center" vertical="center" wrapText="1"/>
    </xf>
    <xf numFmtId="3" fontId="143" fillId="0" borderId="156" xfId="61" applyNumberFormat="1" applyFont="1" applyBorder="1" applyAlignment="1">
      <alignment horizontal="right" vertical="center" wrapText="1"/>
    </xf>
    <xf numFmtId="3" fontId="143" fillId="31" borderId="157" xfId="61" applyNumberFormat="1" applyFont="1" applyFill="1" applyBorder="1" applyAlignment="1">
      <alignment horizontal="right" vertical="center" wrapText="1"/>
    </xf>
    <xf numFmtId="3" fontId="149" fillId="0" borderId="0" xfId="61" applyNumberFormat="1" applyFont="1" applyAlignment="1">
      <alignment vertical="center"/>
    </xf>
    <xf numFmtId="3" fontId="143" fillId="31" borderId="158" xfId="61" applyNumberFormat="1" applyFont="1" applyFill="1" applyBorder="1" applyAlignment="1">
      <alignment horizontal="right" vertical="center" wrapText="1"/>
    </xf>
    <xf numFmtId="3" fontId="143" fillId="31" borderId="159" xfId="61" applyNumberFormat="1" applyFont="1" applyFill="1" applyBorder="1" applyAlignment="1">
      <alignment horizontal="right" vertical="center" wrapText="1"/>
    </xf>
    <xf numFmtId="3" fontId="143" fillId="31" borderId="160" xfId="61" applyNumberFormat="1" applyFont="1" applyFill="1" applyBorder="1" applyAlignment="1">
      <alignment horizontal="right" vertical="center" wrapText="1"/>
    </xf>
    <xf numFmtId="3" fontId="149" fillId="0" borderId="0" xfId="61" applyNumberFormat="1" applyFont="1"/>
    <xf numFmtId="3" fontId="143" fillId="31" borderId="161" xfId="61" applyNumberFormat="1" applyFont="1" applyFill="1" applyBorder="1" applyAlignment="1">
      <alignment horizontal="right" vertical="center" wrapText="1"/>
    </xf>
    <xf numFmtId="3" fontId="143" fillId="0" borderId="162" xfId="61" applyNumberFormat="1" applyFont="1" applyBorder="1" applyAlignment="1">
      <alignment horizontal="right" vertical="center" wrapText="1"/>
    </xf>
    <xf numFmtId="3" fontId="143" fillId="0" borderId="162" xfId="61" applyNumberFormat="1" applyFont="1" applyBorder="1" applyAlignment="1">
      <alignment horizontal="right" vertical="center"/>
    </xf>
    <xf numFmtId="3" fontId="143" fillId="0" borderId="0" xfId="61" applyNumberFormat="1" applyFont="1" applyAlignment="1">
      <alignment vertical="center"/>
    </xf>
    <xf numFmtId="3" fontId="143" fillId="0" borderId="163" xfId="61" applyNumberFormat="1" applyFont="1" applyBorder="1" applyAlignment="1">
      <alignment horizontal="right" vertical="center"/>
    </xf>
    <xf numFmtId="3" fontId="143" fillId="0" borderId="164" xfId="61" applyNumberFormat="1" applyFont="1" applyBorder="1" applyAlignment="1">
      <alignment horizontal="right" vertical="center"/>
    </xf>
    <xf numFmtId="3" fontId="143" fillId="0" borderId="166" xfId="61" applyNumberFormat="1" applyFont="1" applyBorder="1" applyAlignment="1">
      <alignment horizontal="right" vertical="center"/>
    </xf>
    <xf numFmtId="3" fontId="145" fillId="103" borderId="173" xfId="61" applyNumberFormat="1" applyFont="1" applyFill="1" applyBorder="1" applyAlignment="1">
      <alignment horizontal="right" vertical="center"/>
    </xf>
    <xf numFmtId="3" fontId="145" fillId="103" borderId="174" xfId="61" applyNumberFormat="1" applyFont="1" applyFill="1" applyBorder="1" applyAlignment="1">
      <alignment horizontal="right" vertical="center"/>
    </xf>
    <xf numFmtId="3" fontId="145" fillId="103" borderId="175" xfId="61" applyNumberFormat="1" applyFont="1" applyFill="1" applyBorder="1" applyAlignment="1">
      <alignment horizontal="right" vertical="center"/>
    </xf>
    <xf numFmtId="3" fontId="145" fillId="103" borderId="176" xfId="61" applyNumberFormat="1" applyFont="1" applyFill="1" applyBorder="1" applyAlignment="1">
      <alignment horizontal="right" vertical="center"/>
    </xf>
    <xf numFmtId="3" fontId="44" fillId="31" borderId="0" xfId="38" applyNumberFormat="1" applyFont="1" applyFill="1" applyAlignment="1">
      <alignment vertical="center"/>
    </xf>
    <xf numFmtId="3" fontId="145" fillId="0" borderId="158" xfId="0" applyNumberFormat="1" applyFont="1" applyBorder="1" applyAlignment="1">
      <alignment horizontal="right" vertical="center" wrapText="1"/>
    </xf>
    <xf numFmtId="3" fontId="145" fillId="0" borderId="157" xfId="61" applyNumberFormat="1" applyFont="1" applyBorder="1" applyAlignment="1">
      <alignment horizontal="right" vertical="center"/>
    </xf>
    <xf numFmtId="3" fontId="145" fillId="0" borderId="155" xfId="0" applyNumberFormat="1" applyFont="1" applyBorder="1" applyAlignment="1">
      <alignment horizontal="right" vertical="center" wrapText="1"/>
    </xf>
    <xf numFmtId="3" fontId="145" fillId="0" borderId="162" xfId="0" applyNumberFormat="1" applyFont="1" applyBorder="1" applyAlignment="1">
      <alignment horizontal="right" vertical="center" wrapText="1"/>
    </xf>
    <xf numFmtId="3" fontId="145" fillId="0" borderId="162" xfId="61" applyNumberFormat="1" applyFont="1" applyBorder="1" applyAlignment="1">
      <alignment horizontal="right" vertical="center"/>
    </xf>
    <xf numFmtId="3" fontId="145" fillId="0" borderId="163" xfId="0" applyNumberFormat="1" applyFont="1" applyBorder="1" applyAlignment="1">
      <alignment horizontal="right" vertical="center" wrapText="1"/>
    </xf>
    <xf numFmtId="3" fontId="145" fillId="0" borderId="164" xfId="0" applyNumberFormat="1" applyFont="1" applyBorder="1" applyAlignment="1">
      <alignment horizontal="right" vertical="center" wrapText="1"/>
    </xf>
    <xf numFmtId="3" fontId="145" fillId="0" borderId="165" xfId="0" applyNumberFormat="1" applyFont="1" applyBorder="1" applyAlignment="1">
      <alignment horizontal="right" vertical="center" wrapText="1"/>
    </xf>
    <xf numFmtId="3" fontId="145" fillId="0" borderId="161" xfId="0" applyNumberFormat="1" applyFont="1" applyBorder="1" applyAlignment="1">
      <alignment horizontal="right" vertical="center" wrapText="1"/>
    </xf>
    <xf numFmtId="3" fontId="145" fillId="0" borderId="177" xfId="61" applyNumberFormat="1" applyFont="1" applyBorder="1" applyAlignment="1">
      <alignment horizontal="right" vertical="center"/>
    </xf>
    <xf numFmtId="3" fontId="145" fillId="0" borderId="178" xfId="0" applyNumberFormat="1" applyFont="1" applyBorder="1" applyAlignment="1">
      <alignment horizontal="right" vertical="center" wrapText="1"/>
    </xf>
    <xf numFmtId="3" fontId="145" fillId="0" borderId="179" xfId="0" applyNumberFormat="1" applyFont="1" applyBorder="1" applyAlignment="1">
      <alignment horizontal="right" vertical="center" wrapText="1"/>
    </xf>
    <xf numFmtId="3" fontId="145" fillId="0" borderId="180" xfId="0" applyNumberFormat="1" applyFont="1" applyBorder="1" applyAlignment="1">
      <alignment horizontal="right" vertical="center" wrapText="1"/>
    </xf>
    <xf numFmtId="3" fontId="145" fillId="0" borderId="139" xfId="0" applyNumberFormat="1" applyFont="1" applyBorder="1" applyAlignment="1">
      <alignment horizontal="right" vertical="center" wrapText="1"/>
    </xf>
    <xf numFmtId="3" fontId="145" fillId="102" borderId="184" xfId="239" applyNumberFormat="1" applyFont="1" applyFill="1" applyBorder="1" applyAlignment="1">
      <alignment horizontal="right" vertical="center" wrapText="1"/>
    </xf>
    <xf numFmtId="3" fontId="145" fillId="102" borderId="185" xfId="239" applyNumberFormat="1" applyFont="1" applyFill="1" applyBorder="1" applyAlignment="1">
      <alignment horizontal="right" vertical="center" wrapText="1"/>
    </xf>
    <xf numFmtId="3" fontId="145" fillId="102" borderId="187" xfId="239" applyNumberFormat="1" applyFont="1" applyFill="1" applyBorder="1" applyAlignment="1">
      <alignment horizontal="right" vertical="center" wrapText="1"/>
    </xf>
    <xf numFmtId="3" fontId="145" fillId="31" borderId="0" xfId="61" applyNumberFormat="1" applyFont="1" applyFill="1" applyAlignment="1">
      <alignment horizontal="center" vertical="center" wrapText="1"/>
    </xf>
    <xf numFmtId="3" fontId="143" fillId="102" borderId="188" xfId="61" applyNumberFormat="1" applyFont="1" applyFill="1" applyBorder="1" applyAlignment="1">
      <alignment horizontal="center" vertical="center" wrapText="1"/>
    </xf>
    <xf numFmtId="3" fontId="143" fillId="31" borderId="189" xfId="61" applyNumberFormat="1" applyFont="1" applyFill="1" applyBorder="1" applyAlignment="1">
      <alignment horizontal="right" vertical="center" wrapText="1"/>
    </xf>
    <xf numFmtId="3" fontId="143" fillId="31" borderId="190" xfId="61" applyNumberFormat="1" applyFont="1" applyFill="1" applyBorder="1" applyAlignment="1">
      <alignment horizontal="right" vertical="center" wrapText="1"/>
    </xf>
    <xf numFmtId="3" fontId="143" fillId="31" borderId="191" xfId="61" applyNumberFormat="1" applyFont="1" applyFill="1" applyBorder="1" applyAlignment="1">
      <alignment horizontal="right" vertical="center" wrapText="1"/>
    </xf>
    <xf numFmtId="3" fontId="143" fillId="31" borderId="192" xfId="61" applyNumberFormat="1" applyFont="1" applyFill="1" applyBorder="1" applyAlignment="1">
      <alignment horizontal="right" vertical="center" wrapText="1"/>
    </xf>
    <xf numFmtId="3" fontId="143" fillId="31" borderId="193" xfId="61" applyNumberFormat="1" applyFont="1" applyFill="1" applyBorder="1" applyAlignment="1">
      <alignment horizontal="right" vertical="center" wrapText="1"/>
    </xf>
    <xf numFmtId="3" fontId="143" fillId="0" borderId="157" xfId="0" applyNumberFormat="1" applyFont="1" applyBorder="1"/>
    <xf numFmtId="3" fontId="143" fillId="0" borderId="194" xfId="61" applyNumberFormat="1" applyFont="1" applyBorder="1" applyAlignment="1">
      <alignment horizontal="right" vertical="center"/>
    </xf>
    <xf numFmtId="3" fontId="143" fillId="0" borderId="195" xfId="61" applyNumberFormat="1" applyFont="1" applyBorder="1" applyAlignment="1">
      <alignment horizontal="right" vertical="center"/>
    </xf>
    <xf numFmtId="3" fontId="143" fillId="0" borderId="196" xfId="61" applyNumberFormat="1" applyFont="1" applyBorder="1" applyAlignment="1">
      <alignment horizontal="right" vertical="center"/>
    </xf>
    <xf numFmtId="3" fontId="143" fillId="0" borderId="197" xfId="61" applyNumberFormat="1" applyFont="1" applyBorder="1" applyAlignment="1">
      <alignment horizontal="right" vertical="center"/>
    </xf>
    <xf numFmtId="3" fontId="143" fillId="0" borderId="198" xfId="61" applyNumberFormat="1" applyFont="1" applyBorder="1" applyAlignment="1">
      <alignment horizontal="right" vertical="center"/>
    </xf>
    <xf numFmtId="3" fontId="145" fillId="0" borderId="199" xfId="0" applyNumberFormat="1" applyFont="1" applyBorder="1" applyAlignment="1">
      <alignment horizontal="right" vertical="center" wrapText="1"/>
    </xf>
    <xf numFmtId="3" fontId="145" fillId="0" borderId="162" xfId="0" applyNumberFormat="1" applyFont="1" applyBorder="1" applyAlignment="1">
      <alignment horizontal="right" vertical="center"/>
    </xf>
    <xf numFmtId="3" fontId="145" fillId="102" borderId="184" xfId="61" applyNumberFormat="1" applyFont="1" applyFill="1" applyBorder="1" applyAlignment="1">
      <alignment horizontal="right" vertical="center" wrapText="1"/>
    </xf>
    <xf numFmtId="3" fontId="145" fillId="102" borderId="185" xfId="61" applyNumberFormat="1" applyFont="1" applyFill="1" applyBorder="1" applyAlignment="1">
      <alignment horizontal="right" vertical="center" wrapText="1"/>
    </xf>
    <xf numFmtId="3" fontId="145" fillId="102" borderId="186" xfId="61" applyNumberFormat="1" applyFont="1" applyFill="1" applyBorder="1" applyAlignment="1">
      <alignment horizontal="right" vertical="center" wrapText="1"/>
    </xf>
    <xf numFmtId="3" fontId="145" fillId="102" borderId="187" xfId="61" applyNumberFormat="1" applyFont="1" applyFill="1" applyBorder="1" applyAlignment="1">
      <alignment horizontal="right" vertical="center" wrapText="1"/>
    </xf>
    <xf numFmtId="3" fontId="143" fillId="0" borderId="0" xfId="61" applyNumberFormat="1" applyFont="1" applyAlignment="1">
      <alignment horizontal="right"/>
    </xf>
    <xf numFmtId="3" fontId="143" fillId="0" borderId="200" xfId="61" applyNumberFormat="1" applyFont="1" applyBorder="1"/>
    <xf numFmtId="3" fontId="143" fillId="0" borderId="201" xfId="61" applyNumberFormat="1" applyFont="1" applyBorder="1"/>
    <xf numFmtId="3" fontId="144" fillId="31" borderId="201" xfId="61" applyNumberFormat="1" applyFont="1" applyFill="1" applyBorder="1" applyAlignment="1">
      <alignment horizontal="left" vertical="center"/>
    </xf>
    <xf numFmtId="3" fontId="143" fillId="0" borderId="202" xfId="61" applyNumberFormat="1" applyFont="1" applyBorder="1"/>
    <xf numFmtId="3" fontId="66" fillId="0" borderId="0" xfId="38" applyNumberFormat="1" applyFont="1" applyAlignment="1">
      <alignment vertical="center"/>
    </xf>
    <xf numFmtId="3" fontId="66" fillId="0" borderId="0" xfId="38" applyNumberFormat="1" applyFont="1"/>
    <xf numFmtId="3" fontId="108" fillId="0" borderId="0" xfId="46" applyNumberFormat="1" applyFont="1" applyAlignment="1">
      <alignment vertical="center"/>
    </xf>
    <xf numFmtId="173" fontId="68" fillId="0" borderId="0" xfId="136" applyNumberFormat="1" applyFont="1" applyAlignment="1">
      <alignment horizontal="center" vertical="center"/>
    </xf>
    <xf numFmtId="44" fontId="14" fillId="0" borderId="42" xfId="38" applyFont="1" applyFill="1" applyBorder="1" applyAlignment="1"/>
    <xf numFmtId="44" fontId="11" fillId="0" borderId="36" xfId="38" applyFill="1" applyBorder="1" applyAlignment="1"/>
    <xf numFmtId="44" fontId="14" fillId="0" borderId="36" xfId="38" applyFont="1" applyFill="1" applyBorder="1" applyAlignment="1"/>
    <xf numFmtId="44" fontId="14" fillId="0" borderId="84" xfId="38" applyFont="1" applyFill="1" applyBorder="1" applyAlignment="1" applyProtection="1"/>
    <xf numFmtId="44" fontId="14" fillId="92" borderId="84" xfId="38" applyFont="1" applyFill="1" applyBorder="1" applyAlignment="1" applyProtection="1"/>
    <xf numFmtId="44" fontId="11" fillId="0" borderId="35" xfId="38" applyFill="1" applyBorder="1" applyAlignment="1" applyProtection="1"/>
    <xf numFmtId="44" fontId="11" fillId="92" borderId="35" xfId="38" applyFill="1" applyBorder="1" applyAlignment="1" applyProtection="1"/>
    <xf numFmtId="44" fontId="14" fillId="92" borderId="35" xfId="38" applyFont="1" applyFill="1" applyBorder="1" applyAlignment="1" applyProtection="1"/>
    <xf numFmtId="44" fontId="14" fillId="0" borderId="35" xfId="38" applyFont="1" applyFill="1" applyBorder="1" applyAlignment="1" applyProtection="1"/>
    <xf numFmtId="175" fontId="44" fillId="0" borderId="0" xfId="136" applyNumberFormat="1" applyFont="1" applyAlignment="1">
      <alignment horizontal="center" vertical="center"/>
    </xf>
    <xf numFmtId="44" fontId="11" fillId="0" borderId="0" xfId="38" applyAlignment="1">
      <alignment horizontal="center" vertical="center"/>
    </xf>
    <xf numFmtId="0" fontId="66" fillId="0" borderId="0" xfId="46" applyFont="1" applyAlignment="1">
      <alignment horizontal="left" vertical="center"/>
    </xf>
    <xf numFmtId="0" fontId="44" fillId="0" borderId="0" xfId="46" applyFont="1" applyAlignment="1">
      <alignment horizontal="left"/>
    </xf>
    <xf numFmtId="49" fontId="44" fillId="0" borderId="0" xfId="61" applyNumberFormat="1" applyFont="1" applyAlignment="1">
      <alignment horizontal="left" vertical="center" wrapText="1"/>
    </xf>
    <xf numFmtId="0" fontId="44" fillId="0" borderId="0" xfId="61" applyFont="1" applyAlignment="1">
      <alignment horizontal="left" vertical="center" wrapText="1"/>
    </xf>
    <xf numFmtId="164" fontId="44" fillId="0" borderId="0" xfId="61" applyNumberFormat="1" applyFont="1" applyAlignment="1">
      <alignment horizontal="left" vertical="center" wrapText="1"/>
    </xf>
    <xf numFmtId="0" fontId="66" fillId="0" borderId="96" xfId="61" applyFont="1" applyBorder="1" applyAlignment="1">
      <alignment horizontal="left" vertical="center" wrapText="1"/>
    </xf>
    <xf numFmtId="49" fontId="66" fillId="0" borderId="0" xfId="61" applyNumberFormat="1" applyFont="1" applyAlignment="1">
      <alignment horizontal="left" vertical="center" wrapText="1"/>
    </xf>
    <xf numFmtId="164" fontId="66" fillId="0" borderId="0" xfId="61" applyNumberFormat="1" applyFont="1" applyAlignment="1">
      <alignment horizontal="left" vertical="center" wrapText="1"/>
    </xf>
    <xf numFmtId="0" fontId="66" fillId="0" borderId="0" xfId="61" applyFont="1" applyAlignment="1">
      <alignment horizontal="left" vertical="center" wrapText="1"/>
    </xf>
    <xf numFmtId="164" fontId="66" fillId="0" borderId="37" xfId="61" applyNumberFormat="1" applyFont="1" applyBorder="1" applyAlignment="1">
      <alignment horizontal="left" vertical="center" wrapText="1"/>
    </xf>
    <xf numFmtId="164" fontId="66" fillId="104" borderId="0" xfId="61" applyNumberFormat="1" applyFont="1" applyFill="1" applyAlignment="1">
      <alignment horizontal="left" vertical="center"/>
    </xf>
    <xf numFmtId="49" fontId="66" fillId="0" borderId="107" xfId="61" applyNumberFormat="1" applyFont="1" applyBorder="1" applyAlignment="1">
      <alignment horizontal="left" vertical="center" wrapText="1"/>
    </xf>
    <xf numFmtId="164" fontId="66" fillId="105" borderId="108" xfId="61" applyNumberFormat="1" applyFont="1" applyFill="1" applyBorder="1" applyAlignment="1">
      <alignment horizontal="left" vertical="center" wrapText="1"/>
    </xf>
    <xf numFmtId="164" fontId="66" fillId="105" borderId="109" xfId="61" applyNumberFormat="1" applyFont="1" applyFill="1" applyBorder="1" applyAlignment="1">
      <alignment horizontal="left" vertical="center" wrapText="1"/>
    </xf>
    <xf numFmtId="164" fontId="66" fillId="105" borderId="110" xfId="61" applyNumberFormat="1" applyFont="1" applyFill="1" applyBorder="1" applyAlignment="1">
      <alignment horizontal="left" vertical="center" wrapText="1"/>
    </xf>
    <xf numFmtId="164" fontId="66" fillId="0" borderId="106" xfId="61" applyNumberFormat="1" applyFont="1" applyBorder="1" applyAlignment="1">
      <alignment horizontal="left" vertical="center" wrapText="1"/>
    </xf>
    <xf numFmtId="164" fontId="66" fillId="26" borderId="96" xfId="61" applyNumberFormat="1" applyFont="1" applyFill="1" applyBorder="1" applyAlignment="1">
      <alignment horizontal="left" vertical="center"/>
    </xf>
    <xf numFmtId="0" fontId="99" fillId="0" borderId="0" xfId="61" applyFont="1" applyAlignment="1">
      <alignment horizontal="left" vertical="center" wrapText="1"/>
    </xf>
    <xf numFmtId="164" fontId="66" fillId="0" borderId="105" xfId="61" applyNumberFormat="1" applyFont="1" applyBorder="1" applyAlignment="1">
      <alignment horizontal="left" vertical="center" wrapText="1"/>
    </xf>
    <xf numFmtId="164" fontId="44" fillId="105" borderId="96" xfId="61" applyNumberFormat="1" applyFont="1" applyFill="1" applyBorder="1" applyAlignment="1">
      <alignment horizontal="left" vertical="center" wrapText="1"/>
    </xf>
    <xf numFmtId="0" fontId="44" fillId="0" borderId="0" xfId="61" applyFont="1" applyAlignment="1">
      <alignment horizontal="left"/>
    </xf>
    <xf numFmtId="49" fontId="44" fillId="0" borderId="0" xfId="61" applyNumberFormat="1" applyFont="1" applyAlignment="1">
      <alignment horizontal="left"/>
    </xf>
    <xf numFmtId="0" fontId="44" fillId="104" borderId="0" xfId="61" applyFont="1" applyFill="1" applyAlignment="1">
      <alignment horizontal="left" vertical="center" wrapText="1"/>
    </xf>
    <xf numFmtId="164" fontId="66" fillId="28" borderId="96" xfId="61" applyNumberFormat="1" applyFont="1" applyFill="1" applyBorder="1" applyAlignment="1">
      <alignment horizontal="center" vertical="center" wrapText="1"/>
    </xf>
    <xf numFmtId="164" fontId="44" fillId="104" borderId="96" xfId="61" applyNumberFormat="1" applyFont="1" applyFill="1" applyBorder="1" applyAlignment="1">
      <alignment horizontal="left" vertical="center"/>
    </xf>
    <xf numFmtId="164" fontId="66" fillId="104" borderId="96" xfId="61" applyNumberFormat="1" applyFont="1" applyFill="1" applyBorder="1" applyAlignment="1">
      <alignment horizontal="left" vertical="center"/>
    </xf>
    <xf numFmtId="164" fontId="66" fillId="104" borderId="206" xfId="61" applyNumberFormat="1" applyFont="1" applyFill="1" applyBorder="1" applyAlignment="1">
      <alignment horizontal="left" vertical="center"/>
    </xf>
    <xf numFmtId="164" fontId="66" fillId="28" borderId="206" xfId="61" applyNumberFormat="1" applyFont="1" applyFill="1" applyBorder="1" applyAlignment="1">
      <alignment horizontal="left" vertical="center" wrapText="1"/>
    </xf>
    <xf numFmtId="0" fontId="0" fillId="31" borderId="211" xfId="0" applyFill="1" applyBorder="1" applyAlignment="1">
      <alignment vertical="center"/>
    </xf>
    <xf numFmtId="0" fontId="0" fillId="31" borderId="212" xfId="0" applyFill="1" applyBorder="1" applyAlignment="1">
      <alignment vertical="center"/>
    </xf>
    <xf numFmtId="0" fontId="0" fillId="31" borderId="212" xfId="0" applyFill="1" applyBorder="1" applyAlignment="1">
      <alignment horizontal="center" vertical="center"/>
    </xf>
    <xf numFmtId="0" fontId="0" fillId="31" borderId="213" xfId="0" applyFill="1" applyBorder="1" applyAlignment="1">
      <alignment vertical="center"/>
    </xf>
    <xf numFmtId="0" fontId="0" fillId="31" borderId="214" xfId="0" applyFill="1" applyBorder="1" applyAlignment="1">
      <alignment vertical="center"/>
    </xf>
    <xf numFmtId="0" fontId="0" fillId="31" borderId="215" xfId="0" applyFill="1" applyBorder="1" applyAlignment="1">
      <alignment vertical="center"/>
    </xf>
    <xf numFmtId="0" fontId="17" fillId="31" borderId="214" xfId="0" applyFont="1" applyFill="1" applyBorder="1" applyAlignment="1">
      <alignment vertical="center"/>
    </xf>
    <xf numFmtId="0" fontId="17" fillId="31" borderId="215" xfId="0" applyFont="1" applyFill="1" applyBorder="1" applyAlignment="1">
      <alignment vertical="center"/>
    </xf>
    <xf numFmtId="0" fontId="133" fillId="31" borderId="214" xfId="0" applyFont="1" applyFill="1" applyBorder="1" applyAlignment="1">
      <alignment vertical="center"/>
    </xf>
    <xf numFmtId="0" fontId="135" fillId="31" borderId="215" xfId="0" applyFont="1" applyFill="1" applyBorder="1" applyAlignment="1">
      <alignment vertical="center"/>
    </xf>
    <xf numFmtId="0" fontId="133" fillId="31" borderId="0" xfId="0" applyFont="1" applyFill="1" applyAlignment="1">
      <alignment vertical="center"/>
    </xf>
    <xf numFmtId="0" fontId="0" fillId="31" borderId="220" xfId="0" applyFill="1" applyBorder="1" applyAlignment="1">
      <alignment vertical="center"/>
    </xf>
    <xf numFmtId="0" fontId="0" fillId="31" borderId="221" xfId="0" applyFill="1" applyBorder="1" applyAlignment="1">
      <alignment vertical="center"/>
    </xf>
    <xf numFmtId="0" fontId="0" fillId="31" borderId="221" xfId="0" applyFill="1" applyBorder="1" applyAlignment="1">
      <alignment horizontal="center" vertical="center"/>
    </xf>
    <xf numFmtId="0" fontId="0" fillId="31" borderId="222" xfId="0" applyFill="1" applyBorder="1" applyAlignment="1">
      <alignment vertical="center"/>
    </xf>
    <xf numFmtId="3" fontId="0" fillId="80" borderId="219" xfId="0" applyNumberFormat="1" applyFont="1" applyFill="1" applyBorder="1" applyAlignment="1">
      <alignment horizontal="center" vertical="center"/>
    </xf>
    <xf numFmtId="3" fontId="14" fillId="80" borderId="219" xfId="0" applyNumberFormat="1" applyFont="1" applyFill="1" applyBorder="1" applyAlignment="1">
      <alignment horizontal="right" vertical="center"/>
    </xf>
    <xf numFmtId="3" fontId="14" fillId="67" borderId="219" xfId="0" applyNumberFormat="1" applyFont="1" applyFill="1" applyBorder="1" applyAlignment="1">
      <alignment horizontal="right" vertical="center"/>
    </xf>
    <xf numFmtId="3" fontId="0" fillId="31" borderId="219" xfId="0" applyNumberFormat="1" applyFont="1" applyFill="1" applyBorder="1" applyAlignment="1">
      <alignment horizontal="center" vertical="center"/>
    </xf>
    <xf numFmtId="3" fontId="0" fillId="31" borderId="219" xfId="0" applyNumberFormat="1" applyFont="1" applyFill="1" applyBorder="1" applyAlignment="1">
      <alignment vertical="center"/>
    </xf>
    <xf numFmtId="3" fontId="11" fillId="31" borderId="219" xfId="235" applyNumberFormat="1" applyFont="1" applyFill="1" applyBorder="1" applyAlignment="1">
      <alignment vertical="center"/>
    </xf>
    <xf numFmtId="3" fontId="14" fillId="81" borderId="219" xfId="0" applyNumberFormat="1" applyFont="1" applyFill="1" applyBorder="1" applyAlignment="1">
      <alignment horizontal="right" vertical="center"/>
    </xf>
    <xf numFmtId="3" fontId="14" fillId="81" borderId="219" xfId="235" applyNumberFormat="1" applyFont="1" applyFill="1" applyBorder="1" applyAlignment="1">
      <alignment horizontal="right" vertical="center"/>
    </xf>
    <xf numFmtId="3" fontId="0" fillId="31" borderId="219" xfId="0" applyNumberFormat="1" applyFont="1" applyFill="1" applyBorder="1" applyAlignment="1">
      <alignment horizontal="right" vertical="center"/>
    </xf>
    <xf numFmtId="3" fontId="0" fillId="82" borderId="219" xfId="0" applyNumberFormat="1" applyFont="1" applyFill="1" applyBorder="1" applyAlignment="1">
      <alignment horizontal="center" vertical="center"/>
    </xf>
    <xf numFmtId="3" fontId="11" fillId="82" borderId="219" xfId="235" applyNumberFormat="1" applyFont="1" applyFill="1" applyBorder="1" applyAlignment="1">
      <alignment horizontal="center" vertical="center"/>
    </xf>
    <xf numFmtId="3" fontId="18" fillId="0" borderId="219" xfId="0" applyNumberFormat="1" applyFont="1" applyBorder="1" applyAlignment="1">
      <alignment horizontal="center" vertical="center" wrapText="1"/>
    </xf>
    <xf numFmtId="3" fontId="18" fillId="0" borderId="130" xfId="0" applyNumberFormat="1" applyFont="1" applyBorder="1" applyAlignment="1">
      <alignment horizontal="center" vertical="center" wrapText="1"/>
    </xf>
    <xf numFmtId="3" fontId="18" fillId="0" borderId="130" xfId="235" applyNumberFormat="1" applyFont="1" applyBorder="1" applyAlignment="1">
      <alignment horizontal="center" vertical="center" wrapText="1"/>
    </xf>
    <xf numFmtId="0" fontId="18" fillId="0" borderId="219" xfId="0" applyNumberFormat="1" applyFont="1" applyBorder="1" applyAlignment="1">
      <alignment horizontal="center" vertical="center" wrapText="1"/>
    </xf>
    <xf numFmtId="0" fontId="11" fillId="0" borderId="223" xfId="61" applyBorder="1" applyAlignment="1">
      <alignment vertical="center"/>
    </xf>
    <xf numFmtId="0" fontId="11" fillId="0" borderId="224" xfId="61" applyBorder="1" applyAlignment="1">
      <alignment vertical="center"/>
    </xf>
    <xf numFmtId="0" fontId="15" fillId="0" borderId="224" xfId="61" applyFont="1" applyBorder="1" applyAlignment="1">
      <alignment horizontal="center" vertical="center"/>
    </xf>
    <xf numFmtId="0" fontId="138" fillId="0" borderId="224" xfId="61" applyFont="1" applyBorder="1" applyAlignment="1">
      <alignment vertical="center"/>
    </xf>
    <xf numFmtId="0" fontId="136" fillId="0" borderId="224" xfId="61" applyFont="1" applyBorder="1" applyAlignment="1">
      <alignment horizontal="centerContinuous" vertical="center"/>
    </xf>
    <xf numFmtId="0" fontId="136" fillId="0" borderId="225" xfId="61" applyFont="1" applyBorder="1" applyAlignment="1">
      <alignment horizontal="centerContinuous" vertical="center"/>
    </xf>
    <xf numFmtId="0" fontId="17" fillId="0" borderId="226" xfId="61" applyFont="1" applyBorder="1" applyAlignment="1">
      <alignment vertical="center"/>
    </xf>
    <xf numFmtId="0" fontId="141" fillId="0" borderId="227" xfId="61" applyFont="1" applyBorder="1" applyAlignment="1">
      <alignment horizontal="centerContinuous" vertical="center"/>
    </xf>
    <xf numFmtId="0" fontId="0" fillId="0" borderId="226" xfId="0" applyFont="1" applyBorder="1" applyAlignment="1">
      <alignment vertical="center"/>
    </xf>
    <xf numFmtId="0" fontId="0" fillId="0" borderId="227" xfId="0" applyFont="1" applyBorder="1" applyAlignment="1">
      <alignment vertical="center"/>
    </xf>
    <xf numFmtId="0" fontId="0" fillId="0" borderId="226" xfId="0" applyBorder="1" applyAlignment="1">
      <alignment vertical="center"/>
    </xf>
    <xf numFmtId="0" fontId="0" fillId="0" borderId="227" xfId="0" applyBorder="1" applyAlignment="1">
      <alignment vertical="center"/>
    </xf>
    <xf numFmtId="0" fontId="0" fillId="0" borderId="227" xfId="0" applyBorder="1" applyAlignment="1">
      <alignment horizontal="center" vertical="center" wrapText="1"/>
    </xf>
    <xf numFmtId="0" fontId="0" fillId="101" borderId="236" xfId="0" applyFont="1" applyFill="1" applyBorder="1" applyAlignment="1">
      <alignment horizontal="center" vertical="center" wrapText="1"/>
    </xf>
    <xf numFmtId="0" fontId="0" fillId="101" borderId="237" xfId="0" applyFont="1" applyFill="1" applyBorder="1" applyAlignment="1">
      <alignment horizontal="center" vertical="center" wrapText="1"/>
    </xf>
    <xf numFmtId="0" fontId="0" fillId="101" borderId="238" xfId="0" applyFont="1" applyFill="1" applyBorder="1" applyAlignment="1">
      <alignment horizontal="center" vertical="center" wrapText="1"/>
    </xf>
    <xf numFmtId="0" fontId="0" fillId="101" borderId="239" xfId="0" applyFont="1" applyFill="1" applyBorder="1" applyAlignment="1">
      <alignment horizontal="center" vertical="center" wrapText="1"/>
    </xf>
    <xf numFmtId="0" fontId="0" fillId="101" borderId="240" xfId="0" applyFont="1" applyFill="1" applyBorder="1" applyAlignment="1">
      <alignment horizontal="center" vertical="center" wrapText="1"/>
    </xf>
    <xf numFmtId="0" fontId="0" fillId="0" borderId="241" xfId="0" applyFont="1" applyBorder="1" applyAlignment="1">
      <alignment horizontal="left" vertical="center"/>
    </xf>
    <xf numFmtId="0" fontId="0" fillId="31" borderId="226" xfId="0" applyFont="1" applyFill="1" applyBorder="1" applyAlignment="1">
      <alignment vertical="center"/>
    </xf>
    <xf numFmtId="0" fontId="0" fillId="31" borderId="227" xfId="0" applyFont="1" applyFill="1" applyBorder="1" applyAlignment="1">
      <alignment vertical="center"/>
    </xf>
    <xf numFmtId="0" fontId="0" fillId="0" borderId="277" xfId="0" applyFont="1" applyBorder="1" applyAlignment="1">
      <alignment vertical="center"/>
    </xf>
    <xf numFmtId="0" fontId="0" fillId="0" borderId="278" xfId="0" applyFont="1" applyBorder="1" applyAlignment="1">
      <alignment vertical="center"/>
    </xf>
    <xf numFmtId="0" fontId="0" fillId="0" borderId="278" xfId="0" applyFont="1" applyBorder="1" applyAlignment="1">
      <alignment horizontal="left" vertical="center" wrapText="1"/>
    </xf>
    <xf numFmtId="174" fontId="11" fillId="0" borderId="278" xfId="239" applyNumberFormat="1" applyFont="1" applyBorder="1" applyAlignment="1">
      <alignment vertical="center"/>
    </xf>
    <xf numFmtId="174" fontId="11" fillId="0" borderId="278" xfId="239" applyNumberFormat="1" applyFont="1" applyFill="1" applyBorder="1" applyAlignment="1">
      <alignment vertical="center"/>
    </xf>
    <xf numFmtId="0" fontId="0" fillId="0" borderId="279" xfId="0" applyFont="1" applyBorder="1" applyAlignment="1">
      <alignment vertical="center"/>
    </xf>
    <xf numFmtId="0" fontId="0" fillId="0" borderId="223" xfId="0" applyFont="1" applyBorder="1" applyAlignment="1">
      <alignment vertical="center"/>
    </xf>
    <xf numFmtId="0" fontId="0" fillId="0" borderId="224" xfId="0" applyFont="1" applyBorder="1" applyAlignment="1">
      <alignment vertical="center"/>
    </xf>
    <xf numFmtId="174" fontId="0" fillId="0" borderId="224" xfId="0" applyNumberFormat="1" applyFont="1" applyBorder="1" applyAlignment="1">
      <alignment vertical="center"/>
    </xf>
    <xf numFmtId="174" fontId="0" fillId="0" borderId="225" xfId="0" applyNumberFormat="1" applyFont="1" applyBorder="1" applyAlignment="1">
      <alignment vertical="center"/>
    </xf>
    <xf numFmtId="0" fontId="17" fillId="0" borderId="227" xfId="0" applyFont="1" applyBorder="1" applyAlignment="1">
      <alignment horizontal="right" indent="1"/>
    </xf>
    <xf numFmtId="0" fontId="11" fillId="0" borderId="226" xfId="61" applyBorder="1" applyAlignment="1">
      <alignment vertical="center"/>
    </xf>
    <xf numFmtId="0" fontId="17" fillId="0" borderId="227" xfId="0" applyFont="1" applyBorder="1" applyAlignment="1">
      <alignment horizontal="right" vertical="center" indent="1"/>
    </xf>
    <xf numFmtId="0" fontId="17" fillId="0" borderId="227" xfId="0" applyFont="1" applyBorder="1" applyAlignment="1">
      <alignment horizontal="right" vertical="center"/>
    </xf>
    <xf numFmtId="174" fontId="0" fillId="0" borderId="227" xfId="0" applyNumberFormat="1" applyFont="1" applyBorder="1" applyAlignment="1">
      <alignment vertical="center"/>
    </xf>
    <xf numFmtId="0" fontId="18" fillId="0" borderId="227" xfId="0" applyFont="1" applyBorder="1" applyAlignment="1">
      <alignment horizontal="left" vertical="center" wrapText="1"/>
    </xf>
    <xf numFmtId="0" fontId="0" fillId="101" borderId="280" xfId="0" applyFont="1" applyFill="1" applyBorder="1" applyAlignment="1">
      <alignment horizontal="center" vertical="center" wrapText="1"/>
    </xf>
    <xf numFmtId="0" fontId="0" fillId="101" borderId="281" xfId="0" applyFont="1" applyFill="1" applyBorder="1" applyAlignment="1">
      <alignment horizontal="center" vertical="center" wrapText="1"/>
    </xf>
    <xf numFmtId="0" fontId="0" fillId="0" borderId="226" xfId="0" applyBorder="1"/>
    <xf numFmtId="0" fontId="0" fillId="0" borderId="227" xfId="0" applyBorder="1"/>
    <xf numFmtId="0" fontId="0" fillId="0" borderId="277" xfId="0" applyBorder="1"/>
    <xf numFmtId="0" fontId="0" fillId="0" borderId="278" xfId="0" applyBorder="1"/>
    <xf numFmtId="0" fontId="0" fillId="0" borderId="279" xfId="0" applyBorder="1"/>
    <xf numFmtId="3" fontId="0" fillId="0" borderId="244" xfId="0" applyNumberFormat="1" applyFont="1" applyBorder="1" applyAlignment="1">
      <alignment horizontal="right" vertical="center"/>
    </xf>
    <xf numFmtId="3" fontId="0" fillId="0" borderId="245" xfId="0" applyNumberFormat="1" applyFont="1" applyBorder="1" applyAlignment="1">
      <alignment horizontal="right" vertical="center"/>
    </xf>
    <xf numFmtId="3" fontId="0" fillId="0" borderId="246" xfId="0" applyNumberFormat="1" applyFont="1" applyBorder="1" applyAlignment="1">
      <alignment horizontal="right" vertical="center"/>
    </xf>
    <xf numFmtId="3" fontId="0" fillId="0" borderId="247" xfId="0" applyNumberFormat="1" applyFont="1" applyBorder="1" applyAlignment="1">
      <alignment horizontal="right" vertical="center"/>
    </xf>
    <xf numFmtId="3" fontId="0" fillId="0" borderId="248" xfId="0" applyNumberFormat="1" applyFont="1" applyBorder="1" applyAlignment="1">
      <alignment horizontal="right" vertical="center"/>
    </xf>
    <xf numFmtId="3" fontId="14" fillId="0" borderId="251" xfId="239" applyNumberFormat="1" applyFont="1" applyBorder="1" applyAlignment="1">
      <alignment horizontal="right" vertical="center"/>
    </xf>
    <xf numFmtId="3" fontId="14" fillId="0" borderId="252" xfId="239" applyNumberFormat="1" applyFont="1" applyBorder="1" applyAlignment="1">
      <alignment horizontal="right" vertical="center"/>
    </xf>
    <xf numFmtId="3" fontId="14" fillId="0" borderId="253" xfId="239" applyNumberFormat="1" applyFont="1" applyFill="1" applyBorder="1" applyAlignment="1">
      <alignment horizontal="right" vertical="center"/>
    </xf>
    <xf numFmtId="3" fontId="14" fillId="0" borderId="250" xfId="239" applyNumberFormat="1" applyFont="1" applyBorder="1" applyAlignment="1">
      <alignment horizontal="right" vertical="center"/>
    </xf>
    <xf numFmtId="3" fontId="14" fillId="0" borderId="254" xfId="239" applyNumberFormat="1" applyFont="1" applyFill="1" applyBorder="1" applyAlignment="1">
      <alignment horizontal="right" vertical="center"/>
    </xf>
    <xf numFmtId="3" fontId="14" fillId="0" borderId="255" xfId="239" applyNumberFormat="1" applyFont="1" applyBorder="1" applyAlignment="1">
      <alignment horizontal="right" vertical="center"/>
    </xf>
    <xf numFmtId="3" fontId="14" fillId="80" borderId="259" xfId="239" applyNumberFormat="1" applyFont="1" applyFill="1" applyBorder="1" applyAlignment="1">
      <alignment horizontal="right" vertical="center"/>
    </xf>
    <xf numFmtId="3" fontId="14" fillId="80" borderId="260" xfId="239" applyNumberFormat="1" applyFont="1" applyFill="1" applyBorder="1" applyAlignment="1">
      <alignment horizontal="right" vertical="center"/>
    </xf>
    <xf numFmtId="3" fontId="14" fillId="80" borderId="261" xfId="239" applyNumberFormat="1" applyFont="1" applyFill="1" applyBorder="1" applyAlignment="1">
      <alignment horizontal="right" vertical="center"/>
    </xf>
    <xf numFmtId="3" fontId="14" fillId="80" borderId="262" xfId="239" applyNumberFormat="1" applyFont="1" applyFill="1" applyBorder="1" applyAlignment="1">
      <alignment horizontal="right" vertical="center"/>
    </xf>
    <xf numFmtId="3" fontId="14" fillId="80" borderId="263" xfId="239" applyNumberFormat="1" applyFont="1" applyFill="1" applyBorder="1" applyAlignment="1">
      <alignment horizontal="right" vertical="center"/>
    </xf>
    <xf numFmtId="3" fontId="11" fillId="0" borderId="265" xfId="239" applyNumberFormat="1" applyFont="1" applyBorder="1" applyAlignment="1">
      <alignment horizontal="right" vertical="center"/>
    </xf>
    <xf numFmtId="3" fontId="11" fillId="0" borderId="266" xfId="239" applyNumberFormat="1" applyFont="1" applyBorder="1" applyAlignment="1">
      <alignment horizontal="right" vertical="center"/>
    </xf>
    <xf numFmtId="3" fontId="11" fillId="0" borderId="267" xfId="239" applyNumberFormat="1" applyFont="1" applyFill="1" applyBorder="1" applyAlignment="1">
      <alignment horizontal="right" vertical="center"/>
    </xf>
    <xf numFmtId="3" fontId="11" fillId="0" borderId="268" xfId="239" applyNumberFormat="1" applyFont="1" applyFill="1" applyBorder="1" applyAlignment="1">
      <alignment horizontal="right" vertical="center"/>
    </xf>
    <xf numFmtId="3" fontId="11" fillId="0" borderId="267" xfId="239" applyNumberFormat="1" applyFont="1" applyBorder="1" applyAlignment="1">
      <alignment horizontal="right" vertical="center"/>
    </xf>
    <xf numFmtId="3" fontId="11" fillId="0" borderId="268" xfId="239" applyNumberFormat="1" applyFont="1" applyBorder="1" applyAlignment="1">
      <alignment horizontal="right" vertical="center"/>
    </xf>
    <xf numFmtId="3" fontId="11" fillId="0" borderId="269" xfId="239" applyNumberFormat="1" applyFont="1" applyFill="1" applyBorder="1" applyAlignment="1">
      <alignment horizontal="right" vertical="center"/>
    </xf>
    <xf numFmtId="3" fontId="11" fillId="0" borderId="270" xfId="239" applyNumberFormat="1" applyFont="1" applyBorder="1" applyAlignment="1">
      <alignment horizontal="right" vertical="center"/>
    </xf>
    <xf numFmtId="3" fontId="11" fillId="0" borderId="252" xfId="239" applyNumberFormat="1" applyFont="1" applyBorder="1" applyAlignment="1">
      <alignment horizontal="right" vertical="center"/>
    </xf>
    <xf numFmtId="3" fontId="11" fillId="0" borderId="253" xfId="239" applyNumberFormat="1" applyFont="1" applyFill="1" applyBorder="1" applyAlignment="1">
      <alignment horizontal="right" vertical="center"/>
    </xf>
    <xf numFmtId="3" fontId="11" fillId="0" borderId="253" xfId="239" applyNumberFormat="1" applyFont="1" applyBorder="1" applyAlignment="1">
      <alignment horizontal="right" vertical="center"/>
    </xf>
    <xf numFmtId="3" fontId="11" fillId="0" borderId="254" xfId="239" applyNumberFormat="1" applyFont="1" applyBorder="1" applyAlignment="1">
      <alignment horizontal="right" vertical="center"/>
    </xf>
    <xf numFmtId="3" fontId="11" fillId="0" borderId="271" xfId="239" applyNumberFormat="1" applyFont="1" applyBorder="1" applyAlignment="1">
      <alignment horizontal="right" vertical="center"/>
    </xf>
    <xf numFmtId="3" fontId="11" fillId="0" borderId="272" xfId="239" applyNumberFormat="1" applyFont="1" applyBorder="1" applyAlignment="1">
      <alignment horizontal="right" vertical="center"/>
    </xf>
    <xf numFmtId="3" fontId="11" fillId="0" borderId="273" xfId="239" applyNumberFormat="1" applyFont="1" applyBorder="1" applyAlignment="1">
      <alignment horizontal="right" vertical="center"/>
    </xf>
    <xf numFmtId="3" fontId="11" fillId="0" borderId="274" xfId="239" applyNumberFormat="1" applyFont="1" applyFill="1" applyBorder="1" applyAlignment="1">
      <alignment horizontal="right" vertical="center"/>
    </xf>
    <xf numFmtId="3" fontId="11" fillId="0" borderId="275" xfId="239" applyNumberFormat="1" applyFont="1" applyFill="1" applyBorder="1" applyAlignment="1">
      <alignment horizontal="right" vertical="center"/>
    </xf>
    <xf numFmtId="3" fontId="11" fillId="0" borderId="274" xfId="239" applyNumberFormat="1" applyFont="1" applyBorder="1" applyAlignment="1">
      <alignment horizontal="right" vertical="center"/>
    </xf>
    <xf numFmtId="3" fontId="11" fillId="0" borderId="275" xfId="239" applyNumberFormat="1" applyFont="1" applyBorder="1" applyAlignment="1">
      <alignment horizontal="right" vertical="center"/>
    </xf>
    <xf numFmtId="3" fontId="11" fillId="0" borderId="276" xfId="239" applyNumberFormat="1" applyFont="1" applyBorder="1" applyAlignment="1">
      <alignment horizontal="right" vertical="center"/>
    </xf>
    <xf numFmtId="3" fontId="0" fillId="0" borderId="265" xfId="0" applyNumberFormat="1" applyFont="1" applyBorder="1" applyAlignment="1">
      <alignment horizontal="right" vertical="center"/>
    </xf>
    <xf numFmtId="3" fontId="0" fillId="0" borderId="282" xfId="0" applyNumberFormat="1" applyFont="1" applyBorder="1" applyAlignment="1">
      <alignment horizontal="right" vertical="center"/>
    </xf>
    <xf numFmtId="3" fontId="0" fillId="0" borderId="283" xfId="0" applyNumberFormat="1" applyFont="1" applyBorder="1" applyAlignment="1">
      <alignment horizontal="right" vertical="center"/>
    </xf>
    <xf numFmtId="3" fontId="14" fillId="0" borderId="270" xfId="239" applyNumberFormat="1" applyFont="1" applyBorder="1" applyAlignment="1">
      <alignment horizontal="right" vertical="center"/>
    </xf>
    <xf numFmtId="3" fontId="14" fillId="0" borderId="284" xfId="239" applyNumberFormat="1" applyFont="1" applyFill="1" applyBorder="1" applyAlignment="1">
      <alignment horizontal="right" vertical="center"/>
    </xf>
    <xf numFmtId="3" fontId="14" fillId="0" borderId="285" xfId="239" applyNumberFormat="1" applyFont="1" applyBorder="1" applyAlignment="1">
      <alignment horizontal="right" vertical="center"/>
    </xf>
    <xf numFmtId="3" fontId="14" fillId="0" borderId="253" xfId="239" applyNumberFormat="1" applyFont="1" applyBorder="1" applyAlignment="1">
      <alignment horizontal="right" vertical="center"/>
    </xf>
    <xf numFmtId="3" fontId="14" fillId="0" borderId="271" xfId="239" applyNumberFormat="1" applyFont="1" applyBorder="1" applyAlignment="1">
      <alignment horizontal="right" vertical="center"/>
    </xf>
    <xf numFmtId="3" fontId="14" fillId="80" borderId="272" xfId="239" applyNumberFormat="1" applyFont="1" applyFill="1" applyBorder="1" applyAlignment="1">
      <alignment horizontal="right" vertical="center"/>
    </xf>
    <xf numFmtId="3" fontId="14" fillId="80" borderId="286" xfId="239" applyNumberFormat="1" applyFont="1" applyFill="1" applyBorder="1" applyAlignment="1">
      <alignment horizontal="right" vertical="center"/>
    </xf>
    <xf numFmtId="3" fontId="14" fillId="80" borderId="273" xfId="239" applyNumberFormat="1" applyFont="1" applyFill="1" applyBorder="1" applyAlignment="1">
      <alignment horizontal="right" vertical="center"/>
    </xf>
    <xf numFmtId="3" fontId="14" fillId="80" borderId="287" xfId="239" applyNumberFormat="1" applyFont="1" applyFill="1" applyBorder="1" applyAlignment="1">
      <alignment horizontal="right" vertical="center"/>
    </xf>
    <xf numFmtId="3" fontId="14" fillId="80" borderId="274" xfId="239" applyNumberFormat="1" applyFont="1" applyFill="1" applyBorder="1" applyAlignment="1">
      <alignment horizontal="right" vertical="center"/>
    </xf>
    <xf numFmtId="3" fontId="14" fillId="80" borderId="276" xfId="239" applyNumberFormat="1" applyFont="1" applyFill="1" applyBorder="1" applyAlignment="1">
      <alignment horizontal="right" vertical="center"/>
    </xf>
    <xf numFmtId="3" fontId="11" fillId="0" borderId="0" xfId="61" applyNumberFormat="1"/>
    <xf numFmtId="3" fontId="11" fillId="0" borderId="223" xfId="61" applyNumberFormat="1" applyBorder="1"/>
    <xf numFmtId="3" fontId="11" fillId="0" borderId="224" xfId="61" applyNumberFormat="1" applyBorder="1"/>
    <xf numFmtId="3" fontId="11" fillId="0" borderId="225" xfId="61" applyNumberFormat="1" applyBorder="1"/>
    <xf numFmtId="3" fontId="11" fillId="0" borderId="226" xfId="61" applyNumberFormat="1" applyBorder="1"/>
    <xf numFmtId="3" fontId="17" fillId="0" borderId="0" xfId="0" applyNumberFormat="1" applyFont="1"/>
    <xf numFmtId="3" fontId="17" fillId="0" borderId="0" xfId="0" applyNumberFormat="1" applyFont="1" applyAlignment="1">
      <alignment horizontal="right"/>
    </xf>
    <xf numFmtId="3" fontId="11" fillId="0" borderId="227" xfId="61" applyNumberFormat="1" applyBorder="1"/>
    <xf numFmtId="3" fontId="17" fillId="0" borderId="0" xfId="0" applyNumberFormat="1" applyFont="1" applyAlignment="1">
      <alignment vertical="center"/>
    </xf>
    <xf numFmtId="3" fontId="17" fillId="0" borderId="0" xfId="0" applyNumberFormat="1" applyFont="1" applyAlignment="1">
      <alignment horizontal="left" vertical="center"/>
    </xf>
    <xf numFmtId="3" fontId="11" fillId="0" borderId="0" xfId="61" applyNumberFormat="1" applyAlignment="1">
      <alignment horizontal="left"/>
    </xf>
    <xf numFmtId="3" fontId="17" fillId="0" borderId="0" xfId="0" applyNumberFormat="1" applyFont="1" applyAlignment="1">
      <alignment horizontal="right" vertical="center"/>
    </xf>
    <xf numFmtId="3" fontId="15" fillId="31" borderId="0" xfId="61" applyNumberFormat="1" applyFont="1" applyFill="1" applyAlignment="1">
      <alignment horizontal="centerContinuous" vertical="center"/>
    </xf>
    <xf numFmtId="3" fontId="15" fillId="0" borderId="0" xfId="61" applyNumberFormat="1" applyFont="1" applyAlignment="1">
      <alignment vertical="center"/>
    </xf>
    <xf numFmtId="3" fontId="15" fillId="31" borderId="0" xfId="61" applyNumberFormat="1" applyFont="1" applyFill="1" applyAlignment="1">
      <alignment vertical="center"/>
    </xf>
    <xf numFmtId="3" fontId="11" fillId="0" borderId="0" xfId="61" applyNumberFormat="1" applyAlignment="1">
      <alignment horizontal="centerContinuous"/>
    </xf>
    <xf numFmtId="3" fontId="18" fillId="0" borderId="226" xfId="61" applyNumberFormat="1" applyFont="1" applyBorder="1"/>
    <xf numFmtId="3" fontId="134" fillId="31" borderId="0" xfId="0" applyNumberFormat="1" applyFont="1" applyFill="1" applyAlignment="1">
      <alignment vertical="center"/>
    </xf>
    <xf numFmtId="3" fontId="151" fillId="31" borderId="0" xfId="61" applyNumberFormat="1" applyFont="1" applyFill="1" applyAlignment="1">
      <alignment horizontal="centerContinuous" vertical="center"/>
    </xf>
    <xf numFmtId="3" fontId="152" fillId="0" borderId="0" xfId="61" applyNumberFormat="1" applyFont="1" applyAlignment="1">
      <alignment horizontal="centerContinuous" vertical="center"/>
    </xf>
    <xf numFmtId="3" fontId="18" fillId="0" borderId="0" xfId="61" applyNumberFormat="1" applyFont="1" applyAlignment="1">
      <alignment horizontal="centerContinuous"/>
    </xf>
    <xf numFmtId="3" fontId="18" fillId="0" borderId="227" xfId="61" applyNumberFormat="1" applyFont="1" applyBorder="1"/>
    <xf numFmtId="3" fontId="18" fillId="0" borderId="0" xfId="61" applyNumberFormat="1" applyFont="1"/>
    <xf numFmtId="3" fontId="153" fillId="31" borderId="0" xfId="61" applyNumberFormat="1" applyFont="1" applyFill="1" applyAlignment="1">
      <alignment vertical="center"/>
    </xf>
    <xf numFmtId="3" fontId="18" fillId="31" borderId="0" xfId="61" applyNumberFormat="1" applyFont="1" applyFill="1" applyAlignment="1">
      <alignment vertical="center"/>
    </xf>
    <xf numFmtId="3" fontId="18" fillId="31" borderId="0" xfId="61" applyNumberFormat="1" applyFont="1" applyFill="1" applyAlignment="1">
      <alignment horizontal="center" vertical="center"/>
    </xf>
    <xf numFmtId="3" fontId="18" fillId="31" borderId="0" xfId="239" applyNumberFormat="1" applyFont="1" applyFill="1" applyBorder="1" applyAlignment="1">
      <alignment vertical="center"/>
    </xf>
    <xf numFmtId="3" fontId="151" fillId="31" borderId="0" xfId="61" applyNumberFormat="1" applyFont="1" applyFill="1" applyAlignment="1">
      <alignment horizontal="left" vertical="center"/>
    </xf>
    <xf numFmtId="3" fontId="18" fillId="31" borderId="288" xfId="61" applyNumberFormat="1" applyFont="1" applyFill="1" applyBorder="1" applyAlignment="1">
      <alignment horizontal="center" vertical="center"/>
    </xf>
    <xf numFmtId="3" fontId="19" fillId="102" borderId="232" xfId="61" applyNumberFormat="1" applyFont="1" applyFill="1" applyBorder="1" applyAlignment="1">
      <alignment horizontal="center" vertical="center" wrapText="1"/>
    </xf>
    <xf numFmtId="3" fontId="19" fillId="102" borderId="293" xfId="61" applyNumberFormat="1" applyFont="1" applyFill="1" applyBorder="1" applyAlignment="1">
      <alignment horizontal="center" vertical="center" wrapText="1"/>
    </xf>
    <xf numFmtId="3" fontId="19" fillId="102" borderId="294" xfId="61" applyNumberFormat="1" applyFont="1" applyFill="1" applyBorder="1" applyAlignment="1">
      <alignment horizontal="center" vertical="center" wrapText="1"/>
    </xf>
    <xf numFmtId="3" fontId="19" fillId="102" borderId="231" xfId="61" applyNumberFormat="1" applyFont="1" applyFill="1" applyBorder="1" applyAlignment="1">
      <alignment horizontal="center" vertical="center" wrapText="1"/>
    </xf>
    <xf numFmtId="3" fontId="19" fillId="102" borderId="295" xfId="61" applyNumberFormat="1" applyFont="1" applyFill="1" applyBorder="1" applyAlignment="1">
      <alignment horizontal="center" vertical="center" wrapText="1"/>
    </xf>
    <xf numFmtId="3" fontId="19" fillId="102" borderId="296" xfId="61" applyNumberFormat="1" applyFont="1" applyFill="1" applyBorder="1" applyAlignment="1">
      <alignment horizontal="center" vertical="center" wrapText="1"/>
    </xf>
    <xf numFmtId="3" fontId="19" fillId="102" borderId="297" xfId="61" applyNumberFormat="1" applyFont="1" applyFill="1" applyBorder="1" applyAlignment="1">
      <alignment horizontal="center" vertical="center" wrapText="1"/>
    </xf>
    <xf numFmtId="3" fontId="19" fillId="102" borderId="298" xfId="61" applyNumberFormat="1" applyFont="1" applyFill="1" applyBorder="1" applyAlignment="1">
      <alignment horizontal="center" vertical="center" wrapText="1"/>
    </xf>
    <xf numFmtId="3" fontId="19" fillId="0" borderId="300" xfId="61" applyNumberFormat="1" applyFont="1" applyBorder="1" applyAlignment="1">
      <alignment horizontal="right" vertical="center" wrapText="1"/>
    </xf>
    <xf numFmtId="3" fontId="19" fillId="31" borderId="301" xfId="61" applyNumberFormat="1" applyFont="1" applyFill="1" applyBorder="1" applyAlignment="1">
      <alignment horizontal="right" vertical="center" wrapText="1"/>
    </xf>
    <xf numFmtId="3" fontId="154" fillId="0" borderId="0" xfId="61" applyNumberFormat="1" applyFont="1" applyAlignment="1">
      <alignment vertical="center"/>
    </xf>
    <xf numFmtId="3" fontId="19" fillId="31" borderId="302" xfId="61" applyNumberFormat="1" applyFont="1" applyFill="1" applyBorder="1" applyAlignment="1">
      <alignment horizontal="right" vertical="center" wrapText="1"/>
    </xf>
    <xf numFmtId="3" fontId="19" fillId="31" borderId="243" xfId="61" applyNumberFormat="1" applyFont="1" applyFill="1" applyBorder="1" applyAlignment="1">
      <alignment horizontal="right" vertical="center" wrapText="1"/>
    </xf>
    <xf numFmtId="3" fontId="19" fillId="31" borderId="265" xfId="61" applyNumberFormat="1" applyFont="1" applyFill="1" applyBorder="1" applyAlignment="1">
      <alignment horizontal="right" vertical="center" wrapText="1"/>
    </xf>
    <xf numFmtId="3" fontId="19" fillId="31" borderId="244" xfId="61" applyNumberFormat="1" applyFont="1" applyFill="1" applyBorder="1" applyAlignment="1">
      <alignment horizontal="right" vertical="center" wrapText="1"/>
    </xf>
    <xf numFmtId="3" fontId="19" fillId="31" borderId="303" xfId="61" applyNumberFormat="1" applyFont="1" applyFill="1" applyBorder="1" applyAlignment="1">
      <alignment horizontal="right" vertical="center" wrapText="1"/>
    </xf>
    <xf numFmtId="3" fontId="154" fillId="0" borderId="0" xfId="61" applyNumberFormat="1" applyFont="1"/>
    <xf numFmtId="3" fontId="19" fillId="31" borderId="304" xfId="61" applyNumberFormat="1" applyFont="1" applyFill="1" applyBorder="1" applyAlignment="1">
      <alignment horizontal="right" vertical="center" wrapText="1"/>
    </xf>
    <xf numFmtId="3" fontId="19" fillId="31" borderId="282" xfId="61" applyNumberFormat="1" applyFont="1" applyFill="1" applyBorder="1" applyAlignment="1">
      <alignment horizontal="right" vertical="center" wrapText="1"/>
    </xf>
    <xf numFmtId="3" fontId="19" fillId="0" borderId="305" xfId="61" applyNumberFormat="1" applyFont="1" applyBorder="1" applyAlignment="1">
      <alignment horizontal="right" vertical="center" wrapText="1"/>
    </xf>
    <xf numFmtId="3" fontId="19" fillId="0" borderId="305" xfId="61" applyNumberFormat="1" applyFont="1" applyBorder="1" applyAlignment="1">
      <alignment horizontal="right" vertical="center"/>
    </xf>
    <xf numFmtId="3" fontId="11" fillId="0" borderId="0" xfId="61" applyNumberFormat="1" applyAlignment="1">
      <alignment vertical="center"/>
    </xf>
    <xf numFmtId="3" fontId="19" fillId="0" borderId="306" xfId="61" applyNumberFormat="1" applyFont="1" applyBorder="1" applyAlignment="1">
      <alignment horizontal="right" vertical="center"/>
    </xf>
    <xf numFmtId="3" fontId="19" fillId="0" borderId="307" xfId="61" applyNumberFormat="1" applyFont="1" applyBorder="1" applyAlignment="1">
      <alignment horizontal="right" vertical="center"/>
    </xf>
    <xf numFmtId="3" fontId="19" fillId="0" borderId="308" xfId="61" applyNumberFormat="1" applyFont="1" applyBorder="1" applyAlignment="1">
      <alignment horizontal="right" vertical="center"/>
    </xf>
    <xf numFmtId="3" fontId="19" fillId="0" borderId="309" xfId="61" applyNumberFormat="1" applyFont="1" applyBorder="1" applyAlignment="1">
      <alignment horizontal="right" vertical="center"/>
    </xf>
    <xf numFmtId="3" fontId="19" fillId="0" borderId="310" xfId="61" applyNumberFormat="1" applyFont="1" applyBorder="1" applyAlignment="1">
      <alignment horizontal="right" vertical="center"/>
    </xf>
    <xf numFmtId="3" fontId="19" fillId="0" borderId="311" xfId="61" applyNumberFormat="1" applyFont="1" applyBorder="1" applyAlignment="1">
      <alignment horizontal="right" vertical="center"/>
    </xf>
    <xf numFmtId="3" fontId="18" fillId="103" borderId="313" xfId="61" applyNumberFormat="1" applyFont="1" applyFill="1" applyBorder="1" applyAlignment="1">
      <alignment horizontal="right" vertical="center"/>
    </xf>
    <xf numFmtId="3" fontId="18" fillId="103" borderId="314" xfId="61" applyNumberFormat="1" applyFont="1" applyFill="1" applyBorder="1" applyAlignment="1">
      <alignment horizontal="right" vertical="center"/>
    </xf>
    <xf numFmtId="3" fontId="18" fillId="103" borderId="270" xfId="61" applyNumberFormat="1" applyFont="1" applyFill="1" applyBorder="1" applyAlignment="1">
      <alignment horizontal="right" vertical="center"/>
    </xf>
    <xf numFmtId="3" fontId="18" fillId="103" borderId="284" xfId="61" applyNumberFormat="1" applyFont="1" applyFill="1" applyBorder="1" applyAlignment="1">
      <alignment horizontal="right" vertical="center"/>
    </xf>
    <xf numFmtId="3" fontId="18" fillId="103" borderId="251" xfId="61" applyNumberFormat="1" applyFont="1" applyFill="1" applyBorder="1" applyAlignment="1">
      <alignment horizontal="right" vertical="center"/>
    </xf>
    <xf numFmtId="3" fontId="18" fillId="103" borderId="255" xfId="61" applyNumberFormat="1" applyFont="1" applyFill="1" applyBorder="1" applyAlignment="1">
      <alignment horizontal="right" vertical="center"/>
    </xf>
    <xf numFmtId="3" fontId="18" fillId="103" borderId="315" xfId="61" applyNumberFormat="1" applyFont="1" applyFill="1" applyBorder="1" applyAlignment="1">
      <alignment horizontal="right" vertical="center"/>
    </xf>
    <xf numFmtId="3" fontId="18" fillId="0" borderId="302" xfId="0" applyNumberFormat="1" applyFont="1" applyBorder="1" applyAlignment="1">
      <alignment horizontal="right" vertical="center" wrapText="1"/>
    </xf>
    <xf numFmtId="3" fontId="18" fillId="0" borderId="301" xfId="61" applyNumberFormat="1" applyFont="1" applyBorder="1" applyAlignment="1">
      <alignment horizontal="right" vertical="center"/>
    </xf>
    <xf numFmtId="3" fontId="18" fillId="0" borderId="244" xfId="0" applyNumberFormat="1" applyFont="1" applyBorder="1" applyAlignment="1">
      <alignment horizontal="right" vertical="center" wrapText="1"/>
    </xf>
    <xf numFmtId="3" fontId="18" fillId="0" borderId="243" xfId="0" applyNumberFormat="1" applyFont="1" applyBorder="1" applyAlignment="1">
      <alignment horizontal="right" vertical="center" wrapText="1"/>
    </xf>
    <xf numFmtId="3" fontId="18" fillId="0" borderId="243" xfId="61" applyNumberFormat="1" applyFont="1" applyBorder="1" applyAlignment="1">
      <alignment horizontal="right" vertical="center"/>
    </xf>
    <xf numFmtId="3" fontId="18" fillId="0" borderId="299" xfId="0" applyNumberFormat="1" applyFont="1" applyBorder="1" applyAlignment="1">
      <alignment horizontal="right" vertical="center" wrapText="1"/>
    </xf>
    <xf numFmtId="3" fontId="18" fillId="0" borderId="242" xfId="0" applyNumberFormat="1" applyFont="1" applyBorder="1" applyAlignment="1">
      <alignment horizontal="right" vertical="center" wrapText="1"/>
    </xf>
    <xf numFmtId="3" fontId="18" fillId="0" borderId="305" xfId="0" applyNumberFormat="1" applyFont="1" applyBorder="1" applyAlignment="1">
      <alignment horizontal="right" vertical="center" wrapText="1"/>
    </xf>
    <xf numFmtId="3" fontId="18" fillId="0" borderId="305" xfId="61" applyNumberFormat="1" applyFont="1" applyBorder="1" applyAlignment="1">
      <alignment horizontal="right" vertical="center"/>
    </xf>
    <xf numFmtId="3" fontId="18" fillId="0" borderId="306" xfId="0" applyNumberFormat="1" applyFont="1" applyBorder="1" applyAlignment="1">
      <alignment horizontal="right" vertical="center" wrapText="1"/>
    </xf>
    <xf numFmtId="3" fontId="18" fillId="0" borderId="307" xfId="0" applyNumberFormat="1" applyFont="1" applyBorder="1" applyAlignment="1">
      <alignment horizontal="right" vertical="center" wrapText="1"/>
    </xf>
    <xf numFmtId="3" fontId="18" fillId="0" borderId="309" xfId="0" applyNumberFormat="1" applyFont="1" applyBorder="1" applyAlignment="1">
      <alignment horizontal="right" vertical="center" wrapText="1"/>
    </xf>
    <xf numFmtId="3" fontId="18" fillId="0" borderId="309" xfId="61" applyNumberFormat="1" applyFont="1" applyBorder="1" applyAlignment="1">
      <alignment horizontal="right" vertical="center"/>
    </xf>
    <xf numFmtId="3" fontId="18" fillId="0" borderId="310" xfId="0" applyNumberFormat="1" applyFont="1" applyBorder="1" applyAlignment="1">
      <alignment horizontal="right" vertical="center" wrapText="1"/>
    </xf>
    <xf numFmtId="3" fontId="18" fillId="0" borderId="316" xfId="0" applyNumberFormat="1" applyFont="1" applyBorder="1" applyAlignment="1">
      <alignment horizontal="right" vertical="center" wrapText="1"/>
    </xf>
    <xf numFmtId="3" fontId="18" fillId="0" borderId="304" xfId="0" applyNumberFormat="1" applyFont="1" applyBorder="1" applyAlignment="1">
      <alignment horizontal="right" vertical="center" wrapText="1"/>
    </xf>
    <xf numFmtId="3" fontId="18" fillId="0" borderId="317" xfId="61" applyNumberFormat="1" applyFont="1" applyBorder="1" applyAlignment="1">
      <alignment horizontal="right" vertical="center"/>
    </xf>
    <xf numFmtId="3" fontId="18" fillId="0" borderId="318" xfId="0" applyNumberFormat="1" applyFont="1" applyBorder="1" applyAlignment="1">
      <alignment horizontal="right" vertical="center" wrapText="1"/>
    </xf>
    <xf numFmtId="3" fontId="18" fillId="0" borderId="235" xfId="0" applyNumberFormat="1" applyFont="1" applyBorder="1" applyAlignment="1">
      <alignment horizontal="right" vertical="center" wrapText="1"/>
    </xf>
    <xf numFmtId="3" fontId="18" fillId="0" borderId="264" xfId="0" applyNumberFormat="1" applyFont="1" applyBorder="1" applyAlignment="1">
      <alignment horizontal="right" vertical="center" wrapText="1"/>
    </xf>
    <xf numFmtId="3" fontId="18" fillId="0" borderId="264" xfId="61" applyNumberFormat="1" applyFont="1" applyBorder="1" applyAlignment="1">
      <alignment horizontal="right" vertical="center"/>
    </xf>
    <xf numFmtId="3" fontId="18" fillId="0" borderId="320" xfId="0" applyNumberFormat="1" applyFont="1" applyBorder="1" applyAlignment="1">
      <alignment horizontal="right" vertical="center" wrapText="1"/>
    </xf>
    <xf numFmtId="3" fontId="18" fillId="0" borderId="0" xfId="0" applyNumberFormat="1" applyFont="1" applyAlignment="1">
      <alignment horizontal="right" vertical="center" wrapText="1"/>
    </xf>
    <xf numFmtId="3" fontId="18" fillId="0" borderId="227" xfId="0" applyNumberFormat="1" applyFont="1" applyBorder="1" applyAlignment="1">
      <alignment horizontal="right" vertical="center" wrapText="1"/>
    </xf>
    <xf numFmtId="3" fontId="18" fillId="102" borderId="263" xfId="61" applyNumberFormat="1" applyFont="1" applyFill="1" applyBorder="1" applyAlignment="1">
      <alignment horizontal="right" vertical="center" wrapText="1"/>
    </xf>
    <xf numFmtId="3" fontId="18" fillId="102" borderId="321" xfId="239" applyNumberFormat="1" applyFont="1" applyFill="1" applyBorder="1" applyAlignment="1">
      <alignment horizontal="right" vertical="center" wrapText="1"/>
    </xf>
    <xf numFmtId="3" fontId="19" fillId="0" borderId="0" xfId="61" applyNumberFormat="1" applyFont="1" applyAlignment="1">
      <alignment vertical="center"/>
    </xf>
    <xf numFmtId="3" fontId="18" fillId="102" borderId="322" xfId="239" applyNumberFormat="1" applyFont="1" applyFill="1" applyBorder="1" applyAlignment="1">
      <alignment horizontal="right" vertical="center" wrapText="1"/>
    </xf>
    <xf numFmtId="3" fontId="18" fillId="102" borderId="259" xfId="239" applyNumberFormat="1" applyFont="1" applyFill="1" applyBorder="1" applyAlignment="1">
      <alignment horizontal="right" vertical="center" wrapText="1"/>
    </xf>
    <xf numFmtId="3" fontId="18" fillId="102" borderId="323" xfId="239" applyNumberFormat="1" applyFont="1" applyFill="1" applyBorder="1" applyAlignment="1">
      <alignment horizontal="right" vertical="center" wrapText="1"/>
    </xf>
    <xf numFmtId="3" fontId="18" fillId="102" borderId="258" xfId="239" applyNumberFormat="1" applyFont="1" applyFill="1" applyBorder="1" applyAlignment="1">
      <alignment horizontal="right" vertical="center" wrapText="1"/>
    </xf>
    <xf numFmtId="3" fontId="18" fillId="102" borderId="324" xfId="239" applyNumberFormat="1" applyFont="1" applyFill="1" applyBorder="1" applyAlignment="1">
      <alignment horizontal="right" vertical="center" wrapText="1"/>
    </xf>
    <xf numFmtId="3" fontId="19" fillId="0" borderId="0" xfId="61" applyNumberFormat="1" applyFont="1"/>
    <xf numFmtId="3" fontId="18" fillId="31" borderId="0" xfId="61" applyNumberFormat="1" applyFont="1" applyFill="1" applyAlignment="1">
      <alignment horizontal="center" vertical="center" wrapText="1"/>
    </xf>
    <xf numFmtId="3" fontId="19" fillId="102" borderId="325" xfId="61" applyNumberFormat="1" applyFont="1" applyFill="1" applyBorder="1" applyAlignment="1">
      <alignment horizontal="center" vertical="center" wrapText="1"/>
    </xf>
    <xf numFmtId="3" fontId="19" fillId="31" borderId="326" xfId="61" applyNumberFormat="1" applyFont="1" applyFill="1" applyBorder="1" applyAlignment="1">
      <alignment horizontal="right" vertical="center" wrapText="1"/>
    </xf>
    <xf numFmtId="3" fontId="19" fillId="31" borderId="327" xfId="61" applyNumberFormat="1" applyFont="1" applyFill="1" applyBorder="1" applyAlignment="1">
      <alignment horizontal="right" vertical="center" wrapText="1"/>
    </xf>
    <xf numFmtId="3" fontId="19" fillId="31" borderId="328" xfId="61" applyNumberFormat="1" applyFont="1" applyFill="1" applyBorder="1" applyAlignment="1">
      <alignment horizontal="right" vertical="center" wrapText="1"/>
    </xf>
    <xf numFmtId="3" fontId="19" fillId="31" borderId="329" xfId="61" applyNumberFormat="1" applyFont="1" applyFill="1" applyBorder="1" applyAlignment="1">
      <alignment horizontal="right" vertical="center" wrapText="1"/>
    </xf>
    <xf numFmtId="3" fontId="19" fillId="31" borderId="330" xfId="61" applyNumberFormat="1" applyFont="1" applyFill="1" applyBorder="1" applyAlignment="1">
      <alignment horizontal="right" vertical="center" wrapText="1"/>
    </xf>
    <xf numFmtId="3" fontId="0" fillId="0" borderId="301" xfId="0" applyNumberFormat="1" applyBorder="1"/>
    <xf numFmtId="3" fontId="19" fillId="0" borderId="331" xfId="61" applyNumberFormat="1" applyFont="1" applyBorder="1" applyAlignment="1">
      <alignment horizontal="right" vertical="center"/>
    </xf>
    <xf numFmtId="3" fontId="19" fillId="0" borderId="332" xfId="61" applyNumberFormat="1" applyFont="1" applyBorder="1" applyAlignment="1">
      <alignment horizontal="right" vertical="center"/>
    </xf>
    <xf numFmtId="3" fontId="19" fillId="0" borderId="333" xfId="61" applyNumberFormat="1" applyFont="1" applyBorder="1" applyAlignment="1">
      <alignment horizontal="right" vertical="center"/>
    </xf>
    <xf numFmtId="3" fontId="19" fillId="0" borderId="334" xfId="61" applyNumberFormat="1" applyFont="1" applyBorder="1" applyAlignment="1">
      <alignment horizontal="right" vertical="center"/>
    </xf>
    <xf numFmtId="3" fontId="19" fillId="0" borderId="335" xfId="61" applyNumberFormat="1" applyFont="1" applyBorder="1" applyAlignment="1">
      <alignment horizontal="right" vertical="center"/>
    </xf>
    <xf numFmtId="3" fontId="18" fillId="0" borderId="336" xfId="0" applyNumberFormat="1" applyFont="1" applyBorder="1" applyAlignment="1">
      <alignment horizontal="right" vertical="center" wrapText="1"/>
    </xf>
    <xf numFmtId="3" fontId="18" fillId="102" borderId="321" xfId="61" applyNumberFormat="1" applyFont="1" applyFill="1" applyBorder="1" applyAlignment="1">
      <alignment horizontal="right" vertical="center" wrapText="1"/>
    </xf>
    <xf numFmtId="3" fontId="18" fillId="102" borderId="322" xfId="61" applyNumberFormat="1" applyFont="1" applyFill="1" applyBorder="1" applyAlignment="1">
      <alignment horizontal="right" vertical="center" wrapText="1"/>
    </xf>
    <xf numFmtId="3" fontId="18" fillId="102" borderId="259" xfId="61" applyNumberFormat="1" applyFont="1" applyFill="1" applyBorder="1" applyAlignment="1">
      <alignment horizontal="right" vertical="center" wrapText="1"/>
    </xf>
    <xf numFmtId="3" fontId="18" fillId="102" borderId="324" xfId="61" applyNumberFormat="1" applyFont="1" applyFill="1" applyBorder="1" applyAlignment="1">
      <alignment horizontal="right" vertical="center" wrapText="1"/>
    </xf>
    <xf numFmtId="3" fontId="11" fillId="0" borderId="0" xfId="61" applyNumberFormat="1" applyAlignment="1">
      <alignment horizontal="right"/>
    </xf>
    <xf numFmtId="3" fontId="11" fillId="0" borderId="277" xfId="61" applyNumberFormat="1" applyBorder="1"/>
    <xf numFmtId="3" fontId="19" fillId="0" borderId="278" xfId="61" applyNumberFormat="1" applyFont="1" applyBorder="1"/>
    <xf numFmtId="3" fontId="11" fillId="0" borderId="278" xfId="61" applyNumberFormat="1" applyBorder="1"/>
    <xf numFmtId="3" fontId="151" fillId="31" borderId="278" xfId="61" applyNumberFormat="1" applyFont="1" applyFill="1" applyBorder="1" applyAlignment="1">
      <alignment horizontal="left" vertical="center"/>
    </xf>
    <xf numFmtId="3" fontId="11" fillId="0" borderId="279" xfId="61" applyNumberFormat="1" applyBorder="1"/>
    <xf numFmtId="3" fontId="123" fillId="0" borderId="0" xfId="46" applyNumberFormat="1" applyFont="1" applyAlignment="1">
      <alignment vertical="center"/>
    </xf>
    <xf numFmtId="3" fontId="123" fillId="0" borderId="0" xfId="46" applyNumberFormat="1" applyFont="1" applyAlignment="1">
      <alignment horizontal="center" vertical="center"/>
    </xf>
    <xf numFmtId="3" fontId="11" fillId="0" borderId="0" xfId="38" applyNumberFormat="1" applyAlignment="1" applyProtection="1">
      <alignment vertical="center"/>
    </xf>
    <xf numFmtId="3" fontId="11" fillId="0" borderId="0" xfId="38" applyNumberFormat="1" applyAlignment="1">
      <alignment vertical="center"/>
    </xf>
    <xf numFmtId="3" fontId="11" fillId="0" borderId="0" xfId="38" applyNumberFormat="1" applyAlignment="1">
      <alignment horizontal="centerContinuous" vertical="center"/>
    </xf>
    <xf numFmtId="3" fontId="11" fillId="0" borderId="0" xfId="38" applyNumberFormat="1"/>
    <xf numFmtId="3" fontId="11" fillId="31" borderId="0" xfId="38" applyNumberFormat="1" applyFill="1" applyAlignment="1">
      <alignment vertical="center"/>
    </xf>
    <xf numFmtId="3" fontId="145" fillId="0" borderId="164" xfId="61" applyNumberFormat="1" applyFont="1" applyBorder="1" applyAlignment="1">
      <alignment horizontal="right" vertical="center"/>
    </xf>
    <xf numFmtId="3" fontId="143" fillId="31" borderId="210" xfId="61" applyNumberFormat="1" applyFont="1" applyFill="1" applyBorder="1" applyAlignment="1">
      <alignment horizontal="right" vertical="center" wrapText="1"/>
    </xf>
    <xf numFmtId="3" fontId="145" fillId="103" borderId="219" xfId="61" applyNumberFormat="1" applyFont="1" applyFill="1" applyBorder="1" applyAlignment="1">
      <alignment horizontal="right" vertical="center"/>
    </xf>
    <xf numFmtId="3" fontId="145" fillId="103" borderId="340" xfId="61" applyNumberFormat="1" applyFont="1" applyFill="1" applyBorder="1" applyAlignment="1">
      <alignment horizontal="right" vertical="center"/>
    </xf>
    <xf numFmtId="3" fontId="145" fillId="103" borderId="341" xfId="61" applyNumberFormat="1" applyFont="1" applyFill="1" applyBorder="1" applyAlignment="1">
      <alignment horizontal="right" vertical="center"/>
    </xf>
    <xf numFmtId="3" fontId="143" fillId="103" borderId="219" xfId="61" applyNumberFormat="1" applyFont="1" applyFill="1" applyBorder="1" applyAlignment="1">
      <alignment horizontal="right" vertical="center"/>
    </xf>
    <xf numFmtId="3" fontId="145" fillId="0" borderId="210" xfId="0" applyNumberFormat="1" applyFont="1" applyBorder="1" applyAlignment="1">
      <alignment horizontal="right" vertical="center" wrapText="1"/>
    </xf>
    <xf numFmtId="3" fontId="145" fillId="0" borderId="210" xfId="61" applyNumberFormat="1" applyFont="1" applyBorder="1" applyAlignment="1">
      <alignment horizontal="right" vertical="center"/>
    </xf>
    <xf numFmtId="3" fontId="145" fillId="0" borderId="342" xfId="0" applyNumberFormat="1" applyFont="1" applyBorder="1" applyAlignment="1">
      <alignment horizontal="right" vertical="center" wrapText="1"/>
    </xf>
    <xf numFmtId="3" fontId="145" fillId="0" borderId="166" xfId="0" applyNumberFormat="1" applyFont="1" applyBorder="1" applyAlignment="1">
      <alignment horizontal="right" vertical="center" wrapText="1"/>
    </xf>
    <xf numFmtId="3" fontId="145" fillId="0" borderId="179" xfId="61" applyNumberFormat="1" applyFont="1" applyBorder="1" applyAlignment="1">
      <alignment horizontal="right" vertical="center"/>
    </xf>
    <xf numFmtId="3" fontId="145" fillId="102" borderId="343" xfId="239" applyNumberFormat="1" applyFont="1" applyFill="1" applyBorder="1" applyAlignment="1">
      <alignment horizontal="right" vertical="center" wrapText="1"/>
    </xf>
    <xf numFmtId="3" fontId="145" fillId="102" borderId="344" xfId="239" applyNumberFormat="1" applyFont="1" applyFill="1" applyBorder="1" applyAlignment="1">
      <alignment horizontal="right" vertical="center" wrapText="1"/>
    </xf>
    <xf numFmtId="3" fontId="145" fillId="102" borderId="345" xfId="239" applyNumberFormat="1" applyFont="1" applyFill="1" applyBorder="1" applyAlignment="1">
      <alignment horizontal="right" vertical="center" wrapText="1"/>
    </xf>
    <xf numFmtId="3" fontId="143" fillId="31" borderId="346" xfId="61" applyNumberFormat="1" applyFont="1" applyFill="1" applyBorder="1" applyAlignment="1">
      <alignment horizontal="right" vertical="center" wrapText="1"/>
    </xf>
    <xf numFmtId="3" fontId="143" fillId="31" borderId="347" xfId="61" applyNumberFormat="1" applyFont="1" applyFill="1" applyBorder="1" applyAlignment="1">
      <alignment horizontal="right" vertical="center" wrapText="1"/>
    </xf>
    <xf numFmtId="3" fontId="145" fillId="0" borderId="348" xfId="0" applyNumberFormat="1" applyFont="1" applyBorder="1" applyAlignment="1">
      <alignment horizontal="right" vertical="center" wrapText="1"/>
    </xf>
    <xf numFmtId="3" fontId="145" fillId="0" borderId="160" xfId="0" applyNumberFormat="1" applyFont="1" applyBorder="1" applyAlignment="1">
      <alignment horizontal="right" vertical="center" wrapText="1"/>
    </xf>
    <xf numFmtId="14" fontId="17" fillId="0" borderId="0" xfId="0" applyNumberFormat="1" applyFont="1" applyAlignment="1">
      <alignment vertical="center"/>
    </xf>
    <xf numFmtId="0" fontId="155" fillId="0" borderId="0" xfId="0" applyFont="1"/>
    <xf numFmtId="49" fontId="156" fillId="0" borderId="0" xfId="0" applyNumberFormat="1" applyFont="1"/>
    <xf numFmtId="0" fontId="156" fillId="0" borderId="0" xfId="0" applyFont="1"/>
    <xf numFmtId="0" fontId="156" fillId="0" borderId="0" xfId="0" applyFont="1" applyAlignment="1">
      <alignment horizontal="right"/>
    </xf>
    <xf numFmtId="0" fontId="158" fillId="0" borderId="0" xfId="0" applyFont="1" applyAlignment="1">
      <alignment horizontal="right"/>
    </xf>
    <xf numFmtId="14" fontId="14" fillId="0" borderId="0" xfId="0" applyNumberFormat="1" applyFont="1" applyAlignment="1">
      <alignment horizontal="left"/>
    </xf>
    <xf numFmtId="0" fontId="159" fillId="0" borderId="0" xfId="0" applyFont="1" applyAlignment="1">
      <alignment horizontal="center"/>
    </xf>
    <xf numFmtId="0" fontId="14" fillId="0" borderId="150" xfId="0" applyFont="1" applyBorder="1" applyAlignment="1">
      <alignment horizontal="center" vertical="center" wrapText="1"/>
    </xf>
    <xf numFmtId="0" fontId="14" fillId="0" borderId="351" xfId="0" applyFont="1" applyBorder="1" applyAlignment="1">
      <alignment horizontal="center" vertical="center" wrapText="1"/>
    </xf>
    <xf numFmtId="0" fontId="14" fillId="0" borderId="152" xfId="0" applyFont="1" applyBorder="1" applyAlignment="1">
      <alignment horizontal="center" vertical="center" wrapText="1"/>
    </xf>
    <xf numFmtId="0" fontId="11" fillId="0" borderId="352" xfId="0" applyFont="1" applyBorder="1" applyAlignment="1">
      <alignment horizontal="center" vertical="center" wrapText="1"/>
    </xf>
    <xf numFmtId="0" fontId="161" fillId="0" borderId="144" xfId="0" applyFont="1" applyBorder="1" applyAlignment="1">
      <alignment vertical="center" wrapText="1"/>
    </xf>
    <xf numFmtId="2" fontId="14" fillId="0" borderId="211" xfId="0" applyNumberFormat="1" applyFont="1" applyBorder="1" applyAlignment="1">
      <alignment horizontal="center" vertical="center"/>
    </xf>
    <xf numFmtId="2" fontId="14" fillId="0" borderId="134" xfId="0" applyNumberFormat="1" applyFont="1" applyBorder="1" applyAlignment="1">
      <alignment horizontal="center" vertical="center"/>
    </xf>
    <xf numFmtId="2" fontId="14" fillId="0" borderId="353" xfId="0" applyNumberFormat="1" applyFont="1" applyBorder="1" applyAlignment="1">
      <alignment horizontal="center" vertical="center"/>
    </xf>
    <xf numFmtId="4" fontId="14" fillId="71" borderId="352" xfId="0" applyNumberFormat="1" applyFont="1" applyFill="1" applyBorder="1" applyAlignment="1">
      <alignment horizontal="center" vertical="center"/>
    </xf>
    <xf numFmtId="4" fontId="0" fillId="29" borderId="144" xfId="0" applyNumberFormat="1" applyFill="1" applyBorder="1" applyAlignment="1">
      <alignment vertical="center"/>
    </xf>
    <xf numFmtId="4" fontId="0" fillId="29" borderId="147" xfId="0" applyNumberFormat="1" applyFill="1" applyBorder="1" applyAlignment="1">
      <alignment vertical="center"/>
    </xf>
    <xf numFmtId="0" fontId="161" fillId="0" borderId="337" xfId="0" applyFont="1" applyBorder="1" applyAlignment="1">
      <alignment vertical="center" wrapText="1"/>
    </xf>
    <xf numFmtId="2" fontId="14" fillId="0" borderId="141" xfId="0" applyNumberFormat="1" applyFont="1" applyBorder="1" applyAlignment="1">
      <alignment horizontal="center" vertical="center"/>
    </xf>
    <xf numFmtId="2" fontId="14" fillId="0" borderId="351" xfId="0" applyNumberFormat="1" applyFont="1" applyBorder="1" applyAlignment="1">
      <alignment horizontal="center" vertical="center"/>
    </xf>
    <xf numFmtId="2" fontId="14" fillId="0" borderId="354" xfId="0" applyNumberFormat="1" applyFont="1" applyBorder="1" applyAlignment="1">
      <alignment horizontal="center" vertical="center"/>
    </xf>
    <xf numFmtId="4" fontId="14" fillId="71" borderId="140" xfId="0" applyNumberFormat="1" applyFont="1" applyFill="1" applyBorder="1" applyAlignment="1">
      <alignment horizontal="center" vertical="center"/>
    </xf>
    <xf numFmtId="4" fontId="0" fillId="29" borderId="167" xfId="0" applyNumberFormat="1" applyFill="1" applyBorder="1" applyAlignment="1">
      <alignment vertical="center"/>
    </xf>
    <xf numFmtId="4" fontId="0" fillId="29" borderId="355" xfId="0" applyNumberFormat="1" applyFill="1" applyBorder="1" applyAlignment="1">
      <alignment vertical="center"/>
    </xf>
    <xf numFmtId="0" fontId="162" fillId="0" borderId="356" xfId="0" applyFont="1" applyBorder="1" applyAlignment="1">
      <alignment vertical="center" wrapText="1"/>
    </xf>
    <xf numFmtId="4" fontId="162" fillId="0" borderId="150" xfId="0" applyNumberFormat="1" applyFont="1" applyBorder="1" applyAlignment="1">
      <alignment horizontal="center" vertical="center"/>
    </xf>
    <xf numFmtId="4" fontId="162" fillId="0" borderId="351" xfId="0" applyNumberFormat="1" applyFont="1" applyBorder="1" applyAlignment="1">
      <alignment horizontal="center" vertical="center"/>
    </xf>
    <xf numFmtId="4" fontId="162" fillId="0" borderId="151" xfId="0" applyNumberFormat="1" applyFont="1" applyBorder="1" applyAlignment="1">
      <alignment horizontal="center" vertical="center"/>
    </xf>
    <xf numFmtId="4" fontId="162" fillId="71" borderId="140" xfId="0" applyNumberFormat="1" applyFont="1" applyFill="1" applyBorder="1" applyAlignment="1">
      <alignment horizontal="center" vertical="center"/>
    </xf>
    <xf numFmtId="4" fontId="162" fillId="29" borderId="357" xfId="0" applyNumberFormat="1" applyFont="1" applyFill="1" applyBorder="1" applyAlignment="1">
      <alignment vertical="center"/>
    </xf>
    <xf numFmtId="4" fontId="162" fillId="29" borderId="358" xfId="0" applyNumberFormat="1" applyFont="1" applyFill="1" applyBorder="1" applyAlignment="1">
      <alignment vertical="center"/>
    </xf>
    <xf numFmtId="0" fontId="163" fillId="0" borderId="148" xfId="0" applyFont="1" applyBorder="1" applyAlignment="1">
      <alignment vertical="center" wrapText="1"/>
    </xf>
    <xf numFmtId="3" fontId="160" fillId="0" borderId="179" xfId="0" applyNumberFormat="1" applyFont="1" applyBorder="1" applyAlignment="1">
      <alignment horizontal="center" vertical="center"/>
    </xf>
    <xf numFmtId="3" fontId="160" fillId="0" borderId="177" xfId="0" applyNumberFormat="1" applyFont="1" applyBorder="1" applyAlignment="1">
      <alignment horizontal="center" vertical="center"/>
    </xf>
    <xf numFmtId="4" fontId="162" fillId="29" borderId="211" xfId="0" applyNumberFormat="1" applyFont="1" applyFill="1" applyBorder="1" applyAlignment="1">
      <alignment vertical="center"/>
    </xf>
    <xf numFmtId="4" fontId="162" fillId="29" borderId="147" xfId="0" applyNumberFormat="1" applyFont="1" applyFill="1" applyBorder="1" applyAlignment="1">
      <alignment vertical="center"/>
    </xf>
    <xf numFmtId="0" fontId="161" fillId="0" borderId="348" xfId="0" applyFont="1" applyBorder="1" applyAlignment="1">
      <alignment vertical="center" wrapText="1"/>
    </xf>
    <xf numFmtId="176" fontId="164" fillId="0" borderId="210" xfId="119" applyNumberFormat="1" applyFont="1" applyBorder="1" applyAlignment="1">
      <alignment horizontal="center" vertical="center"/>
    </xf>
    <xf numFmtId="3" fontId="11" fillId="0" borderId="358" xfId="0" applyNumberFormat="1" applyFont="1" applyBorder="1" applyAlignment="1">
      <alignment horizontal="center" vertical="center"/>
    </xf>
    <xf numFmtId="4" fontId="162" fillId="29" borderId="356" xfId="0" applyNumberFormat="1" applyFont="1" applyFill="1" applyBorder="1" applyAlignment="1">
      <alignment vertical="center"/>
    </xf>
    <xf numFmtId="0" fontId="165" fillId="0" borderId="150" xfId="0" applyFont="1" applyBorder="1" applyAlignment="1">
      <alignment vertical="center" wrapText="1"/>
    </xf>
    <xf numFmtId="3" fontId="165" fillId="0" borderId="351" xfId="0" applyNumberFormat="1" applyFont="1" applyBorder="1" applyAlignment="1">
      <alignment horizontal="center" vertical="center"/>
    </xf>
    <xf numFmtId="3" fontId="166" fillId="0" borderId="140" xfId="0" applyNumberFormat="1" applyFont="1" applyBorder="1" applyAlignment="1">
      <alignment horizontal="center" vertical="center"/>
    </xf>
    <xf numFmtId="3" fontId="167" fillId="0" borderId="141" xfId="0" applyNumberFormat="1" applyFont="1" applyBorder="1" applyAlignment="1">
      <alignment vertical="center"/>
    </xf>
    <xf numFmtId="177" fontId="167" fillId="0" borderId="140" xfId="0" applyNumberFormat="1" applyFont="1" applyBorder="1" applyAlignment="1">
      <alignment vertical="center"/>
    </xf>
    <xf numFmtId="3" fontId="170" fillId="0" borderId="0" xfId="38" applyNumberFormat="1" applyFont="1" applyAlignment="1">
      <alignment horizontal="right"/>
    </xf>
    <xf numFmtId="3" fontId="170" fillId="0" borderId="0" xfId="38" applyNumberFormat="1" applyFont="1" applyFill="1" applyBorder="1" applyAlignment="1">
      <alignment horizontal="right"/>
    </xf>
    <xf numFmtId="0" fontId="11" fillId="0" borderId="0" xfId="0" applyFont="1" applyAlignment="1">
      <alignment horizontal="center"/>
    </xf>
    <xf numFmtId="3" fontId="160" fillId="0" borderId="0" xfId="0" applyNumberFormat="1" applyFont="1" applyAlignment="1">
      <alignment horizontal="center" vertical="center"/>
    </xf>
    <xf numFmtId="3" fontId="0" fillId="0" borderId="0" xfId="0" applyNumberFormat="1"/>
    <xf numFmtId="3" fontId="145" fillId="102" borderId="183" xfId="61" applyNumberFormat="1" applyFont="1" applyFill="1" applyBorder="1" applyAlignment="1">
      <alignment horizontal="right" vertical="center" wrapText="1"/>
    </xf>
    <xf numFmtId="0" fontId="68" fillId="0" borderId="359" xfId="46" applyFont="1" applyBorder="1" applyAlignment="1">
      <alignment horizontal="left" vertical="center" wrapText="1"/>
    </xf>
    <xf numFmtId="173" fontId="68" fillId="0" borderId="359" xfId="38" applyNumberFormat="1" applyFont="1" applyFill="1" applyBorder="1" applyAlignment="1">
      <alignment horizontal="center" vertical="center"/>
    </xf>
    <xf numFmtId="173" fontId="68" fillId="69" borderId="359" xfId="38" applyNumberFormat="1" applyFont="1" applyFill="1" applyBorder="1" applyAlignment="1">
      <alignment horizontal="left" vertical="center" wrapText="1"/>
    </xf>
    <xf numFmtId="0" fontId="66" fillId="0" borderId="0" xfId="46" applyFont="1" applyAlignment="1">
      <alignment horizontal="left" vertical="center"/>
    </xf>
    <xf numFmtId="0" fontId="66" fillId="26" borderId="92" xfId="61" applyFont="1" applyFill="1" applyBorder="1" applyAlignment="1">
      <alignment horizontal="left" vertical="center" wrapText="1"/>
    </xf>
    <xf numFmtId="0" fontId="66" fillId="26" borderId="91" xfId="61" applyFont="1" applyFill="1" applyBorder="1" applyAlignment="1">
      <alignment horizontal="left" vertical="center" wrapText="1"/>
    </xf>
    <xf numFmtId="0" fontId="66" fillId="26" borderId="93" xfId="61" applyFont="1" applyFill="1" applyBorder="1" applyAlignment="1">
      <alignment horizontal="left" vertical="center" wrapText="1"/>
    </xf>
    <xf numFmtId="0" fontId="44" fillId="0" borderId="96" xfId="61" applyFont="1" applyBorder="1" applyAlignment="1">
      <alignment horizontal="center" vertical="center" wrapText="1"/>
    </xf>
    <xf numFmtId="0" fontId="44" fillId="0" borderId="96" xfId="61" applyFont="1" applyBorder="1" applyAlignment="1">
      <alignment horizontal="left" vertical="center" wrapText="1"/>
    </xf>
    <xf numFmtId="164" fontId="66" fillId="28" borderId="206" xfId="61" applyNumberFormat="1" applyFont="1" applyFill="1" applyBorder="1" applyAlignment="1">
      <alignment horizontal="left" vertical="center" wrapText="1"/>
    </xf>
    <xf numFmtId="164" fontId="44" fillId="0" borderId="96" xfId="61" quotePrefix="1" applyNumberFormat="1" applyFont="1" applyBorder="1" applyAlignment="1">
      <alignment horizontal="left" vertical="center" wrapText="1"/>
    </xf>
    <xf numFmtId="0" fontId="47" fillId="0" borderId="0" xfId="46" applyFont="1" applyAlignment="1">
      <alignment horizontal="center" vertical="center"/>
    </xf>
    <xf numFmtId="0" fontId="65" fillId="0" borderId="0" xfId="46" applyFont="1" applyAlignment="1">
      <alignment horizontal="center" vertical="center"/>
    </xf>
    <xf numFmtId="0" fontId="66" fillId="0" borderId="206" xfId="61" applyFont="1" applyBorder="1" applyAlignment="1">
      <alignment horizontal="left" vertical="center" wrapText="1"/>
    </xf>
    <xf numFmtId="164" fontId="66" fillId="0" borderId="206" xfId="61" applyNumberFormat="1" applyFont="1" applyBorder="1" applyAlignment="1">
      <alignment horizontal="left" vertical="center" wrapText="1"/>
    </xf>
    <xf numFmtId="164" fontId="66" fillId="0" borderId="96" xfId="61" applyNumberFormat="1" applyFont="1" applyBorder="1" applyAlignment="1">
      <alignment horizontal="left" vertical="center" wrapText="1"/>
    </xf>
    <xf numFmtId="0" fontId="44" fillId="0" borderId="208" xfId="61" applyFont="1" applyBorder="1" applyAlignment="1">
      <alignment horizontal="center" vertical="center" wrapText="1"/>
    </xf>
    <xf numFmtId="0" fontId="44" fillId="0" borderId="209" xfId="61" applyFont="1" applyBorder="1" applyAlignment="1">
      <alignment horizontal="center" vertical="center" wrapText="1"/>
    </xf>
    <xf numFmtId="164" fontId="44" fillId="105" borderId="208" xfId="61" applyNumberFormat="1" applyFont="1" applyFill="1" applyBorder="1" applyAlignment="1">
      <alignment horizontal="left" vertical="center" wrapText="1"/>
    </xf>
    <xf numFmtId="164" fontId="44" fillId="105" borderId="207" xfId="61" applyNumberFormat="1" applyFont="1" applyFill="1" applyBorder="1" applyAlignment="1">
      <alignment horizontal="left" vertical="center" wrapText="1"/>
    </xf>
    <xf numFmtId="164" fontId="44" fillId="105" borderId="209" xfId="61" applyNumberFormat="1" applyFont="1" applyFill="1" applyBorder="1" applyAlignment="1">
      <alignment horizontal="left" vertical="center" wrapText="1"/>
    </xf>
    <xf numFmtId="0" fontId="44" fillId="0" borderId="0" xfId="61" applyFont="1" applyAlignment="1">
      <alignment horizontal="left" vertical="top" wrapText="1"/>
    </xf>
    <xf numFmtId="164" fontId="66" fillId="34" borderId="92" xfId="61" applyNumberFormat="1" applyFont="1" applyFill="1" applyBorder="1" applyAlignment="1">
      <alignment horizontal="left" vertical="center" wrapText="1"/>
    </xf>
    <xf numFmtId="164" fontId="66" fillId="34" borderId="91" xfId="61" applyNumberFormat="1" applyFont="1" applyFill="1" applyBorder="1" applyAlignment="1">
      <alignment horizontal="left" vertical="center" wrapText="1"/>
    </xf>
    <xf numFmtId="164" fontId="66" fillId="34" borderId="93" xfId="61" applyNumberFormat="1" applyFont="1" applyFill="1" applyBorder="1" applyAlignment="1">
      <alignment horizontal="left" vertical="center" wrapText="1"/>
    </xf>
    <xf numFmtId="164" fontId="66" fillId="34" borderId="96" xfId="61" applyNumberFormat="1" applyFont="1" applyFill="1" applyBorder="1" applyAlignment="1">
      <alignment horizontal="left" vertical="center" wrapText="1"/>
    </xf>
    <xf numFmtId="164" fontId="66" fillId="26" borderId="92" xfId="61" applyNumberFormat="1" applyFont="1" applyFill="1" applyBorder="1" applyAlignment="1">
      <alignment horizontal="left" vertical="center" wrapText="1"/>
    </xf>
    <xf numFmtId="0" fontId="11" fillId="0" borderId="91" xfId="0" applyFont="1" applyBorder="1" applyAlignment="1">
      <alignment horizontal="left" vertical="center" wrapText="1"/>
    </xf>
    <xf numFmtId="0" fontId="11" fillId="0" borderId="93" xfId="0" applyFont="1" applyBorder="1" applyAlignment="1">
      <alignment horizontal="left" vertical="center" wrapText="1"/>
    </xf>
    <xf numFmtId="0" fontId="105" fillId="0" borderId="0" xfId="61" applyFont="1" applyAlignment="1">
      <alignment horizontal="left" vertical="center"/>
    </xf>
    <xf numFmtId="164" fontId="44" fillId="0" borderId="96" xfId="61" applyNumberFormat="1" applyFont="1" applyBorder="1" applyAlignment="1">
      <alignment horizontal="left" vertical="center" wrapText="1"/>
    </xf>
    <xf numFmtId="0" fontId="44" fillId="0" borderId="207" xfId="61" applyFont="1" applyBorder="1" applyAlignment="1">
      <alignment horizontal="center" vertical="center" wrapText="1"/>
    </xf>
    <xf numFmtId="0" fontId="66" fillId="0" borderId="203" xfId="46" applyFont="1" applyBorder="1" applyAlignment="1">
      <alignment horizontal="center" vertical="center"/>
    </xf>
    <xf numFmtId="0" fontId="66" fillId="0" borderId="204" xfId="46" applyFont="1" applyBorder="1" applyAlignment="1">
      <alignment horizontal="center" vertical="center"/>
    </xf>
    <xf numFmtId="0" fontId="66" fillId="0" borderId="205" xfId="46" applyFont="1" applyBorder="1" applyAlignment="1">
      <alignment horizontal="center" vertical="center"/>
    </xf>
    <xf numFmtId="0" fontId="66" fillId="28" borderId="208" xfId="46" applyFont="1" applyFill="1" applyBorder="1" applyAlignment="1">
      <alignment horizontal="center" vertical="center"/>
    </xf>
    <xf numFmtId="0" fontId="66" fillId="28" borderId="207" xfId="46" applyFont="1" applyFill="1" applyBorder="1" applyAlignment="1">
      <alignment horizontal="center" vertical="center"/>
    </xf>
    <xf numFmtId="0" fontId="66" fillId="28" borderId="209" xfId="46" applyFont="1" applyFill="1" applyBorder="1" applyAlignment="1">
      <alignment horizontal="center" vertical="center"/>
    </xf>
    <xf numFmtId="0" fontId="66" fillId="0" borderId="168" xfId="46" applyFont="1" applyBorder="1" applyAlignment="1">
      <alignment horizontal="center" vertical="center"/>
    </xf>
    <xf numFmtId="0" fontId="66" fillId="28" borderId="210" xfId="46" applyFont="1" applyFill="1" applyBorder="1" applyAlignment="1">
      <alignment horizontal="center" vertical="center"/>
    </xf>
    <xf numFmtId="0" fontId="66" fillId="28" borderId="179" xfId="46" applyFont="1" applyFill="1" applyBorder="1" applyAlignment="1">
      <alignment horizontal="center" vertical="center"/>
    </xf>
    <xf numFmtId="3" fontId="66" fillId="0" borderId="0" xfId="46" applyNumberFormat="1" applyFont="1" applyAlignment="1">
      <alignment horizontal="center" vertical="center"/>
    </xf>
    <xf numFmtId="3" fontId="47" fillId="0" borderId="0" xfId="46" applyNumberFormat="1" applyFont="1" applyAlignment="1">
      <alignment horizontal="center" vertical="center"/>
    </xf>
    <xf numFmtId="3" fontId="66" fillId="0" borderId="0" xfId="46" applyNumberFormat="1" applyFont="1" applyAlignment="1">
      <alignment horizontal="left" vertical="center"/>
    </xf>
    <xf numFmtId="3" fontId="66" fillId="91" borderId="116" xfId="46" applyNumberFormat="1" applyFont="1" applyFill="1" applyBorder="1" applyAlignment="1">
      <alignment horizontal="center" vertical="center"/>
    </xf>
    <xf numFmtId="3" fontId="66" fillId="91" borderId="113" xfId="46" applyNumberFormat="1" applyFont="1" applyFill="1" applyBorder="1" applyAlignment="1">
      <alignment horizontal="center" vertical="center"/>
    </xf>
    <xf numFmtId="3" fontId="66" fillId="91" borderId="91" xfId="46" applyNumberFormat="1" applyFont="1" applyFill="1" applyBorder="1" applyAlignment="1">
      <alignment horizontal="center" vertical="center"/>
    </xf>
    <xf numFmtId="3" fontId="66" fillId="91" borderId="114" xfId="46" applyNumberFormat="1" applyFont="1" applyFill="1" applyBorder="1" applyAlignment="1">
      <alignment horizontal="center" vertical="center"/>
    </xf>
    <xf numFmtId="3" fontId="113" fillId="86" borderId="96" xfId="46" applyNumberFormat="1" applyFont="1" applyFill="1" applyBorder="1" applyAlignment="1">
      <alignment horizontal="center" vertical="center"/>
    </xf>
    <xf numFmtId="3" fontId="113" fillId="69" borderId="96" xfId="46" applyNumberFormat="1" applyFont="1" applyFill="1" applyBorder="1" applyAlignment="1">
      <alignment horizontal="center" vertical="center"/>
    </xf>
    <xf numFmtId="3" fontId="113" fillId="69" borderId="56" xfId="46" applyNumberFormat="1" applyFont="1" applyFill="1" applyBorder="1" applyAlignment="1">
      <alignment horizontal="right" vertical="center"/>
    </xf>
    <xf numFmtId="3" fontId="114" fillId="0" borderId="0" xfId="46" applyNumberFormat="1" applyFont="1" applyAlignment="1">
      <alignment horizontal="right" vertical="center" wrapText="1"/>
    </xf>
    <xf numFmtId="3" fontId="113" fillId="86" borderId="55" xfId="46" applyNumberFormat="1" applyFont="1" applyFill="1" applyBorder="1" applyAlignment="1">
      <alignment horizontal="right" vertical="center"/>
    </xf>
    <xf numFmtId="3" fontId="113" fillId="86" borderId="55" xfId="46" applyNumberFormat="1" applyFont="1" applyFill="1" applyBorder="1" applyAlignment="1">
      <alignment horizontal="center" vertical="center" wrapText="1"/>
    </xf>
    <xf numFmtId="3" fontId="113" fillId="86" borderId="56" xfId="46" applyNumberFormat="1" applyFont="1" applyFill="1" applyBorder="1" applyAlignment="1">
      <alignment horizontal="center" vertical="center" wrapText="1"/>
    </xf>
    <xf numFmtId="3" fontId="113" fillId="69" borderId="55" xfId="46" applyNumberFormat="1" applyFont="1" applyFill="1" applyBorder="1" applyAlignment="1">
      <alignment horizontal="right" vertical="center"/>
    </xf>
    <xf numFmtId="3" fontId="113" fillId="69" borderId="57" xfId="46" applyNumberFormat="1" applyFont="1" applyFill="1" applyBorder="1" applyAlignment="1">
      <alignment horizontal="center" vertical="center" wrapText="1"/>
    </xf>
    <xf numFmtId="3" fontId="113" fillId="69" borderId="47" xfId="46" applyNumberFormat="1" applyFont="1" applyFill="1" applyBorder="1" applyAlignment="1">
      <alignment horizontal="center" vertical="center" wrapText="1"/>
    </xf>
    <xf numFmtId="3" fontId="113" fillId="69" borderId="58" xfId="46" applyNumberFormat="1" applyFont="1" applyFill="1" applyBorder="1" applyAlignment="1">
      <alignment horizontal="center" vertical="center" wrapText="1"/>
    </xf>
    <xf numFmtId="3" fontId="113" fillId="86" borderId="57" xfId="46" applyNumberFormat="1" applyFont="1" applyFill="1" applyBorder="1" applyAlignment="1">
      <alignment horizontal="center" vertical="center" wrapText="1"/>
    </xf>
    <xf numFmtId="3" fontId="113" fillId="86" borderId="47" xfId="46" applyNumberFormat="1" applyFont="1" applyFill="1" applyBorder="1" applyAlignment="1">
      <alignment horizontal="center" vertical="center" wrapText="1"/>
    </xf>
    <xf numFmtId="3" fontId="113" fillId="86" borderId="58" xfId="46" applyNumberFormat="1" applyFont="1" applyFill="1" applyBorder="1" applyAlignment="1">
      <alignment horizontal="center" vertical="center" wrapText="1"/>
    </xf>
    <xf numFmtId="3" fontId="132" fillId="24" borderId="0" xfId="46" applyNumberFormat="1" applyFont="1" applyFill="1" applyAlignment="1">
      <alignment horizontal="center" vertical="center"/>
    </xf>
    <xf numFmtId="3" fontId="131" fillId="24" borderId="0" xfId="46" applyNumberFormat="1" applyFont="1" applyFill="1" applyAlignment="1">
      <alignment horizontal="center" vertical="center"/>
    </xf>
    <xf numFmtId="3" fontId="131" fillId="0" borderId="44" xfId="46" applyNumberFormat="1" applyFont="1" applyBorder="1" applyAlignment="1">
      <alignment horizontal="center" vertical="center"/>
    </xf>
    <xf numFmtId="3" fontId="131" fillId="0" borderId="40" xfId="46" applyNumberFormat="1" applyFont="1" applyBorder="1" applyAlignment="1">
      <alignment horizontal="center" vertical="center"/>
    </xf>
    <xf numFmtId="3" fontId="131" fillId="0" borderId="43" xfId="46" applyNumberFormat="1" applyFont="1" applyBorder="1" applyAlignment="1">
      <alignment horizontal="center" vertical="center"/>
    </xf>
    <xf numFmtId="3" fontId="113" fillId="24" borderId="0" xfId="46" applyNumberFormat="1" applyFont="1" applyFill="1" applyAlignment="1">
      <alignment horizontal="center" vertical="center"/>
    </xf>
    <xf numFmtId="0" fontId="47" fillId="24" borderId="0" xfId="46" applyFont="1" applyFill="1" applyAlignment="1">
      <alignment horizontal="center" vertical="center"/>
    </xf>
    <xf numFmtId="0" fontId="68" fillId="0" borderId="0" xfId="46" applyFont="1" applyAlignment="1">
      <alignment vertical="top" wrapText="1"/>
    </xf>
    <xf numFmtId="0" fontId="121" fillId="24" borderId="0" xfId="46" applyFont="1" applyFill="1" applyAlignment="1">
      <alignment horizontal="center" vertical="center"/>
    </xf>
    <xf numFmtId="0" fontId="121" fillId="0" borderId="60" xfId="46" applyFont="1" applyBorder="1" applyAlignment="1">
      <alignment horizontal="center" vertical="center"/>
    </xf>
    <xf numFmtId="0" fontId="122" fillId="24" borderId="0" xfId="46" applyFont="1" applyFill="1" applyAlignment="1">
      <alignment horizontal="center" vertical="center"/>
    </xf>
    <xf numFmtId="0" fontId="47" fillId="69" borderId="61" xfId="46" applyFont="1" applyFill="1" applyBorder="1" applyAlignment="1">
      <alignment horizontal="center" vertical="center"/>
    </xf>
    <xf numFmtId="0" fontId="47" fillId="69" borderId="62" xfId="46" applyFont="1" applyFill="1" applyBorder="1" applyAlignment="1">
      <alignment horizontal="center" vertical="center"/>
    </xf>
    <xf numFmtId="0" fontId="47" fillId="69" borderId="63" xfId="46" applyFont="1" applyFill="1" applyBorder="1" applyAlignment="1">
      <alignment horizontal="center" vertical="center"/>
    </xf>
    <xf numFmtId="0" fontId="47" fillId="86" borderId="96" xfId="46" applyFont="1" applyFill="1" applyBorder="1" applyAlignment="1">
      <alignment horizontal="center" vertical="center"/>
    </xf>
    <xf numFmtId="0" fontId="66" fillId="24" borderId="0" xfId="46" applyFont="1" applyFill="1" applyAlignment="1">
      <alignment horizontal="center" vertical="center"/>
    </xf>
    <xf numFmtId="0" fontId="66" fillId="24" borderId="0" xfId="46" applyFont="1" applyFill="1" applyAlignment="1">
      <alignment horizontal="left" vertical="center"/>
    </xf>
    <xf numFmtId="0" fontId="66" fillId="86" borderId="61" xfId="46" applyFont="1" applyFill="1" applyBorder="1" applyAlignment="1">
      <alignment horizontal="center" vertical="center" wrapText="1"/>
    </xf>
    <xf numFmtId="0" fontId="66" fillId="86" borderId="62" xfId="46" applyFont="1" applyFill="1" applyBorder="1" applyAlignment="1">
      <alignment horizontal="center" vertical="center" wrapText="1"/>
    </xf>
    <xf numFmtId="0" fontId="66" fillId="86" borderId="63" xfId="46" applyFont="1" applyFill="1" applyBorder="1" applyAlignment="1">
      <alignment horizontal="center" vertical="center" wrapText="1"/>
    </xf>
    <xf numFmtId="0" fontId="44" fillId="0" borderId="0" xfId="46" applyFont="1" applyAlignment="1">
      <alignment wrapText="1"/>
    </xf>
    <xf numFmtId="0" fontId="65" fillId="24" borderId="0" xfId="46" applyFont="1" applyFill="1" applyAlignment="1">
      <alignment horizontal="center" vertical="center"/>
    </xf>
    <xf numFmtId="0" fontId="47" fillId="0" borderId="61" xfId="46" applyFont="1" applyBorder="1" applyAlignment="1">
      <alignment horizontal="center" vertical="center"/>
    </xf>
    <xf numFmtId="0" fontId="47" fillId="0" borderId="62" xfId="46" applyFont="1" applyBorder="1" applyAlignment="1">
      <alignment horizontal="center" vertical="center"/>
    </xf>
    <xf numFmtId="0" fontId="47" fillId="0" borderId="63" xfId="46" applyFont="1" applyBorder="1" applyAlignment="1">
      <alignment horizontal="center" vertical="center"/>
    </xf>
    <xf numFmtId="0" fontId="69" fillId="0" borderId="0" xfId="46" applyFont="1" applyAlignment="1">
      <alignment horizontal="left"/>
    </xf>
    <xf numFmtId="0" fontId="124" fillId="0" borderId="0" xfId="46" applyFont="1" applyAlignment="1">
      <alignment horizontal="center" vertical="center"/>
    </xf>
    <xf numFmtId="0" fontId="47" fillId="0" borderId="0" xfId="46" applyFont="1" applyAlignment="1">
      <alignment horizontal="left" vertical="center"/>
    </xf>
    <xf numFmtId="173" fontId="68" fillId="0" borderId="60" xfId="38" applyNumberFormat="1" applyFont="1" applyFill="1" applyBorder="1" applyAlignment="1">
      <alignment horizontal="center" vertical="center"/>
    </xf>
    <xf numFmtId="173" fontId="68" fillId="0" borderId="69" xfId="38" applyNumberFormat="1" applyFont="1" applyFill="1" applyBorder="1" applyAlignment="1">
      <alignment horizontal="center" vertical="center"/>
    </xf>
    <xf numFmtId="173" fontId="68" fillId="69" borderId="64" xfId="38" applyNumberFormat="1" applyFont="1" applyFill="1" applyBorder="1" applyAlignment="1">
      <alignment horizontal="center" vertical="center"/>
    </xf>
    <xf numFmtId="173" fontId="68" fillId="69" borderId="46" xfId="38" applyNumberFormat="1" applyFont="1" applyFill="1" applyBorder="1" applyAlignment="1">
      <alignment horizontal="center" vertical="center"/>
    </xf>
    <xf numFmtId="173" fontId="68" fillId="69" borderId="64" xfId="38" applyNumberFormat="1" applyFont="1" applyFill="1" applyBorder="1" applyAlignment="1">
      <alignment horizontal="center" vertical="center" wrapText="1"/>
    </xf>
    <xf numFmtId="173" fontId="68" fillId="69" borderId="35" xfId="38" applyNumberFormat="1" applyFont="1" applyFill="1" applyBorder="1" applyAlignment="1">
      <alignment horizontal="center" vertical="center" wrapText="1"/>
    </xf>
    <xf numFmtId="173" fontId="68" fillId="69" borderId="46" xfId="38" applyNumberFormat="1" applyFont="1" applyFill="1" applyBorder="1" applyAlignment="1">
      <alignment horizontal="center" vertical="center" wrapText="1"/>
    </xf>
    <xf numFmtId="0" fontId="68" fillId="0" borderId="64" xfId="46" applyFont="1" applyBorder="1" applyAlignment="1">
      <alignment horizontal="left" vertical="center" wrapText="1"/>
    </xf>
    <xf numFmtId="0" fontId="68" fillId="0" borderId="35" xfId="46" applyFont="1" applyBorder="1" applyAlignment="1">
      <alignment horizontal="left" vertical="center" wrapText="1"/>
    </xf>
    <xf numFmtId="0" fontId="68" fillId="0" borderId="46" xfId="46" applyFont="1" applyBorder="1" applyAlignment="1">
      <alignment horizontal="left" vertical="center" wrapText="1"/>
    </xf>
    <xf numFmtId="0" fontId="68" fillId="0" borderId="0" xfId="46" applyFont="1" applyAlignment="1">
      <alignment horizontal="left" vertical="center"/>
    </xf>
    <xf numFmtId="0" fontId="68" fillId="0" borderId="60" xfId="46" applyFont="1" applyBorder="1" applyAlignment="1">
      <alignment horizontal="left" vertical="center" wrapText="1"/>
    </xf>
    <xf numFmtId="0" fontId="126" fillId="0" borderId="0" xfId="46" applyFont="1" applyAlignment="1">
      <alignment horizontal="center" vertical="center"/>
    </xf>
    <xf numFmtId="0" fontId="68" fillId="0" borderId="0" xfId="46" applyFont="1" applyAlignment="1">
      <alignment horizontal="center" vertical="center"/>
    </xf>
    <xf numFmtId="0" fontId="125" fillId="0" borderId="0" xfId="46" applyFont="1" applyAlignment="1">
      <alignment horizontal="center" vertical="center"/>
    </xf>
    <xf numFmtId="3" fontId="127" fillId="0" borderId="206" xfId="46" applyNumberFormat="1" applyFont="1" applyBorder="1" applyAlignment="1">
      <alignment horizontal="center" vertical="center"/>
    </xf>
    <xf numFmtId="3" fontId="127" fillId="0" borderId="0" xfId="46" applyNumberFormat="1" applyFont="1" applyAlignment="1">
      <alignment horizontal="center" vertical="center"/>
    </xf>
    <xf numFmtId="3" fontId="68" fillId="0" borderId="60" xfId="0" applyNumberFormat="1" applyFont="1" applyBorder="1" applyAlignment="1">
      <alignment horizontal="left" vertical="center" wrapText="1"/>
    </xf>
    <xf numFmtId="3" fontId="128" fillId="0" borderId="0" xfId="46" applyNumberFormat="1" applyFont="1" applyAlignment="1">
      <alignment horizontal="center" vertical="center"/>
    </xf>
    <xf numFmtId="3" fontId="106" fillId="68" borderId="60" xfId="0" applyNumberFormat="1" applyFont="1" applyFill="1" applyBorder="1" applyAlignment="1">
      <alignment horizontal="left" vertical="center" wrapText="1"/>
    </xf>
    <xf numFmtId="3" fontId="47" fillId="0" borderId="0" xfId="46" applyNumberFormat="1" applyFont="1" applyAlignment="1">
      <alignment vertical="center"/>
    </xf>
    <xf numFmtId="3" fontId="47" fillId="72" borderId="60" xfId="0" applyNumberFormat="1" applyFont="1" applyFill="1" applyBorder="1" applyAlignment="1">
      <alignment horizontal="right" vertical="center" wrapText="1"/>
    </xf>
    <xf numFmtId="3" fontId="47" fillId="69" borderId="60" xfId="0" applyNumberFormat="1" applyFont="1" applyFill="1" applyBorder="1" applyAlignment="1">
      <alignment horizontal="left" vertical="center" wrapText="1"/>
    </xf>
    <xf numFmtId="3" fontId="106" fillId="69" borderId="60" xfId="0" applyNumberFormat="1" applyFont="1" applyFill="1" applyBorder="1" applyAlignment="1">
      <alignment horizontal="left" vertical="center" wrapText="1"/>
    </xf>
    <xf numFmtId="3" fontId="106" fillId="0" borderId="60" xfId="0" applyNumberFormat="1" applyFont="1" applyBorder="1" applyAlignment="1">
      <alignment horizontal="right" vertical="center" wrapText="1"/>
    </xf>
    <xf numFmtId="3" fontId="47" fillId="68" borderId="60" xfId="0" applyNumberFormat="1" applyFont="1" applyFill="1" applyBorder="1" applyAlignment="1">
      <alignment horizontal="left" vertical="center" wrapText="1"/>
    </xf>
    <xf numFmtId="3" fontId="47" fillId="68" borderId="60" xfId="0" applyNumberFormat="1" applyFont="1" applyFill="1" applyBorder="1" applyAlignment="1">
      <alignment horizontal="right" vertical="center"/>
    </xf>
    <xf numFmtId="3" fontId="47" fillId="72" borderId="61" xfId="0" applyNumberFormat="1" applyFont="1" applyFill="1" applyBorder="1" applyAlignment="1">
      <alignment horizontal="left" vertical="center"/>
    </xf>
    <xf numFmtId="3" fontId="47" fillId="72" borderId="62" xfId="0" applyNumberFormat="1" applyFont="1" applyFill="1" applyBorder="1" applyAlignment="1">
      <alignment horizontal="left" vertical="center"/>
    </xf>
    <xf numFmtId="3" fontId="47" fillId="72" borderId="63" xfId="0" applyNumberFormat="1" applyFont="1" applyFill="1" applyBorder="1" applyAlignment="1">
      <alignment horizontal="left" vertical="center"/>
    </xf>
    <xf numFmtId="3" fontId="115" fillId="0" borderId="0" xfId="0" applyNumberFormat="1" applyFont="1" applyAlignment="1">
      <alignment horizontal="right" vertical="center" wrapText="1"/>
    </xf>
    <xf numFmtId="3" fontId="115" fillId="0" borderId="36" xfId="0" applyNumberFormat="1" applyFont="1" applyBorder="1" applyAlignment="1">
      <alignment horizontal="right" vertical="center" wrapText="1"/>
    </xf>
    <xf numFmtId="3" fontId="47" fillId="72" borderId="60" xfId="0" applyNumberFormat="1" applyFont="1" applyFill="1" applyBorder="1" applyAlignment="1">
      <alignment horizontal="right" vertical="center"/>
    </xf>
    <xf numFmtId="3" fontId="47" fillId="69" borderId="60" xfId="0" applyNumberFormat="1" applyFont="1" applyFill="1" applyBorder="1" applyAlignment="1">
      <alignment horizontal="right" vertical="center"/>
    </xf>
    <xf numFmtId="0" fontId="18" fillId="80" borderId="127" xfId="0" applyFont="1" applyFill="1" applyBorder="1" applyAlignment="1">
      <alignment horizontal="right" vertical="center"/>
    </xf>
    <xf numFmtId="0" fontId="18" fillId="80" borderId="128" xfId="0" applyFont="1" applyFill="1" applyBorder="1" applyAlignment="1">
      <alignment horizontal="right" vertical="center"/>
    </xf>
    <xf numFmtId="0" fontId="18" fillId="80" borderId="129" xfId="0" applyFont="1" applyFill="1" applyBorder="1" applyAlignment="1">
      <alignment horizontal="right" vertical="center"/>
    </xf>
    <xf numFmtId="0" fontId="19" fillId="31" borderId="127" xfId="0" applyFont="1" applyFill="1" applyBorder="1" applyAlignment="1">
      <alignment horizontal="right" vertical="center"/>
    </xf>
    <xf numFmtId="0" fontId="19" fillId="31" borderId="128" xfId="0" applyFont="1" applyFill="1" applyBorder="1" applyAlignment="1">
      <alignment horizontal="right" vertical="center"/>
    </xf>
    <xf numFmtId="0" fontId="19" fillId="31" borderId="129" xfId="0" applyFont="1" applyFill="1" applyBorder="1" applyAlignment="1">
      <alignment horizontal="right" vertical="center"/>
    </xf>
    <xf numFmtId="0" fontId="137" fillId="31" borderId="127" xfId="0" applyFont="1" applyFill="1" applyBorder="1" applyAlignment="1">
      <alignment horizontal="right" vertical="center"/>
    </xf>
    <xf numFmtId="0" fontId="137" fillId="31" borderId="128" xfId="0" applyFont="1" applyFill="1" applyBorder="1" applyAlignment="1">
      <alignment horizontal="right" vertical="center"/>
    </xf>
    <xf numFmtId="0" fontId="137" fillId="31" borderId="129" xfId="0" applyFont="1" applyFill="1" applyBorder="1" applyAlignment="1">
      <alignment horizontal="right" vertical="center"/>
    </xf>
    <xf numFmtId="0" fontId="18" fillId="31" borderId="127" xfId="0" applyFont="1" applyFill="1" applyBorder="1" applyAlignment="1">
      <alignment horizontal="right" vertical="center"/>
    </xf>
    <xf numFmtId="0" fontId="18" fillId="31" borderId="128" xfId="0" applyFont="1" applyFill="1" applyBorder="1" applyAlignment="1">
      <alignment horizontal="right" vertical="center"/>
    </xf>
    <xf numFmtId="0" fontId="18" fillId="31" borderId="129" xfId="0" applyFont="1" applyFill="1" applyBorder="1" applyAlignment="1">
      <alignment horizontal="right" vertical="center"/>
    </xf>
    <xf numFmtId="0" fontId="18" fillId="81" borderId="127" xfId="0" applyFont="1" applyFill="1" applyBorder="1" applyAlignment="1">
      <alignment horizontal="right" vertical="center"/>
    </xf>
    <xf numFmtId="0" fontId="18" fillId="81" borderId="128" xfId="0" applyFont="1" applyFill="1" applyBorder="1" applyAlignment="1">
      <alignment horizontal="right" vertical="center"/>
    </xf>
    <xf numFmtId="0" fontId="18" fillId="81" borderId="129" xfId="0" applyFont="1" applyFill="1" applyBorder="1" applyAlignment="1">
      <alignment horizontal="right" vertical="center"/>
    </xf>
    <xf numFmtId="0" fontId="134" fillId="31" borderId="0" xfId="0" applyFont="1" applyFill="1" applyAlignment="1">
      <alignment horizontal="right" vertical="center"/>
    </xf>
    <xf numFmtId="0" fontId="46" fillId="0" borderId="0" xfId="46" applyFont="1" applyAlignment="1">
      <alignment vertical="center"/>
    </xf>
    <xf numFmtId="0" fontId="118" fillId="0" borderId="116" xfId="46" applyFont="1" applyBorder="1" applyAlignment="1">
      <alignment horizontal="center" vertical="center"/>
    </xf>
    <xf numFmtId="0" fontId="118" fillId="0" borderId="113" xfId="46" applyFont="1" applyBorder="1" applyAlignment="1">
      <alignment horizontal="center" vertical="center"/>
    </xf>
    <xf numFmtId="0" fontId="118" fillId="0" borderId="114" xfId="46" applyFont="1" applyBorder="1" applyAlignment="1">
      <alignment horizontal="center" vertical="center"/>
    </xf>
    <xf numFmtId="0" fontId="119" fillId="0" borderId="0" xfId="46" applyFont="1" applyAlignment="1">
      <alignment horizontal="center" vertical="center"/>
    </xf>
    <xf numFmtId="0" fontId="118" fillId="0" borderId="0" xfId="46" applyFont="1" applyAlignment="1">
      <alignment horizontal="center" vertical="center"/>
    </xf>
    <xf numFmtId="0" fontId="46" fillId="0" borderId="0" xfId="46" applyFont="1" applyAlignment="1">
      <alignment horizontal="center" vertical="center"/>
    </xf>
    <xf numFmtId="0" fontId="18" fillId="80" borderId="216" xfId="0" applyFont="1" applyFill="1" applyBorder="1" applyAlignment="1">
      <alignment horizontal="right" vertical="center"/>
    </xf>
    <xf numFmtId="0" fontId="18" fillId="80" borderId="217" xfId="0" applyFont="1" applyFill="1" applyBorder="1" applyAlignment="1">
      <alignment horizontal="right" vertical="center"/>
    </xf>
    <xf numFmtId="0" fontId="18" fillId="80" borderId="218" xfId="0" applyFont="1" applyFill="1" applyBorder="1" applyAlignment="1">
      <alignment horizontal="right" vertical="center"/>
    </xf>
    <xf numFmtId="0" fontId="137" fillId="31" borderId="216" xfId="0" applyFont="1" applyFill="1" applyBorder="1" applyAlignment="1">
      <alignment horizontal="right" vertical="center"/>
    </xf>
    <xf numFmtId="0" fontId="137" fillId="31" borderId="217" xfId="0" applyFont="1" applyFill="1" applyBorder="1" applyAlignment="1">
      <alignment horizontal="right" vertical="center"/>
    </xf>
    <xf numFmtId="0" fontId="137" fillId="31" borderId="218" xfId="0" applyFont="1" applyFill="1" applyBorder="1" applyAlignment="1">
      <alignment horizontal="right" vertical="center"/>
    </xf>
    <xf numFmtId="0" fontId="19" fillId="31" borderId="216" xfId="0" applyFont="1" applyFill="1" applyBorder="1" applyAlignment="1">
      <alignment horizontal="right" vertical="center"/>
    </xf>
    <xf numFmtId="0" fontId="19" fillId="31" borderId="217" xfId="0" applyFont="1" applyFill="1" applyBorder="1" applyAlignment="1">
      <alignment horizontal="right" vertical="center"/>
    </xf>
    <xf numFmtId="0" fontId="19" fillId="31" borderId="218" xfId="0" applyFont="1" applyFill="1" applyBorder="1" applyAlignment="1">
      <alignment horizontal="right" vertical="center"/>
    </xf>
    <xf numFmtId="0" fontId="18" fillId="81" borderId="216" xfId="0" applyFont="1" applyFill="1" applyBorder="1" applyAlignment="1">
      <alignment horizontal="right" vertical="center"/>
    </xf>
    <xf numFmtId="0" fontId="18" fillId="81" borderId="217" xfId="0" applyFont="1" applyFill="1" applyBorder="1" applyAlignment="1">
      <alignment horizontal="right" vertical="center"/>
    </xf>
    <xf numFmtId="0" fontId="18" fillId="81" borderId="218" xfId="0" applyFont="1" applyFill="1" applyBorder="1" applyAlignment="1">
      <alignment horizontal="right" vertical="center"/>
    </xf>
    <xf numFmtId="0" fontId="150" fillId="31" borderId="0" xfId="0" applyFont="1" applyFill="1" applyAlignment="1">
      <alignment horizontal="left" vertical="center"/>
    </xf>
    <xf numFmtId="0" fontId="18" fillId="31" borderId="216" xfId="0" applyFont="1" applyFill="1" applyBorder="1" applyAlignment="1">
      <alignment horizontal="right" vertical="center"/>
    </xf>
    <xf numFmtId="0" fontId="18" fillId="31" borderId="217" xfId="0" applyFont="1" applyFill="1" applyBorder="1" applyAlignment="1">
      <alignment horizontal="right" vertical="center"/>
    </xf>
    <xf numFmtId="0" fontId="18" fillId="31" borderId="218" xfId="0" applyFont="1" applyFill="1" applyBorder="1" applyAlignment="1">
      <alignment horizontal="right" vertical="center"/>
    </xf>
    <xf numFmtId="0" fontId="0" fillId="0" borderId="256" xfId="0" applyFont="1" applyBorder="1" applyAlignment="1">
      <alignment horizontal="right" vertical="center" wrapText="1"/>
    </xf>
    <xf numFmtId="0" fontId="0" fillId="0" borderId="257" xfId="0" applyFont="1" applyBorder="1" applyAlignment="1">
      <alignment horizontal="right" vertical="center" wrapText="1"/>
    </xf>
    <xf numFmtId="0" fontId="0" fillId="0" borderId="258" xfId="0" applyFont="1" applyBorder="1" applyAlignment="1">
      <alignment horizontal="right" vertical="center" wrapText="1"/>
    </xf>
    <xf numFmtId="0" fontId="14" fillId="80" borderId="256" xfId="0" applyFont="1" applyFill="1" applyBorder="1" applyAlignment="1">
      <alignment horizontal="right" vertical="center"/>
    </xf>
    <xf numFmtId="0" fontId="14" fillId="80" borderId="257" xfId="0" applyFont="1" applyFill="1" applyBorder="1" applyAlignment="1">
      <alignment horizontal="right" vertical="center"/>
    </xf>
    <xf numFmtId="0" fontId="14" fillId="80" borderId="258" xfId="0" applyFont="1" applyFill="1" applyBorder="1" applyAlignment="1">
      <alignment horizontal="right" vertical="center"/>
    </xf>
    <xf numFmtId="0" fontId="0" fillId="0" borderId="242" xfId="0" applyFont="1" applyBorder="1" applyAlignment="1">
      <alignment horizontal="left" vertical="center"/>
    </xf>
    <xf numFmtId="0" fontId="0" fillId="0" borderId="243" xfId="0" applyFont="1" applyBorder="1" applyAlignment="1">
      <alignment horizontal="left" vertical="center"/>
    </xf>
    <xf numFmtId="0" fontId="14" fillId="31" borderId="249" xfId="0" applyFont="1" applyFill="1" applyBorder="1" applyAlignment="1">
      <alignment horizontal="right" vertical="center" wrapText="1"/>
    </xf>
    <xf numFmtId="0" fontId="14" fillId="31" borderId="250" xfId="0" applyFont="1" applyFill="1" applyBorder="1" applyAlignment="1">
      <alignment horizontal="right" vertical="center" wrapText="1"/>
    </xf>
    <xf numFmtId="0" fontId="14" fillId="31" borderId="251" xfId="0" applyFont="1" applyFill="1" applyBorder="1" applyAlignment="1">
      <alignment horizontal="right" vertical="center" wrapText="1"/>
    </xf>
    <xf numFmtId="0" fontId="0" fillId="0" borderId="233" xfId="0" applyFont="1" applyBorder="1" applyAlignment="1">
      <alignment horizontal="right" vertical="center" wrapText="1"/>
    </xf>
    <xf numFmtId="0" fontId="0" fillId="0" borderId="234" xfId="0" applyFont="1" applyBorder="1" applyAlignment="1">
      <alignment horizontal="right" vertical="center" wrapText="1"/>
    </xf>
    <xf numFmtId="0" fontId="0" fillId="0" borderId="264" xfId="0" applyFont="1" applyBorder="1" applyAlignment="1">
      <alignment horizontal="right" vertical="center" wrapText="1"/>
    </xf>
    <xf numFmtId="0" fontId="0" fillId="0" borderId="249" xfId="0" applyFont="1" applyBorder="1" applyAlignment="1">
      <alignment horizontal="right" vertical="center" wrapText="1"/>
    </xf>
    <xf numFmtId="0" fontId="0" fillId="0" borderId="250" xfId="0" applyFont="1" applyBorder="1" applyAlignment="1">
      <alignment horizontal="right" vertical="center" wrapText="1"/>
    </xf>
    <xf numFmtId="0" fontId="0" fillId="0" borderId="251" xfId="0" applyFont="1" applyBorder="1" applyAlignment="1">
      <alignment horizontal="right" vertical="center" wrapText="1"/>
    </xf>
    <xf numFmtId="0" fontId="44" fillId="0" borderId="0" xfId="46" applyFont="1" applyAlignment="1">
      <alignment horizontal="center" vertical="center"/>
    </xf>
    <xf numFmtId="0" fontId="134" fillId="31" borderId="226" xfId="0" applyFont="1" applyFill="1" applyBorder="1" applyAlignment="1">
      <alignment horizontal="center" vertical="center"/>
    </xf>
    <xf numFmtId="0" fontId="134" fillId="31" borderId="0" xfId="0" applyFont="1" applyFill="1" applyAlignment="1">
      <alignment horizontal="center" vertical="center"/>
    </xf>
    <xf numFmtId="0" fontId="134" fillId="31" borderId="227" xfId="0" applyFont="1" applyFill="1" applyBorder="1" applyAlignment="1">
      <alignment horizontal="center" vertical="center"/>
    </xf>
    <xf numFmtId="0" fontId="18" fillId="0" borderId="0" xfId="0" applyFont="1" applyAlignment="1">
      <alignment horizontal="left" vertical="center"/>
    </xf>
    <xf numFmtId="0" fontId="0" fillId="80" borderId="223" xfId="0" applyFill="1" applyBorder="1" applyAlignment="1">
      <alignment horizontal="center" vertical="center"/>
    </xf>
    <xf numFmtId="0" fontId="0" fillId="80" borderId="224" xfId="0" applyFill="1" applyBorder="1" applyAlignment="1">
      <alignment horizontal="center" vertical="center"/>
    </xf>
    <xf numFmtId="0" fontId="0" fillId="80" borderId="233" xfId="0" applyFill="1" applyBorder="1" applyAlignment="1">
      <alignment horizontal="center" vertical="center"/>
    </xf>
    <xf numFmtId="0" fontId="0" fillId="80" borderId="234" xfId="0" applyFill="1" applyBorder="1" applyAlignment="1">
      <alignment horizontal="center" vertical="center"/>
    </xf>
    <xf numFmtId="0" fontId="0" fillId="80" borderId="228" xfId="0" applyFont="1" applyFill="1" applyBorder="1" applyAlignment="1">
      <alignment horizontal="center" vertical="center" wrapText="1"/>
    </xf>
    <xf numFmtId="0" fontId="0" fillId="80" borderId="235" xfId="0" applyFont="1" applyFill="1" applyBorder="1" applyAlignment="1">
      <alignment horizontal="center" vertical="center" wrapText="1"/>
    </xf>
    <xf numFmtId="0" fontId="0" fillId="80" borderId="229" xfId="0" applyFill="1" applyBorder="1" applyAlignment="1">
      <alignment horizontal="center" vertical="center" wrapText="1"/>
    </xf>
    <xf numFmtId="0" fontId="0" fillId="80" borderId="230" xfId="0" applyFill="1" applyBorder="1" applyAlignment="1">
      <alignment horizontal="center" vertical="center" wrapText="1"/>
    </xf>
    <xf numFmtId="0" fontId="0" fillId="80" borderId="231" xfId="0" applyFill="1" applyBorder="1" applyAlignment="1">
      <alignment horizontal="center" vertical="center" wrapText="1"/>
    </xf>
    <xf numFmtId="0" fontId="0" fillId="80" borderId="229" xfId="0" applyFont="1" applyFill="1" applyBorder="1" applyAlignment="1">
      <alignment horizontal="center" vertical="center"/>
    </xf>
    <xf numFmtId="0" fontId="0" fillId="80" borderId="230" xfId="0" applyFont="1" applyFill="1" applyBorder="1" applyAlignment="1">
      <alignment horizontal="center" vertical="center"/>
    </xf>
    <xf numFmtId="0" fontId="0" fillId="80" borderId="231" xfId="0" applyFont="1" applyFill="1" applyBorder="1" applyAlignment="1">
      <alignment horizontal="center" vertical="center"/>
    </xf>
    <xf numFmtId="0" fontId="0" fillId="80" borderId="232" xfId="0" applyFont="1" applyFill="1" applyBorder="1" applyAlignment="1">
      <alignment horizontal="center" vertical="center"/>
    </xf>
    <xf numFmtId="0" fontId="121" fillId="0" borderId="0" xfId="46" applyFont="1" applyAlignment="1">
      <alignment horizontal="center" vertical="center"/>
    </xf>
    <xf numFmtId="0" fontId="122" fillId="0" borderId="0" xfId="46" applyFont="1" applyAlignment="1">
      <alignment horizontal="center" vertical="center"/>
    </xf>
    <xf numFmtId="0" fontId="134" fillId="0" borderId="226" xfId="0" applyFont="1" applyBorder="1" applyAlignment="1">
      <alignment horizontal="center" vertical="center"/>
    </xf>
    <xf numFmtId="0" fontId="134" fillId="0" borderId="0" xfId="0" applyFont="1" applyAlignment="1">
      <alignment horizontal="center" vertical="center"/>
    </xf>
    <xf numFmtId="0" fontId="134" fillId="0" borderId="227" xfId="0" applyFont="1" applyBorder="1" applyAlignment="1">
      <alignment horizontal="center" vertical="center"/>
    </xf>
    <xf numFmtId="14" fontId="143" fillId="0" borderId="0" xfId="0" applyNumberFormat="1" applyFont="1" applyAlignment="1">
      <alignment horizontal="left" vertical="center"/>
    </xf>
    <xf numFmtId="3" fontId="145" fillId="103" borderId="170" xfId="61" applyNumberFormat="1" applyFont="1" applyFill="1" applyBorder="1" applyAlignment="1">
      <alignment horizontal="right" vertical="center" wrapText="1"/>
    </xf>
    <xf numFmtId="3" fontId="145" fillId="103" borderId="171" xfId="61" applyNumberFormat="1" applyFont="1" applyFill="1" applyBorder="1" applyAlignment="1">
      <alignment horizontal="right" vertical="center" wrapText="1"/>
    </xf>
    <xf numFmtId="3" fontId="145" fillId="103" borderId="172" xfId="61" applyNumberFormat="1" applyFont="1" applyFill="1" applyBorder="1" applyAlignment="1">
      <alignment horizontal="right" vertical="center" wrapText="1"/>
    </xf>
    <xf numFmtId="3" fontId="145" fillId="0" borderId="138" xfId="0" applyNumberFormat="1" applyFont="1" applyBorder="1" applyAlignment="1">
      <alignment horizontal="center" vertical="center" wrapText="1"/>
    </xf>
    <xf numFmtId="3" fontId="145" fillId="0" borderId="0" xfId="0" applyNumberFormat="1" applyFont="1" applyAlignment="1">
      <alignment horizontal="center" vertical="center" wrapText="1"/>
    </xf>
    <xf numFmtId="3" fontId="145" fillId="0" borderId="139" xfId="0" applyNumberFormat="1" applyFont="1" applyBorder="1" applyAlignment="1">
      <alignment horizontal="center" vertical="center" wrapText="1"/>
    </xf>
    <xf numFmtId="3" fontId="145" fillId="102" borderId="181" xfId="61" applyNumberFormat="1" applyFont="1" applyFill="1" applyBorder="1" applyAlignment="1">
      <alignment horizontal="right" vertical="center" wrapText="1"/>
    </xf>
    <xf numFmtId="3" fontId="145" fillId="102" borderId="182" xfId="61" applyNumberFormat="1" applyFont="1" applyFill="1" applyBorder="1" applyAlignment="1">
      <alignment horizontal="right" vertical="center" wrapText="1"/>
    </xf>
    <xf numFmtId="3" fontId="145" fillId="102" borderId="183" xfId="61" applyNumberFormat="1" applyFont="1" applyFill="1" applyBorder="1" applyAlignment="1">
      <alignment horizontal="right" vertical="center" wrapText="1"/>
    </xf>
    <xf numFmtId="3" fontId="145" fillId="31" borderId="141" xfId="61" applyNumberFormat="1" applyFont="1" applyFill="1" applyBorder="1" applyAlignment="1">
      <alignment horizontal="center" vertical="center" wrapText="1"/>
    </xf>
    <xf numFmtId="3" fontId="145" fillId="31" borderId="143" xfId="61" applyNumberFormat="1" applyFont="1" applyFill="1" applyBorder="1" applyAlignment="1">
      <alignment horizontal="center" vertical="center" wrapText="1"/>
    </xf>
    <xf numFmtId="3" fontId="145" fillId="31" borderId="141" xfId="61" applyNumberFormat="1" applyFont="1" applyFill="1" applyBorder="1" applyAlignment="1">
      <alignment horizontal="center" vertical="center"/>
    </xf>
    <xf numFmtId="3" fontId="145" fillId="31" borderId="142" xfId="61" applyNumberFormat="1" applyFont="1" applyFill="1" applyBorder="1" applyAlignment="1">
      <alignment horizontal="center" vertical="center"/>
    </xf>
    <xf numFmtId="3" fontId="145" fillId="31" borderId="143" xfId="61" applyNumberFormat="1" applyFont="1" applyFill="1" applyBorder="1" applyAlignment="1">
      <alignment horizontal="center" vertical="center"/>
    </xf>
    <xf numFmtId="3" fontId="143" fillId="102" borderId="144" xfId="61" applyNumberFormat="1" applyFont="1" applyFill="1" applyBorder="1" applyAlignment="1">
      <alignment horizontal="center" vertical="center" wrapText="1"/>
    </xf>
    <xf numFmtId="3" fontId="143" fillId="102" borderId="145" xfId="61" applyNumberFormat="1" applyFont="1" applyFill="1" applyBorder="1" applyAlignment="1">
      <alignment horizontal="center" vertical="center" wrapText="1"/>
    </xf>
    <xf numFmtId="3" fontId="143" fillId="102" borderId="146" xfId="61" applyNumberFormat="1" applyFont="1" applyFill="1" applyBorder="1" applyAlignment="1">
      <alignment horizontal="center" vertical="center" wrapText="1"/>
    </xf>
    <xf numFmtId="3" fontId="143" fillId="0" borderId="153" xfId="61" applyNumberFormat="1" applyFont="1" applyBorder="1" applyAlignment="1">
      <alignment horizontal="center" vertical="center" wrapText="1"/>
    </xf>
    <xf numFmtId="3" fontId="143" fillId="0" borderId="154" xfId="61" applyNumberFormat="1" applyFont="1" applyBorder="1" applyAlignment="1">
      <alignment horizontal="center" vertical="center" wrapText="1"/>
    </xf>
    <xf numFmtId="3" fontId="143" fillId="0" borderId="155" xfId="61" applyNumberFormat="1" applyFont="1" applyBorder="1" applyAlignment="1">
      <alignment horizontal="center" vertical="center" wrapText="1"/>
    </xf>
    <xf numFmtId="3" fontId="143" fillId="0" borderId="138" xfId="61" applyNumberFormat="1" applyFont="1" applyBorder="1" applyAlignment="1">
      <alignment horizontal="center" vertical="center" wrapText="1"/>
    </xf>
    <xf numFmtId="3" fontId="143" fillId="0" borderId="0" xfId="61" applyNumberFormat="1" applyFont="1" applyAlignment="1">
      <alignment horizontal="center" vertical="center" wrapText="1"/>
    </xf>
    <xf numFmtId="3" fontId="143" fillId="0" borderId="139" xfId="61" applyNumberFormat="1" applyFont="1" applyBorder="1" applyAlignment="1">
      <alignment horizontal="center" vertical="center" wrapText="1"/>
    </xf>
    <xf numFmtId="3" fontId="145" fillId="102" borderId="344" xfId="239" applyNumberFormat="1" applyFont="1" applyFill="1" applyBorder="1" applyAlignment="1">
      <alignment horizontal="right" vertical="center" wrapText="1"/>
    </xf>
    <xf numFmtId="3" fontId="145" fillId="0" borderId="153" xfId="0" applyNumberFormat="1" applyFont="1" applyBorder="1" applyAlignment="1">
      <alignment horizontal="left" vertical="center" wrapText="1"/>
    </xf>
    <xf numFmtId="3" fontId="145" fillId="0" borderId="154" xfId="0" applyNumberFormat="1" applyFont="1" applyBorder="1" applyAlignment="1">
      <alignment horizontal="left" vertical="center" wrapText="1"/>
    </xf>
    <xf numFmtId="3" fontId="145" fillId="0" borderId="155" xfId="0" applyNumberFormat="1" applyFont="1" applyBorder="1" applyAlignment="1">
      <alignment horizontal="left" vertical="center" wrapText="1"/>
    </xf>
    <xf numFmtId="3" fontId="145" fillId="0" borderId="138" xfId="0" applyNumberFormat="1" applyFont="1" applyBorder="1" applyAlignment="1">
      <alignment horizontal="left" vertical="center" wrapText="1"/>
    </xf>
    <xf numFmtId="3" fontId="145" fillId="0" borderId="0" xfId="0" applyNumberFormat="1" applyFont="1" applyAlignment="1">
      <alignment horizontal="left" vertical="center" wrapText="1"/>
    </xf>
    <xf numFmtId="3" fontId="145" fillId="0" borderId="139" xfId="0" applyNumberFormat="1" applyFont="1" applyBorder="1" applyAlignment="1">
      <alignment horizontal="left" vertical="center" wrapText="1"/>
    </xf>
    <xf numFmtId="3" fontId="145" fillId="0" borderId="167" xfId="0" applyNumberFormat="1" applyFont="1" applyBorder="1" applyAlignment="1">
      <alignment horizontal="left" vertical="center" wrapText="1"/>
    </xf>
    <xf numFmtId="3" fontId="145" fillId="0" borderId="168" xfId="0" applyNumberFormat="1" applyFont="1" applyBorder="1" applyAlignment="1">
      <alignment horizontal="left" vertical="center" wrapText="1"/>
    </xf>
    <xf numFmtId="3" fontId="145" fillId="0" borderId="169" xfId="0" applyNumberFormat="1" applyFont="1" applyBorder="1" applyAlignment="1">
      <alignment horizontal="left" vertical="center" wrapText="1"/>
    </xf>
    <xf numFmtId="3" fontId="145" fillId="0" borderId="164" xfId="0" applyNumberFormat="1" applyFont="1" applyBorder="1" applyAlignment="1">
      <alignment horizontal="right" vertical="center" wrapText="1"/>
    </xf>
    <xf numFmtId="3" fontId="145" fillId="0" borderId="210" xfId="0" applyNumberFormat="1" applyFont="1" applyBorder="1" applyAlignment="1">
      <alignment horizontal="right" vertical="center" wrapText="1"/>
    </xf>
    <xf numFmtId="3" fontId="145" fillId="0" borderId="179" xfId="0" applyNumberFormat="1" applyFont="1" applyBorder="1" applyAlignment="1">
      <alignment horizontal="right" vertical="center" wrapText="1"/>
    </xf>
    <xf numFmtId="3" fontId="145" fillId="103" borderId="219" xfId="61" applyNumberFormat="1" applyFont="1" applyFill="1" applyBorder="1" applyAlignment="1">
      <alignment horizontal="right" vertical="center"/>
    </xf>
    <xf numFmtId="3" fontId="143" fillId="0" borderId="167" xfId="61" applyNumberFormat="1" applyFont="1" applyBorder="1" applyAlignment="1">
      <alignment horizontal="center" vertical="center" wrapText="1"/>
    </xf>
    <xf numFmtId="3" fontId="143" fillId="0" borderId="168" xfId="61" applyNumberFormat="1" applyFont="1" applyBorder="1" applyAlignment="1">
      <alignment horizontal="center" vertical="center" wrapText="1"/>
    </xf>
    <xf numFmtId="3" fontId="143" fillId="0" borderId="169" xfId="61" applyNumberFormat="1" applyFont="1" applyBorder="1" applyAlignment="1">
      <alignment horizontal="center" vertical="center" wrapText="1"/>
    </xf>
    <xf numFmtId="3" fontId="143" fillId="31" borderId="210" xfId="61" applyNumberFormat="1" applyFont="1" applyFill="1" applyBorder="1" applyAlignment="1">
      <alignment horizontal="right" vertical="center" wrapText="1"/>
    </xf>
    <xf numFmtId="3" fontId="143" fillId="0" borderId="164" xfId="61" applyNumberFormat="1" applyFont="1" applyBorder="1" applyAlignment="1">
      <alignment horizontal="right" vertical="center"/>
    </xf>
    <xf numFmtId="3" fontId="143" fillId="31" borderId="338" xfId="61" applyNumberFormat="1" applyFont="1" applyFill="1" applyBorder="1" applyAlignment="1">
      <alignment horizontal="right" vertical="center" wrapText="1"/>
    </xf>
    <xf numFmtId="3" fontId="143" fillId="0" borderId="339" xfId="61" applyNumberFormat="1" applyFont="1" applyBorder="1" applyAlignment="1">
      <alignment horizontal="right" vertical="center"/>
    </xf>
    <xf numFmtId="3" fontId="143" fillId="102" borderId="149" xfId="61" applyNumberFormat="1" applyFont="1" applyFill="1" applyBorder="1" applyAlignment="1">
      <alignment horizontal="center" vertical="center" wrapText="1"/>
    </xf>
    <xf numFmtId="3" fontId="65" fillId="0" borderId="0" xfId="46" applyNumberFormat="1" applyFont="1" applyAlignment="1">
      <alignment horizontal="center" vertical="center"/>
    </xf>
    <xf numFmtId="3" fontId="145" fillId="31" borderId="142" xfId="61" applyNumberFormat="1" applyFont="1" applyFill="1" applyBorder="1" applyAlignment="1">
      <alignment horizontal="center" vertical="center" wrapText="1"/>
    </xf>
    <xf numFmtId="3" fontId="18" fillId="103" borderId="249" xfId="61" applyNumberFormat="1" applyFont="1" applyFill="1" applyBorder="1" applyAlignment="1">
      <alignment horizontal="right" vertical="center" wrapText="1"/>
    </xf>
    <xf numFmtId="3" fontId="18" fillId="103" borderId="250" xfId="61" applyNumberFormat="1" applyFont="1" applyFill="1" applyBorder="1" applyAlignment="1">
      <alignment horizontal="right" vertical="center" wrapText="1"/>
    </xf>
    <xf numFmtId="3" fontId="18" fillId="103" borderId="255" xfId="61" applyNumberFormat="1" applyFont="1" applyFill="1" applyBorder="1" applyAlignment="1">
      <alignment horizontal="right" vertical="center" wrapText="1"/>
    </xf>
    <xf numFmtId="3" fontId="19" fillId="0" borderId="241" xfId="61" applyNumberFormat="1" applyFont="1" applyBorder="1" applyAlignment="1">
      <alignment horizontal="center" vertical="center" wrapText="1"/>
    </xf>
    <xf numFmtId="3" fontId="19" fillId="0" borderId="242" xfId="61" applyNumberFormat="1" applyFont="1" applyBorder="1" applyAlignment="1">
      <alignment horizontal="center" vertical="center" wrapText="1"/>
    </xf>
    <xf numFmtId="3" fontId="19" fillId="0" borderId="299" xfId="61" applyNumberFormat="1" applyFont="1" applyBorder="1" applyAlignment="1">
      <alignment horizontal="center" vertical="center" wrapText="1"/>
    </xf>
    <xf numFmtId="3" fontId="19" fillId="0" borderId="226" xfId="61" applyNumberFormat="1" applyFont="1" applyBorder="1" applyAlignment="1">
      <alignment horizontal="center" vertical="center" wrapText="1"/>
    </xf>
    <xf numFmtId="3" fontId="19" fillId="0" borderId="0" xfId="61" applyNumberFormat="1" applyFont="1" applyAlignment="1">
      <alignment horizontal="center" vertical="center" wrapText="1"/>
    </xf>
    <xf numFmtId="3" fontId="19" fillId="0" borderId="227" xfId="61" applyNumberFormat="1" applyFont="1" applyBorder="1" applyAlignment="1">
      <alignment horizontal="center" vertical="center" wrapText="1"/>
    </xf>
    <xf numFmtId="3" fontId="18" fillId="102" borderId="256" xfId="61" applyNumberFormat="1" applyFont="1" applyFill="1" applyBorder="1" applyAlignment="1">
      <alignment horizontal="right" vertical="center" wrapText="1"/>
    </xf>
    <xf numFmtId="3" fontId="18" fillId="102" borderId="257" xfId="61" applyNumberFormat="1" applyFont="1" applyFill="1" applyBorder="1" applyAlignment="1">
      <alignment horizontal="right" vertical="center" wrapText="1"/>
    </xf>
    <xf numFmtId="3" fontId="18" fillId="102" borderId="263" xfId="61" applyNumberFormat="1" applyFont="1" applyFill="1" applyBorder="1" applyAlignment="1">
      <alignment horizontal="right" vertical="center" wrapText="1"/>
    </xf>
    <xf numFmtId="3" fontId="18" fillId="0" borderId="226" xfId="0" applyNumberFormat="1" applyFont="1" applyBorder="1" applyAlignment="1">
      <alignment horizontal="center" vertical="center" wrapText="1"/>
    </xf>
    <xf numFmtId="3" fontId="18" fillId="0" borderId="0" xfId="0" applyNumberFormat="1" applyFont="1" applyAlignment="1">
      <alignment horizontal="center" vertical="center" wrapText="1"/>
    </xf>
    <xf numFmtId="3" fontId="18" fillId="0" borderId="227" xfId="0" applyNumberFormat="1" applyFont="1" applyBorder="1" applyAlignment="1">
      <alignment horizontal="center" vertical="center" wrapText="1"/>
    </xf>
    <xf numFmtId="3" fontId="18" fillId="102" borderId="323" xfId="239" applyNumberFormat="1" applyFont="1" applyFill="1" applyBorder="1" applyAlignment="1">
      <alignment horizontal="right" vertical="center" wrapText="1"/>
    </xf>
    <xf numFmtId="3" fontId="18" fillId="102" borderId="258" xfId="239" applyNumberFormat="1" applyFont="1" applyFill="1" applyBorder="1" applyAlignment="1">
      <alignment horizontal="right" vertical="center" wrapText="1"/>
    </xf>
    <xf numFmtId="3" fontId="18" fillId="31" borderId="289" xfId="61" applyNumberFormat="1" applyFont="1" applyFill="1" applyBorder="1" applyAlignment="1">
      <alignment horizontal="center" vertical="center" wrapText="1"/>
    </xf>
    <xf numFmtId="3" fontId="18" fillId="31" borderId="291" xfId="61" applyNumberFormat="1" applyFont="1" applyFill="1" applyBorder="1" applyAlignment="1">
      <alignment horizontal="center" vertical="center" wrapText="1"/>
    </xf>
    <xf numFmtId="3" fontId="18" fillId="31" borderId="289" xfId="61" applyNumberFormat="1" applyFont="1" applyFill="1" applyBorder="1" applyAlignment="1">
      <alignment horizontal="center" vertical="center"/>
    </xf>
    <xf numFmtId="3" fontId="18" fillId="31" borderId="290" xfId="61" applyNumberFormat="1" applyFont="1" applyFill="1" applyBorder="1" applyAlignment="1">
      <alignment horizontal="center" vertical="center"/>
    </xf>
    <xf numFmtId="3" fontId="18" fillId="31" borderId="291" xfId="61" applyNumberFormat="1" applyFont="1" applyFill="1" applyBorder="1" applyAlignment="1">
      <alignment horizontal="center" vertical="center"/>
    </xf>
    <xf numFmtId="3" fontId="19" fillId="102" borderId="292" xfId="61" applyNumberFormat="1" applyFont="1" applyFill="1" applyBorder="1" applyAlignment="1">
      <alignment horizontal="center" vertical="center" wrapText="1"/>
    </xf>
    <xf numFmtId="3" fontId="19" fillId="102" borderId="230" xfId="61" applyNumberFormat="1" applyFont="1" applyFill="1" applyBorder="1" applyAlignment="1">
      <alignment horizontal="center" vertical="center" wrapText="1"/>
    </xf>
    <xf numFmtId="3" fontId="19" fillId="102" borderId="232" xfId="61" applyNumberFormat="1" applyFont="1" applyFill="1" applyBorder="1" applyAlignment="1">
      <alignment horizontal="center" vertical="center" wrapText="1"/>
    </xf>
    <xf numFmtId="3" fontId="18" fillId="103" borderId="284" xfId="61" applyNumberFormat="1" applyFont="1" applyFill="1" applyBorder="1" applyAlignment="1">
      <alignment horizontal="right" vertical="center"/>
    </xf>
    <xf numFmtId="3" fontId="18" fillId="103" borderId="251" xfId="61" applyNumberFormat="1" applyFont="1" applyFill="1" applyBorder="1" applyAlignment="1">
      <alignment horizontal="right" vertical="center"/>
    </xf>
    <xf numFmtId="3" fontId="18" fillId="0" borderId="241" xfId="0" applyNumberFormat="1" applyFont="1" applyBorder="1" applyAlignment="1">
      <alignment horizontal="left" vertical="center" wrapText="1"/>
    </xf>
    <xf numFmtId="3" fontId="18" fillId="0" borderId="242" xfId="0" applyNumberFormat="1" applyFont="1" applyBorder="1" applyAlignment="1">
      <alignment horizontal="left" vertical="center" wrapText="1"/>
    </xf>
    <xf numFmtId="3" fontId="18" fillId="0" borderId="299" xfId="0" applyNumberFormat="1" applyFont="1" applyBorder="1" applyAlignment="1">
      <alignment horizontal="left" vertical="center" wrapText="1"/>
    </xf>
    <xf numFmtId="3" fontId="18" fillId="0" borderId="226" xfId="0" applyNumberFormat="1" applyFont="1" applyBorder="1" applyAlignment="1">
      <alignment horizontal="left" vertical="center" wrapText="1"/>
    </xf>
    <xf numFmtId="3" fontId="18" fillId="0" borderId="0" xfId="0" applyNumberFormat="1" applyFont="1" applyAlignment="1">
      <alignment horizontal="left" vertical="center" wrapText="1"/>
    </xf>
    <xf numFmtId="3" fontId="18" fillId="0" borderId="227" xfId="0" applyNumberFormat="1" applyFont="1" applyBorder="1" applyAlignment="1">
      <alignment horizontal="left" vertical="center" wrapText="1"/>
    </xf>
    <xf numFmtId="3" fontId="18" fillId="0" borderId="233" xfId="0" applyNumberFormat="1" applyFont="1" applyBorder="1" applyAlignment="1">
      <alignment horizontal="left" vertical="center" wrapText="1"/>
    </xf>
    <xf numFmtId="3" fontId="18" fillId="0" borderId="234" xfId="0" applyNumberFormat="1" applyFont="1" applyBorder="1" applyAlignment="1">
      <alignment horizontal="left" vertical="center" wrapText="1"/>
    </xf>
    <xf numFmtId="3" fontId="18" fillId="0" borderId="312" xfId="0" applyNumberFormat="1" applyFont="1" applyBorder="1" applyAlignment="1">
      <alignment horizontal="left" vertical="center" wrapText="1"/>
    </xf>
    <xf numFmtId="3" fontId="18" fillId="0" borderId="239" xfId="0" applyNumberFormat="1" applyFont="1" applyBorder="1" applyAlignment="1">
      <alignment horizontal="right" vertical="center" wrapText="1"/>
    </xf>
    <xf numFmtId="3" fontId="18" fillId="0" borderId="243" xfId="0" applyNumberFormat="1" applyFont="1" applyBorder="1" applyAlignment="1">
      <alignment horizontal="right" vertical="center" wrapText="1"/>
    </xf>
    <xf numFmtId="3" fontId="18" fillId="0" borderId="308" xfId="0" applyNumberFormat="1" applyFont="1" applyBorder="1" applyAlignment="1">
      <alignment horizontal="right" vertical="center" wrapText="1"/>
    </xf>
    <xf numFmtId="3" fontId="18" fillId="0" borderId="309" xfId="0" applyNumberFormat="1" applyFont="1" applyBorder="1" applyAlignment="1">
      <alignment horizontal="right" vertical="center" wrapText="1"/>
    </xf>
    <xf numFmtId="3" fontId="18" fillId="0" borderId="319" xfId="0" applyNumberFormat="1" applyFont="1" applyBorder="1" applyAlignment="1">
      <alignment horizontal="right" vertical="center" wrapText="1"/>
    </xf>
    <xf numFmtId="3" fontId="18" fillId="0" borderId="264" xfId="0" applyNumberFormat="1" applyFont="1" applyBorder="1" applyAlignment="1">
      <alignment horizontal="right" vertical="center" wrapText="1"/>
    </xf>
    <xf numFmtId="3" fontId="19" fillId="0" borderId="233" xfId="61" applyNumberFormat="1" applyFont="1" applyBorder="1" applyAlignment="1">
      <alignment horizontal="center" vertical="center" wrapText="1"/>
    </xf>
    <xf numFmtId="3" fontId="19" fillId="0" borderId="234" xfId="61" applyNumberFormat="1" applyFont="1" applyBorder="1" applyAlignment="1">
      <alignment horizontal="center" vertical="center" wrapText="1"/>
    </xf>
    <xf numFmtId="3" fontId="19" fillId="0" borderId="312" xfId="61" applyNumberFormat="1" applyFont="1" applyBorder="1" applyAlignment="1">
      <alignment horizontal="center" vertical="center" wrapText="1"/>
    </xf>
    <xf numFmtId="3" fontId="19" fillId="31" borderId="242" xfId="61" applyNumberFormat="1" applyFont="1" applyFill="1" applyBorder="1" applyAlignment="1">
      <alignment horizontal="right" vertical="center" wrapText="1"/>
    </xf>
    <xf numFmtId="3" fontId="19" fillId="31" borderId="243" xfId="61" applyNumberFormat="1" applyFont="1" applyFill="1" applyBorder="1" applyAlignment="1">
      <alignment horizontal="right" vertical="center" wrapText="1"/>
    </xf>
    <xf numFmtId="3" fontId="19" fillId="31" borderId="239" xfId="61" applyNumberFormat="1" applyFont="1" applyFill="1" applyBorder="1" applyAlignment="1">
      <alignment horizontal="right" vertical="center" wrapText="1"/>
    </xf>
    <xf numFmtId="3" fontId="19" fillId="0" borderId="308" xfId="61" applyNumberFormat="1" applyFont="1" applyBorder="1" applyAlignment="1">
      <alignment horizontal="right" vertical="center"/>
    </xf>
    <xf numFmtId="3" fontId="19" fillId="0" borderId="309" xfId="61" applyNumberFormat="1" applyFont="1" applyBorder="1" applyAlignment="1">
      <alignment horizontal="right" vertical="center"/>
    </xf>
    <xf numFmtId="3" fontId="18" fillId="31" borderId="290" xfId="61" applyNumberFormat="1" applyFont="1" applyFill="1" applyBorder="1" applyAlignment="1">
      <alignment horizontal="center" vertical="center" wrapText="1"/>
    </xf>
    <xf numFmtId="3" fontId="19" fillId="102" borderId="229" xfId="61" applyNumberFormat="1" applyFont="1" applyFill="1" applyBorder="1" applyAlignment="1">
      <alignment horizontal="center" vertical="center" wrapText="1"/>
    </xf>
    <xf numFmtId="3" fontId="19" fillId="102" borderId="231" xfId="61" applyNumberFormat="1" applyFont="1" applyFill="1" applyBorder="1" applyAlignment="1">
      <alignment horizontal="center" vertical="center" wrapText="1"/>
    </xf>
    <xf numFmtId="14" fontId="17" fillId="0" borderId="0" xfId="0" applyNumberFormat="1" applyFont="1" applyAlignment="1">
      <alignment horizontal="left" vertical="center"/>
    </xf>
    <xf numFmtId="3" fontId="121" fillId="0" borderId="0" xfId="46" applyNumberFormat="1" applyFont="1" applyAlignment="1">
      <alignment horizontal="center" vertical="center"/>
    </xf>
    <xf numFmtId="3" fontId="122" fillId="0" borderId="0" xfId="46" applyNumberFormat="1" applyFont="1" applyAlignment="1">
      <alignment horizontal="center" vertical="center"/>
    </xf>
    <xf numFmtId="0" fontId="86" fillId="24" borderId="0" xfId="61" applyFont="1" applyFill="1" applyAlignment="1">
      <alignment horizontal="center" vertical="center"/>
    </xf>
    <xf numFmtId="0" fontId="48" fillId="24" borderId="0" xfId="61" applyFont="1" applyFill="1" applyAlignment="1">
      <alignment horizontal="center" vertical="center"/>
    </xf>
    <xf numFmtId="0" fontId="16" fillId="83" borderId="70" xfId="61" applyFont="1" applyFill="1" applyBorder="1" applyAlignment="1">
      <alignment horizontal="center" vertical="center"/>
    </xf>
    <xf numFmtId="0" fontId="16" fillId="83" borderId="66" xfId="61" applyFont="1" applyFill="1" applyBorder="1" applyAlignment="1">
      <alignment horizontal="center" vertical="center"/>
    </xf>
    <xf numFmtId="0" fontId="16" fillId="83" borderId="67" xfId="61" applyFont="1" applyFill="1" applyBorder="1" applyAlignment="1">
      <alignment horizontal="center" vertical="center"/>
    </xf>
    <xf numFmtId="0" fontId="90" fillId="32" borderId="45" xfId="61" applyFont="1" applyFill="1" applyBorder="1" applyAlignment="1">
      <alignment horizontal="center" vertical="center" wrapText="1"/>
    </xf>
    <xf numFmtId="0" fontId="90" fillId="32" borderId="71" xfId="61" applyFont="1" applyFill="1" applyBorder="1" applyAlignment="1">
      <alignment horizontal="center" vertical="center" wrapText="1"/>
    </xf>
    <xf numFmtId="0" fontId="90" fillId="32" borderId="38" xfId="61" applyFont="1" applyFill="1" applyBorder="1" applyAlignment="1">
      <alignment horizontal="center" vertical="center" wrapText="1"/>
    </xf>
    <xf numFmtId="0" fontId="90" fillId="32" borderId="49" xfId="61" applyFont="1" applyFill="1" applyBorder="1" applyAlignment="1">
      <alignment horizontal="center" vertical="center" wrapText="1"/>
    </xf>
    <xf numFmtId="173" fontId="90" fillId="32" borderId="72" xfId="164" applyNumberFormat="1" applyFont="1" applyFill="1" applyBorder="1" applyAlignment="1">
      <alignment horizontal="center" vertical="center" wrapText="1"/>
    </xf>
    <xf numFmtId="173" fontId="90" fillId="32" borderId="50" xfId="164" applyNumberFormat="1" applyFont="1" applyFill="1" applyBorder="1" applyAlignment="1">
      <alignment horizontal="center" vertical="center" wrapText="1"/>
    </xf>
    <xf numFmtId="44" fontId="90" fillId="32" borderId="73" xfId="164" applyFont="1" applyFill="1" applyBorder="1" applyAlignment="1">
      <alignment horizontal="center" vertical="center"/>
    </xf>
    <xf numFmtId="44" fontId="90" fillId="32" borderId="74" xfId="164" applyFont="1" applyFill="1" applyBorder="1" applyAlignment="1">
      <alignment horizontal="center" vertical="center"/>
    </xf>
    <xf numFmtId="44" fontId="90" fillId="32" borderId="75" xfId="164" applyFont="1" applyFill="1" applyBorder="1" applyAlignment="1">
      <alignment horizontal="center" vertical="center"/>
    </xf>
    <xf numFmtId="0" fontId="90" fillId="0" borderId="79" xfId="61" applyFont="1" applyBorder="1" applyAlignment="1">
      <alignment horizontal="center" vertical="center" wrapText="1"/>
    </xf>
    <xf numFmtId="0" fontId="90" fillId="0" borderId="52" xfId="61" applyFont="1" applyBorder="1" applyAlignment="1">
      <alignment horizontal="center" vertical="center" wrapText="1"/>
    </xf>
    <xf numFmtId="0" fontId="90" fillId="0" borderId="27" xfId="61" applyFont="1" applyBorder="1" applyAlignment="1">
      <alignment horizontal="center" vertical="center" wrapText="1"/>
    </xf>
    <xf numFmtId="0" fontId="90" fillId="0" borderId="78" xfId="61" applyFont="1" applyBorder="1" applyAlignment="1">
      <alignment horizontal="center" vertical="center" wrapText="1"/>
    </xf>
    <xf numFmtId="0" fontId="90" fillId="0" borderId="30" xfId="61" applyFont="1" applyBorder="1" applyAlignment="1">
      <alignment horizontal="center" vertical="center" wrapText="1"/>
    </xf>
    <xf numFmtId="0" fontId="90" fillId="32" borderId="78" xfId="61" applyFont="1" applyFill="1" applyBorder="1" applyAlignment="1">
      <alignment horizontal="center" vertical="center" wrapText="1"/>
    </xf>
    <xf numFmtId="0" fontId="90" fillId="32" borderId="52" xfId="61" applyFont="1" applyFill="1" applyBorder="1" applyAlignment="1">
      <alignment horizontal="center" vertical="center" wrapText="1"/>
    </xf>
    <xf numFmtId="0" fontId="90" fillId="32" borderId="30" xfId="61" applyFont="1" applyFill="1" applyBorder="1" applyAlignment="1">
      <alignment horizontal="center" vertical="center" wrapText="1"/>
    </xf>
    <xf numFmtId="0" fontId="95" fillId="0" borderId="0" xfId="46" applyFont="1" applyAlignment="1">
      <alignment horizontal="center" vertical="center"/>
    </xf>
    <xf numFmtId="0" fontId="48" fillId="24" borderId="0" xfId="46" applyFont="1" applyFill="1" applyAlignment="1">
      <alignment horizontal="center" vertical="center"/>
    </xf>
    <xf numFmtId="0" fontId="21" fillId="25" borderId="41" xfId="0" applyFont="1" applyFill="1" applyBorder="1" applyAlignment="1">
      <alignment horizontal="center" vertical="center" wrapText="1"/>
    </xf>
    <xf numFmtId="0" fontId="21" fillId="25" borderId="0" xfId="0" applyFont="1" applyFill="1" applyAlignment="1">
      <alignment horizontal="center" vertical="center" wrapText="1"/>
    </xf>
    <xf numFmtId="0" fontId="42" fillId="29" borderId="81" xfId="0" applyFont="1" applyFill="1" applyBorder="1" applyAlignment="1">
      <alignment horizontal="center" vertical="center" wrapText="1"/>
    </xf>
    <xf numFmtId="0" fontId="42" fillId="29" borderId="68" xfId="0" applyFont="1" applyFill="1" applyBorder="1" applyAlignment="1">
      <alignment horizontal="center" vertical="center" wrapText="1"/>
    </xf>
    <xf numFmtId="0" fontId="18" fillId="27" borderId="81" xfId="0" applyFont="1" applyFill="1" applyBorder="1" applyAlignment="1">
      <alignment horizontal="left" vertical="center" wrapText="1"/>
    </xf>
    <xf numFmtId="0" fontId="18" fillId="27" borderId="68" xfId="0" applyFont="1" applyFill="1" applyBorder="1" applyAlignment="1">
      <alignment horizontal="left" vertical="center" wrapText="1"/>
    </xf>
    <xf numFmtId="0" fontId="18" fillId="32" borderId="81" xfId="0" applyFont="1" applyFill="1" applyBorder="1" applyAlignment="1">
      <alignment horizontal="center" vertical="center" wrapText="1"/>
    </xf>
    <xf numFmtId="0" fontId="18" fillId="32" borderId="68" xfId="0" applyFont="1" applyFill="1" applyBorder="1" applyAlignment="1">
      <alignment horizontal="center" vertical="center" wrapText="1"/>
    </xf>
    <xf numFmtId="0" fontId="17" fillId="27" borderId="81" xfId="0" applyFont="1" applyFill="1" applyBorder="1" applyAlignment="1">
      <alignment horizontal="left" vertical="center" wrapText="1"/>
    </xf>
    <xf numFmtId="0" fontId="17" fillId="27" borderId="68" xfId="0" applyFont="1" applyFill="1" applyBorder="1" applyAlignment="1">
      <alignment horizontal="left" vertical="center" wrapText="1"/>
    </xf>
    <xf numFmtId="0" fontId="16" fillId="70" borderId="65" xfId="0" applyFont="1" applyFill="1" applyBorder="1" applyAlignment="1">
      <alignment horizontal="center" vertical="center"/>
    </xf>
    <xf numFmtId="0" fontId="16" fillId="70" borderId="80" xfId="0" applyFont="1" applyFill="1" applyBorder="1" applyAlignment="1">
      <alignment horizontal="center" vertical="center"/>
    </xf>
    <xf numFmtId="0" fontId="16" fillId="70" borderId="48" xfId="0" applyFont="1" applyFill="1" applyBorder="1" applyAlignment="1">
      <alignment horizontal="center" vertical="center"/>
    </xf>
    <xf numFmtId="0" fontId="20" fillId="33" borderId="82" xfId="0" applyFont="1" applyFill="1" applyBorder="1" applyAlignment="1">
      <alignment horizontal="center" vertical="center" wrapText="1"/>
    </xf>
    <xf numFmtId="0" fontId="20" fillId="33" borderId="35"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18" fillId="0" borderId="81" xfId="0" applyFont="1" applyBorder="1" applyAlignment="1">
      <alignment horizontal="left" vertical="center" wrapText="1"/>
    </xf>
    <xf numFmtId="0" fontId="18" fillId="0" borderId="68" xfId="0" applyFont="1" applyBorder="1" applyAlignment="1">
      <alignment horizontal="left" vertical="center" wrapText="1"/>
    </xf>
    <xf numFmtId="0" fontId="17" fillId="28" borderId="81" xfId="0" applyFont="1" applyFill="1" applyBorder="1" applyAlignment="1">
      <alignment horizontal="left" vertical="center" wrapText="1"/>
    </xf>
    <xf numFmtId="0" fontId="17" fillId="28" borderId="68" xfId="0" applyFont="1" applyFill="1" applyBorder="1" applyAlignment="1">
      <alignment horizontal="left" vertical="center" wrapText="1"/>
    </xf>
    <xf numFmtId="0" fontId="95" fillId="0" borderId="0" xfId="46" applyFont="1" applyAlignment="1">
      <alignment horizontal="center" vertical="center" wrapText="1"/>
    </xf>
    <xf numFmtId="0" fontId="11" fillId="32" borderId="81" xfId="0" applyFont="1" applyFill="1" applyBorder="1" applyAlignment="1">
      <alignment horizontal="center"/>
    </xf>
    <xf numFmtId="0" fontId="11" fillId="32" borderId="68" xfId="0" applyFont="1" applyFill="1" applyBorder="1" applyAlignment="1">
      <alignment horizontal="center"/>
    </xf>
    <xf numFmtId="0" fontId="17" fillId="0" borderId="81" xfId="0" applyFont="1" applyBorder="1" applyAlignment="1">
      <alignment horizontal="left" vertical="center" wrapText="1"/>
    </xf>
    <xf numFmtId="0" fontId="17" fillId="0" borderId="68" xfId="0" applyFont="1" applyBorder="1" applyAlignment="1">
      <alignment horizontal="left" vertical="center" wrapText="1"/>
    </xf>
    <xf numFmtId="0" fontId="11" fillId="29" borderId="81" xfId="0" applyFont="1" applyFill="1" applyBorder="1" applyAlignment="1">
      <alignment horizontal="center"/>
    </xf>
    <xf numFmtId="0" fontId="11" fillId="29" borderId="68" xfId="0" applyFont="1" applyFill="1" applyBorder="1" applyAlignment="1">
      <alignment horizontal="center"/>
    </xf>
    <xf numFmtId="49" fontId="157" fillId="0" borderId="349" xfId="0" applyNumberFormat="1" applyFont="1" applyBorder="1" applyAlignment="1">
      <alignment vertical="center" wrapText="1"/>
    </xf>
    <xf numFmtId="49" fontId="157" fillId="0" borderId="350" xfId="0" applyNumberFormat="1" applyFont="1" applyBorder="1" applyAlignment="1">
      <alignment vertical="center" wrapText="1"/>
    </xf>
    <xf numFmtId="0" fontId="157" fillId="0" borderId="349" xfId="0" applyFont="1" applyBorder="1" applyAlignment="1">
      <alignment vertical="center" wrapText="1"/>
    </xf>
    <xf numFmtId="0" fontId="157" fillId="0" borderId="350" xfId="0" applyFont="1" applyBorder="1" applyAlignment="1">
      <alignment vertical="center" wrapText="1"/>
    </xf>
    <xf numFmtId="0" fontId="66" fillId="0" borderId="0" xfId="46" applyFont="1" applyAlignment="1">
      <alignment horizontal="center" vertical="center"/>
    </xf>
    <xf numFmtId="0" fontId="46" fillId="0" borderId="0" xfId="46" applyFont="1" applyAlignment="1">
      <alignment horizontal="left" vertical="center"/>
    </xf>
    <xf numFmtId="0" fontId="66" fillId="91" borderId="92" xfId="46" applyFont="1" applyFill="1" applyBorder="1" applyAlignment="1">
      <alignment horizontal="center" vertical="center"/>
    </xf>
    <xf numFmtId="0" fontId="66" fillId="91" borderId="91" xfId="46" applyFont="1" applyFill="1" applyBorder="1" applyAlignment="1">
      <alignment horizontal="center" vertical="center"/>
    </xf>
    <xf numFmtId="0" fontId="66" fillId="91" borderId="93" xfId="46" applyFont="1" applyFill="1" applyBorder="1" applyAlignment="1">
      <alignment horizontal="center" vertical="center"/>
    </xf>
    <xf numFmtId="0" fontId="44" fillId="0" borderId="64" xfId="46" applyFont="1" applyBorder="1" applyAlignment="1">
      <alignment horizontal="left" vertical="center" wrapText="1"/>
    </xf>
    <xf numFmtId="0" fontId="44" fillId="0" borderId="35" xfId="46" applyFont="1" applyBorder="1" applyAlignment="1">
      <alignment horizontal="left" vertical="center" wrapText="1"/>
    </xf>
    <xf numFmtId="0" fontId="44" fillId="0" borderId="46" xfId="46" applyFont="1" applyBorder="1" applyAlignment="1">
      <alignment horizontal="left" vertical="center" wrapText="1"/>
    </xf>
    <xf numFmtId="173" fontId="44" fillId="0" borderId="60" xfId="38" applyNumberFormat="1" applyFont="1" applyFill="1" applyBorder="1" applyAlignment="1">
      <alignment horizontal="center" vertical="center"/>
    </xf>
    <xf numFmtId="173" fontId="44" fillId="0" borderId="69" xfId="38" applyNumberFormat="1" applyFont="1" applyFill="1" applyBorder="1" applyAlignment="1">
      <alignment horizontal="center" vertical="center"/>
    </xf>
    <xf numFmtId="173" fontId="44" fillId="72" borderId="64" xfId="38" applyNumberFormat="1" applyFont="1" applyFill="1" applyBorder="1" applyAlignment="1">
      <alignment horizontal="center" vertical="center" wrapText="1"/>
    </xf>
    <xf numFmtId="173" fontId="44" fillId="72" borderId="35" xfId="38" applyNumberFormat="1" applyFont="1" applyFill="1" applyBorder="1" applyAlignment="1">
      <alignment horizontal="center" vertical="center" wrapText="1"/>
    </xf>
    <xf numFmtId="173" fontId="44" fillId="72" borderId="46" xfId="38" applyNumberFormat="1" applyFont="1" applyFill="1" applyBorder="1" applyAlignment="1">
      <alignment horizontal="center" vertical="center" wrapText="1"/>
    </xf>
    <xf numFmtId="0" fontId="47" fillId="0" borderId="24" xfId="46" applyFont="1" applyBorder="1" applyAlignment="1">
      <alignment horizontal="center" vertical="center"/>
    </xf>
    <xf numFmtId="0" fontId="44" fillId="0" borderId="0" xfId="46" applyFont="1" applyAlignment="1">
      <alignment horizontal="left" vertical="center"/>
    </xf>
    <xf numFmtId="0" fontId="44" fillId="0" borderId="60" xfId="46" applyFont="1" applyBorder="1" applyAlignment="1">
      <alignment horizontal="left" vertical="center" wrapText="1"/>
    </xf>
    <xf numFmtId="173" fontId="44" fillId="72" borderId="64" xfId="38" applyNumberFormat="1" applyFont="1" applyFill="1" applyBorder="1" applyAlignment="1">
      <alignment horizontal="center" vertical="center"/>
    </xf>
    <xf numFmtId="173" fontId="44" fillId="72" borderId="46" xfId="38" applyNumberFormat="1" applyFont="1" applyFill="1" applyBorder="1" applyAlignment="1">
      <alignment horizontal="center" vertical="center"/>
    </xf>
    <xf numFmtId="0" fontId="47" fillId="0" borderId="92" xfId="46" applyFont="1" applyBorder="1" applyAlignment="1">
      <alignment horizontal="center" vertical="center"/>
    </xf>
    <xf numFmtId="0" fontId="47" fillId="0" borderId="91" xfId="46" applyFont="1" applyBorder="1" applyAlignment="1">
      <alignment horizontal="center" vertical="center"/>
    </xf>
    <xf numFmtId="0" fontId="47" fillId="0" borderId="93" xfId="46" applyFont="1" applyBorder="1" applyAlignment="1">
      <alignment horizontal="center" vertical="center"/>
    </xf>
  </cellXfs>
  <cellStyles count="250">
    <cellStyle name="20 % - Accent1" xfId="79" builtinId="30" customBuiltin="1"/>
    <cellStyle name="20 % - Accent1 2" xfId="1" xr:uid="{00000000-0005-0000-0000-000001000000}"/>
    <cellStyle name="20 % - Accent1 3" xfId="175" xr:uid="{00000000-0005-0000-0000-0000AA000000}"/>
    <cellStyle name="20 % - Accent2" xfId="83" builtinId="34" customBuiltin="1"/>
    <cellStyle name="20 % - Accent2 2" xfId="2" xr:uid="{00000000-0005-0000-0000-000003000000}"/>
    <cellStyle name="20 % - Accent2 3" xfId="177" xr:uid="{00000000-0005-0000-0000-0000AB000000}"/>
    <cellStyle name="20 % - Accent3" xfId="87" builtinId="38" customBuiltin="1"/>
    <cellStyle name="20 % - Accent3 2" xfId="3" xr:uid="{00000000-0005-0000-0000-000005000000}"/>
    <cellStyle name="20 % - Accent3 3" xfId="179" xr:uid="{00000000-0005-0000-0000-0000AC000000}"/>
    <cellStyle name="20 % - Accent4" xfId="91" builtinId="42" customBuiltin="1"/>
    <cellStyle name="20 % - Accent4 2" xfId="4" xr:uid="{00000000-0005-0000-0000-000007000000}"/>
    <cellStyle name="20 % - Accent4 3" xfId="181" xr:uid="{00000000-0005-0000-0000-0000AD000000}"/>
    <cellStyle name="20 % - Accent5" xfId="95" builtinId="46" customBuiltin="1"/>
    <cellStyle name="20 % - Accent5 2" xfId="5" xr:uid="{00000000-0005-0000-0000-000009000000}"/>
    <cellStyle name="20 % - Accent5 3" xfId="183" xr:uid="{00000000-0005-0000-0000-0000AE000000}"/>
    <cellStyle name="20 % - Accent6" xfId="99" builtinId="50" customBuiltin="1"/>
    <cellStyle name="20 % - Accent6 2" xfId="6" xr:uid="{00000000-0005-0000-0000-00000B000000}"/>
    <cellStyle name="20 % - Accent6 3" xfId="185" xr:uid="{00000000-0005-0000-0000-0000AF000000}"/>
    <cellStyle name="40 % - Accent1" xfId="80" builtinId="31" customBuiltin="1"/>
    <cellStyle name="40 % - Accent1 2" xfId="7" xr:uid="{00000000-0005-0000-0000-00000D000000}"/>
    <cellStyle name="40 % - Accent1 3" xfId="176" xr:uid="{00000000-0005-0000-0000-0000B0000000}"/>
    <cellStyle name="40 % - Accent2" xfId="84" builtinId="35" customBuiltin="1"/>
    <cellStyle name="40 % - Accent2 2" xfId="8" xr:uid="{00000000-0005-0000-0000-00000F000000}"/>
    <cellStyle name="40 % - Accent2 3" xfId="178" xr:uid="{00000000-0005-0000-0000-0000B1000000}"/>
    <cellStyle name="40 % - Accent3" xfId="88" builtinId="39" customBuiltin="1"/>
    <cellStyle name="40 % - Accent3 2" xfId="9" xr:uid="{00000000-0005-0000-0000-000011000000}"/>
    <cellStyle name="40 % - Accent3 3" xfId="180" xr:uid="{00000000-0005-0000-0000-0000B2000000}"/>
    <cellStyle name="40 % - Accent4" xfId="92" builtinId="43" customBuiltin="1"/>
    <cellStyle name="40 % - Accent4 2" xfId="10" xr:uid="{00000000-0005-0000-0000-000013000000}"/>
    <cellStyle name="40 % - Accent4 3" xfId="182" xr:uid="{00000000-0005-0000-0000-0000B3000000}"/>
    <cellStyle name="40 % - Accent5" xfId="96" builtinId="47" customBuiltin="1"/>
    <cellStyle name="40 % - Accent5 2" xfId="11" xr:uid="{00000000-0005-0000-0000-000015000000}"/>
    <cellStyle name="40 % - Accent5 3" xfId="184" xr:uid="{00000000-0005-0000-0000-0000B4000000}"/>
    <cellStyle name="40 % - Accent6" xfId="100" builtinId="51" customBuiltin="1"/>
    <cellStyle name="40 % - Accent6 2" xfId="12" xr:uid="{00000000-0005-0000-0000-000017000000}"/>
    <cellStyle name="40 % - Accent6 3" xfId="186" xr:uid="{00000000-0005-0000-0000-0000B5000000}"/>
    <cellStyle name="60 % - Accent1" xfId="81" builtinId="32" customBuiltin="1"/>
    <cellStyle name="60 % - Accent1 2" xfId="13" xr:uid="{00000000-0005-0000-0000-000019000000}"/>
    <cellStyle name="60 % - Accent2" xfId="85" builtinId="36" customBuiltin="1"/>
    <cellStyle name="60 % - Accent2 2" xfId="14" xr:uid="{00000000-0005-0000-0000-00001B000000}"/>
    <cellStyle name="60 % - Accent3" xfId="89" builtinId="40" customBuiltin="1"/>
    <cellStyle name="60 % - Accent3 2" xfId="15" xr:uid="{00000000-0005-0000-0000-00001D000000}"/>
    <cellStyle name="60 % - Accent4" xfId="93" builtinId="44" customBuiltin="1"/>
    <cellStyle name="60 % - Accent4 2" xfId="16" xr:uid="{00000000-0005-0000-0000-00001F000000}"/>
    <cellStyle name="60 % - Accent5" xfId="97" builtinId="48" customBuiltin="1"/>
    <cellStyle name="60 % - Accent5 2" xfId="17" xr:uid="{00000000-0005-0000-0000-000021000000}"/>
    <cellStyle name="60 % - Accent6" xfId="101" builtinId="52" customBuiltin="1"/>
    <cellStyle name="60 % - Accent6 2" xfId="18" xr:uid="{00000000-0005-0000-0000-000023000000}"/>
    <cellStyle name="Accent" xfId="143" xr:uid="{681EED7F-A5C8-4FA6-A53C-F70E35287871}"/>
    <cellStyle name="Accent 1" xfId="144" xr:uid="{DFCF708A-21A3-4D45-B792-99B21A92CE45}"/>
    <cellStyle name="Accent 2" xfId="145" xr:uid="{E0981FEE-B7BC-4E29-AA75-10BF0E1565E5}"/>
    <cellStyle name="Accent 3" xfId="146" xr:uid="{5F86EE77-0053-4567-AFA6-6DA184D0546E}"/>
    <cellStyle name="Accent1" xfId="78" builtinId="29" customBuiltin="1"/>
    <cellStyle name="Accent1 2" xfId="19" xr:uid="{00000000-0005-0000-0000-000025000000}"/>
    <cellStyle name="Accent2" xfId="82" builtinId="33" customBuiltin="1"/>
    <cellStyle name="Accent2 2" xfId="20" xr:uid="{00000000-0005-0000-0000-000027000000}"/>
    <cellStyle name="Accent3" xfId="86" builtinId="37" customBuiltin="1"/>
    <cellStyle name="Accent3 2" xfId="21" xr:uid="{00000000-0005-0000-0000-000029000000}"/>
    <cellStyle name="Accent4" xfId="90" builtinId="41" customBuiltin="1"/>
    <cellStyle name="Accent4 2" xfId="22" xr:uid="{00000000-0005-0000-0000-00002B000000}"/>
    <cellStyle name="Accent5" xfId="94" builtinId="45" customBuiltin="1"/>
    <cellStyle name="Accent5 2" xfId="23" xr:uid="{00000000-0005-0000-0000-00002D000000}"/>
    <cellStyle name="Accent6" xfId="98" builtinId="49" customBuiltin="1"/>
    <cellStyle name="Accent6 2" xfId="24" xr:uid="{00000000-0005-0000-0000-00002F000000}"/>
    <cellStyle name="Avertissement" xfId="75" builtinId="11" customBuiltin="1"/>
    <cellStyle name="Avertissement 2" xfId="25" xr:uid="{00000000-0005-0000-0000-000031000000}"/>
    <cellStyle name="Bad" xfId="147" xr:uid="{177F99CB-39F1-4C74-AD67-C42A3C19B6FE}"/>
    <cellStyle name="Calcul" xfId="72" builtinId="22" customBuiltin="1"/>
    <cellStyle name="Calcul 2" xfId="26" xr:uid="{00000000-0005-0000-0000-000033000000}"/>
    <cellStyle name="Cellule liée" xfId="73" builtinId="24" customBuiltin="1"/>
    <cellStyle name="Cellule liée 2" xfId="27" xr:uid="{00000000-0005-0000-0000-000035000000}"/>
    <cellStyle name="Entrée" xfId="70" builtinId="20" customBuiltin="1"/>
    <cellStyle name="Entrée 2" xfId="28" xr:uid="{00000000-0005-0000-0000-000037000000}"/>
    <cellStyle name="Error" xfId="148" xr:uid="{70AC025C-F517-4E1D-BF15-5C41C30994A1}"/>
    <cellStyle name="Excel Built-in Normal" xfId="29" xr:uid="{00000000-0005-0000-0000-000038000000}"/>
    <cellStyle name="Footnote" xfId="149" xr:uid="{6D39AE38-6E9D-4107-A6A7-C798A04AA7A3}"/>
    <cellStyle name="Good" xfId="150" xr:uid="{ED54CF9E-3E2F-4727-95AA-26884F1F9415}"/>
    <cellStyle name="Heading" xfId="151" xr:uid="{C8845ADB-A8BD-4CF4-A2C0-F3BC8FE1A3DE}"/>
    <cellStyle name="Heading 1" xfId="152" xr:uid="{BD178D86-BCF5-4F03-815A-DA2F7F5E80F6}"/>
    <cellStyle name="Heading 2" xfId="153" xr:uid="{EE71A304-D497-4F12-98C3-ADB968F36253}"/>
    <cellStyle name="Hyperlink" xfId="154" xr:uid="{2DF850E0-5E5B-4F6D-B8A0-87B7C226DD20}"/>
    <cellStyle name="Insatisfaisant" xfId="68" builtinId="27" customBuiltin="1"/>
    <cellStyle name="Insatisfaisant 2" xfId="30" xr:uid="{00000000-0005-0000-0000-00003A000000}"/>
    <cellStyle name="Lien hypertexte" xfId="237" builtinId="8"/>
    <cellStyle name="Lien hypertexte 2" xfId="226" xr:uid="{9A40E200-8A93-48AB-99A4-126B9952D20A}"/>
    <cellStyle name="Lien hypertexte 3" xfId="240" xr:uid="{6620EDFD-D5F8-4E76-9103-4866BC4009B4}"/>
    <cellStyle name="Lien hypertexte 4" xfId="244" xr:uid="{BDFB545E-1E4C-413A-AF8F-979B4356A936}"/>
    <cellStyle name="Milliers" xfId="235" builtinId="3"/>
    <cellStyle name="Milliers 10" xfId="224" xr:uid="{028B158D-D0BD-4D1E-8076-F509E06251AE}"/>
    <cellStyle name="Milliers 11" xfId="229" xr:uid="{72A03FF1-5C3B-4059-9249-ABB63A9FC89E}"/>
    <cellStyle name="Milliers 2" xfId="31" xr:uid="{00000000-0005-0000-0000-00003C000000}"/>
    <cellStyle name="Milliers 2 10" xfId="239" xr:uid="{C503A56B-E6DB-42B8-9177-F3DC7340E031}"/>
    <cellStyle name="Milliers 2 11" xfId="242" xr:uid="{36449C7A-6C89-4DBB-9FA2-A5BF6C7E1757}"/>
    <cellStyle name="Milliers 2 12" xfId="246" xr:uid="{CA910393-32F4-4A50-A9F4-045AE13146B5}"/>
    <cellStyle name="Milliers 2 2" xfId="32" xr:uid="{00000000-0005-0000-0000-00003D000000}"/>
    <cellStyle name="Milliers 2 3" xfId="103" xr:uid="{00000000-0005-0000-0000-00003E000000}"/>
    <cellStyle name="Milliers 2 4" xfId="120" xr:uid="{00000000-0005-0000-0000-00003F000000}"/>
    <cellStyle name="Milliers 2 4 2" xfId="201" xr:uid="{00000000-0005-0000-0000-00003F000000}"/>
    <cellStyle name="Milliers 2 5" xfId="122" xr:uid="{00000000-0005-0000-0000-000040000000}"/>
    <cellStyle name="Milliers 2 5 2" xfId="203" xr:uid="{00000000-0005-0000-0000-000040000000}"/>
    <cellStyle name="Milliers 2 6" xfId="126" xr:uid="{00000000-0005-0000-0000-000041000000}"/>
    <cellStyle name="Milliers 2 6 2" xfId="207" xr:uid="{00000000-0005-0000-0000-000041000000}"/>
    <cellStyle name="Milliers 2 7" xfId="128" xr:uid="{00000000-0005-0000-0000-000042000000}"/>
    <cellStyle name="Milliers 2 7 2" xfId="209" xr:uid="{00000000-0005-0000-0000-000042000000}"/>
    <cellStyle name="Milliers 2 8" xfId="130" xr:uid="{00000000-0005-0000-0000-000043000000}"/>
    <cellStyle name="Milliers 2 8 2" xfId="211" xr:uid="{00000000-0005-0000-0000-000043000000}"/>
    <cellStyle name="Milliers 2 9" xfId="133" xr:uid="{00000000-0005-0000-0000-000044000000}"/>
    <cellStyle name="Milliers 2 9 2" xfId="214" xr:uid="{00000000-0005-0000-0000-000044000000}"/>
    <cellStyle name="Milliers 3" xfId="33" xr:uid="{00000000-0005-0000-0000-000045000000}"/>
    <cellStyle name="Milliers 4" xfId="34" xr:uid="{00000000-0005-0000-0000-000046000000}"/>
    <cellStyle name="Milliers 4 2" xfId="105" xr:uid="{00000000-0005-0000-0000-000047000000}"/>
    <cellStyle name="Milliers 5" xfId="35" xr:uid="{00000000-0005-0000-0000-000048000000}"/>
    <cellStyle name="Milliers 5 2" xfId="36" xr:uid="{00000000-0005-0000-0000-000049000000}"/>
    <cellStyle name="Milliers 5 2 2" xfId="107" xr:uid="{00000000-0005-0000-0000-00004A000000}"/>
    <cellStyle name="Milliers 5 2 2 2" xfId="190" xr:uid="{00000000-0005-0000-0000-00004A000000}"/>
    <cellStyle name="Milliers 5 2 3" xfId="167" xr:uid="{00000000-0005-0000-0000-000049000000}"/>
    <cellStyle name="Milliers 5 3" xfId="106" xr:uid="{00000000-0005-0000-0000-00004B000000}"/>
    <cellStyle name="Milliers 5 3 2" xfId="189" xr:uid="{00000000-0005-0000-0000-00004B000000}"/>
    <cellStyle name="Milliers 5 4" xfId="166" xr:uid="{00000000-0005-0000-0000-000048000000}"/>
    <cellStyle name="Milliers 6" xfId="37" xr:uid="{00000000-0005-0000-0000-00004C000000}"/>
    <cellStyle name="Milliers 6 2" xfId="108" xr:uid="{00000000-0005-0000-0000-00004D000000}"/>
    <cellStyle name="Milliers 6 2 2" xfId="191" xr:uid="{00000000-0005-0000-0000-00004D000000}"/>
    <cellStyle name="Milliers 6 3" xfId="168" xr:uid="{00000000-0005-0000-0000-00004C000000}"/>
    <cellStyle name="Milliers 7" xfId="116" xr:uid="{00000000-0005-0000-0000-00004E000000}"/>
    <cellStyle name="Milliers 8" xfId="124" xr:uid="{00000000-0005-0000-0000-00004F000000}"/>
    <cellStyle name="Milliers 8 2" xfId="205" xr:uid="{00000000-0005-0000-0000-00004F000000}"/>
    <cellStyle name="Milliers 9" xfId="160" xr:uid="{00000000-0005-0000-0000-000099000000}"/>
    <cellStyle name="Milliers 9 2" xfId="220" xr:uid="{00000000-0005-0000-0000-000099000000}"/>
    <cellStyle name="Monétaire" xfId="38" builtinId="4"/>
    <cellStyle name="Monétaire 10" xfId="119" xr:uid="{00000000-0005-0000-0000-000051000000}"/>
    <cellStyle name="Monétaire 10 2" xfId="200" xr:uid="{00000000-0005-0000-0000-000051000000}"/>
    <cellStyle name="Monétaire 11" xfId="121" xr:uid="{00000000-0005-0000-0000-000052000000}"/>
    <cellStyle name="Monétaire 11 2" xfId="202" xr:uid="{00000000-0005-0000-0000-000052000000}"/>
    <cellStyle name="Monétaire 12" xfId="125" xr:uid="{00000000-0005-0000-0000-000053000000}"/>
    <cellStyle name="Monétaire 12 2" xfId="206" xr:uid="{00000000-0005-0000-0000-000053000000}"/>
    <cellStyle name="Monétaire 13" xfId="129" xr:uid="{00000000-0005-0000-0000-000054000000}"/>
    <cellStyle name="Monétaire 13 2" xfId="210" xr:uid="{00000000-0005-0000-0000-000054000000}"/>
    <cellStyle name="Monétaire 14" xfId="132" xr:uid="{00000000-0005-0000-0000-000055000000}"/>
    <cellStyle name="Monétaire 14 2" xfId="213" xr:uid="{00000000-0005-0000-0000-000055000000}"/>
    <cellStyle name="Monétaire 15" xfId="138" xr:uid="{00000000-0005-0000-0000-00009A000000}"/>
    <cellStyle name="Monétaire 15 2" xfId="218" xr:uid="{00000000-0005-0000-0000-00009A000000}"/>
    <cellStyle name="Monétaire 16" xfId="164" xr:uid="{62378ADB-2CB6-4210-A52C-7AE2062D7AC1}"/>
    <cellStyle name="Monétaire 17" xfId="169" xr:uid="{00000000-0005-0000-0000-0000C4000000}"/>
    <cellStyle name="Monétaire 18" xfId="231" xr:uid="{D823AF4E-35BA-4120-982C-0925401EB02F}"/>
    <cellStyle name="Monétaire 2" xfId="39" xr:uid="{00000000-0005-0000-0000-000056000000}"/>
    <cellStyle name="Monétaire 2 2" xfId="127" xr:uid="{00000000-0005-0000-0000-000057000000}"/>
    <cellStyle name="Monétaire 2 2 2" xfId="208" xr:uid="{00000000-0005-0000-0000-000057000000}"/>
    <cellStyle name="Monétaire 2 3" xfId="131" xr:uid="{00000000-0005-0000-0000-000058000000}"/>
    <cellStyle name="Monétaire 2 3 2" xfId="212" xr:uid="{00000000-0005-0000-0000-000058000000}"/>
    <cellStyle name="Monétaire 2 4" xfId="134" xr:uid="{00000000-0005-0000-0000-000059000000}"/>
    <cellStyle name="Monétaire 2 4 2" xfId="215" xr:uid="{00000000-0005-0000-0000-000059000000}"/>
    <cellStyle name="Monétaire 2 5" xfId="161" xr:uid="{00000000-0005-0000-0000-000045000000}"/>
    <cellStyle name="Monétaire 2 5 2" xfId="221" xr:uid="{00000000-0005-0000-0000-000045000000}"/>
    <cellStyle name="Monétaire 3" xfId="40" xr:uid="{00000000-0005-0000-0000-00005A000000}"/>
    <cellStyle name="Monétaire 3 2" xfId="162" xr:uid="{D8ADD7AF-15FC-449B-AA83-78089158A070}"/>
    <cellStyle name="Monétaire 3 2 2" xfId="222" xr:uid="{D8ADD7AF-15FC-449B-AA83-78089158A070}"/>
    <cellStyle name="Monétaire 4" xfId="41" xr:uid="{00000000-0005-0000-0000-00005B000000}"/>
    <cellStyle name="Monétaire 4 2" xfId="42" xr:uid="{00000000-0005-0000-0000-00005C000000}"/>
    <cellStyle name="Monétaire 4 2 2" xfId="111" xr:uid="{00000000-0005-0000-0000-00005D000000}"/>
    <cellStyle name="Monétaire 4 2 2 2" xfId="194" xr:uid="{00000000-0005-0000-0000-00005D000000}"/>
    <cellStyle name="Monétaire 4 2 3" xfId="171" xr:uid="{00000000-0005-0000-0000-00005C000000}"/>
    <cellStyle name="Monétaire 4 3" xfId="110" xr:uid="{00000000-0005-0000-0000-00005E000000}"/>
    <cellStyle name="Monétaire 4 3 2" xfId="193" xr:uid="{00000000-0005-0000-0000-00005E000000}"/>
    <cellStyle name="Monétaire 4 4" xfId="170" xr:uid="{00000000-0005-0000-0000-00005B000000}"/>
    <cellStyle name="Monétaire 5" xfId="43" xr:uid="{00000000-0005-0000-0000-00005F000000}"/>
    <cellStyle name="Monétaire 5 2" xfId="112" xr:uid="{00000000-0005-0000-0000-000060000000}"/>
    <cellStyle name="Monétaire 5 2 2" xfId="195" xr:uid="{00000000-0005-0000-0000-000060000000}"/>
    <cellStyle name="Monétaire 5 3" xfId="172" xr:uid="{00000000-0005-0000-0000-00005F000000}"/>
    <cellStyle name="Monétaire 6" xfId="44" xr:uid="{00000000-0005-0000-0000-000061000000}"/>
    <cellStyle name="Monétaire 6 2" xfId="113" xr:uid="{00000000-0005-0000-0000-000062000000}"/>
    <cellStyle name="Monétaire 6 2 2" xfId="196" xr:uid="{00000000-0005-0000-0000-000062000000}"/>
    <cellStyle name="Monétaire 6 3" xfId="173" xr:uid="{00000000-0005-0000-0000-000061000000}"/>
    <cellStyle name="Monétaire 7" xfId="109" xr:uid="{00000000-0005-0000-0000-000063000000}"/>
    <cellStyle name="Monétaire 7 2" xfId="192" xr:uid="{00000000-0005-0000-0000-000063000000}"/>
    <cellStyle name="Monétaire 8" xfId="117" xr:uid="{00000000-0005-0000-0000-000064000000}"/>
    <cellStyle name="Monétaire 8 2" xfId="198" xr:uid="{00000000-0005-0000-0000-000064000000}"/>
    <cellStyle name="Monétaire 9" xfId="118" xr:uid="{00000000-0005-0000-0000-000065000000}"/>
    <cellStyle name="Monétaire 9 2" xfId="199" xr:uid="{00000000-0005-0000-0000-000065000000}"/>
    <cellStyle name="Neutral" xfId="155" xr:uid="{C508489E-D467-4FF6-B5D5-E0CB982CD713}"/>
    <cellStyle name="Neutre" xfId="69" builtinId="28" customBuiltin="1"/>
    <cellStyle name="Neutre 2" xfId="45" xr:uid="{00000000-0005-0000-0000-000067000000}"/>
    <cellStyle name="Normal" xfId="0" builtinId="0" customBuiltin="1"/>
    <cellStyle name="Normal 10" xfId="165" xr:uid="{94C9BE08-5030-4D0E-8818-D83EE0643863}"/>
    <cellStyle name="Normal 11" xfId="225" xr:uid="{00000000-0005-0000-0000-0000E5000000}"/>
    <cellStyle name="Normal 12" xfId="227" xr:uid="{C5CFE35A-C537-4C13-AFB2-353083CF3B4F}"/>
    <cellStyle name="Normal 13" xfId="228" xr:uid="{D1D28699-DCAB-4398-A5AD-D0504955C917}"/>
    <cellStyle name="Normal 14" xfId="230" xr:uid="{EAB9789B-519A-4513-9504-98440CE511D3}"/>
    <cellStyle name="Normal 15" xfId="236" xr:uid="{78E3D32F-F0F3-4EDF-8957-E2E5ACC89925}"/>
    <cellStyle name="Normal 16" xfId="243" xr:uid="{98C25C0A-58C5-400B-81C4-8981F1179AEE}"/>
    <cellStyle name="Normal 17" xfId="247" xr:uid="{914A6C05-9D2F-4691-94F6-D1AA60F3A368}"/>
    <cellStyle name="Normal 18" xfId="248" xr:uid="{C5F428E1-760C-4B97-AD32-3F10A22412AE}"/>
    <cellStyle name="Normal 19" xfId="249" xr:uid="{29E162C2-1444-4761-B87B-7EBDB18FB0CC}"/>
    <cellStyle name="Normal 2" xfId="46" xr:uid="{00000000-0005-0000-0000-000069000000}"/>
    <cellStyle name="Normal 2 2" xfId="61" xr:uid="{00000000-0005-0000-0000-00006A000000}"/>
    <cellStyle name="Normal 2 2 2" xfId="232" xr:uid="{57B280B6-761F-445E-994F-68F0153DEEF3}"/>
    <cellStyle name="Normal 2 2 3" xfId="233" xr:uid="{1F585C39-D1B1-42CB-9597-517A9044D318}"/>
    <cellStyle name="Normal 2 3" xfId="139" xr:uid="{00000000-0005-0000-0000-000003000000}"/>
    <cellStyle name="Normal 2 4" xfId="238" xr:uid="{74EE503E-AE06-4B9D-BB82-003D9F9AD9D5}"/>
    <cellStyle name="Normal 2 5" xfId="241" xr:uid="{44BC6B11-2675-484E-83D9-DB63C793B52B}"/>
    <cellStyle name="Normal 2 6" xfId="245" xr:uid="{B45861BC-C1D7-44D3-98F3-C0E184FCB406}"/>
    <cellStyle name="Normal 3" xfId="47" xr:uid="{00000000-0005-0000-0000-00006B000000}"/>
    <cellStyle name="Normal 3 2" xfId="141" xr:uid="{185CC81B-FDB8-4AD0-81B9-06D75AA9B3BE}"/>
    <cellStyle name="Normal 4" xfId="48" xr:uid="{00000000-0005-0000-0000-00006C000000}"/>
    <cellStyle name="Normal 4 2" xfId="163" xr:uid="{8DDF858A-9FD4-42BF-AF9D-42F8EF619A4B}"/>
    <cellStyle name="Normal 4 2 2" xfId="223" xr:uid="{8DDF858A-9FD4-42BF-AF9D-42F8EF619A4B}"/>
    <cellStyle name="Normal 4 3" xfId="234" xr:uid="{1DDC5F59-F44B-4D7D-978D-39FBD5CCCDC0}"/>
    <cellStyle name="Normal 5" xfId="49" xr:uid="{00000000-0005-0000-0000-00006D000000}"/>
    <cellStyle name="Normal 5 2" xfId="114" xr:uid="{00000000-0005-0000-0000-00006E000000}"/>
    <cellStyle name="Normal 5 2 2" xfId="197" xr:uid="{00000000-0005-0000-0000-00006E000000}"/>
    <cellStyle name="Normal 5 3" xfId="174" xr:uid="{00000000-0005-0000-0000-00006D000000}"/>
    <cellStyle name="Normal 6" xfId="104" xr:uid="{00000000-0005-0000-0000-00006F000000}"/>
    <cellStyle name="Normal 6 2" xfId="188" xr:uid="{00000000-0005-0000-0000-00006F000000}"/>
    <cellStyle name="Normal 7" xfId="123" xr:uid="{00000000-0005-0000-0000-000070000000}"/>
    <cellStyle name="Normal 7 2" xfId="204" xr:uid="{00000000-0005-0000-0000-000070000000}"/>
    <cellStyle name="Normal 8" xfId="135" xr:uid="{00000000-0005-0000-0000-000071000000}"/>
    <cellStyle name="Normal 8 2" xfId="216" xr:uid="{00000000-0005-0000-0000-000071000000}"/>
    <cellStyle name="Normal 9" xfId="137" xr:uid="{00000000-0005-0000-0000-00009E000000}"/>
    <cellStyle name="Normal 9 2" xfId="217" xr:uid="{00000000-0005-0000-0000-00009E000000}"/>
    <cellStyle name="Note 2" xfId="50" xr:uid="{00000000-0005-0000-0000-000072000000}"/>
    <cellStyle name="Note 2 2" xfId="115" xr:uid="{00000000-0005-0000-0000-000073000000}"/>
    <cellStyle name="Note 2 3" xfId="142" xr:uid="{45D3AABA-7601-4EA8-B97A-3ED73E6EE007}"/>
    <cellStyle name="Note 3" xfId="102" xr:uid="{00000000-0005-0000-0000-000074000000}"/>
    <cellStyle name="Note 3 2" xfId="187" xr:uid="{00000000-0005-0000-0000-000074000000}"/>
    <cellStyle name="Pourcentage" xfId="136" builtinId="5"/>
    <cellStyle name="Pourcentage 2" xfId="140" xr:uid="{00000000-0005-0000-0000-0000A3000000}"/>
    <cellStyle name="Pourcentage 2 2" xfId="219" xr:uid="{00000000-0005-0000-0000-0000A3000000}"/>
    <cellStyle name="Result" xfId="156" xr:uid="{4F65C6D1-0CE2-4F76-95D8-EB6B872460E1}"/>
    <cellStyle name="Satisfaisant" xfId="67" builtinId="26" customBuiltin="1"/>
    <cellStyle name="Satisfaisant 2" xfId="51" xr:uid="{00000000-0005-0000-0000-000077000000}"/>
    <cellStyle name="Sortie" xfId="71" builtinId="21" customBuiltin="1"/>
    <cellStyle name="Sortie 2" xfId="52" xr:uid="{00000000-0005-0000-0000-000079000000}"/>
    <cellStyle name="Status" xfId="157" xr:uid="{0ED82D0B-D4D2-4F5E-A95B-6CA7F388C27F}"/>
    <cellStyle name="Text" xfId="158" xr:uid="{7432ED13-FF82-48CF-99CC-74387407D13D}"/>
    <cellStyle name="Texte explicatif" xfId="76" builtinId="53" customBuiltin="1"/>
    <cellStyle name="Texte explicatif 2" xfId="53" xr:uid="{00000000-0005-0000-0000-00007B000000}"/>
    <cellStyle name="Titre" xfId="62" builtinId="15" customBuiltin="1"/>
    <cellStyle name="Titre 2" xfId="54" xr:uid="{00000000-0005-0000-0000-00007D000000}"/>
    <cellStyle name="Titre 1" xfId="63" builtinId="16" customBuiltin="1"/>
    <cellStyle name="Titre 1 2" xfId="55" xr:uid="{00000000-0005-0000-0000-00007F000000}"/>
    <cellStyle name="Titre 2" xfId="64" builtinId="17" customBuiltin="1"/>
    <cellStyle name="Titre 2 2" xfId="56" xr:uid="{00000000-0005-0000-0000-000081000000}"/>
    <cellStyle name="Titre 3" xfId="65" builtinId="18" customBuiltin="1"/>
    <cellStyle name="Titre 3 2" xfId="57" xr:uid="{00000000-0005-0000-0000-000083000000}"/>
    <cellStyle name="Titre 4" xfId="66" builtinId="19" customBuiltin="1"/>
    <cellStyle name="Titre 4 2" xfId="58" xr:uid="{00000000-0005-0000-0000-000085000000}"/>
    <cellStyle name="Total" xfId="77" builtinId="25" customBuiltin="1"/>
    <cellStyle name="Total 2" xfId="59" xr:uid="{00000000-0005-0000-0000-000087000000}"/>
    <cellStyle name="Vérification" xfId="74" builtinId="23" customBuiltin="1"/>
    <cellStyle name="Vérification 2" xfId="60" xr:uid="{00000000-0005-0000-0000-000089000000}"/>
    <cellStyle name="Warning" xfId="159" xr:uid="{8DBE5D3F-503F-4BA7-89F9-E5CFE434C4D2}"/>
  </cellStyles>
  <dxfs count="5">
    <dxf>
      <font>
        <color rgb="FF9C0006"/>
      </font>
    </dxf>
    <dxf>
      <fill>
        <patternFill>
          <bgColor rgb="FFFF0000"/>
        </patternFill>
      </fill>
    </dxf>
    <dxf>
      <font>
        <color rgb="FF9C0006"/>
      </font>
    </dxf>
    <dxf>
      <font>
        <color rgb="FF9C0006"/>
      </font>
      <fill>
        <patternFill>
          <bgColor rgb="FFFFC7CE"/>
        </patternFill>
      </fill>
    </dxf>
    <dxf>
      <fill>
        <patternFill>
          <fgColor theme="0"/>
          <bgColor theme="0"/>
        </patternFill>
      </fill>
    </dxf>
  </dxfs>
  <tableStyles count="0" defaultTableStyle="TableStyleMedium2" defaultPivotStyle="PivotStyleLight16"/>
  <colors>
    <mruColors>
      <color rgb="FFFFF9E7"/>
      <color rgb="FFECF4FA"/>
      <color rgb="FFF5FAFD"/>
      <color rgb="FFFEF5F0"/>
      <color rgb="FFFEF8F4"/>
      <color rgb="FFFDF0E9"/>
      <color rgb="FFF4F9F1"/>
      <color rgb="FFFFD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0</xdr:col>
      <xdr:colOff>28575</xdr:colOff>
      <xdr:row>0</xdr:row>
      <xdr:rowOff>0</xdr:rowOff>
    </xdr:to>
    <xdr:sp macro="" textlink="" fLocksText="0">
      <xdr:nvSpPr>
        <xdr:cNvPr id="7169" name="WordArt 1">
          <a:extLst>
            <a:ext uri="{FF2B5EF4-FFF2-40B4-BE49-F238E27FC236}">
              <a16:creationId xmlns:a16="http://schemas.microsoft.com/office/drawing/2014/main" id="{00000000-0008-0000-1200-0000011C0000}"/>
            </a:ext>
          </a:extLst>
        </xdr:cNvPr>
        <xdr:cNvSpPr>
          <a:spLocks noChangeArrowheads="1"/>
        </xdr:cNvSpPr>
      </xdr:nvSpPr>
      <xdr:spPr bwMode="auto">
        <a:xfrm>
          <a:off x="28575" y="0"/>
          <a:ext cx="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0" i="0" u="none" strike="noStrike" baseline="0">
              <a:solidFill>
                <a:srgbClr val="FFFFFF"/>
              </a:solidFill>
              <a:latin typeface="Arial Black"/>
            </a:rPr>
            <a:t>A la place de cette présentation détaillée du CR</a:t>
          </a:r>
        </a:p>
        <a:p>
          <a:pPr algn="l" rtl="0">
            <a:defRPr sz="1000"/>
          </a:pPr>
          <a:r>
            <a:rPr lang="fr-FR" sz="3600" b="0" i="0" u="none" strike="noStrike" baseline="0">
              <a:solidFill>
                <a:srgbClr val="FFFFFF"/>
              </a:solidFill>
              <a:latin typeface="Arial Black"/>
            </a:rPr>
            <a:t>le choix de la présentation du CR et du TF agrégés pourrait être privilégié</a:t>
          </a:r>
        </a:p>
        <a:p>
          <a:pPr algn="l" rtl="0">
            <a:defRPr sz="1000"/>
          </a:pPr>
          <a:r>
            <a:rPr lang="fr-FR" sz="3600" b="0" i="0" u="none" strike="noStrike" baseline="0">
              <a:solidFill>
                <a:srgbClr val="FFFFFF"/>
              </a:solidFill>
              <a:latin typeface="Arial Black"/>
            </a:rPr>
            <a:t>(voir ci-contre).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0</xdr:rowOff>
    </xdr:from>
    <xdr:to>
      <xdr:col>0</xdr:col>
      <xdr:colOff>28575</xdr:colOff>
      <xdr:row>0</xdr:row>
      <xdr:rowOff>0</xdr:rowOff>
    </xdr:to>
    <xdr:sp macro="" textlink="" fLocksText="0">
      <xdr:nvSpPr>
        <xdr:cNvPr id="2" name="WordArt 1">
          <a:extLst>
            <a:ext uri="{FF2B5EF4-FFF2-40B4-BE49-F238E27FC236}">
              <a16:creationId xmlns:a16="http://schemas.microsoft.com/office/drawing/2014/main" id="{09646662-4279-468B-8B55-A1D4FDF6D025}"/>
            </a:ext>
          </a:extLst>
        </xdr:cNvPr>
        <xdr:cNvSpPr>
          <a:spLocks noChangeArrowheads="1"/>
        </xdr:cNvSpPr>
      </xdr:nvSpPr>
      <xdr:spPr bwMode="auto">
        <a:xfrm>
          <a:off x="28575" y="0"/>
          <a:ext cx="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0" i="0" u="none" strike="noStrike" baseline="0">
              <a:solidFill>
                <a:srgbClr val="FFFFFF"/>
              </a:solidFill>
              <a:latin typeface="Arial Black"/>
            </a:rPr>
            <a:t>A la place de cette présentation détaillée du CR</a:t>
          </a:r>
        </a:p>
        <a:p>
          <a:pPr algn="l" rtl="0">
            <a:defRPr sz="1000"/>
          </a:pPr>
          <a:r>
            <a:rPr lang="fr-FR" sz="3600" b="0" i="0" u="none" strike="noStrike" baseline="0">
              <a:solidFill>
                <a:srgbClr val="FFFFFF"/>
              </a:solidFill>
              <a:latin typeface="Arial Black"/>
            </a:rPr>
            <a:t>le choix de la présentation du CR et du TF agrégés pourrait être privilégié</a:t>
          </a:r>
        </a:p>
        <a:p>
          <a:pPr algn="l" rtl="0">
            <a:defRPr sz="1000"/>
          </a:pPr>
          <a:r>
            <a:rPr lang="fr-FR" sz="3600" b="0" i="0" u="none" strike="noStrike" baseline="0">
              <a:solidFill>
                <a:srgbClr val="FFFFFF"/>
              </a:solidFill>
              <a:latin typeface="Arial Black"/>
            </a:rPr>
            <a:t>(voir ci-contre).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vmlDrawing" Target="../drawings/vmlDrawing20.v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9">
    <tabColor theme="4" tint="0.39997558519241921"/>
    <pageSetUpPr fitToPage="1"/>
  </sheetPr>
  <dimension ref="B1:P30"/>
  <sheetViews>
    <sheetView showGridLines="0" tabSelected="1" zoomScaleNormal="100" zoomScaleSheetLayoutView="130" workbookViewId="0">
      <selection activeCell="B33" sqref="B33"/>
    </sheetView>
  </sheetViews>
  <sheetFormatPr baseColWidth="10" defaultRowHeight="12.75"/>
  <cols>
    <col min="1" max="1" width="4.28515625" style="819" customWidth="1"/>
    <col min="2" max="2" width="40.28515625" style="819" bestFit="1" customWidth="1"/>
    <col min="3" max="3" width="13.85546875" style="819" bestFit="1" customWidth="1"/>
    <col min="4" max="4" width="8.5703125" style="819" bestFit="1" customWidth="1"/>
    <col min="5" max="5" width="1.5703125" style="819" customWidth="1"/>
    <col min="6" max="9" width="5.85546875" style="819" customWidth="1"/>
    <col min="10" max="10" width="3.7109375" style="838" bestFit="1" customWidth="1"/>
    <col min="11" max="14" width="5.85546875" style="838" customWidth="1"/>
    <col min="15" max="15" width="1.140625" style="838" customWidth="1"/>
    <col min="16" max="16" width="15.5703125" style="838" customWidth="1"/>
    <col min="17" max="16384" width="11.42578125" style="819"/>
  </cols>
  <sheetData>
    <row r="1" spans="2:16" s="817" customFormat="1">
      <c r="B1" s="1170"/>
      <c r="C1" s="1170"/>
      <c r="D1" s="1170"/>
      <c r="E1" s="1170"/>
      <c r="F1" s="1170"/>
      <c r="G1" s="1170"/>
      <c r="H1" s="1170"/>
      <c r="I1" s="1170"/>
      <c r="J1" s="1170"/>
      <c r="K1" s="1170"/>
      <c r="L1" s="1170"/>
      <c r="M1" s="1170"/>
      <c r="N1" s="1170"/>
      <c r="O1" s="1170"/>
      <c r="P1" s="1170"/>
    </row>
    <row r="2" spans="2:16" s="63" customFormat="1" ht="18.75">
      <c r="B2" s="1178" t="s">
        <v>381</v>
      </c>
      <c r="C2" s="1178"/>
      <c r="D2" s="1178"/>
      <c r="E2" s="1178"/>
      <c r="F2" s="1178"/>
      <c r="G2" s="1178"/>
      <c r="H2" s="1178"/>
      <c r="I2" s="1178"/>
      <c r="J2" s="1178"/>
      <c r="K2" s="1178"/>
      <c r="L2" s="1178"/>
      <c r="M2" s="1178"/>
      <c r="N2" s="1178"/>
      <c r="O2" s="1178"/>
      <c r="P2" s="1178"/>
    </row>
    <row r="3" spans="2:16" s="63" customFormat="1" ht="18.75">
      <c r="B3" s="1178" t="s">
        <v>402</v>
      </c>
      <c r="C3" s="1178"/>
      <c r="D3" s="1178"/>
      <c r="E3" s="1178"/>
      <c r="F3" s="1178"/>
      <c r="G3" s="1178"/>
      <c r="H3" s="1178"/>
      <c r="I3" s="1178"/>
      <c r="J3" s="1178"/>
      <c r="K3" s="1178"/>
      <c r="L3" s="1178"/>
      <c r="M3" s="1178"/>
      <c r="N3" s="1178"/>
      <c r="O3" s="1178"/>
      <c r="P3" s="1178"/>
    </row>
    <row r="4" spans="2:16" s="63" customFormat="1" ht="18.75">
      <c r="B4" s="1179" t="s">
        <v>2862</v>
      </c>
      <c r="C4" s="1179"/>
      <c r="D4" s="1179"/>
      <c r="E4" s="1179"/>
      <c r="F4" s="1179"/>
      <c r="G4" s="1179"/>
      <c r="H4" s="1179"/>
      <c r="I4" s="1179"/>
      <c r="J4" s="1179"/>
      <c r="K4" s="1179"/>
      <c r="L4" s="1179"/>
      <c r="M4" s="1179"/>
      <c r="N4" s="1179"/>
      <c r="O4" s="1179"/>
      <c r="P4" s="1179"/>
    </row>
    <row r="5" spans="2:16" s="817" customFormat="1" ht="18.75">
      <c r="B5" s="1178" t="s">
        <v>2827</v>
      </c>
      <c r="C5" s="1178"/>
      <c r="D5" s="1178"/>
      <c r="E5" s="1178"/>
      <c r="F5" s="1178"/>
      <c r="G5" s="1178"/>
      <c r="H5" s="1178"/>
      <c r="I5" s="1178"/>
      <c r="J5" s="1178"/>
      <c r="K5" s="1178"/>
      <c r="L5" s="1178"/>
      <c r="M5" s="1178"/>
      <c r="N5" s="1178"/>
      <c r="O5" s="1178"/>
      <c r="P5" s="1178"/>
    </row>
    <row r="6" spans="2:16" s="817" customFormat="1">
      <c r="B6" s="66"/>
      <c r="C6" s="66"/>
      <c r="D6" s="66"/>
      <c r="E6" s="66"/>
      <c r="F6" s="66"/>
      <c r="G6" s="66"/>
      <c r="H6" s="66"/>
      <c r="I6" s="66"/>
      <c r="J6" s="66"/>
      <c r="K6" s="66"/>
      <c r="L6" s="66"/>
      <c r="M6" s="66"/>
      <c r="N6" s="66"/>
      <c r="O6" s="66"/>
      <c r="P6" s="66"/>
    </row>
    <row r="7" spans="2:16" s="817" customFormat="1">
      <c r="B7" s="1199" t="s">
        <v>382</v>
      </c>
      <c r="C7" s="1200"/>
      <c r="D7" s="1200"/>
      <c r="E7" s="1200"/>
      <c r="F7" s="1200"/>
      <c r="G7" s="1200"/>
      <c r="H7" s="1200"/>
      <c r="I7" s="1200"/>
      <c r="J7" s="1200"/>
      <c r="K7" s="1200"/>
      <c r="L7" s="1200"/>
      <c r="M7" s="1200"/>
      <c r="N7" s="1200"/>
      <c r="O7" s="1200"/>
      <c r="P7" s="1201"/>
    </row>
    <row r="8" spans="2:16" s="817" customFormat="1">
      <c r="B8" s="816"/>
      <c r="C8" s="816"/>
      <c r="D8" s="816"/>
      <c r="E8" s="816"/>
      <c r="F8" s="816"/>
      <c r="G8" s="816"/>
      <c r="H8" s="816"/>
      <c r="I8" s="816"/>
      <c r="J8" s="816"/>
      <c r="K8" s="816"/>
      <c r="L8" s="816"/>
      <c r="M8" s="816"/>
      <c r="N8" s="816"/>
      <c r="O8" s="816"/>
      <c r="P8" s="816"/>
    </row>
    <row r="9" spans="2:16" s="817" customFormat="1">
      <c r="B9" s="816"/>
      <c r="C9" s="816"/>
      <c r="D9" s="816"/>
      <c r="E9" s="816"/>
      <c r="F9" s="1205" t="s">
        <v>2867</v>
      </c>
      <c r="G9" s="1205"/>
      <c r="H9" s="1205"/>
      <c r="I9" s="1205"/>
      <c r="J9" s="816"/>
      <c r="K9" s="1205" t="s">
        <v>2868</v>
      </c>
      <c r="L9" s="1205"/>
      <c r="M9" s="1205"/>
      <c r="N9" s="1205"/>
      <c r="O9" s="816"/>
      <c r="P9" s="816"/>
    </row>
    <row r="10" spans="2:16" s="817" customFormat="1" ht="17.25" customHeight="1">
      <c r="C10" s="816"/>
      <c r="D10" s="816"/>
      <c r="E10" s="816"/>
      <c r="F10" s="1202" t="s">
        <v>2865</v>
      </c>
      <c r="G10" s="1203"/>
      <c r="H10" s="1203"/>
      <c r="I10" s="1204"/>
      <c r="J10" s="816"/>
      <c r="K10" s="1202" t="s">
        <v>2866</v>
      </c>
      <c r="L10" s="1203"/>
      <c r="M10" s="1203"/>
      <c r="N10" s="1204"/>
      <c r="O10" s="816"/>
      <c r="P10" s="1206" t="s">
        <v>2864</v>
      </c>
    </row>
    <row r="11" spans="2:16" ht="12.75" customHeight="1">
      <c r="B11" s="352" t="s">
        <v>383</v>
      </c>
      <c r="C11" s="1183" t="s">
        <v>384</v>
      </c>
      <c r="D11" s="1184"/>
      <c r="E11" s="353"/>
      <c r="F11" s="1183" t="s">
        <v>385</v>
      </c>
      <c r="G11" s="1198"/>
      <c r="H11" s="1198"/>
      <c r="I11" s="1184"/>
      <c r="J11" s="818"/>
      <c r="K11" s="1183" t="s">
        <v>385</v>
      </c>
      <c r="L11" s="1198"/>
      <c r="M11" s="1198"/>
      <c r="N11" s="1184"/>
      <c r="O11" s="819"/>
      <c r="P11" s="1207"/>
    </row>
    <row r="12" spans="2:16">
      <c r="B12" s="1174" t="s">
        <v>386</v>
      </c>
      <c r="C12" s="1175" t="s">
        <v>387</v>
      </c>
      <c r="D12" s="354" t="s">
        <v>388</v>
      </c>
      <c r="E12" s="353"/>
      <c r="F12" s="1177">
        <v>1115</v>
      </c>
      <c r="G12" s="1177"/>
      <c r="H12" s="1177"/>
      <c r="I12" s="1177"/>
      <c r="J12" s="356" t="s">
        <v>389</v>
      </c>
      <c r="K12" s="1185">
        <v>0</v>
      </c>
      <c r="L12" s="1186"/>
      <c r="M12" s="1186"/>
      <c r="N12" s="1187"/>
      <c r="O12" s="820"/>
      <c r="P12" s="840">
        <v>1115</v>
      </c>
    </row>
    <row r="13" spans="2:16">
      <c r="B13" s="1174"/>
      <c r="C13" s="1175"/>
      <c r="D13" s="354" t="s">
        <v>390</v>
      </c>
      <c r="E13" s="353"/>
      <c r="F13" s="1197">
        <v>20</v>
      </c>
      <c r="G13" s="1197"/>
      <c r="H13" s="1197"/>
      <c r="I13" s="1197"/>
      <c r="J13" s="818"/>
      <c r="K13" s="1197">
        <v>6</v>
      </c>
      <c r="L13" s="1197"/>
      <c r="M13" s="1197"/>
      <c r="N13" s="1197"/>
      <c r="O13" s="820"/>
      <c r="P13" s="840">
        <v>26</v>
      </c>
    </row>
    <row r="14" spans="2:16">
      <c r="B14" s="1174"/>
      <c r="C14" s="354" t="s">
        <v>391</v>
      </c>
      <c r="D14" s="354" t="s">
        <v>392</v>
      </c>
      <c r="E14" s="353"/>
      <c r="F14" s="1177">
        <v>380</v>
      </c>
      <c r="G14" s="1177"/>
      <c r="H14" s="1177"/>
      <c r="I14" s="1177"/>
      <c r="J14" s="818"/>
      <c r="K14" s="1177">
        <v>222</v>
      </c>
      <c r="L14" s="1177"/>
      <c r="M14" s="1177"/>
      <c r="N14" s="1177"/>
      <c r="O14" s="820"/>
      <c r="P14" s="840">
        <v>602</v>
      </c>
    </row>
    <row r="15" spans="2:16">
      <c r="B15" s="821" t="s">
        <v>393</v>
      </c>
      <c r="C15" s="821"/>
      <c r="D15" s="821"/>
      <c r="E15" s="355"/>
      <c r="F15" s="1182">
        <v>1515</v>
      </c>
      <c r="G15" s="1182"/>
      <c r="H15" s="1182"/>
      <c r="I15" s="1182"/>
      <c r="J15" s="822"/>
      <c r="K15" s="1182">
        <v>228</v>
      </c>
      <c r="L15" s="1182"/>
      <c r="M15" s="1182"/>
      <c r="N15" s="1182"/>
      <c r="O15" s="823"/>
      <c r="P15" s="841">
        <v>1743</v>
      </c>
    </row>
    <row r="16" spans="2:16" ht="13.5" thickBot="1">
      <c r="B16" s="824"/>
      <c r="C16" s="824"/>
      <c r="D16" s="824"/>
      <c r="E16" s="355"/>
      <c r="F16" s="823"/>
      <c r="G16" s="823"/>
      <c r="H16" s="823"/>
      <c r="I16" s="823"/>
      <c r="J16" s="822"/>
      <c r="K16" s="825"/>
      <c r="L16" s="825"/>
      <c r="M16" s="825"/>
      <c r="N16" s="825"/>
      <c r="O16" s="823"/>
      <c r="P16" s="826"/>
    </row>
    <row r="17" spans="2:16" ht="13.5" thickBot="1">
      <c r="B17" s="1171" t="s">
        <v>394</v>
      </c>
      <c r="C17" s="1172"/>
      <c r="D17" s="1173"/>
      <c r="E17" s="355"/>
      <c r="F17" s="1193"/>
      <c r="G17" s="1194"/>
      <c r="H17" s="1194"/>
      <c r="I17" s="1195"/>
      <c r="J17" s="827"/>
      <c r="K17" s="828"/>
      <c r="L17" s="829"/>
      <c r="M17" s="829"/>
      <c r="N17" s="830"/>
      <c r="O17" s="831"/>
      <c r="P17" s="832">
        <v>0</v>
      </c>
    </row>
    <row r="18" spans="2:16">
      <c r="B18" s="833"/>
      <c r="C18" s="824"/>
      <c r="D18" s="824"/>
      <c r="E18" s="355"/>
      <c r="F18" s="823"/>
      <c r="G18" s="823"/>
      <c r="H18" s="823"/>
      <c r="I18" s="823"/>
      <c r="J18" s="822"/>
      <c r="K18" s="834"/>
      <c r="L18" s="834"/>
      <c r="M18" s="834"/>
      <c r="N18" s="834"/>
      <c r="O18" s="823"/>
      <c r="P18" s="826"/>
    </row>
    <row r="19" spans="2:16">
      <c r="B19" s="1174" t="s">
        <v>2863</v>
      </c>
      <c r="C19" s="1175" t="s">
        <v>387</v>
      </c>
      <c r="D19" s="354" t="s">
        <v>388</v>
      </c>
      <c r="E19" s="353"/>
      <c r="F19" s="1177">
        <v>635</v>
      </c>
      <c r="G19" s="1177"/>
      <c r="H19" s="1177"/>
      <c r="I19" s="1177"/>
      <c r="J19" s="356" t="s">
        <v>395</v>
      </c>
      <c r="K19" s="835"/>
      <c r="L19" s="835"/>
      <c r="M19" s="835"/>
      <c r="N19" s="835"/>
      <c r="O19" s="820"/>
      <c r="P19" s="840">
        <v>635</v>
      </c>
    </row>
    <row r="20" spans="2:16">
      <c r="B20" s="1174"/>
      <c r="C20" s="1175"/>
      <c r="D20" s="354" t="s">
        <v>390</v>
      </c>
      <c r="E20" s="353"/>
      <c r="F20" s="1177">
        <v>153</v>
      </c>
      <c r="G20" s="1177"/>
      <c r="H20" s="1177"/>
      <c r="I20" s="1177"/>
      <c r="J20" s="818"/>
      <c r="K20" s="1177">
        <v>104</v>
      </c>
      <c r="L20" s="1177"/>
      <c r="M20" s="1177"/>
      <c r="N20" s="1177"/>
      <c r="O20" s="820"/>
      <c r="P20" s="840">
        <v>257</v>
      </c>
    </row>
    <row r="21" spans="2:16">
      <c r="B21" s="1174"/>
      <c r="C21" s="354" t="s">
        <v>391</v>
      </c>
      <c r="D21" s="354" t="s">
        <v>392</v>
      </c>
      <c r="E21" s="353"/>
      <c r="F21" s="1177">
        <v>227</v>
      </c>
      <c r="G21" s="1177"/>
      <c r="H21" s="1177"/>
      <c r="I21" s="1177"/>
      <c r="J21" s="818"/>
      <c r="K21" s="1177">
        <v>398</v>
      </c>
      <c r="L21" s="1177"/>
      <c r="M21" s="1177"/>
      <c r="N21" s="1177"/>
      <c r="O21" s="820"/>
      <c r="P21" s="840">
        <v>625</v>
      </c>
    </row>
    <row r="22" spans="2:16">
      <c r="B22" s="1180" t="s">
        <v>396</v>
      </c>
      <c r="C22" s="1180"/>
      <c r="D22" s="1180"/>
      <c r="E22" s="353"/>
      <c r="F22" s="1181">
        <v>1015</v>
      </c>
      <c r="G22" s="1181"/>
      <c r="H22" s="1181"/>
      <c r="I22" s="1181"/>
      <c r="J22" s="818"/>
      <c r="K22" s="1181">
        <v>502</v>
      </c>
      <c r="L22" s="1181"/>
      <c r="M22" s="1181"/>
      <c r="N22" s="1181"/>
      <c r="O22" s="820"/>
      <c r="P22" s="842">
        <v>1517</v>
      </c>
    </row>
    <row r="23" spans="2:16">
      <c r="B23" s="824"/>
      <c r="C23" s="824"/>
      <c r="D23" s="824"/>
      <c r="E23" s="353"/>
      <c r="F23" s="823"/>
      <c r="G23" s="823"/>
      <c r="H23" s="823"/>
      <c r="I23" s="823"/>
      <c r="J23" s="818"/>
      <c r="K23" s="823"/>
      <c r="L23" s="823"/>
      <c r="M23" s="823"/>
      <c r="N23" s="823"/>
      <c r="O23" s="820"/>
      <c r="P23" s="826"/>
    </row>
    <row r="24" spans="2:16">
      <c r="B24" s="1180" t="s">
        <v>397</v>
      </c>
      <c r="C24" s="1180"/>
      <c r="D24" s="1180"/>
      <c r="E24" s="355"/>
      <c r="F24" s="1176">
        <v>2530</v>
      </c>
      <c r="G24" s="1176"/>
      <c r="H24" s="1176"/>
      <c r="I24" s="1176"/>
      <c r="J24" s="356" t="s">
        <v>398</v>
      </c>
      <c r="K24" s="1181">
        <v>730</v>
      </c>
      <c r="L24" s="1181"/>
      <c r="M24" s="1181"/>
      <c r="N24" s="1181"/>
      <c r="O24" s="823"/>
      <c r="P24" s="843">
        <v>3260</v>
      </c>
    </row>
    <row r="25" spans="2:16" ht="38.25">
      <c r="B25" s="836"/>
      <c r="C25" s="836"/>
      <c r="D25" s="836"/>
      <c r="E25" s="836"/>
      <c r="F25" s="823"/>
      <c r="G25" s="823"/>
      <c r="H25" s="823"/>
      <c r="I25" s="823"/>
      <c r="J25" s="837"/>
      <c r="K25" s="836"/>
      <c r="L25" s="836"/>
      <c r="M25" s="836"/>
      <c r="N25" s="836"/>
      <c r="O25" s="836"/>
      <c r="P25" s="839" t="s">
        <v>399</v>
      </c>
    </row>
    <row r="26" spans="2:16">
      <c r="B26" s="1189" t="s">
        <v>400</v>
      </c>
      <c r="C26" s="1190"/>
      <c r="D26" s="1191"/>
      <c r="E26" s="836"/>
      <c r="F26" s="1192">
        <v>2571</v>
      </c>
      <c r="G26" s="1192"/>
      <c r="H26" s="1192"/>
      <c r="I26" s="1192"/>
      <c r="J26" s="356" t="s">
        <v>401</v>
      </c>
      <c r="K26" s="836"/>
      <c r="L26" s="836"/>
      <c r="M26" s="836"/>
      <c r="N26" s="836"/>
      <c r="O26" s="836"/>
      <c r="P26" s="836"/>
    </row>
    <row r="27" spans="2:16">
      <c r="B27" s="1196" t="s">
        <v>2823</v>
      </c>
      <c r="C27" s="1196"/>
      <c r="D27" s="1196"/>
      <c r="E27" s="1196"/>
      <c r="F27" s="1196"/>
      <c r="G27" s="1196"/>
      <c r="H27" s="1196"/>
      <c r="I27" s="1196"/>
      <c r="J27" s="1196"/>
      <c r="K27" s="1196"/>
      <c r="L27" s="1196"/>
      <c r="M27" s="1196"/>
      <c r="N27" s="1196"/>
      <c r="O27" s="1196"/>
      <c r="P27" s="1196"/>
    </row>
    <row r="28" spans="2:16">
      <c r="B28" s="1188" t="s">
        <v>2824</v>
      </c>
      <c r="C28" s="1188"/>
      <c r="D28" s="1188"/>
      <c r="E28" s="1188"/>
      <c r="F28" s="1188"/>
      <c r="G28" s="1188"/>
      <c r="H28" s="1188"/>
      <c r="I28" s="1188"/>
      <c r="J28" s="1188"/>
      <c r="K28" s="1188"/>
      <c r="L28" s="1188"/>
      <c r="M28" s="1188"/>
      <c r="N28" s="1188"/>
      <c r="O28" s="1188"/>
      <c r="P28" s="1188"/>
    </row>
    <row r="29" spans="2:16">
      <c r="B29" s="1188" t="s">
        <v>2825</v>
      </c>
      <c r="C29" s="1188"/>
      <c r="D29" s="1188"/>
      <c r="E29" s="1188"/>
      <c r="F29" s="1188"/>
      <c r="G29" s="1188"/>
      <c r="H29" s="1188"/>
      <c r="I29" s="1188"/>
      <c r="J29" s="1188"/>
      <c r="K29" s="1188"/>
      <c r="L29" s="1188"/>
      <c r="M29" s="1188"/>
      <c r="N29" s="1188"/>
      <c r="O29" s="1188"/>
      <c r="P29" s="1188"/>
    </row>
    <row r="30" spans="2:16">
      <c r="B30" s="1188" t="s">
        <v>2826</v>
      </c>
      <c r="C30" s="1188"/>
      <c r="D30" s="1188"/>
      <c r="E30" s="1188"/>
      <c r="F30" s="1188"/>
      <c r="G30" s="1188"/>
      <c r="H30" s="1188"/>
      <c r="I30" s="1188"/>
      <c r="J30" s="1188"/>
      <c r="K30" s="1188"/>
      <c r="L30" s="1188"/>
      <c r="M30" s="1188"/>
      <c r="N30" s="1188"/>
      <c r="O30" s="1188"/>
      <c r="P30" s="1188"/>
    </row>
  </sheetData>
  <mergeCells count="45">
    <mergeCell ref="B3:P3"/>
    <mergeCell ref="B5:P5"/>
    <mergeCell ref="F12:I12"/>
    <mergeCell ref="F13:I13"/>
    <mergeCell ref="F11:I11"/>
    <mergeCell ref="K11:N11"/>
    <mergeCell ref="K13:N13"/>
    <mergeCell ref="B7:P7"/>
    <mergeCell ref="F10:I10"/>
    <mergeCell ref="K10:N10"/>
    <mergeCell ref="F9:I9"/>
    <mergeCell ref="K9:N9"/>
    <mergeCell ref="P10:P11"/>
    <mergeCell ref="B30:P30"/>
    <mergeCell ref="K24:N24"/>
    <mergeCell ref="B26:D26"/>
    <mergeCell ref="F26:I26"/>
    <mergeCell ref="F17:I17"/>
    <mergeCell ref="F19:I19"/>
    <mergeCell ref="K20:N20"/>
    <mergeCell ref="B27:P27"/>
    <mergeCell ref="B28:P28"/>
    <mergeCell ref="B29:P29"/>
    <mergeCell ref="F14:I14"/>
    <mergeCell ref="K14:N14"/>
    <mergeCell ref="F15:I15"/>
    <mergeCell ref="K15:N15"/>
    <mergeCell ref="C11:D11"/>
    <mergeCell ref="K12:N12"/>
    <mergeCell ref="B1:P1"/>
    <mergeCell ref="B17:D17"/>
    <mergeCell ref="B12:B14"/>
    <mergeCell ref="C12:C13"/>
    <mergeCell ref="F24:I24"/>
    <mergeCell ref="F20:I20"/>
    <mergeCell ref="B2:P2"/>
    <mergeCell ref="B4:P4"/>
    <mergeCell ref="B24:D24"/>
    <mergeCell ref="F21:I21"/>
    <mergeCell ref="K21:N21"/>
    <mergeCell ref="F22:I22"/>
    <mergeCell ref="K22:N22"/>
    <mergeCell ref="B22:D22"/>
    <mergeCell ref="B19:B21"/>
    <mergeCell ref="C19:C20"/>
  </mergeCells>
  <printOptions horizontalCentered="1" verticalCentered="1"/>
  <pageMargins left="0.25" right="0.25" top="0.75" bottom="0.75" header="0.3" footer="0.3"/>
  <pageSetup paperSize="9" orientation="landscape" r:id="rId1"/>
  <headerFooter>
    <oddHeader>&amp;L&amp;G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A969-95A2-4611-9215-896FC5C96502}">
  <sheetPr codeName="Feuil6">
    <tabColor theme="9" tint="0.39997558519241921"/>
    <pageSetUpPr fitToPage="1"/>
  </sheetPr>
  <dimension ref="A1:L47"/>
  <sheetViews>
    <sheetView showGridLines="0" topLeftCell="B10" zoomScale="85" zoomScaleNormal="85" workbookViewId="0">
      <selection activeCell="T31" sqref="T31"/>
    </sheetView>
  </sheetViews>
  <sheetFormatPr baseColWidth="10" defaultColWidth="11.42578125" defaultRowHeight="12.75"/>
  <cols>
    <col min="1" max="1" width="3.7109375" style="514" customWidth="1"/>
    <col min="2" max="2" width="3.85546875" style="514" customWidth="1"/>
    <col min="3" max="3" width="6.85546875" style="514" customWidth="1"/>
    <col min="4" max="4" width="12.28515625" style="514" customWidth="1"/>
    <col min="5" max="5" width="84.7109375" style="514" customWidth="1"/>
    <col min="6" max="10" width="20.7109375" style="514" customWidth="1"/>
    <col min="11" max="11" width="5.7109375" style="514" customWidth="1"/>
    <col min="12" max="12" width="6.5703125" style="514" customWidth="1"/>
    <col min="13" max="16384" width="11.42578125" style="514"/>
  </cols>
  <sheetData>
    <row r="1" spans="1:12" s="367" customFormat="1" ht="15.75">
      <c r="A1" s="1313"/>
      <c r="B1" s="1313"/>
      <c r="C1" s="1313"/>
      <c r="D1" s="1313"/>
      <c r="E1" s="1313"/>
      <c r="F1" s="1313"/>
      <c r="G1" s="1313"/>
      <c r="H1" s="1313"/>
      <c r="I1" s="1313"/>
      <c r="J1" s="1313"/>
      <c r="K1" s="1313"/>
    </row>
    <row r="2" spans="1:12" s="73" customFormat="1" ht="23.25">
      <c r="A2" s="467"/>
      <c r="B2" s="1312" t="s">
        <v>2874</v>
      </c>
      <c r="C2" s="1312"/>
      <c r="D2" s="1312"/>
      <c r="E2" s="1312"/>
      <c r="F2" s="1312"/>
      <c r="G2" s="1312"/>
      <c r="H2" s="1312"/>
      <c r="I2" s="1312"/>
      <c r="J2" s="1312"/>
      <c r="K2" s="1312"/>
    </row>
    <row r="3" spans="1:12" s="73" customFormat="1" ht="23.25">
      <c r="A3" s="467"/>
      <c r="B3" s="1312" t="s">
        <v>2828</v>
      </c>
      <c r="C3" s="1312"/>
      <c r="D3" s="1312"/>
      <c r="E3" s="1312"/>
      <c r="F3" s="1312"/>
      <c r="G3" s="1312"/>
      <c r="H3" s="1312"/>
      <c r="I3" s="1312"/>
      <c r="J3" s="1312"/>
      <c r="K3" s="1312"/>
    </row>
    <row r="4" spans="1:12" s="73" customFormat="1" ht="23.25">
      <c r="A4" s="475"/>
      <c r="B4" s="1311" t="s">
        <v>2862</v>
      </c>
      <c r="C4" s="1311"/>
      <c r="D4" s="1311"/>
      <c r="E4" s="1311"/>
      <c r="F4" s="1311"/>
      <c r="G4" s="1311"/>
      <c r="H4" s="1311"/>
      <c r="I4" s="1311"/>
      <c r="J4" s="1311"/>
      <c r="K4" s="1311"/>
    </row>
    <row r="5" spans="1:12" s="73" customFormat="1" ht="23.25">
      <c r="A5" s="1312"/>
      <c r="B5" s="1312"/>
      <c r="C5" s="1312"/>
      <c r="D5" s="1312"/>
      <c r="E5" s="1312"/>
      <c r="F5" s="1312"/>
      <c r="G5" s="1312"/>
      <c r="H5" s="1312"/>
      <c r="I5" s="1312"/>
      <c r="J5" s="1312"/>
      <c r="K5" s="1312"/>
    </row>
    <row r="6" spans="1:12" s="73" customFormat="1" ht="23.25">
      <c r="A6" s="467"/>
      <c r="B6" s="1308" t="s">
        <v>435</v>
      </c>
      <c r="C6" s="1309"/>
      <c r="D6" s="1309"/>
      <c r="E6" s="1309"/>
      <c r="F6" s="1309"/>
      <c r="G6" s="1309"/>
      <c r="H6" s="1309"/>
      <c r="I6" s="1309"/>
      <c r="J6" s="1309"/>
      <c r="K6" s="1310"/>
    </row>
    <row r="7" spans="1:12" s="73" customFormat="1" ht="15.75">
      <c r="B7" s="1307"/>
      <c r="C7" s="1307"/>
      <c r="D7" s="1307"/>
      <c r="E7" s="1307"/>
      <c r="F7" s="1307"/>
      <c r="G7" s="1307"/>
      <c r="H7" s="1307"/>
      <c r="I7" s="1307"/>
      <c r="K7" s="459"/>
    </row>
    <row r="8" spans="1:12" s="472" customFormat="1" ht="15.75"/>
    <row r="9" spans="1:12" ht="13.5" thickBot="1"/>
    <row r="10" spans="1:12" ht="12.75" customHeight="1">
      <c r="A10" s="502"/>
      <c r="B10" s="844"/>
      <c r="C10" s="845"/>
      <c r="D10" s="845"/>
      <c r="E10" s="845"/>
      <c r="F10" s="846"/>
      <c r="G10" s="846"/>
      <c r="H10" s="845"/>
      <c r="I10" s="845"/>
      <c r="J10" s="845"/>
      <c r="K10" s="847"/>
    </row>
    <row r="11" spans="1:12" ht="12.75" customHeight="1">
      <c r="A11" s="502"/>
      <c r="B11" s="848"/>
      <c r="C11" s="502"/>
      <c r="D11" s="502"/>
      <c r="E11" s="502"/>
      <c r="F11" s="503"/>
      <c r="G11" s="503"/>
      <c r="H11" s="502"/>
      <c r="I11" s="502"/>
      <c r="J11" s="502"/>
      <c r="K11" s="849"/>
    </row>
    <row r="12" spans="1:12" ht="14.25">
      <c r="A12" s="504"/>
      <c r="B12" s="850"/>
      <c r="C12" s="504" t="s">
        <v>1084</v>
      </c>
      <c r="D12" s="504"/>
      <c r="E12" s="504" t="s">
        <v>1085</v>
      </c>
      <c r="F12" s="505"/>
      <c r="G12" s="505"/>
      <c r="H12" s="504"/>
      <c r="I12" s="504"/>
      <c r="J12" s="506" t="s">
        <v>1854</v>
      </c>
      <c r="K12" s="851"/>
    </row>
    <row r="13" spans="1:12" ht="14.25">
      <c r="A13" s="504"/>
      <c r="B13" s="850"/>
      <c r="C13" s="504"/>
      <c r="D13" s="504"/>
      <c r="E13" s="504"/>
      <c r="F13" s="505"/>
      <c r="G13" s="505"/>
      <c r="H13" s="504"/>
      <c r="I13" s="504"/>
      <c r="J13" s="507"/>
      <c r="K13" s="851"/>
    </row>
    <row r="14" spans="1:12" ht="14.25" customHeight="1">
      <c r="A14" s="502"/>
      <c r="B14" s="848"/>
      <c r="C14" s="502"/>
      <c r="D14" s="502"/>
      <c r="E14" s="502"/>
      <c r="F14" s="503"/>
      <c r="G14" s="503"/>
      <c r="H14" s="502"/>
      <c r="I14" s="502"/>
      <c r="J14" s="502"/>
      <c r="K14" s="849"/>
    </row>
    <row r="15" spans="1:12" ht="26.25">
      <c r="A15" s="502"/>
      <c r="B15" s="852"/>
      <c r="C15" s="1306" t="s">
        <v>2869</v>
      </c>
      <c r="D15" s="1306"/>
      <c r="E15" s="1306"/>
      <c r="F15" s="1326" t="s">
        <v>2875</v>
      </c>
      <c r="G15" s="1326"/>
      <c r="H15" s="1326"/>
      <c r="I15" s="1326"/>
      <c r="J15" s="1326"/>
      <c r="K15" s="853"/>
      <c r="L15" s="854"/>
    </row>
    <row r="16" spans="1:12" ht="18">
      <c r="A16" s="502"/>
      <c r="B16" s="848"/>
      <c r="C16" s="502"/>
      <c r="D16" s="502"/>
      <c r="E16" s="508"/>
      <c r="F16" s="509"/>
      <c r="G16" s="509"/>
      <c r="H16" s="510"/>
      <c r="I16" s="527"/>
      <c r="J16" s="510"/>
      <c r="K16" s="849"/>
    </row>
    <row r="17" spans="1:11" ht="18">
      <c r="A17" s="502"/>
      <c r="B17" s="848"/>
      <c r="C17" s="502"/>
      <c r="D17" s="502"/>
      <c r="E17" s="508"/>
      <c r="F17" s="509"/>
      <c r="G17" s="509"/>
      <c r="H17" s="510"/>
      <c r="I17" s="527"/>
      <c r="J17" s="510"/>
      <c r="K17" s="849"/>
    </row>
    <row r="18" spans="1:11" ht="18">
      <c r="A18" s="502"/>
      <c r="B18" s="848"/>
      <c r="C18" s="502"/>
      <c r="D18" s="502"/>
      <c r="E18" s="508"/>
      <c r="F18" s="509"/>
      <c r="G18" s="509"/>
      <c r="H18" s="510"/>
      <c r="I18" s="527"/>
      <c r="J18" s="510"/>
      <c r="K18" s="849"/>
    </row>
    <row r="19" spans="1:11" ht="31.5">
      <c r="A19" s="502"/>
      <c r="B19" s="848"/>
      <c r="C19" s="1327"/>
      <c r="D19" s="1328"/>
      <c r="E19" s="1329"/>
      <c r="F19" s="873" t="s">
        <v>2871</v>
      </c>
      <c r="G19" s="873">
        <v>2023</v>
      </c>
      <c r="H19" s="873">
        <v>2024</v>
      </c>
      <c r="I19" s="873">
        <v>2025</v>
      </c>
      <c r="J19" s="873" t="s">
        <v>2873</v>
      </c>
      <c r="K19" s="849"/>
    </row>
    <row r="20" spans="1:11" ht="15.75">
      <c r="A20" s="502"/>
      <c r="B20" s="848"/>
      <c r="C20" s="1314" t="s">
        <v>630</v>
      </c>
      <c r="D20" s="1315"/>
      <c r="E20" s="1316"/>
      <c r="F20" s="859"/>
      <c r="G20" s="860">
        <f>+F20+F40</f>
        <v>7869408.4900000039</v>
      </c>
      <c r="H20" s="861">
        <f t="shared" ref="H20:J20" si="0">+G20+G40</f>
        <v>15723252.400000004</v>
      </c>
      <c r="I20" s="860">
        <f t="shared" si="0"/>
        <v>18463887.820000004</v>
      </c>
      <c r="J20" s="860">
        <f t="shared" si="0"/>
        <v>18417709.690000005</v>
      </c>
      <c r="K20" s="849"/>
    </row>
    <row r="21" spans="1:11" ht="15">
      <c r="A21" s="502"/>
      <c r="B21" s="848"/>
      <c r="C21" s="1320"/>
      <c r="D21" s="1321"/>
      <c r="E21" s="1322"/>
      <c r="F21" s="862"/>
      <c r="G21" s="862"/>
      <c r="H21" s="863"/>
      <c r="I21" s="864"/>
      <c r="J21" s="863"/>
      <c r="K21" s="849"/>
    </row>
    <row r="22" spans="1:11" ht="15.75">
      <c r="A22" s="502"/>
      <c r="B22" s="848"/>
      <c r="C22" s="1323" t="s">
        <v>468</v>
      </c>
      <c r="D22" s="1324"/>
      <c r="E22" s="1325"/>
      <c r="F22" s="865">
        <f>SUM(F23:F26)</f>
        <v>18421352.040000003</v>
      </c>
      <c r="G22" s="865">
        <f t="shared" ref="G22:J22" si="1">SUM(G23:G26)</f>
        <v>11755991.470000001</v>
      </c>
      <c r="H22" s="861">
        <f t="shared" si="1"/>
        <v>9235059.4100000001</v>
      </c>
      <c r="I22" s="866">
        <f t="shared" si="1"/>
        <v>7342768.7999999998</v>
      </c>
      <c r="J22" s="865">
        <f t="shared" si="1"/>
        <v>4778789.9000000004</v>
      </c>
      <c r="K22" s="849"/>
    </row>
    <row r="23" spans="1:11" ht="15">
      <c r="A23" s="502"/>
      <c r="B23" s="848"/>
      <c r="C23" s="1320"/>
      <c r="D23" s="1321"/>
      <c r="E23" s="1322"/>
      <c r="F23" s="862"/>
      <c r="G23" s="862"/>
      <c r="H23" s="863"/>
      <c r="I23" s="864"/>
      <c r="J23" s="863"/>
      <c r="K23" s="849"/>
    </row>
    <row r="24" spans="1:11" ht="15">
      <c r="A24" s="502"/>
      <c r="B24" s="848"/>
      <c r="C24" s="1320" t="s">
        <v>424</v>
      </c>
      <c r="D24" s="1321"/>
      <c r="E24" s="1322"/>
      <c r="F24" s="867">
        <v>8532.5499999999993</v>
      </c>
      <c r="G24" s="867">
        <v>0</v>
      </c>
      <c r="H24" s="867">
        <v>0</v>
      </c>
      <c r="I24" s="867">
        <v>0</v>
      </c>
      <c r="J24" s="867">
        <v>0</v>
      </c>
      <c r="K24" s="849"/>
    </row>
    <row r="25" spans="1:11" ht="15">
      <c r="A25" s="502"/>
      <c r="B25" s="848"/>
      <c r="C25" s="1320" t="s">
        <v>425</v>
      </c>
      <c r="D25" s="1321"/>
      <c r="E25" s="1322"/>
      <c r="F25" s="867">
        <v>18366804.370000001</v>
      </c>
      <c r="G25" s="867">
        <v>8781665.7100000009</v>
      </c>
      <c r="H25" s="867">
        <v>9160579.3499999996</v>
      </c>
      <c r="I25" s="867">
        <v>6599735</v>
      </c>
      <c r="J25" s="867">
        <v>4778789.9000000004</v>
      </c>
      <c r="K25" s="849"/>
    </row>
    <row r="26" spans="1:11" ht="15">
      <c r="A26" s="502"/>
      <c r="B26" s="848"/>
      <c r="C26" s="1320" t="s">
        <v>426</v>
      </c>
      <c r="D26" s="1321"/>
      <c r="E26" s="1322"/>
      <c r="F26" s="867">
        <v>46015.12</v>
      </c>
      <c r="G26" s="867">
        <v>2974325.76</v>
      </c>
      <c r="H26" s="867">
        <v>74480.06</v>
      </c>
      <c r="I26" s="867">
        <v>743033.8</v>
      </c>
      <c r="J26" s="867">
        <v>0</v>
      </c>
      <c r="K26" s="849"/>
    </row>
    <row r="27" spans="1:11" ht="15">
      <c r="A27" s="502"/>
      <c r="B27" s="848"/>
      <c r="C27" s="1320"/>
      <c r="D27" s="1321"/>
      <c r="E27" s="1322"/>
      <c r="F27" s="862"/>
      <c r="G27" s="862"/>
      <c r="H27" s="863"/>
      <c r="I27" s="864"/>
      <c r="J27" s="863"/>
      <c r="K27" s="849"/>
    </row>
    <row r="28" spans="1:11" ht="15.75">
      <c r="A28" s="502"/>
      <c r="B28" s="848"/>
      <c r="C28" s="1323" t="s">
        <v>620</v>
      </c>
      <c r="D28" s="1324"/>
      <c r="E28" s="1325"/>
      <c r="F28" s="865">
        <f>+F32+F35+F38</f>
        <v>10551943.549999999</v>
      </c>
      <c r="G28" s="865">
        <f t="shared" ref="G28:J28" si="2">+G32+G35+G38</f>
        <v>3902147.56</v>
      </c>
      <c r="H28" s="861">
        <f t="shared" si="2"/>
        <v>6494423.9900000002</v>
      </c>
      <c r="I28" s="866">
        <f t="shared" si="2"/>
        <v>7388946.9299999997</v>
      </c>
      <c r="J28" s="865">
        <f t="shared" si="2"/>
        <v>6418346.3500000006</v>
      </c>
      <c r="K28" s="849"/>
    </row>
    <row r="29" spans="1:11" ht="15">
      <c r="A29" s="502"/>
      <c r="B29" s="848"/>
      <c r="C29" s="1320"/>
      <c r="D29" s="1321"/>
      <c r="E29" s="1322"/>
      <c r="F29" s="862"/>
      <c r="G29" s="862"/>
      <c r="H29" s="863"/>
      <c r="I29" s="864"/>
      <c r="J29" s="863"/>
      <c r="K29" s="849"/>
    </row>
    <row r="30" spans="1:11" ht="15">
      <c r="A30" s="502"/>
      <c r="B30" s="848"/>
      <c r="C30" s="1320" t="s">
        <v>631</v>
      </c>
      <c r="D30" s="1321"/>
      <c r="E30" s="1322"/>
      <c r="F30" s="868"/>
      <c r="G30" s="868"/>
      <c r="H30" s="868"/>
      <c r="I30" s="869"/>
      <c r="J30" s="868"/>
      <c r="K30" s="849"/>
    </row>
    <row r="31" spans="1:11" ht="15">
      <c r="A31" s="502"/>
      <c r="B31" s="848"/>
      <c r="C31" s="1317" t="s">
        <v>441</v>
      </c>
      <c r="D31" s="1318"/>
      <c r="E31" s="1319"/>
      <c r="F31" s="867">
        <v>5364265.08</v>
      </c>
      <c r="G31" s="867">
        <v>2185835.79</v>
      </c>
      <c r="H31" s="867">
        <v>3377395.68</v>
      </c>
      <c r="I31" s="867">
        <v>2825988.99</v>
      </c>
      <c r="J31" s="867">
        <v>2287260.5</v>
      </c>
      <c r="K31" s="849"/>
    </row>
    <row r="32" spans="1:11" ht="15">
      <c r="A32" s="502"/>
      <c r="B32" s="848"/>
      <c r="C32" s="1317" t="s">
        <v>442</v>
      </c>
      <c r="D32" s="1318"/>
      <c r="E32" s="1319"/>
      <c r="F32" s="867">
        <v>5364265.08</v>
      </c>
      <c r="G32" s="867">
        <v>2185835.79</v>
      </c>
      <c r="H32" s="867">
        <v>3108933.6</v>
      </c>
      <c r="I32" s="867">
        <v>2825988.99</v>
      </c>
      <c r="J32" s="867">
        <v>2287260.5</v>
      </c>
      <c r="K32" s="849"/>
    </row>
    <row r="33" spans="1:11" ht="15">
      <c r="A33" s="502"/>
      <c r="B33" s="848"/>
      <c r="C33" s="1320" t="s">
        <v>419</v>
      </c>
      <c r="D33" s="1321"/>
      <c r="E33" s="1322"/>
      <c r="F33" s="868"/>
      <c r="G33" s="868"/>
      <c r="H33" s="868"/>
      <c r="I33" s="869"/>
      <c r="J33" s="868"/>
      <c r="K33" s="849"/>
    </row>
    <row r="34" spans="1:11" ht="15">
      <c r="A34" s="502"/>
      <c r="B34" s="848"/>
      <c r="C34" s="1317" t="s">
        <v>441</v>
      </c>
      <c r="D34" s="1318"/>
      <c r="E34" s="1319"/>
      <c r="F34" s="867">
        <v>5075655.3</v>
      </c>
      <c r="G34" s="867">
        <v>1710117.18</v>
      </c>
      <c r="H34" s="867">
        <v>3428870.84</v>
      </c>
      <c r="I34" s="867">
        <v>4570166.1100000003</v>
      </c>
      <c r="J34" s="867">
        <v>4107347.48</v>
      </c>
      <c r="K34" s="849"/>
    </row>
    <row r="35" spans="1:11" ht="15">
      <c r="A35" s="502"/>
      <c r="B35" s="848"/>
      <c r="C35" s="1317" t="s">
        <v>442</v>
      </c>
      <c r="D35" s="1318"/>
      <c r="E35" s="1319"/>
      <c r="F35" s="867">
        <v>4997636.4400000004</v>
      </c>
      <c r="G35" s="867">
        <v>1608084.12</v>
      </c>
      <c r="H35" s="867">
        <v>3143708.65</v>
      </c>
      <c r="I35" s="867">
        <v>4297215.3099999996</v>
      </c>
      <c r="J35" s="867">
        <v>4019198.12</v>
      </c>
      <c r="K35" s="849"/>
    </row>
    <row r="36" spans="1:11" ht="15">
      <c r="A36" s="502"/>
      <c r="B36" s="848"/>
      <c r="C36" s="1320" t="s">
        <v>422</v>
      </c>
      <c r="D36" s="1321"/>
      <c r="E36" s="1322"/>
      <c r="F36" s="868"/>
      <c r="G36" s="868"/>
      <c r="H36" s="868"/>
      <c r="I36" s="869"/>
      <c r="J36" s="868"/>
      <c r="K36" s="849"/>
    </row>
    <row r="37" spans="1:11" ht="15">
      <c r="A37" s="502"/>
      <c r="B37" s="848"/>
      <c r="C37" s="1317" t="s">
        <v>441</v>
      </c>
      <c r="D37" s="1318"/>
      <c r="E37" s="1319"/>
      <c r="F37" s="867">
        <v>195307.68</v>
      </c>
      <c r="G37" s="867">
        <v>139866.9</v>
      </c>
      <c r="H37" s="867">
        <v>195796.56</v>
      </c>
      <c r="I37" s="867">
        <v>265742.63</v>
      </c>
      <c r="J37" s="867">
        <v>111887.73</v>
      </c>
      <c r="K37" s="849"/>
    </row>
    <row r="38" spans="1:11" ht="15">
      <c r="A38" s="502"/>
      <c r="B38" s="848"/>
      <c r="C38" s="1317" t="s">
        <v>442</v>
      </c>
      <c r="D38" s="1318"/>
      <c r="E38" s="1319"/>
      <c r="F38" s="867">
        <v>190042.03</v>
      </c>
      <c r="G38" s="867">
        <v>108227.65</v>
      </c>
      <c r="H38" s="867">
        <v>241781.74</v>
      </c>
      <c r="I38" s="867">
        <v>265742.63</v>
      </c>
      <c r="J38" s="867">
        <v>111887.73</v>
      </c>
      <c r="K38" s="849"/>
    </row>
    <row r="39" spans="1:11" ht="15">
      <c r="A39" s="502"/>
      <c r="B39" s="848"/>
      <c r="C39" s="1320"/>
      <c r="D39" s="1321"/>
      <c r="E39" s="1322"/>
      <c r="F39" s="862"/>
      <c r="G39" s="862"/>
      <c r="H39" s="863"/>
      <c r="I39" s="864"/>
      <c r="J39" s="863"/>
      <c r="K39" s="849"/>
    </row>
    <row r="40" spans="1:11" ht="15.75">
      <c r="A40" s="502"/>
      <c r="B40" s="848"/>
      <c r="C40" s="1314" t="s">
        <v>632</v>
      </c>
      <c r="D40" s="1315"/>
      <c r="E40" s="1316"/>
      <c r="F40" s="860">
        <f>+F22-F28</f>
        <v>7869408.4900000039</v>
      </c>
      <c r="G40" s="860">
        <f t="shared" ref="G40:J40" si="3">+G22-G28</f>
        <v>7853843.9100000001</v>
      </c>
      <c r="H40" s="861">
        <f t="shared" si="3"/>
        <v>2740635.42</v>
      </c>
      <c r="I40" s="860">
        <f t="shared" si="3"/>
        <v>-46178.129999999888</v>
      </c>
      <c r="J40" s="860">
        <f t="shared" si="3"/>
        <v>-1639556.4500000002</v>
      </c>
      <c r="K40" s="849"/>
    </row>
    <row r="41" spans="1:11" ht="15" customHeight="1">
      <c r="A41" s="502"/>
      <c r="B41" s="848"/>
      <c r="C41" s="502"/>
      <c r="D41" s="502"/>
      <c r="E41" s="502"/>
      <c r="F41" s="503"/>
      <c r="G41" s="503"/>
      <c r="H41" s="502"/>
      <c r="I41" s="502"/>
      <c r="J41" s="502"/>
      <c r="K41" s="849"/>
    </row>
    <row r="42" spans="1:11">
      <c r="A42" s="502"/>
      <c r="B42" s="848"/>
      <c r="C42" s="502"/>
      <c r="D42" s="502"/>
      <c r="E42" s="502"/>
      <c r="F42" s="503"/>
      <c r="G42" s="503"/>
      <c r="H42" s="502"/>
      <c r="I42" s="502"/>
      <c r="J42" s="502"/>
      <c r="K42" s="849"/>
    </row>
    <row r="43" spans="1:11" ht="15" customHeight="1">
      <c r="A43" s="502"/>
      <c r="B43" s="848"/>
      <c r="C43" s="502"/>
      <c r="D43" s="502"/>
      <c r="E43" s="502"/>
      <c r="F43" s="503"/>
      <c r="G43" s="503"/>
      <c r="H43" s="502"/>
      <c r="I43" s="502"/>
      <c r="J43" s="502"/>
      <c r="K43" s="849"/>
    </row>
    <row r="44" spans="1:11" ht="14.25">
      <c r="A44" s="502"/>
      <c r="B44" s="848"/>
      <c r="C44" s="511" t="s">
        <v>1086</v>
      </c>
      <c r="D44" s="512">
        <f ca="1">TODAY()</f>
        <v>45601</v>
      </c>
      <c r="E44" s="502"/>
      <c r="F44" s="503"/>
      <c r="G44" s="503"/>
      <c r="H44" s="502"/>
      <c r="I44" s="502"/>
      <c r="J44" s="513"/>
      <c r="K44" s="849"/>
    </row>
    <row r="45" spans="1:11" ht="14.25">
      <c r="A45" s="504"/>
      <c r="B45" s="850"/>
      <c r="E45" s="512"/>
      <c r="F45" s="505"/>
      <c r="G45" s="505"/>
      <c r="H45" s="504"/>
      <c r="I45" s="504"/>
      <c r="J45" s="506"/>
      <c r="K45" s="851"/>
    </row>
    <row r="46" spans="1:11" ht="13.5" thickBot="1">
      <c r="A46" s="502"/>
      <c r="B46" s="855"/>
      <c r="C46" s="856"/>
      <c r="D46" s="856"/>
      <c r="E46" s="856"/>
      <c r="F46" s="857"/>
      <c r="G46" s="857"/>
      <c r="H46" s="856"/>
      <c r="I46" s="856"/>
      <c r="J46" s="856"/>
      <c r="K46" s="858"/>
    </row>
    <row r="47" spans="1:11">
      <c r="A47" s="502"/>
      <c r="B47" s="502"/>
      <c r="C47" s="502"/>
      <c r="D47" s="502"/>
      <c r="E47" s="502"/>
      <c r="F47" s="503"/>
      <c r="G47" s="503"/>
      <c r="H47" s="502"/>
      <c r="I47" s="502"/>
      <c r="J47" s="502"/>
      <c r="K47" s="502"/>
    </row>
  </sheetData>
  <mergeCells count="31">
    <mergeCell ref="C21:E21"/>
    <mergeCell ref="A1:K1"/>
    <mergeCell ref="B2:K2"/>
    <mergeCell ref="B3:K3"/>
    <mergeCell ref="B4:K4"/>
    <mergeCell ref="A5:K5"/>
    <mergeCell ref="B6:K6"/>
    <mergeCell ref="B7:I7"/>
    <mergeCell ref="C15:E15"/>
    <mergeCell ref="F15:J15"/>
    <mergeCell ref="C19:E19"/>
    <mergeCell ref="C20:E20"/>
    <mergeCell ref="C33:E33"/>
    <mergeCell ref="C22:E22"/>
    <mergeCell ref="C23:E23"/>
    <mergeCell ref="C24:E24"/>
    <mergeCell ref="C25:E25"/>
    <mergeCell ref="C26:E26"/>
    <mergeCell ref="C27:E27"/>
    <mergeCell ref="C28:E28"/>
    <mergeCell ref="C29:E29"/>
    <mergeCell ref="C30:E30"/>
    <mergeCell ref="C31:E31"/>
    <mergeCell ref="C32:E32"/>
    <mergeCell ref="C40:E40"/>
    <mergeCell ref="C34:E34"/>
    <mergeCell ref="C35:E35"/>
    <mergeCell ref="C36:E36"/>
    <mergeCell ref="C37:E37"/>
    <mergeCell ref="C38:E38"/>
    <mergeCell ref="C39:E39"/>
  </mergeCells>
  <pageMargins left="0.70866141732283472" right="0.70866141732283472" top="0.74803149606299213" bottom="0.74803149606299213" header="0.31496062992125984" footer="0.31496062992125984"/>
  <pageSetup paperSize="9" scale="58" orientation="landscape" r:id="rId1"/>
  <headerFooter>
    <oddHeader>&amp;L&amp;G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1A463-B640-46D5-BA7B-5B51513981BB}">
  <sheetPr codeName="Feuil7">
    <tabColor theme="9" tint="0.39997558519241921"/>
    <pageSetUpPr fitToPage="1"/>
  </sheetPr>
  <dimension ref="A1:L47"/>
  <sheetViews>
    <sheetView showGridLines="0" topLeftCell="B10" zoomScale="85" zoomScaleNormal="85" workbookViewId="0">
      <selection activeCell="T31" sqref="T31"/>
    </sheetView>
  </sheetViews>
  <sheetFormatPr baseColWidth="10" defaultColWidth="11.42578125" defaultRowHeight="12.75"/>
  <cols>
    <col min="1" max="1" width="3.7109375" style="514" customWidth="1"/>
    <col min="2" max="2" width="3.85546875" style="514" customWidth="1"/>
    <col min="3" max="3" width="6.85546875" style="514" customWidth="1"/>
    <col min="4" max="4" width="12.28515625" style="514" customWidth="1"/>
    <col min="5" max="5" width="84.7109375" style="514" customWidth="1"/>
    <col min="6" max="10" width="20.7109375" style="514" customWidth="1"/>
    <col min="11" max="11" width="5.7109375" style="514" customWidth="1"/>
    <col min="12" max="12" width="6.5703125" style="514" customWidth="1"/>
    <col min="13" max="16384" width="11.42578125" style="514"/>
  </cols>
  <sheetData>
    <row r="1" spans="1:12" s="367" customFormat="1" ht="15.75">
      <c r="A1" s="1313"/>
      <c r="B1" s="1313"/>
      <c r="C1" s="1313"/>
      <c r="D1" s="1313"/>
      <c r="E1" s="1313"/>
      <c r="F1" s="1313"/>
      <c r="G1" s="1313"/>
      <c r="H1" s="1313"/>
      <c r="I1" s="1313"/>
      <c r="J1" s="1313"/>
      <c r="K1" s="1313"/>
    </row>
    <row r="2" spans="1:12" s="73" customFormat="1" ht="23.25">
      <c r="A2" s="467"/>
      <c r="B2" s="1312" t="s">
        <v>2877</v>
      </c>
      <c r="C2" s="1312"/>
      <c r="D2" s="1312"/>
      <c r="E2" s="1312"/>
      <c r="F2" s="1312"/>
      <c r="G2" s="1312"/>
      <c r="H2" s="1312"/>
      <c r="I2" s="1312"/>
      <c r="J2" s="1312"/>
      <c r="K2" s="1312"/>
    </row>
    <row r="3" spans="1:12" s="73" customFormat="1" ht="23.25">
      <c r="A3" s="467"/>
      <c r="B3" s="1312" t="s">
        <v>2828</v>
      </c>
      <c r="C3" s="1312"/>
      <c r="D3" s="1312"/>
      <c r="E3" s="1312"/>
      <c r="F3" s="1312"/>
      <c r="G3" s="1312"/>
      <c r="H3" s="1312"/>
      <c r="I3" s="1312"/>
      <c r="J3" s="1312"/>
      <c r="K3" s="1312"/>
    </row>
    <row r="4" spans="1:12" s="73" customFormat="1" ht="23.25">
      <c r="A4" s="475"/>
      <c r="B4" s="1311" t="s">
        <v>2862</v>
      </c>
      <c r="C4" s="1311"/>
      <c r="D4" s="1311"/>
      <c r="E4" s="1311"/>
      <c r="F4" s="1311"/>
      <c r="G4" s="1311"/>
      <c r="H4" s="1311"/>
      <c r="I4" s="1311"/>
      <c r="J4" s="1311"/>
      <c r="K4" s="1311"/>
    </row>
    <row r="5" spans="1:12" s="73" customFormat="1" ht="23.25">
      <c r="A5" s="1312"/>
      <c r="B5" s="1312"/>
      <c r="C5" s="1312"/>
      <c r="D5" s="1312"/>
      <c r="E5" s="1312"/>
      <c r="F5" s="1312"/>
      <c r="G5" s="1312"/>
      <c r="H5" s="1312"/>
      <c r="I5" s="1312"/>
      <c r="J5" s="1312"/>
      <c r="K5" s="1312"/>
    </row>
    <row r="6" spans="1:12" s="73" customFormat="1" ht="23.25">
      <c r="A6" s="467"/>
      <c r="B6" s="1308" t="s">
        <v>435</v>
      </c>
      <c r="C6" s="1309"/>
      <c r="D6" s="1309"/>
      <c r="E6" s="1309"/>
      <c r="F6" s="1309"/>
      <c r="G6" s="1309"/>
      <c r="H6" s="1309"/>
      <c r="I6" s="1309"/>
      <c r="J6" s="1309"/>
      <c r="K6" s="1310"/>
    </row>
    <row r="7" spans="1:12" s="73" customFormat="1" ht="15.75">
      <c r="B7" s="1307"/>
      <c r="C7" s="1307"/>
      <c r="D7" s="1307"/>
      <c r="E7" s="1307"/>
      <c r="F7" s="1307"/>
      <c r="G7" s="1307"/>
      <c r="H7" s="1307"/>
      <c r="I7" s="1307"/>
      <c r="K7" s="459"/>
    </row>
    <row r="8" spans="1:12" s="472" customFormat="1" ht="15.75"/>
    <row r="9" spans="1:12" ht="13.5" thickBot="1"/>
    <row r="10" spans="1:12" ht="12.75" customHeight="1">
      <c r="A10" s="502"/>
      <c r="B10" s="844"/>
      <c r="C10" s="845"/>
      <c r="D10" s="845"/>
      <c r="E10" s="845"/>
      <c r="F10" s="846"/>
      <c r="G10" s="846"/>
      <c r="H10" s="845"/>
      <c r="I10" s="845"/>
      <c r="J10" s="845"/>
      <c r="K10" s="847"/>
    </row>
    <row r="11" spans="1:12" ht="12.75" customHeight="1">
      <c r="A11" s="502"/>
      <c r="B11" s="848"/>
      <c r="C11" s="502"/>
      <c r="D11" s="502"/>
      <c r="E11" s="502"/>
      <c r="F11" s="503"/>
      <c r="G11" s="503"/>
      <c r="H11" s="502"/>
      <c r="I11" s="502"/>
      <c r="J11" s="502"/>
      <c r="K11" s="849"/>
    </row>
    <row r="12" spans="1:12" ht="14.25">
      <c r="A12" s="504"/>
      <c r="B12" s="850"/>
      <c r="C12" s="504" t="s">
        <v>1084</v>
      </c>
      <c r="D12" s="504"/>
      <c r="E12" s="504" t="s">
        <v>1085</v>
      </c>
      <c r="F12" s="505"/>
      <c r="G12" s="505"/>
      <c r="H12" s="504"/>
      <c r="I12" s="504"/>
      <c r="J12" s="506" t="s">
        <v>1854</v>
      </c>
      <c r="K12" s="851"/>
    </row>
    <row r="13" spans="1:12" ht="14.25">
      <c r="A13" s="504"/>
      <c r="B13" s="850"/>
      <c r="C13" s="504"/>
      <c r="D13" s="504"/>
      <c r="E13" s="504"/>
      <c r="F13" s="505"/>
      <c r="G13" s="505"/>
      <c r="H13" s="504"/>
      <c r="I13" s="504"/>
      <c r="J13" s="507"/>
      <c r="K13" s="851"/>
    </row>
    <row r="14" spans="1:12" ht="14.25" customHeight="1">
      <c r="A14" s="502"/>
      <c r="B14" s="848"/>
      <c r="C14" s="502"/>
      <c r="D14" s="502"/>
      <c r="E14" s="502"/>
      <c r="F14" s="503"/>
      <c r="G14" s="503"/>
      <c r="H14" s="502"/>
      <c r="I14" s="502"/>
      <c r="J14" s="502"/>
      <c r="K14" s="849"/>
    </row>
    <row r="15" spans="1:12" ht="26.25">
      <c r="A15" s="502"/>
      <c r="B15" s="852"/>
      <c r="C15" s="1306" t="s">
        <v>2869</v>
      </c>
      <c r="D15" s="1306"/>
      <c r="E15" s="1306"/>
      <c r="F15" s="1326" t="s">
        <v>2876</v>
      </c>
      <c r="G15" s="1326"/>
      <c r="H15" s="1326"/>
      <c r="I15" s="1326"/>
      <c r="J15" s="1326"/>
      <c r="K15" s="853"/>
      <c r="L15" s="854"/>
    </row>
    <row r="16" spans="1:12" ht="18">
      <c r="A16" s="502"/>
      <c r="B16" s="848"/>
      <c r="C16" s="502"/>
      <c r="D16" s="502"/>
      <c r="E16" s="508"/>
      <c r="F16" s="509"/>
      <c r="G16" s="509"/>
      <c r="H16" s="510"/>
      <c r="I16" s="527"/>
      <c r="J16" s="510"/>
      <c r="K16" s="849"/>
    </row>
    <row r="17" spans="1:11" ht="18">
      <c r="A17" s="502"/>
      <c r="B17" s="848"/>
      <c r="C17" s="502"/>
      <c r="D17" s="502"/>
      <c r="E17" s="508"/>
      <c r="F17" s="509"/>
      <c r="G17" s="509"/>
      <c r="H17" s="510"/>
      <c r="I17" s="527"/>
      <c r="J17" s="510"/>
      <c r="K17" s="849"/>
    </row>
    <row r="18" spans="1:11" ht="18">
      <c r="A18" s="502"/>
      <c r="B18" s="848"/>
      <c r="C18" s="502"/>
      <c r="D18" s="502"/>
      <c r="E18" s="508"/>
      <c r="F18" s="509"/>
      <c r="G18" s="509"/>
      <c r="H18" s="510"/>
      <c r="I18" s="527"/>
      <c r="J18" s="510"/>
      <c r="K18" s="849"/>
    </row>
    <row r="19" spans="1:11" ht="31.5">
      <c r="A19" s="502"/>
      <c r="B19" s="848"/>
      <c r="C19" s="1327"/>
      <c r="D19" s="1328"/>
      <c r="E19" s="1329"/>
      <c r="F19" s="873" t="s">
        <v>2871</v>
      </c>
      <c r="G19" s="873">
        <v>2023</v>
      </c>
      <c r="H19" s="873">
        <v>2024</v>
      </c>
      <c r="I19" s="873">
        <v>2025</v>
      </c>
      <c r="J19" s="873" t="s">
        <v>2873</v>
      </c>
      <c r="K19" s="849"/>
    </row>
    <row r="20" spans="1:11" ht="15.75">
      <c r="A20" s="502"/>
      <c r="B20" s="848"/>
      <c r="C20" s="1314" t="s">
        <v>630</v>
      </c>
      <c r="D20" s="1315"/>
      <c r="E20" s="1316"/>
      <c r="F20" s="859"/>
      <c r="G20" s="860">
        <f>+F20+F40</f>
        <v>-1012117.6000000015</v>
      </c>
      <c r="H20" s="861">
        <f t="shared" ref="H20:J20" si="0">+G20+G40</f>
        <v>-11474516.330000002</v>
      </c>
      <c r="I20" s="860">
        <f t="shared" si="0"/>
        <v>-10766363.300000001</v>
      </c>
      <c r="J20" s="860">
        <f t="shared" si="0"/>
        <v>11384999.709999997</v>
      </c>
      <c r="K20" s="849"/>
    </row>
    <row r="21" spans="1:11" ht="15">
      <c r="A21" s="502"/>
      <c r="B21" s="848"/>
      <c r="C21" s="1320"/>
      <c r="D21" s="1321"/>
      <c r="E21" s="1322"/>
      <c r="F21" s="862"/>
      <c r="G21" s="862"/>
      <c r="H21" s="863"/>
      <c r="I21" s="864"/>
      <c r="J21" s="863"/>
      <c r="K21" s="849"/>
    </row>
    <row r="22" spans="1:11" ht="15.75">
      <c r="A22" s="502"/>
      <c r="B22" s="848"/>
      <c r="C22" s="1323" t="s">
        <v>468</v>
      </c>
      <c r="D22" s="1324"/>
      <c r="E22" s="1325"/>
      <c r="F22" s="865">
        <f>SUM(F23:F26)</f>
        <v>63325901.560000002</v>
      </c>
      <c r="G22" s="865">
        <f t="shared" ref="G22:J22" si="1">SUM(G23:G26)</f>
        <v>24247869.690000001</v>
      </c>
      <c r="H22" s="861">
        <f t="shared" si="1"/>
        <v>14520811.220000001</v>
      </c>
      <c r="I22" s="866">
        <f t="shared" si="1"/>
        <v>26504041</v>
      </c>
      <c r="J22" s="865">
        <f t="shared" si="1"/>
        <v>22813000</v>
      </c>
      <c r="K22" s="849"/>
    </row>
    <row r="23" spans="1:11" ht="15">
      <c r="A23" s="502"/>
      <c r="B23" s="848"/>
      <c r="C23" s="1320"/>
      <c r="D23" s="1321"/>
      <c r="E23" s="1322"/>
      <c r="F23" s="862"/>
      <c r="G23" s="862"/>
      <c r="H23" s="863"/>
      <c r="I23" s="864"/>
      <c r="J23" s="863"/>
      <c r="K23" s="849"/>
    </row>
    <row r="24" spans="1:11" ht="15">
      <c r="A24" s="502"/>
      <c r="B24" s="848"/>
      <c r="C24" s="1320" t="s">
        <v>424</v>
      </c>
      <c r="D24" s="1321"/>
      <c r="E24" s="1322"/>
      <c r="F24" s="867">
        <v>45409285.530000001</v>
      </c>
      <c r="G24" s="867">
        <v>14872498.630000001</v>
      </c>
      <c r="H24" s="867">
        <v>12303237.310000001</v>
      </c>
      <c r="I24" s="867">
        <v>13379041</v>
      </c>
      <c r="J24" s="867">
        <v>3900000</v>
      </c>
      <c r="K24" s="849"/>
    </row>
    <row r="25" spans="1:11" ht="15">
      <c r="A25" s="502"/>
      <c r="B25" s="848"/>
      <c r="C25" s="1320" t="s">
        <v>425</v>
      </c>
      <c r="D25" s="1321"/>
      <c r="E25" s="1322"/>
      <c r="F25" s="867">
        <v>17998925.219999999</v>
      </c>
      <c r="G25" s="867">
        <v>9374171.0600000005</v>
      </c>
      <c r="H25" s="867">
        <v>2217573.81</v>
      </c>
      <c r="I25" s="867">
        <v>13125000</v>
      </c>
      <c r="J25" s="867">
        <v>18913000</v>
      </c>
      <c r="K25" s="849"/>
    </row>
    <row r="26" spans="1:11" ht="15">
      <c r="A26" s="502"/>
      <c r="B26" s="848"/>
      <c r="C26" s="1320" t="s">
        <v>426</v>
      </c>
      <c r="D26" s="1321"/>
      <c r="E26" s="1322"/>
      <c r="F26" s="867">
        <v>-82309.19</v>
      </c>
      <c r="G26" s="867">
        <v>1200</v>
      </c>
      <c r="H26" s="867">
        <v>0.1</v>
      </c>
      <c r="I26" s="867">
        <v>0</v>
      </c>
      <c r="J26" s="867">
        <v>0</v>
      </c>
      <c r="K26" s="849"/>
    </row>
    <row r="27" spans="1:11" ht="15">
      <c r="A27" s="502"/>
      <c r="B27" s="848"/>
      <c r="C27" s="1320"/>
      <c r="D27" s="1321"/>
      <c r="E27" s="1322"/>
      <c r="F27" s="862"/>
      <c r="G27" s="862"/>
      <c r="H27" s="863"/>
      <c r="I27" s="864"/>
      <c r="J27" s="863"/>
      <c r="K27" s="849"/>
    </row>
    <row r="28" spans="1:11" ht="15.75">
      <c r="A28" s="502"/>
      <c r="B28" s="848"/>
      <c r="C28" s="1323" t="s">
        <v>620</v>
      </c>
      <c r="D28" s="1324"/>
      <c r="E28" s="1325"/>
      <c r="F28" s="865">
        <f>+F32+F35+F38</f>
        <v>64338019.160000004</v>
      </c>
      <c r="G28" s="865">
        <f t="shared" ref="G28:J28" si="2">+G32+G35+G38</f>
        <v>34710268.420000002</v>
      </c>
      <c r="H28" s="861">
        <f t="shared" si="2"/>
        <v>13812658.189999999</v>
      </c>
      <c r="I28" s="866">
        <f t="shared" si="2"/>
        <v>4352677.99</v>
      </c>
      <c r="J28" s="865">
        <f t="shared" si="2"/>
        <v>17389000</v>
      </c>
      <c r="K28" s="849"/>
    </row>
    <row r="29" spans="1:11" ht="15">
      <c r="A29" s="502"/>
      <c r="B29" s="848"/>
      <c r="C29" s="1320"/>
      <c r="D29" s="1321"/>
      <c r="E29" s="1322"/>
      <c r="F29" s="862"/>
      <c r="G29" s="862"/>
      <c r="H29" s="863"/>
      <c r="I29" s="864"/>
      <c r="J29" s="863"/>
      <c r="K29" s="849"/>
    </row>
    <row r="30" spans="1:11" ht="15">
      <c r="A30" s="502"/>
      <c r="B30" s="848"/>
      <c r="C30" s="1320" t="s">
        <v>631</v>
      </c>
      <c r="D30" s="1321"/>
      <c r="E30" s="1322"/>
      <c r="F30" s="868"/>
      <c r="G30" s="868"/>
      <c r="H30" s="868"/>
      <c r="I30" s="869"/>
      <c r="J30" s="868"/>
      <c r="K30" s="849"/>
    </row>
    <row r="31" spans="1:11" ht="15">
      <c r="A31" s="502"/>
      <c r="B31" s="848"/>
      <c r="C31" s="1317" t="s">
        <v>441</v>
      </c>
      <c r="D31" s="1318"/>
      <c r="E31" s="1319"/>
      <c r="F31" s="867">
        <v>0</v>
      </c>
      <c r="G31" s="867">
        <v>0</v>
      </c>
      <c r="H31" s="867">
        <v>0</v>
      </c>
      <c r="I31" s="867">
        <v>0</v>
      </c>
      <c r="J31" s="867">
        <v>0</v>
      </c>
      <c r="K31" s="849"/>
    </row>
    <row r="32" spans="1:11" ht="15">
      <c r="A32" s="502"/>
      <c r="B32" s="848"/>
      <c r="C32" s="1317" t="s">
        <v>442</v>
      </c>
      <c r="D32" s="1318"/>
      <c r="E32" s="1319"/>
      <c r="F32" s="867">
        <v>0</v>
      </c>
      <c r="G32" s="867">
        <v>0</v>
      </c>
      <c r="H32" s="867">
        <v>0</v>
      </c>
      <c r="I32" s="867">
        <v>0</v>
      </c>
      <c r="J32" s="867">
        <v>0</v>
      </c>
      <c r="K32" s="849"/>
    </row>
    <row r="33" spans="1:11" ht="15">
      <c r="A33" s="502"/>
      <c r="B33" s="848"/>
      <c r="C33" s="1320" t="s">
        <v>419</v>
      </c>
      <c r="D33" s="1321"/>
      <c r="E33" s="1322"/>
      <c r="F33" s="868"/>
      <c r="G33" s="868"/>
      <c r="H33" s="868"/>
      <c r="I33" s="869"/>
      <c r="J33" s="868"/>
      <c r="K33" s="849"/>
    </row>
    <row r="34" spans="1:11" ht="15">
      <c r="A34" s="502"/>
      <c r="B34" s="848"/>
      <c r="C34" s="1317" t="s">
        <v>441</v>
      </c>
      <c r="D34" s="1318"/>
      <c r="E34" s="1319"/>
      <c r="F34" s="867">
        <v>624303.24</v>
      </c>
      <c r="G34" s="867">
        <v>-65436.26</v>
      </c>
      <c r="H34" s="867">
        <v>53176.07</v>
      </c>
      <c r="I34" s="867">
        <v>0</v>
      </c>
      <c r="J34" s="867">
        <v>0</v>
      </c>
      <c r="K34" s="849"/>
    </row>
    <row r="35" spans="1:11" ht="15">
      <c r="A35" s="502"/>
      <c r="B35" s="848"/>
      <c r="C35" s="1317" t="s">
        <v>442</v>
      </c>
      <c r="D35" s="1318"/>
      <c r="E35" s="1319"/>
      <c r="F35" s="867">
        <v>557797.28</v>
      </c>
      <c r="G35" s="867">
        <v>0</v>
      </c>
      <c r="H35" s="867">
        <v>-447291.31</v>
      </c>
      <c r="I35" s="867">
        <v>0</v>
      </c>
      <c r="J35" s="867">
        <v>0</v>
      </c>
      <c r="K35" s="849"/>
    </row>
    <row r="36" spans="1:11" ht="15">
      <c r="A36" s="502"/>
      <c r="B36" s="848"/>
      <c r="C36" s="1320" t="s">
        <v>422</v>
      </c>
      <c r="D36" s="1321"/>
      <c r="E36" s="1322"/>
      <c r="F36" s="868"/>
      <c r="G36" s="868"/>
      <c r="H36" s="868"/>
      <c r="I36" s="869"/>
      <c r="J36" s="868"/>
      <c r="K36" s="849"/>
    </row>
    <row r="37" spans="1:11" ht="15">
      <c r="A37" s="502"/>
      <c r="B37" s="848"/>
      <c r="C37" s="1317" t="s">
        <v>441</v>
      </c>
      <c r="D37" s="1318"/>
      <c r="E37" s="1319"/>
      <c r="F37" s="867">
        <v>99257196.790000007</v>
      </c>
      <c r="G37" s="867">
        <v>7333917.8799999999</v>
      </c>
      <c r="H37" s="867">
        <v>6175913.0700000003</v>
      </c>
      <c r="I37" s="867">
        <v>9167326.9199999999</v>
      </c>
      <c r="J37" s="867">
        <v>19689000</v>
      </c>
      <c r="K37" s="849"/>
    </row>
    <row r="38" spans="1:11" ht="15">
      <c r="A38" s="502"/>
      <c r="B38" s="848"/>
      <c r="C38" s="1317" t="s">
        <v>442</v>
      </c>
      <c r="D38" s="1318"/>
      <c r="E38" s="1319"/>
      <c r="F38" s="867">
        <v>63780221.880000003</v>
      </c>
      <c r="G38" s="867">
        <v>34710268.420000002</v>
      </c>
      <c r="H38" s="867">
        <v>14259949.5</v>
      </c>
      <c r="I38" s="867">
        <v>4352677.99</v>
      </c>
      <c r="J38" s="867">
        <v>17389000</v>
      </c>
      <c r="K38" s="849"/>
    </row>
    <row r="39" spans="1:11" ht="15">
      <c r="A39" s="502"/>
      <c r="B39" s="848"/>
      <c r="C39" s="1320"/>
      <c r="D39" s="1321"/>
      <c r="E39" s="1322"/>
      <c r="F39" s="862"/>
      <c r="G39" s="862"/>
      <c r="H39" s="863"/>
      <c r="I39" s="864"/>
      <c r="J39" s="863"/>
      <c r="K39" s="849"/>
    </row>
    <row r="40" spans="1:11" ht="15.75">
      <c r="A40" s="502"/>
      <c r="B40" s="848"/>
      <c r="C40" s="1314" t="s">
        <v>632</v>
      </c>
      <c r="D40" s="1315"/>
      <c r="E40" s="1316"/>
      <c r="F40" s="860">
        <f>+F22-F28</f>
        <v>-1012117.6000000015</v>
      </c>
      <c r="G40" s="860">
        <f t="shared" ref="G40:J40" si="3">+G22-G28</f>
        <v>-10462398.73</v>
      </c>
      <c r="H40" s="861">
        <f t="shared" si="3"/>
        <v>708153.03000000119</v>
      </c>
      <c r="I40" s="860">
        <f t="shared" si="3"/>
        <v>22151363.009999998</v>
      </c>
      <c r="J40" s="860">
        <f t="shared" si="3"/>
        <v>5424000</v>
      </c>
      <c r="K40" s="849"/>
    </row>
    <row r="41" spans="1:11" ht="15" customHeight="1">
      <c r="A41" s="502"/>
      <c r="B41" s="848"/>
      <c r="C41" s="502"/>
      <c r="D41" s="502"/>
      <c r="E41" s="502"/>
      <c r="F41" s="503"/>
      <c r="G41" s="503"/>
      <c r="H41" s="502"/>
      <c r="I41" s="502"/>
      <c r="J41" s="502"/>
      <c r="K41" s="849"/>
    </row>
    <row r="42" spans="1:11">
      <c r="A42" s="502"/>
      <c r="B42" s="848"/>
      <c r="C42" s="502"/>
      <c r="D42" s="502"/>
      <c r="E42" s="502"/>
      <c r="F42" s="503"/>
      <c r="G42" s="503"/>
      <c r="H42" s="502"/>
      <c r="I42" s="502"/>
      <c r="J42" s="502"/>
      <c r="K42" s="849"/>
    </row>
    <row r="43" spans="1:11" ht="15" customHeight="1">
      <c r="A43" s="502"/>
      <c r="B43" s="848"/>
      <c r="C43" s="502"/>
      <c r="D43" s="502"/>
      <c r="E43" s="502"/>
      <c r="F43" s="503"/>
      <c r="G43" s="503"/>
      <c r="H43" s="502"/>
      <c r="I43" s="502"/>
      <c r="J43" s="502"/>
      <c r="K43" s="849"/>
    </row>
    <row r="44" spans="1:11" ht="14.25">
      <c r="A44" s="502"/>
      <c r="B44" s="848"/>
      <c r="C44" s="511" t="s">
        <v>1086</v>
      </c>
      <c r="D44" s="512">
        <f ca="1">TODAY()</f>
        <v>45601</v>
      </c>
      <c r="E44" s="502"/>
      <c r="F44" s="503"/>
      <c r="G44" s="503"/>
      <c r="H44" s="502"/>
      <c r="I44" s="502"/>
      <c r="J44" s="513"/>
      <c r="K44" s="849"/>
    </row>
    <row r="45" spans="1:11" ht="14.25">
      <c r="A45" s="504"/>
      <c r="B45" s="850"/>
      <c r="E45" s="512"/>
      <c r="F45" s="505"/>
      <c r="G45" s="505"/>
      <c r="H45" s="504"/>
      <c r="I45" s="504"/>
      <c r="J45" s="506"/>
      <c r="K45" s="851"/>
    </row>
    <row r="46" spans="1:11" ht="13.5" thickBot="1">
      <c r="A46" s="502"/>
      <c r="B46" s="855"/>
      <c r="C46" s="856"/>
      <c r="D46" s="856"/>
      <c r="E46" s="856"/>
      <c r="F46" s="857"/>
      <c r="G46" s="857"/>
      <c r="H46" s="856"/>
      <c r="I46" s="856"/>
      <c r="J46" s="856"/>
      <c r="K46" s="858"/>
    </row>
    <row r="47" spans="1:11">
      <c r="A47" s="502"/>
      <c r="B47" s="502"/>
      <c r="C47" s="502"/>
      <c r="D47" s="502"/>
      <c r="E47" s="502"/>
      <c r="F47" s="503"/>
      <c r="G47" s="503"/>
      <c r="H47" s="502"/>
      <c r="I47" s="502"/>
      <c r="J47" s="502"/>
      <c r="K47" s="502"/>
    </row>
  </sheetData>
  <mergeCells count="31">
    <mergeCell ref="C21:E21"/>
    <mergeCell ref="A1:K1"/>
    <mergeCell ref="B2:K2"/>
    <mergeCell ref="B3:K3"/>
    <mergeCell ref="B4:K4"/>
    <mergeCell ref="A5:K5"/>
    <mergeCell ref="B6:K6"/>
    <mergeCell ref="B7:I7"/>
    <mergeCell ref="C15:E15"/>
    <mergeCell ref="F15:J15"/>
    <mergeCell ref="C19:E19"/>
    <mergeCell ref="C20:E20"/>
    <mergeCell ref="C33:E33"/>
    <mergeCell ref="C22:E22"/>
    <mergeCell ref="C23:E23"/>
    <mergeCell ref="C24:E24"/>
    <mergeCell ref="C25:E25"/>
    <mergeCell ref="C26:E26"/>
    <mergeCell ref="C27:E27"/>
    <mergeCell ref="C28:E28"/>
    <mergeCell ref="C29:E29"/>
    <mergeCell ref="C30:E30"/>
    <mergeCell ref="C31:E31"/>
    <mergeCell ref="C32:E32"/>
    <mergeCell ref="C40:E40"/>
    <mergeCell ref="C34:E34"/>
    <mergeCell ref="C35:E35"/>
    <mergeCell ref="C36:E36"/>
    <mergeCell ref="C37:E37"/>
    <mergeCell ref="C38:E38"/>
    <mergeCell ref="C39:E39"/>
  </mergeCells>
  <pageMargins left="0.70866141732283472" right="0.70866141732283472" top="0.74803149606299213" bottom="0.74803149606299213" header="0.31496062992125984" footer="0.31496062992125984"/>
  <pageSetup paperSize="9" scale="58" orientation="landscape" r:id="rId1"/>
  <headerFooter>
    <oddHeader>&amp;L&amp;G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44ED5-8221-4E92-9B7B-4CB213BCCC7F}">
  <sheetPr codeName="Feuil8">
    <tabColor theme="5" tint="0.39997558519241921"/>
    <pageSetUpPr fitToPage="1"/>
  </sheetPr>
  <dimension ref="A1:V67"/>
  <sheetViews>
    <sheetView showGridLines="0" zoomScale="85" zoomScaleNormal="85" workbookViewId="0">
      <selection activeCell="H60" sqref="H60"/>
    </sheetView>
  </sheetViews>
  <sheetFormatPr baseColWidth="10" defaultColWidth="11.42578125" defaultRowHeight="12.75"/>
  <cols>
    <col min="1" max="1" width="3.5703125" style="359" customWidth="1"/>
    <col min="2" max="2" width="17.7109375" style="359" customWidth="1"/>
    <col min="3" max="3" width="12" style="359" bestFit="1" customWidth="1"/>
    <col min="4" max="4" width="42.5703125" style="359" customWidth="1"/>
    <col min="5" max="5" width="20.7109375" style="359" bestFit="1" customWidth="1"/>
    <col min="6" max="6" width="17.28515625" style="359" bestFit="1" customWidth="1"/>
    <col min="7" max="7" width="16.7109375" style="359" bestFit="1" customWidth="1"/>
    <col min="8" max="8" width="15.85546875" style="359" bestFit="1" customWidth="1"/>
    <col min="9" max="10" width="15.42578125" style="359" bestFit="1" customWidth="1"/>
    <col min="11" max="11" width="16.7109375" style="359" bestFit="1" customWidth="1"/>
    <col min="12" max="12" width="17.28515625" style="359" bestFit="1" customWidth="1"/>
    <col min="13" max="13" width="15.85546875" style="359" bestFit="1" customWidth="1"/>
    <col min="14" max="14" width="15.42578125" style="359" bestFit="1" customWidth="1"/>
    <col min="15" max="15" width="15.85546875" style="359" bestFit="1" customWidth="1"/>
    <col min="16" max="16" width="16.7109375" style="359" bestFit="1" customWidth="1"/>
    <col min="17" max="17" width="15.85546875" style="359" bestFit="1" customWidth="1"/>
    <col min="18" max="18" width="3.5703125" style="359" customWidth="1"/>
    <col min="19" max="19" width="9.85546875" style="359" bestFit="1" customWidth="1"/>
    <col min="20" max="21" width="19.5703125" style="359" customWidth="1"/>
    <col min="22" max="16384" width="11.42578125" style="359"/>
  </cols>
  <sheetData>
    <row r="1" spans="1:20" s="24" customFormat="1">
      <c r="A1" s="20"/>
      <c r="B1" s="20"/>
      <c r="C1" s="20"/>
      <c r="D1" s="20"/>
      <c r="E1" s="20"/>
      <c r="F1" s="20"/>
      <c r="G1" s="20"/>
      <c r="H1" s="20"/>
      <c r="I1" s="20"/>
      <c r="J1" s="20"/>
      <c r="M1" s="1347"/>
      <c r="N1" s="1347"/>
      <c r="O1" s="1347"/>
    </row>
    <row r="2" spans="1:20" s="24" customFormat="1" ht="26.25">
      <c r="B2" s="1365" t="s">
        <v>2838</v>
      </c>
      <c r="C2" s="1365"/>
      <c r="D2" s="1365"/>
      <c r="E2" s="1365"/>
      <c r="F2" s="1365"/>
      <c r="G2" s="1365"/>
      <c r="H2" s="1365"/>
      <c r="I2" s="1365"/>
      <c r="J2" s="1365"/>
      <c r="K2" s="1365"/>
      <c r="L2" s="1365"/>
      <c r="M2" s="1365"/>
      <c r="N2" s="1365"/>
      <c r="O2" s="1365"/>
      <c r="P2" s="1365"/>
      <c r="Q2" s="1365"/>
      <c r="R2" s="1365"/>
      <c r="S2" s="1365"/>
    </row>
    <row r="3" spans="1:20" s="24" customFormat="1" ht="26.25">
      <c r="B3" s="1365" t="s">
        <v>1770</v>
      </c>
      <c r="C3" s="1365"/>
      <c r="D3" s="1365"/>
      <c r="E3" s="1365"/>
      <c r="F3" s="1365"/>
      <c r="G3" s="1365"/>
      <c r="H3" s="1365"/>
      <c r="I3" s="1365"/>
      <c r="J3" s="1365"/>
      <c r="K3" s="1365"/>
      <c r="L3" s="1365"/>
      <c r="M3" s="1365"/>
      <c r="N3" s="1365"/>
      <c r="O3" s="1365"/>
      <c r="P3" s="1365"/>
      <c r="Q3" s="1365"/>
      <c r="R3" s="1365"/>
      <c r="S3" s="1365"/>
    </row>
    <row r="4" spans="1:20" s="24" customFormat="1" ht="26.25">
      <c r="B4" s="1366" t="s">
        <v>2862</v>
      </c>
      <c r="C4" s="1366"/>
      <c r="D4" s="1366"/>
      <c r="E4" s="1366"/>
      <c r="F4" s="1366"/>
      <c r="G4" s="1366"/>
      <c r="H4" s="1366"/>
      <c r="I4" s="1366"/>
      <c r="J4" s="1366"/>
      <c r="K4" s="1366"/>
      <c r="L4" s="1366"/>
      <c r="M4" s="1366"/>
      <c r="N4" s="1366"/>
      <c r="O4" s="1366"/>
      <c r="P4" s="1366"/>
      <c r="Q4" s="1366"/>
      <c r="R4" s="1366"/>
      <c r="S4" s="1366"/>
    </row>
    <row r="5" spans="1:20" s="24" customFormat="1" ht="26.25">
      <c r="B5" s="471"/>
      <c r="C5" s="471"/>
      <c r="D5" s="471"/>
      <c r="E5" s="471"/>
      <c r="F5" s="471"/>
      <c r="G5" s="471"/>
      <c r="H5" s="471"/>
      <c r="I5" s="471"/>
      <c r="J5" s="471"/>
      <c r="K5" s="469"/>
      <c r="L5" s="469"/>
      <c r="M5" s="469"/>
      <c r="N5" s="469"/>
      <c r="O5" s="469"/>
      <c r="P5" s="469"/>
      <c r="Q5" s="469"/>
      <c r="R5" s="469"/>
      <c r="S5" s="469"/>
    </row>
    <row r="6" spans="1:20" s="24" customFormat="1" ht="26.25">
      <c r="B6" s="1365" t="s">
        <v>382</v>
      </c>
      <c r="C6" s="1365"/>
      <c r="D6" s="1365"/>
      <c r="E6" s="1365"/>
      <c r="F6" s="1365"/>
      <c r="G6" s="1365"/>
      <c r="H6" s="1365"/>
      <c r="I6" s="1365"/>
      <c r="J6" s="1365"/>
      <c r="K6" s="1365"/>
      <c r="L6" s="1365"/>
      <c r="M6" s="1365"/>
      <c r="N6" s="1365"/>
      <c r="O6" s="1365"/>
      <c r="P6" s="1365"/>
      <c r="Q6" s="1365"/>
      <c r="R6" s="1365"/>
      <c r="S6" s="1365"/>
    </row>
    <row r="7" spans="1:20" ht="13.5" thickBot="1">
      <c r="A7" s="358"/>
      <c r="B7" s="20"/>
      <c r="C7" s="20"/>
      <c r="D7" s="20"/>
      <c r="E7" s="360"/>
      <c r="F7" s="360"/>
      <c r="G7" s="360"/>
      <c r="H7" s="360"/>
      <c r="I7" s="360"/>
      <c r="J7" s="360"/>
      <c r="K7" s="360"/>
      <c r="L7" s="360"/>
      <c r="M7" s="360"/>
      <c r="N7" s="360"/>
      <c r="O7" s="360"/>
      <c r="P7" s="360"/>
      <c r="Q7" s="361"/>
      <c r="R7" s="362"/>
      <c r="S7" s="362"/>
      <c r="T7" s="20"/>
    </row>
    <row r="8" spans="1:20" ht="18">
      <c r="A8" s="874"/>
      <c r="B8" s="875"/>
      <c r="C8" s="875"/>
      <c r="D8" s="876"/>
      <c r="E8" s="876"/>
      <c r="F8" s="876"/>
      <c r="G8" s="876"/>
      <c r="H8" s="876"/>
      <c r="I8" s="876"/>
      <c r="J8" s="876"/>
      <c r="K8" s="876"/>
      <c r="L8" s="876"/>
      <c r="M8" s="876"/>
      <c r="N8" s="876"/>
      <c r="O8" s="876"/>
      <c r="P8" s="877"/>
      <c r="Q8" s="878"/>
      <c r="R8" s="879"/>
    </row>
    <row r="9" spans="1:20" ht="15">
      <c r="A9" s="880"/>
      <c r="B9" s="341" t="s">
        <v>1767</v>
      </c>
      <c r="C9" s="675"/>
      <c r="D9" s="341"/>
      <c r="E9" s="341"/>
      <c r="F9" s="341"/>
      <c r="G9" s="341"/>
      <c r="H9" s="341"/>
      <c r="I9" s="675"/>
      <c r="J9" s="676"/>
      <c r="K9" s="676"/>
      <c r="L9" s="676"/>
      <c r="M9" s="676"/>
      <c r="N9" s="676"/>
      <c r="O9" s="676"/>
      <c r="P9" s="677"/>
      <c r="Q9" s="513" t="s">
        <v>1854</v>
      </c>
      <c r="R9" s="881"/>
    </row>
    <row r="10" spans="1:20" ht="15">
      <c r="A10" s="880"/>
      <c r="B10" s="511" t="s">
        <v>1768</v>
      </c>
      <c r="C10" s="675"/>
      <c r="D10" s="511" t="s">
        <v>1769</v>
      </c>
      <c r="E10" s="511"/>
      <c r="F10" s="511"/>
      <c r="G10" s="511"/>
      <c r="H10" s="675"/>
      <c r="I10" s="675"/>
      <c r="J10" s="676"/>
      <c r="K10" s="676"/>
      <c r="L10" s="676"/>
      <c r="M10" s="676"/>
      <c r="N10" s="676"/>
      <c r="O10" s="676"/>
      <c r="P10" s="677"/>
      <c r="Q10" s="507" t="s">
        <v>2831</v>
      </c>
      <c r="R10" s="881"/>
    </row>
    <row r="11" spans="1:20" ht="15.75">
      <c r="A11" s="882"/>
      <c r="B11" s="678"/>
      <c r="C11" s="678"/>
      <c r="D11" s="679"/>
      <c r="E11" s="679"/>
      <c r="F11" s="679"/>
      <c r="G11" s="679"/>
      <c r="H11" s="679"/>
      <c r="I11" s="679"/>
      <c r="J11" s="679"/>
      <c r="K11" s="679"/>
      <c r="L11" s="679"/>
      <c r="M11" s="679"/>
      <c r="N11" s="679"/>
      <c r="O11" s="679"/>
      <c r="P11" s="678"/>
      <c r="Q11" s="678"/>
      <c r="R11" s="883"/>
    </row>
    <row r="12" spans="1:20" ht="26.25">
      <c r="A12" s="1348" t="s">
        <v>1770</v>
      </c>
      <c r="B12" s="1349"/>
      <c r="C12" s="1349"/>
      <c r="D12" s="1349"/>
      <c r="E12" s="1349"/>
      <c r="F12" s="1349"/>
      <c r="G12" s="1349"/>
      <c r="H12" s="1349"/>
      <c r="I12" s="1349"/>
      <c r="J12" s="1349"/>
      <c r="K12" s="1349"/>
      <c r="L12" s="1349"/>
      <c r="M12" s="1349"/>
      <c r="N12" s="1349"/>
      <c r="O12" s="1349"/>
      <c r="P12" s="1349"/>
      <c r="Q12" s="1349"/>
      <c r="R12" s="1350"/>
    </row>
    <row r="13" spans="1:20" ht="15.75">
      <c r="A13" s="882"/>
      <c r="B13" s="678"/>
      <c r="C13" s="678"/>
      <c r="D13" s="679"/>
      <c r="E13" s="679"/>
      <c r="F13" s="679"/>
      <c r="G13" s="679"/>
      <c r="H13" s="679"/>
      <c r="I13" s="679"/>
      <c r="J13" s="679"/>
      <c r="K13" s="679"/>
      <c r="L13" s="679"/>
      <c r="M13" s="679"/>
      <c r="N13" s="679"/>
      <c r="O13" s="679"/>
      <c r="P13" s="678"/>
      <c r="Q13" s="678"/>
      <c r="R13" s="883"/>
    </row>
    <row r="14" spans="1:20">
      <c r="A14" s="884"/>
      <c r="B14" s="680"/>
      <c r="C14" s="680"/>
      <c r="D14" s="680"/>
      <c r="E14" s="680"/>
      <c r="F14" s="680"/>
      <c r="G14" s="680"/>
      <c r="H14" s="680"/>
      <c r="I14" s="680"/>
      <c r="J14" s="681"/>
      <c r="K14" s="680"/>
      <c r="L14" s="680"/>
      <c r="M14" s="680"/>
      <c r="N14" s="680"/>
      <c r="O14" s="680"/>
      <c r="P14" s="680"/>
      <c r="Q14" s="680"/>
      <c r="R14" s="885"/>
    </row>
    <row r="15" spans="1:20" ht="15.75">
      <c r="A15" s="884"/>
      <c r="B15" s="680"/>
      <c r="C15" s="680"/>
      <c r="D15" s="680"/>
      <c r="E15" s="682"/>
      <c r="F15" s="682"/>
      <c r="G15" s="682"/>
      <c r="H15" s="682"/>
      <c r="I15" s="682"/>
      <c r="J15" s="682"/>
      <c r="K15" s="682"/>
      <c r="L15" s="682"/>
      <c r="M15" s="682"/>
      <c r="N15" s="682"/>
      <c r="O15" s="682"/>
      <c r="P15" s="682"/>
      <c r="Q15" s="682"/>
      <c r="R15" s="885"/>
    </row>
    <row r="16" spans="1:20" ht="16.5" thickBot="1">
      <c r="A16" s="884"/>
      <c r="B16" s="1351" t="s">
        <v>404</v>
      </c>
      <c r="C16" s="1351"/>
      <c r="D16" s="1351"/>
      <c r="E16" s="680"/>
      <c r="F16" s="680"/>
      <c r="G16" s="680"/>
      <c r="H16" s="680"/>
      <c r="I16" s="680"/>
      <c r="J16" s="680"/>
      <c r="K16" s="680"/>
      <c r="L16" s="680"/>
      <c r="M16" s="680"/>
      <c r="N16" s="680"/>
      <c r="O16" s="680"/>
      <c r="P16" s="680"/>
      <c r="Q16" s="680"/>
      <c r="R16" s="885"/>
    </row>
    <row r="17" spans="1:22" s="490" customFormat="1" ht="12.75" customHeight="1">
      <c r="A17" s="884"/>
      <c r="B17" s="1352" t="s">
        <v>1771</v>
      </c>
      <c r="C17" s="1353"/>
      <c r="D17" s="1353"/>
      <c r="E17" s="1356" t="s">
        <v>1772</v>
      </c>
      <c r="F17" s="1358" t="s">
        <v>633</v>
      </c>
      <c r="G17" s="1359"/>
      <c r="H17" s="1359"/>
      <c r="I17" s="1359"/>
      <c r="J17" s="1360"/>
      <c r="K17" s="1361" t="s">
        <v>1773</v>
      </c>
      <c r="L17" s="1362"/>
      <c r="M17" s="1362"/>
      <c r="N17" s="1362"/>
      <c r="O17" s="1363"/>
      <c r="P17" s="1361" t="s">
        <v>1774</v>
      </c>
      <c r="Q17" s="1364"/>
      <c r="R17" s="886"/>
    </row>
    <row r="18" spans="1:22" s="490" customFormat="1" ht="51">
      <c r="A18" s="884"/>
      <c r="B18" s="1354"/>
      <c r="C18" s="1355"/>
      <c r="D18" s="1355"/>
      <c r="E18" s="1357"/>
      <c r="F18" s="887" t="s">
        <v>1775</v>
      </c>
      <c r="G18" s="888" t="s">
        <v>1776</v>
      </c>
      <c r="H18" s="888" t="s">
        <v>1777</v>
      </c>
      <c r="I18" s="888" t="s">
        <v>1778</v>
      </c>
      <c r="J18" s="889" t="s">
        <v>1779</v>
      </c>
      <c r="K18" s="887" t="s">
        <v>1780</v>
      </c>
      <c r="L18" s="888" t="s">
        <v>1781</v>
      </c>
      <c r="M18" s="888" t="s">
        <v>1777</v>
      </c>
      <c r="N18" s="888" t="s">
        <v>1782</v>
      </c>
      <c r="O18" s="889" t="s">
        <v>1783</v>
      </c>
      <c r="P18" s="890" t="s">
        <v>1784</v>
      </c>
      <c r="Q18" s="891" t="s">
        <v>1785</v>
      </c>
      <c r="R18" s="886"/>
    </row>
    <row r="19" spans="1:22">
      <c r="A19" s="882"/>
      <c r="B19" s="892" t="s">
        <v>1786</v>
      </c>
      <c r="C19" s="1336" t="s">
        <v>1787</v>
      </c>
      <c r="D19" s="1337"/>
      <c r="E19" s="918">
        <v>17066750.120000001</v>
      </c>
      <c r="F19" s="919">
        <v>7330120.1900000004</v>
      </c>
      <c r="G19" s="920">
        <v>10434346.26</v>
      </c>
      <c r="H19" s="920">
        <v>338503.93</v>
      </c>
      <c r="I19" s="920">
        <v>5412556.2300000004</v>
      </c>
      <c r="J19" s="921">
        <v>5751060.1600000001</v>
      </c>
      <c r="K19" s="919">
        <v>4231353.3600000003</v>
      </c>
      <c r="L19" s="920">
        <v>8701913.4800000004</v>
      </c>
      <c r="M19" s="920">
        <v>104140.56</v>
      </c>
      <c r="N19" s="920">
        <v>6075452.7999999998</v>
      </c>
      <c r="O19" s="921">
        <v>6179593.3600000003</v>
      </c>
      <c r="P19" s="919">
        <v>349060.22</v>
      </c>
      <c r="Q19" s="922">
        <v>1303899.58</v>
      </c>
      <c r="R19" s="883"/>
      <c r="S19" s="690"/>
      <c r="U19" s="690"/>
      <c r="V19" s="690"/>
    </row>
    <row r="20" spans="1:22">
      <c r="A20" s="882"/>
      <c r="B20" s="892" t="s">
        <v>1788</v>
      </c>
      <c r="C20" s="1336" t="s">
        <v>1789</v>
      </c>
      <c r="D20" s="1337"/>
      <c r="E20" s="918">
        <v>11783570.779999999</v>
      </c>
      <c r="F20" s="919">
        <v>2323645</v>
      </c>
      <c r="G20" s="920">
        <v>1666194.72</v>
      </c>
      <c r="H20" s="920">
        <v>36000</v>
      </c>
      <c r="I20" s="920">
        <v>0</v>
      </c>
      <c r="J20" s="921">
        <v>36000</v>
      </c>
      <c r="K20" s="919">
        <v>762665.19</v>
      </c>
      <c r="L20" s="920">
        <v>1117383.23</v>
      </c>
      <c r="M20" s="920">
        <v>-100621.54</v>
      </c>
      <c r="N20" s="920">
        <v>0</v>
      </c>
      <c r="O20" s="921">
        <v>-100621.54</v>
      </c>
      <c r="P20" s="919">
        <v>10072924.810000001</v>
      </c>
      <c r="Q20" s="922">
        <v>685433.03</v>
      </c>
      <c r="R20" s="883"/>
      <c r="S20" s="690"/>
      <c r="T20" s="690"/>
      <c r="U20" s="690"/>
    </row>
    <row r="21" spans="1:22">
      <c r="A21" s="882"/>
      <c r="B21" s="892" t="s">
        <v>1790</v>
      </c>
      <c r="C21" s="1336" t="s">
        <v>1791</v>
      </c>
      <c r="D21" s="1337"/>
      <c r="E21" s="918">
        <v>2855204.35</v>
      </c>
      <c r="F21" s="919">
        <v>2855204.35</v>
      </c>
      <c r="G21" s="920">
        <v>2853754.35</v>
      </c>
      <c r="H21" s="920">
        <v>0</v>
      </c>
      <c r="I21" s="920">
        <v>0</v>
      </c>
      <c r="J21" s="921">
        <v>0</v>
      </c>
      <c r="K21" s="919">
        <v>2799997.71</v>
      </c>
      <c r="L21" s="920">
        <v>2799997.71</v>
      </c>
      <c r="M21" s="920">
        <v>-79915.199999999997</v>
      </c>
      <c r="N21" s="920">
        <v>79915.199999999997</v>
      </c>
      <c r="O21" s="921">
        <v>0</v>
      </c>
      <c r="P21" s="919">
        <v>-450</v>
      </c>
      <c r="Q21" s="922">
        <v>53756.639999999999</v>
      </c>
      <c r="R21" s="883"/>
      <c r="S21" s="690"/>
      <c r="T21" s="690"/>
    </row>
    <row r="22" spans="1:22">
      <c r="A22" s="882"/>
      <c r="B22" s="892" t="s">
        <v>1792</v>
      </c>
      <c r="C22" s="1336" t="s">
        <v>337</v>
      </c>
      <c r="D22" s="1337"/>
      <c r="E22" s="918">
        <v>19334326.969999999</v>
      </c>
      <c r="F22" s="919">
        <v>19237487.98</v>
      </c>
      <c r="G22" s="920">
        <v>19163308.640000001</v>
      </c>
      <c r="H22" s="920">
        <v>96838.99</v>
      </c>
      <c r="I22" s="920">
        <v>0</v>
      </c>
      <c r="J22" s="921">
        <v>96838.99</v>
      </c>
      <c r="K22" s="919">
        <v>19363391.969999999</v>
      </c>
      <c r="L22" s="920">
        <v>19057383.73</v>
      </c>
      <c r="M22" s="920">
        <v>466098.41</v>
      </c>
      <c r="N22" s="920">
        <v>0</v>
      </c>
      <c r="O22" s="921">
        <v>466098.41</v>
      </c>
      <c r="P22" s="919">
        <v>-1089704.1399999999</v>
      </c>
      <c r="Q22" s="922">
        <v>-263334.51</v>
      </c>
      <c r="R22" s="883"/>
      <c r="S22" s="690"/>
      <c r="T22" s="690"/>
    </row>
    <row r="23" spans="1:22">
      <c r="A23" s="882"/>
      <c r="B23" s="892" t="s">
        <v>1793</v>
      </c>
      <c r="C23" s="1336" t="s">
        <v>1793</v>
      </c>
      <c r="D23" s="1337"/>
      <c r="E23" s="918">
        <v>9381927.4700000007</v>
      </c>
      <c r="F23" s="919">
        <v>8989201.5399999991</v>
      </c>
      <c r="G23" s="920">
        <v>8867760.5099999998</v>
      </c>
      <c r="H23" s="920">
        <v>193941.35</v>
      </c>
      <c r="I23" s="920">
        <v>-193941.65</v>
      </c>
      <c r="J23" s="921">
        <v>-0.3</v>
      </c>
      <c r="K23" s="919">
        <v>9963025.4299999997</v>
      </c>
      <c r="L23" s="920">
        <v>9077272.5999999996</v>
      </c>
      <c r="M23" s="920">
        <v>73877.820000000007</v>
      </c>
      <c r="N23" s="920">
        <v>7604.72</v>
      </c>
      <c r="O23" s="921">
        <v>81482.539999999994</v>
      </c>
      <c r="P23" s="919">
        <v>392726.23</v>
      </c>
      <c r="Q23" s="922">
        <v>-290994.93</v>
      </c>
      <c r="R23" s="883"/>
      <c r="S23" s="690"/>
      <c r="T23" s="690"/>
    </row>
    <row r="24" spans="1:22">
      <c r="A24" s="882"/>
      <c r="B24" s="892" t="s">
        <v>1794</v>
      </c>
      <c r="C24" s="1336" t="s">
        <v>1794</v>
      </c>
      <c r="D24" s="1337"/>
      <c r="E24" s="918">
        <v>22832202.559999999</v>
      </c>
      <c r="F24" s="919">
        <v>22298019.68</v>
      </c>
      <c r="G24" s="920">
        <v>22186831.440000001</v>
      </c>
      <c r="H24" s="920">
        <v>534182.88</v>
      </c>
      <c r="I24" s="920">
        <v>-150862.99</v>
      </c>
      <c r="J24" s="921">
        <v>383319.89</v>
      </c>
      <c r="K24" s="919">
        <v>21550761.59</v>
      </c>
      <c r="L24" s="920">
        <v>21550761.59</v>
      </c>
      <c r="M24" s="920">
        <v>978355.24</v>
      </c>
      <c r="N24" s="920">
        <v>-346325.1</v>
      </c>
      <c r="O24" s="921">
        <v>632030.14</v>
      </c>
      <c r="P24" s="919">
        <v>150862.99</v>
      </c>
      <c r="Q24" s="922">
        <v>387359.6</v>
      </c>
      <c r="R24" s="883"/>
      <c r="S24" s="690"/>
      <c r="T24" s="690"/>
    </row>
    <row r="25" spans="1:22">
      <c r="A25" s="882"/>
      <c r="B25" s="892" t="s">
        <v>1795</v>
      </c>
      <c r="C25" s="1336" t="s">
        <v>1795</v>
      </c>
      <c r="D25" s="1337"/>
      <c r="E25" s="918">
        <v>8903000</v>
      </c>
      <c r="F25" s="919">
        <v>44964.46</v>
      </c>
      <c r="G25" s="920">
        <v>44964.46</v>
      </c>
      <c r="H25" s="920">
        <v>-1100000</v>
      </c>
      <c r="I25" s="920">
        <v>1100000</v>
      </c>
      <c r="J25" s="921">
        <v>0</v>
      </c>
      <c r="K25" s="919">
        <v>44964.46</v>
      </c>
      <c r="L25" s="920">
        <v>44964.46</v>
      </c>
      <c r="M25" s="920">
        <v>-1100000</v>
      </c>
      <c r="N25" s="920">
        <v>1100000</v>
      </c>
      <c r="O25" s="921">
        <v>0</v>
      </c>
      <c r="P25" s="919">
        <v>8858035.5399999991</v>
      </c>
      <c r="Q25" s="922">
        <v>0</v>
      </c>
      <c r="R25" s="883"/>
      <c r="S25" s="690"/>
      <c r="T25" s="690"/>
    </row>
    <row r="26" spans="1:22">
      <c r="A26" s="882"/>
      <c r="B26" s="892" t="s">
        <v>1796</v>
      </c>
      <c r="C26" s="1336" t="s">
        <v>1797</v>
      </c>
      <c r="D26" s="1337"/>
      <c r="E26" s="918">
        <v>57767295.600000001</v>
      </c>
      <c r="F26" s="919">
        <v>53822574.689999998</v>
      </c>
      <c r="G26" s="920">
        <v>52601816.289999999</v>
      </c>
      <c r="H26" s="920">
        <v>2519720.91</v>
      </c>
      <c r="I26" s="920">
        <v>633000</v>
      </c>
      <c r="J26" s="921">
        <v>3152720.91</v>
      </c>
      <c r="K26" s="919">
        <v>47139463.68</v>
      </c>
      <c r="L26" s="920">
        <v>47139463.68</v>
      </c>
      <c r="M26" s="920">
        <v>3597982.02</v>
      </c>
      <c r="N26" s="920">
        <v>5794767.7599999998</v>
      </c>
      <c r="O26" s="921">
        <v>9392749.7799999993</v>
      </c>
      <c r="P26" s="919">
        <v>791999.95</v>
      </c>
      <c r="Q26" s="922">
        <v>-777676.26</v>
      </c>
      <c r="R26" s="883"/>
      <c r="S26" s="690"/>
      <c r="T26" s="690"/>
    </row>
    <row r="27" spans="1:22">
      <c r="A27" s="882"/>
      <c r="B27" s="892" t="s">
        <v>1798</v>
      </c>
      <c r="C27" s="1336" t="s">
        <v>1799</v>
      </c>
      <c r="D27" s="1337"/>
      <c r="E27" s="918">
        <v>32600000</v>
      </c>
      <c r="F27" s="919">
        <v>101777.31</v>
      </c>
      <c r="G27" s="920">
        <v>101777.31</v>
      </c>
      <c r="H27" s="920">
        <v>48222.69</v>
      </c>
      <c r="I27" s="920">
        <v>133290.06</v>
      </c>
      <c r="J27" s="921">
        <v>181512.75</v>
      </c>
      <c r="K27" s="919">
        <v>15328.77</v>
      </c>
      <c r="L27" s="920">
        <v>15328.77</v>
      </c>
      <c r="M27" s="920">
        <v>34671.230000000003</v>
      </c>
      <c r="N27" s="920">
        <v>47054.34</v>
      </c>
      <c r="O27" s="921">
        <v>81725.570000000007</v>
      </c>
      <c r="P27" s="919">
        <v>32316709.940000001</v>
      </c>
      <c r="Q27" s="922">
        <v>186235.72</v>
      </c>
      <c r="R27" s="883"/>
      <c r="S27" s="690"/>
      <c r="T27" s="690"/>
    </row>
    <row r="28" spans="1:22">
      <c r="A28" s="882"/>
      <c r="B28" s="892" t="s">
        <v>1800</v>
      </c>
      <c r="C28" s="1336" t="s">
        <v>1801</v>
      </c>
      <c r="D28" s="1337"/>
      <c r="E28" s="918">
        <v>1037334</v>
      </c>
      <c r="F28" s="919">
        <v>942748.87</v>
      </c>
      <c r="G28" s="920">
        <v>942748.87</v>
      </c>
      <c r="H28" s="920">
        <v>94585.13</v>
      </c>
      <c r="I28" s="920">
        <v>0</v>
      </c>
      <c r="J28" s="921">
        <v>94585.13</v>
      </c>
      <c r="K28" s="919">
        <v>838.66</v>
      </c>
      <c r="L28" s="920">
        <v>838.66</v>
      </c>
      <c r="M28" s="920">
        <v>-838.66</v>
      </c>
      <c r="N28" s="920">
        <v>0</v>
      </c>
      <c r="O28" s="921">
        <v>-838.66</v>
      </c>
      <c r="P28" s="919">
        <v>0</v>
      </c>
      <c r="Q28" s="922">
        <v>1037334</v>
      </c>
      <c r="R28" s="883"/>
      <c r="S28" s="690"/>
      <c r="T28" s="690"/>
    </row>
    <row r="29" spans="1:22">
      <c r="A29" s="882"/>
      <c r="B29" s="892" t="s">
        <v>1802</v>
      </c>
      <c r="C29" s="1336" t="s">
        <v>1803</v>
      </c>
      <c r="D29" s="1337"/>
      <c r="E29" s="918">
        <v>1747500</v>
      </c>
      <c r="F29" s="919">
        <v>46300.800000000003</v>
      </c>
      <c r="G29" s="920">
        <v>46300.800000000003</v>
      </c>
      <c r="H29" s="920">
        <v>1701199.2</v>
      </c>
      <c r="I29" s="920">
        <v>-669957.88</v>
      </c>
      <c r="J29" s="921">
        <v>1031241.32</v>
      </c>
      <c r="K29" s="919">
        <v>0</v>
      </c>
      <c r="L29" s="920">
        <v>0</v>
      </c>
      <c r="M29" s="920">
        <v>1747500</v>
      </c>
      <c r="N29" s="920">
        <v>-650000</v>
      </c>
      <c r="O29" s="921">
        <v>1097500</v>
      </c>
      <c r="P29" s="919">
        <v>669957.88</v>
      </c>
      <c r="Q29" s="922">
        <v>-19957.88</v>
      </c>
      <c r="R29" s="883"/>
      <c r="S29" s="690"/>
    </row>
    <row r="30" spans="1:22" ht="12.75" customHeight="1">
      <c r="A30" s="882"/>
      <c r="B30" s="1338" t="s">
        <v>1804</v>
      </c>
      <c r="C30" s="1339"/>
      <c r="D30" s="1340"/>
      <c r="E30" s="923">
        <v>185309111.84999999</v>
      </c>
      <c r="F30" s="924">
        <v>117992044.87</v>
      </c>
      <c r="G30" s="925">
        <v>118909803.65000001</v>
      </c>
      <c r="H30" s="925">
        <v>4463195.08</v>
      </c>
      <c r="I30" s="926">
        <v>6264083.7699999996</v>
      </c>
      <c r="J30" s="927">
        <v>10727278.850000001</v>
      </c>
      <c r="K30" s="926">
        <v>105871790.81999999</v>
      </c>
      <c r="L30" s="925">
        <v>109505307.91</v>
      </c>
      <c r="M30" s="926">
        <v>5721249.8799999999</v>
      </c>
      <c r="N30" s="925">
        <v>12108469.719999999</v>
      </c>
      <c r="O30" s="927">
        <v>17829719.600000001</v>
      </c>
      <c r="P30" s="924">
        <v>52512123.420000002</v>
      </c>
      <c r="Q30" s="928">
        <v>2302054.9900000002</v>
      </c>
      <c r="R30" s="883"/>
      <c r="S30" s="690"/>
    </row>
    <row r="31" spans="1:22">
      <c r="A31" s="882"/>
      <c r="B31" s="892" t="s">
        <v>1805</v>
      </c>
      <c r="C31" s="1336" t="s">
        <v>1806</v>
      </c>
      <c r="D31" s="1337"/>
      <c r="E31" s="918">
        <v>8077785.75</v>
      </c>
      <c r="F31" s="919">
        <v>7155684.2199999997</v>
      </c>
      <c r="G31" s="920">
        <v>6861817.3099999996</v>
      </c>
      <c r="H31" s="920">
        <v>131952.72</v>
      </c>
      <c r="I31" s="920">
        <v>239684.86</v>
      </c>
      <c r="J31" s="921">
        <v>371637.58</v>
      </c>
      <c r="K31" s="919">
        <v>7239938.3799999999</v>
      </c>
      <c r="L31" s="920">
        <v>6889930.8899999997</v>
      </c>
      <c r="M31" s="920">
        <v>149962.5</v>
      </c>
      <c r="N31" s="920">
        <v>239684.86</v>
      </c>
      <c r="O31" s="921">
        <v>389647.35999999999</v>
      </c>
      <c r="P31" s="919">
        <v>802352.6</v>
      </c>
      <c r="Q31" s="922">
        <v>-46123.360000000001</v>
      </c>
      <c r="R31" s="883"/>
      <c r="S31" s="690"/>
    </row>
    <row r="32" spans="1:22">
      <c r="A32" s="882"/>
      <c r="B32" s="892" t="s">
        <v>2852</v>
      </c>
      <c r="C32" s="1336" t="s">
        <v>2853</v>
      </c>
      <c r="D32" s="1337"/>
      <c r="E32" s="918">
        <v>2393505.64</v>
      </c>
      <c r="F32" s="919">
        <v>2392223.0099999998</v>
      </c>
      <c r="G32" s="920">
        <v>2227230.16</v>
      </c>
      <c r="H32" s="920">
        <v>1282.6300000000001</v>
      </c>
      <c r="I32" s="920">
        <v>0</v>
      </c>
      <c r="J32" s="921">
        <v>1282.6300000000001</v>
      </c>
      <c r="K32" s="919">
        <v>2429965.4500000002</v>
      </c>
      <c r="L32" s="920">
        <v>2224721</v>
      </c>
      <c r="M32" s="920">
        <v>-218.47</v>
      </c>
      <c r="N32" s="920">
        <v>0</v>
      </c>
      <c r="O32" s="921">
        <v>-218.47</v>
      </c>
      <c r="P32" s="919">
        <v>149400.75</v>
      </c>
      <c r="Q32" s="922">
        <v>4010.26</v>
      </c>
      <c r="R32" s="883"/>
      <c r="S32" s="690"/>
    </row>
    <row r="33" spans="1:19">
      <c r="A33" s="882"/>
      <c r="B33" s="892" t="s">
        <v>1807</v>
      </c>
      <c r="C33" s="1336" t="s">
        <v>1808</v>
      </c>
      <c r="D33" s="1337"/>
      <c r="E33" s="918">
        <v>5965484.0599999996</v>
      </c>
      <c r="F33" s="919">
        <v>4699625.82</v>
      </c>
      <c r="G33" s="920">
        <v>4646753.28</v>
      </c>
      <c r="H33" s="920">
        <v>146687.84</v>
      </c>
      <c r="I33" s="920">
        <v>408081</v>
      </c>
      <c r="J33" s="921">
        <v>554768.84</v>
      </c>
      <c r="K33" s="919">
        <v>4732840.37</v>
      </c>
      <c r="L33" s="920">
        <v>4619320.75</v>
      </c>
      <c r="M33" s="920">
        <v>117439.67999999999</v>
      </c>
      <c r="N33" s="920">
        <v>408081</v>
      </c>
      <c r="O33" s="921">
        <v>525520.68000000005</v>
      </c>
      <c r="P33" s="919">
        <v>756184.75</v>
      </c>
      <c r="Q33" s="922">
        <v>56680.69</v>
      </c>
      <c r="R33" s="883"/>
      <c r="S33" s="690"/>
    </row>
    <row r="34" spans="1:19">
      <c r="A34" s="882"/>
      <c r="B34" s="892" t="s">
        <v>1809</v>
      </c>
      <c r="C34" s="1336" t="s">
        <v>1810</v>
      </c>
      <c r="D34" s="1337"/>
      <c r="E34" s="918">
        <v>7946060.7000000002</v>
      </c>
      <c r="F34" s="919">
        <v>7545822.1699999999</v>
      </c>
      <c r="G34" s="920">
        <v>7419402.3499999996</v>
      </c>
      <c r="H34" s="920">
        <v>161286.38</v>
      </c>
      <c r="I34" s="920">
        <v>200952.15</v>
      </c>
      <c r="J34" s="921">
        <v>362238.53</v>
      </c>
      <c r="K34" s="919">
        <v>7594999.4699999997</v>
      </c>
      <c r="L34" s="920">
        <v>7371039.29</v>
      </c>
      <c r="M34" s="920">
        <v>123563.92</v>
      </c>
      <c r="N34" s="920">
        <v>200952.15</v>
      </c>
      <c r="O34" s="921">
        <v>324516.07</v>
      </c>
      <c r="P34" s="919">
        <v>150299.81</v>
      </c>
      <c r="Q34" s="922">
        <v>86085.52</v>
      </c>
      <c r="R34" s="883"/>
      <c r="S34" s="690"/>
    </row>
    <row r="35" spans="1:19">
      <c r="A35" s="882"/>
      <c r="B35" s="892" t="s">
        <v>1811</v>
      </c>
      <c r="C35" s="1336" t="s">
        <v>1812</v>
      </c>
      <c r="D35" s="1337"/>
      <c r="E35" s="918">
        <v>139151026.16</v>
      </c>
      <c r="F35" s="919">
        <v>99582452.599999994</v>
      </c>
      <c r="G35" s="920">
        <v>100051477.63</v>
      </c>
      <c r="H35" s="920">
        <v>1521861.86</v>
      </c>
      <c r="I35" s="920">
        <v>9637487.1500000004</v>
      </c>
      <c r="J35" s="921">
        <v>11159349.01</v>
      </c>
      <c r="K35" s="919">
        <v>97832115.25</v>
      </c>
      <c r="L35" s="920">
        <v>96731560.129999995</v>
      </c>
      <c r="M35" s="920">
        <v>213776.01</v>
      </c>
      <c r="N35" s="920">
        <v>12430935.029999999</v>
      </c>
      <c r="O35" s="921">
        <v>12644711.039999999</v>
      </c>
      <c r="P35" s="919">
        <v>27316758</v>
      </c>
      <c r="Q35" s="922">
        <v>1834555.47</v>
      </c>
      <c r="R35" s="883"/>
      <c r="S35" s="690"/>
    </row>
    <row r="36" spans="1:19">
      <c r="A36" s="882"/>
      <c r="B36" s="892" t="s">
        <v>1813</v>
      </c>
      <c r="C36" s="1336" t="s">
        <v>1814</v>
      </c>
      <c r="D36" s="1337"/>
      <c r="E36" s="918">
        <v>3234647.8</v>
      </c>
      <c r="F36" s="919">
        <v>3024979.78</v>
      </c>
      <c r="G36" s="920">
        <v>2910150.29</v>
      </c>
      <c r="H36" s="920">
        <v>68843.7</v>
      </c>
      <c r="I36" s="920">
        <v>114423.31</v>
      </c>
      <c r="J36" s="921">
        <v>183267.01</v>
      </c>
      <c r="K36" s="919">
        <v>2979348.67</v>
      </c>
      <c r="L36" s="920">
        <v>2856102.9</v>
      </c>
      <c r="M36" s="920">
        <v>94413.09</v>
      </c>
      <c r="N36" s="920">
        <v>114423.31</v>
      </c>
      <c r="O36" s="921">
        <v>208836.4</v>
      </c>
      <c r="P36" s="919">
        <v>134464.54</v>
      </c>
      <c r="Q36" s="922">
        <v>28478</v>
      </c>
      <c r="R36" s="883"/>
      <c r="S36" s="690"/>
    </row>
    <row r="37" spans="1:19">
      <c r="A37" s="882"/>
      <c r="B37" s="892" t="s">
        <v>1815</v>
      </c>
      <c r="C37" s="1336" t="s">
        <v>1816</v>
      </c>
      <c r="D37" s="1337"/>
      <c r="E37" s="918">
        <v>7531462.3200000003</v>
      </c>
      <c r="F37" s="919">
        <v>6231420.8799999999</v>
      </c>
      <c r="G37" s="920">
        <v>5812927.1500000004</v>
      </c>
      <c r="H37" s="920">
        <v>405204.5</v>
      </c>
      <c r="I37" s="920">
        <v>639423.22</v>
      </c>
      <c r="J37" s="921">
        <v>1044627.72</v>
      </c>
      <c r="K37" s="919">
        <v>6055897.3499999996</v>
      </c>
      <c r="L37" s="920">
        <v>5603776.6699999999</v>
      </c>
      <c r="M37" s="920">
        <v>576424.89</v>
      </c>
      <c r="N37" s="920">
        <v>639423.22</v>
      </c>
      <c r="O37" s="921">
        <v>1215848.1100000001</v>
      </c>
      <c r="P37" s="919">
        <v>666187.48</v>
      </c>
      <c r="Q37" s="922">
        <v>37930.089999999997</v>
      </c>
      <c r="R37" s="883"/>
      <c r="S37" s="690"/>
    </row>
    <row r="38" spans="1:19">
      <c r="A38" s="882"/>
      <c r="B38" s="892" t="s">
        <v>1817</v>
      </c>
      <c r="C38" s="1336" t="s">
        <v>1818</v>
      </c>
      <c r="D38" s="1337"/>
      <c r="E38" s="918">
        <v>11180963.66</v>
      </c>
      <c r="F38" s="919">
        <v>6656420.71</v>
      </c>
      <c r="G38" s="920">
        <v>6392533.71</v>
      </c>
      <c r="H38" s="920">
        <v>851170.56</v>
      </c>
      <c r="I38" s="920">
        <v>2975785.88</v>
      </c>
      <c r="J38" s="921">
        <v>3826956.44</v>
      </c>
      <c r="K38" s="919">
        <v>6799959.6600000001</v>
      </c>
      <c r="L38" s="920">
        <v>6155576.7800000003</v>
      </c>
      <c r="M38" s="920">
        <v>508271.77</v>
      </c>
      <c r="N38" s="920">
        <v>3087993.95</v>
      </c>
      <c r="O38" s="921">
        <v>3596265.72</v>
      </c>
      <c r="P38" s="919">
        <v>955531.53</v>
      </c>
      <c r="Q38" s="922">
        <v>467647.65</v>
      </c>
      <c r="R38" s="883"/>
      <c r="S38" s="690"/>
    </row>
    <row r="39" spans="1:19">
      <c r="A39" s="882"/>
      <c r="B39" s="892" t="s">
        <v>1819</v>
      </c>
      <c r="C39" s="1336" t="s">
        <v>1820</v>
      </c>
      <c r="D39" s="1337"/>
      <c r="E39" s="918">
        <v>11465643.77</v>
      </c>
      <c r="F39" s="919">
        <v>4468661.71</v>
      </c>
      <c r="G39" s="920">
        <v>4386004.82</v>
      </c>
      <c r="H39" s="920">
        <v>1048507.08</v>
      </c>
      <c r="I39" s="920">
        <v>2523146.02</v>
      </c>
      <c r="J39" s="921">
        <v>3571653.1</v>
      </c>
      <c r="K39" s="919">
        <v>4781561.21</v>
      </c>
      <c r="L39" s="920">
        <v>4021771.99</v>
      </c>
      <c r="M39" s="920">
        <v>829417</v>
      </c>
      <c r="N39" s="920">
        <v>2504900.41</v>
      </c>
      <c r="O39" s="921">
        <v>3334317.41</v>
      </c>
      <c r="P39" s="919">
        <v>3504188.45</v>
      </c>
      <c r="Q39" s="922">
        <v>601568.52</v>
      </c>
      <c r="R39" s="883"/>
      <c r="S39" s="690"/>
    </row>
    <row r="40" spans="1:19">
      <c r="A40" s="882"/>
      <c r="B40" s="892" t="s">
        <v>1821</v>
      </c>
      <c r="C40" s="1336" t="s">
        <v>1822</v>
      </c>
      <c r="D40" s="1337"/>
      <c r="E40" s="918">
        <v>9945983.7200000007</v>
      </c>
      <c r="F40" s="919">
        <v>1535837.5</v>
      </c>
      <c r="G40" s="920">
        <v>1518925.36</v>
      </c>
      <c r="H40" s="920">
        <v>1149950.1100000001</v>
      </c>
      <c r="I40" s="920">
        <v>2152534.69</v>
      </c>
      <c r="J40" s="921">
        <v>3302484.8</v>
      </c>
      <c r="K40" s="919">
        <v>1591411.61</v>
      </c>
      <c r="L40" s="920">
        <v>898476.13</v>
      </c>
      <c r="M40" s="920">
        <v>893876</v>
      </c>
      <c r="N40" s="920">
        <v>2152534.69</v>
      </c>
      <c r="O40" s="921">
        <v>3046410.69</v>
      </c>
      <c r="P40" s="919">
        <v>5124089.0999999996</v>
      </c>
      <c r="Q40" s="922">
        <v>876523.34</v>
      </c>
      <c r="R40" s="883"/>
      <c r="S40" s="690"/>
    </row>
    <row r="41" spans="1:19">
      <c r="A41" s="882"/>
      <c r="B41" s="892" t="s">
        <v>1823</v>
      </c>
      <c r="C41" s="1336" t="s">
        <v>1824</v>
      </c>
      <c r="D41" s="1337"/>
      <c r="E41" s="918">
        <v>7506987.8899999997</v>
      </c>
      <c r="F41" s="919">
        <v>0</v>
      </c>
      <c r="G41" s="920">
        <v>0</v>
      </c>
      <c r="H41" s="920">
        <v>2494048.15</v>
      </c>
      <c r="I41" s="920">
        <v>76780</v>
      </c>
      <c r="J41" s="921">
        <v>2570828.15</v>
      </c>
      <c r="K41" s="919">
        <v>0</v>
      </c>
      <c r="L41" s="920">
        <v>0</v>
      </c>
      <c r="M41" s="920">
        <v>1941457.91</v>
      </c>
      <c r="N41" s="920">
        <v>76780</v>
      </c>
      <c r="O41" s="921">
        <v>2018237.91</v>
      </c>
      <c r="P41" s="919">
        <v>4936155.8</v>
      </c>
      <c r="Q41" s="922">
        <v>552590.24</v>
      </c>
      <c r="R41" s="883"/>
      <c r="S41" s="690"/>
    </row>
    <row r="42" spans="1:19">
      <c r="A42" s="882"/>
      <c r="B42" s="1338" t="s">
        <v>1825</v>
      </c>
      <c r="C42" s="1339"/>
      <c r="D42" s="1340"/>
      <c r="E42" s="924">
        <v>214399551.47</v>
      </c>
      <c r="F42" s="924">
        <v>143293128.40000001</v>
      </c>
      <c r="G42" s="925">
        <v>142227222.06</v>
      </c>
      <c r="H42" s="925">
        <v>7980795.5299999993</v>
      </c>
      <c r="I42" s="926">
        <v>18968298.280000001</v>
      </c>
      <c r="J42" s="927">
        <v>26949093.810000002</v>
      </c>
      <c r="K42" s="926">
        <v>142038037.42000002</v>
      </c>
      <c r="L42" s="925">
        <v>137372276.53</v>
      </c>
      <c r="M42" s="926">
        <v>5448384.2999999998</v>
      </c>
      <c r="N42" s="925">
        <v>21855708.620000001</v>
      </c>
      <c r="O42" s="927">
        <v>27304092.920000002</v>
      </c>
      <c r="P42" s="924">
        <v>44495612.810000002</v>
      </c>
      <c r="Q42" s="928">
        <v>4499946.42</v>
      </c>
      <c r="R42" s="883"/>
      <c r="S42" s="690"/>
    </row>
    <row r="43" spans="1:19">
      <c r="A43" s="882"/>
      <c r="B43" s="892" t="s">
        <v>2854</v>
      </c>
      <c r="C43" s="1336" t="s">
        <v>2855</v>
      </c>
      <c r="D43" s="1337"/>
      <c r="E43" s="918">
        <v>6954489.1399999997</v>
      </c>
      <c r="F43" s="919">
        <v>4681357.4400000004</v>
      </c>
      <c r="G43" s="920">
        <v>4364943.4000000004</v>
      </c>
      <c r="H43" s="920">
        <v>623131.69999999995</v>
      </c>
      <c r="I43" s="920">
        <v>0</v>
      </c>
      <c r="J43" s="921">
        <v>623131.69999999995</v>
      </c>
      <c r="K43" s="919">
        <v>4665373.22</v>
      </c>
      <c r="L43" s="920">
        <v>4380516.0599999996</v>
      </c>
      <c r="M43" s="920">
        <v>623131.69999999995</v>
      </c>
      <c r="N43" s="920">
        <v>0</v>
      </c>
      <c r="O43" s="921">
        <v>623131.69999999995</v>
      </c>
      <c r="P43" s="919">
        <v>1955461.45</v>
      </c>
      <c r="Q43" s="922">
        <v>-15572.66</v>
      </c>
      <c r="R43" s="883"/>
    </row>
    <row r="44" spans="1:19">
      <c r="A44" s="882"/>
      <c r="B44" s="892" t="s">
        <v>1826</v>
      </c>
      <c r="C44" s="1336" t="s">
        <v>1827</v>
      </c>
      <c r="D44" s="1337"/>
      <c r="E44" s="918">
        <v>55805916.640000001</v>
      </c>
      <c r="F44" s="919">
        <v>14718458.1</v>
      </c>
      <c r="G44" s="920">
        <v>14671047.93</v>
      </c>
      <c r="H44" s="920">
        <v>104028.4</v>
      </c>
      <c r="I44" s="920">
        <v>6898034.6799999997</v>
      </c>
      <c r="J44" s="921">
        <v>7002063.0800000001</v>
      </c>
      <c r="K44" s="919">
        <v>15515504.83</v>
      </c>
      <c r="L44" s="920">
        <v>14454091.109999999</v>
      </c>
      <c r="M44" s="920">
        <v>-403610.69</v>
      </c>
      <c r="N44" s="920">
        <v>6898034.6799999997</v>
      </c>
      <c r="O44" s="921">
        <v>6494423.9900000002</v>
      </c>
      <c r="P44" s="919">
        <v>34086492.450000003</v>
      </c>
      <c r="Q44" s="922">
        <v>724595.91</v>
      </c>
      <c r="R44" s="883"/>
    </row>
    <row r="45" spans="1:19" ht="12.75" customHeight="1">
      <c r="A45" s="882"/>
      <c r="B45" s="892" t="s">
        <v>1828</v>
      </c>
      <c r="C45" s="1336" t="s">
        <v>1829</v>
      </c>
      <c r="D45" s="1337"/>
      <c r="E45" s="918">
        <v>63749.62</v>
      </c>
      <c r="F45" s="919">
        <v>63749.62</v>
      </c>
      <c r="G45" s="920">
        <v>41704.71</v>
      </c>
      <c r="H45" s="920">
        <v>0</v>
      </c>
      <c r="I45" s="920">
        <v>0</v>
      </c>
      <c r="J45" s="921">
        <v>0</v>
      </c>
      <c r="K45" s="919">
        <v>63749.62</v>
      </c>
      <c r="L45" s="920">
        <v>43198.71</v>
      </c>
      <c r="M45" s="920">
        <v>0</v>
      </c>
      <c r="N45" s="920">
        <v>0</v>
      </c>
      <c r="O45" s="921">
        <v>0</v>
      </c>
      <c r="P45" s="919">
        <v>21864.01</v>
      </c>
      <c r="Q45" s="922">
        <v>-1494</v>
      </c>
      <c r="R45" s="883"/>
    </row>
    <row r="46" spans="1:19">
      <c r="A46" s="882"/>
      <c r="B46" s="892" t="s">
        <v>1830</v>
      </c>
      <c r="C46" s="1336" t="s">
        <v>1831</v>
      </c>
      <c r="D46" s="1337"/>
      <c r="E46" s="918">
        <v>3091877.08</v>
      </c>
      <c r="F46" s="919">
        <v>2884741.93</v>
      </c>
      <c r="G46" s="920">
        <v>2502217.92</v>
      </c>
      <c r="H46" s="920">
        <v>84367.49</v>
      </c>
      <c r="I46" s="920">
        <v>122767.66</v>
      </c>
      <c r="J46" s="921">
        <v>207135.15</v>
      </c>
      <c r="K46" s="919">
        <v>2942901.47</v>
      </c>
      <c r="L46" s="920">
        <v>2509474.81</v>
      </c>
      <c r="M46" s="920">
        <v>26207.95</v>
      </c>
      <c r="N46" s="920">
        <v>122767.66</v>
      </c>
      <c r="O46" s="921">
        <v>148975.60999999999</v>
      </c>
      <c r="P46" s="919">
        <v>371541.89</v>
      </c>
      <c r="Q46" s="922">
        <v>50902.65</v>
      </c>
      <c r="R46" s="883"/>
    </row>
    <row r="47" spans="1:19">
      <c r="A47" s="882"/>
      <c r="B47" s="892" t="s">
        <v>1832</v>
      </c>
      <c r="C47" s="1336" t="s">
        <v>1833</v>
      </c>
      <c r="D47" s="1337"/>
      <c r="E47" s="918">
        <v>4645520.91</v>
      </c>
      <c r="F47" s="919">
        <v>4368810.5199999996</v>
      </c>
      <c r="G47" s="920">
        <v>3760644.46</v>
      </c>
      <c r="H47" s="920">
        <v>32710.39</v>
      </c>
      <c r="I47" s="920">
        <v>244000</v>
      </c>
      <c r="J47" s="921">
        <v>276710.39</v>
      </c>
      <c r="K47" s="919">
        <v>4173241.71</v>
      </c>
      <c r="L47" s="920">
        <v>3503902.34</v>
      </c>
      <c r="M47" s="920">
        <v>-22810.45</v>
      </c>
      <c r="N47" s="920">
        <v>525617.69999999995</v>
      </c>
      <c r="O47" s="921">
        <v>502807.25</v>
      </c>
      <c r="P47" s="919">
        <v>599991.72</v>
      </c>
      <c r="Q47" s="922">
        <v>30645.26</v>
      </c>
      <c r="R47" s="883"/>
    </row>
    <row r="48" spans="1:19">
      <c r="A48" s="882"/>
      <c r="B48" s="892" t="s">
        <v>1834</v>
      </c>
      <c r="C48" s="1336" t="s">
        <v>1835</v>
      </c>
      <c r="D48" s="1337"/>
      <c r="E48" s="918">
        <v>5251233.82</v>
      </c>
      <c r="F48" s="919">
        <v>4632495.84</v>
      </c>
      <c r="G48" s="920">
        <v>4144173.11</v>
      </c>
      <c r="H48" s="920">
        <v>555971.98</v>
      </c>
      <c r="I48" s="920">
        <v>40634</v>
      </c>
      <c r="J48" s="921">
        <v>596605.98</v>
      </c>
      <c r="K48" s="919">
        <v>4599960.49</v>
      </c>
      <c r="L48" s="920">
        <v>4113538.1</v>
      </c>
      <c r="M48" s="920">
        <v>598898.32999999996</v>
      </c>
      <c r="N48" s="920">
        <v>40634</v>
      </c>
      <c r="O48" s="921">
        <v>639532.32999999996</v>
      </c>
      <c r="P48" s="919">
        <v>496586.88</v>
      </c>
      <c r="Q48" s="922">
        <v>-12291.34</v>
      </c>
      <c r="R48" s="883"/>
    </row>
    <row r="49" spans="1:18">
      <c r="A49" s="882"/>
      <c r="B49" s="892" t="s">
        <v>1836</v>
      </c>
      <c r="C49" s="1336" t="s">
        <v>1837</v>
      </c>
      <c r="D49" s="1337"/>
      <c r="E49" s="918">
        <v>2684999.73</v>
      </c>
      <c r="F49" s="919">
        <v>2106171.63</v>
      </c>
      <c r="G49" s="920">
        <v>1906860.26</v>
      </c>
      <c r="H49" s="920">
        <v>-232220.49</v>
      </c>
      <c r="I49" s="920">
        <v>691928.58</v>
      </c>
      <c r="J49" s="921">
        <v>459708.09</v>
      </c>
      <c r="K49" s="919">
        <v>2274428.31</v>
      </c>
      <c r="L49" s="920">
        <v>1882238.59</v>
      </c>
      <c r="M49" s="920">
        <v>-371754.97</v>
      </c>
      <c r="N49" s="920">
        <v>691928.58</v>
      </c>
      <c r="O49" s="921">
        <v>320173.61</v>
      </c>
      <c r="P49" s="919">
        <v>301508.46000000002</v>
      </c>
      <c r="Q49" s="922">
        <v>164156.15</v>
      </c>
      <c r="R49" s="883"/>
    </row>
    <row r="50" spans="1:18">
      <c r="A50" s="882"/>
      <c r="B50" s="892" t="s">
        <v>1838</v>
      </c>
      <c r="C50" s="1336" t="s">
        <v>1839</v>
      </c>
      <c r="D50" s="1337"/>
      <c r="E50" s="918">
        <v>5441148.0300000003</v>
      </c>
      <c r="F50" s="919">
        <v>2550911.3199999998</v>
      </c>
      <c r="G50" s="920">
        <v>2225627.63</v>
      </c>
      <c r="H50" s="920">
        <v>345897.64</v>
      </c>
      <c r="I50" s="920">
        <v>1460815.58</v>
      </c>
      <c r="J50" s="921">
        <v>1806713.22</v>
      </c>
      <c r="K50" s="919">
        <v>2526301.92</v>
      </c>
      <c r="L50" s="920">
        <v>1797381.76</v>
      </c>
      <c r="M50" s="920">
        <v>23612.07</v>
      </c>
      <c r="N50" s="920">
        <v>1642621.58</v>
      </c>
      <c r="O50" s="921">
        <v>1666233.65</v>
      </c>
      <c r="P50" s="919">
        <v>1403852.01</v>
      </c>
      <c r="Q50" s="922">
        <v>568725.43999999994</v>
      </c>
      <c r="R50" s="883"/>
    </row>
    <row r="51" spans="1:18">
      <c r="A51" s="882"/>
      <c r="B51" s="892" t="s">
        <v>1840</v>
      </c>
      <c r="C51" s="1336" t="s">
        <v>1841</v>
      </c>
      <c r="D51" s="1337"/>
      <c r="E51" s="918">
        <v>5830796.2599999998</v>
      </c>
      <c r="F51" s="919">
        <v>1215173.51</v>
      </c>
      <c r="G51" s="920">
        <v>1203623.72</v>
      </c>
      <c r="H51" s="920">
        <v>1269647.8700000001</v>
      </c>
      <c r="I51" s="920">
        <v>2088706.81</v>
      </c>
      <c r="J51" s="921">
        <v>3358354.68</v>
      </c>
      <c r="K51" s="919">
        <v>637136.97</v>
      </c>
      <c r="L51" s="920">
        <v>459918.72</v>
      </c>
      <c r="M51" s="920">
        <v>2262464.58</v>
      </c>
      <c r="N51" s="920">
        <v>2096206.81</v>
      </c>
      <c r="O51" s="921">
        <v>4358671.3899999997</v>
      </c>
      <c r="P51" s="919">
        <v>1267907.75</v>
      </c>
      <c r="Q51" s="922">
        <v>-256611.71</v>
      </c>
      <c r="R51" s="883"/>
    </row>
    <row r="52" spans="1:18">
      <c r="A52" s="882"/>
      <c r="B52" s="892" t="s">
        <v>1842</v>
      </c>
      <c r="C52" s="1336" t="s">
        <v>1843</v>
      </c>
      <c r="D52" s="1337"/>
      <c r="E52" s="918">
        <v>2918027.15</v>
      </c>
      <c r="F52" s="919">
        <v>19125.36</v>
      </c>
      <c r="G52" s="920">
        <v>19125.36</v>
      </c>
      <c r="H52" s="920">
        <v>742152.8</v>
      </c>
      <c r="I52" s="920">
        <v>0</v>
      </c>
      <c r="J52" s="921">
        <v>742152.8</v>
      </c>
      <c r="K52" s="919">
        <v>36250</v>
      </c>
      <c r="L52" s="920">
        <v>5600</v>
      </c>
      <c r="M52" s="920">
        <v>682791.54</v>
      </c>
      <c r="N52" s="920">
        <v>0</v>
      </c>
      <c r="O52" s="921">
        <v>682791.54</v>
      </c>
      <c r="P52" s="919">
        <v>2156748.9900000002</v>
      </c>
      <c r="Q52" s="922">
        <v>72886.62</v>
      </c>
      <c r="R52" s="883"/>
    </row>
    <row r="53" spans="1:18">
      <c r="A53" s="882"/>
      <c r="B53" s="1338" t="s">
        <v>1844</v>
      </c>
      <c r="C53" s="1339"/>
      <c r="D53" s="1340"/>
      <c r="E53" s="924">
        <v>92687758.380000025</v>
      </c>
      <c r="F53" s="924">
        <v>37240995.269999996</v>
      </c>
      <c r="G53" s="925">
        <v>34839968.5</v>
      </c>
      <c r="H53" s="925">
        <v>3525687.7800000003</v>
      </c>
      <c r="I53" s="926">
        <v>11546887.310000001</v>
      </c>
      <c r="J53" s="927">
        <v>15072575.090000002</v>
      </c>
      <c r="K53" s="926">
        <v>37434848.540000007</v>
      </c>
      <c r="L53" s="925">
        <v>33149860.199999999</v>
      </c>
      <c r="M53" s="926">
        <v>3418930.06</v>
      </c>
      <c r="N53" s="925">
        <v>12017811.01</v>
      </c>
      <c r="O53" s="927">
        <v>15436741.07</v>
      </c>
      <c r="P53" s="924">
        <v>42661955.610000007</v>
      </c>
      <c r="Q53" s="928">
        <v>1325942.3200000003</v>
      </c>
      <c r="R53" s="883"/>
    </row>
    <row r="54" spans="1:18" ht="13.5" thickBot="1">
      <c r="A54" s="882"/>
      <c r="B54" s="1333" t="s">
        <v>439</v>
      </c>
      <c r="C54" s="1334"/>
      <c r="D54" s="1335"/>
      <c r="E54" s="929">
        <v>492396421.70000005</v>
      </c>
      <c r="F54" s="930">
        <v>298526168.54000002</v>
      </c>
      <c r="G54" s="931">
        <v>295976994.21000004</v>
      </c>
      <c r="H54" s="931">
        <v>15969678.389999999</v>
      </c>
      <c r="I54" s="932">
        <v>36779269.359999999</v>
      </c>
      <c r="J54" s="932">
        <v>52748947.750000007</v>
      </c>
      <c r="K54" s="930">
        <v>285344676.78000003</v>
      </c>
      <c r="L54" s="931">
        <v>280027444.63999999</v>
      </c>
      <c r="M54" s="931">
        <v>14588564.239999998</v>
      </c>
      <c r="N54" s="931">
        <v>45981989.350000001</v>
      </c>
      <c r="O54" s="932">
        <v>60570553.590000004</v>
      </c>
      <c r="P54" s="930">
        <v>139669691.84000003</v>
      </c>
      <c r="Q54" s="933">
        <v>8127943.7300000004</v>
      </c>
      <c r="R54" s="883"/>
    </row>
    <row r="55" spans="1:18" ht="12.75" customHeight="1">
      <c r="A55" s="893"/>
      <c r="B55" s="1341" t="s">
        <v>1845</v>
      </c>
      <c r="C55" s="1342"/>
      <c r="D55" s="1343"/>
      <c r="E55" s="934">
        <v>163477507.00999999</v>
      </c>
      <c r="F55" s="935">
        <v>93759988.319999993</v>
      </c>
      <c r="G55" s="936">
        <v>93652727.439999998</v>
      </c>
      <c r="H55" s="936">
        <v>5347079.04</v>
      </c>
      <c r="I55" s="936">
        <v>13759129.73</v>
      </c>
      <c r="J55" s="937">
        <v>19106208.77</v>
      </c>
      <c r="K55" s="935">
        <v>93314549.379999995</v>
      </c>
      <c r="L55" s="938">
        <v>93652727.439999998</v>
      </c>
      <c r="M55" s="938">
        <v>4906964.57</v>
      </c>
      <c r="N55" s="938">
        <v>13766629.560000002</v>
      </c>
      <c r="O55" s="939">
        <v>18673594.129999999</v>
      </c>
      <c r="P55" s="935">
        <v>50718570.799999997</v>
      </c>
      <c r="Q55" s="940">
        <v>432614.64</v>
      </c>
      <c r="R55" s="894"/>
    </row>
    <row r="56" spans="1:18">
      <c r="A56" s="893"/>
      <c r="B56" s="1344" t="s">
        <v>1846</v>
      </c>
      <c r="C56" s="1345"/>
      <c r="D56" s="1346"/>
      <c r="E56" s="941">
        <v>122238624.01000005</v>
      </c>
      <c r="F56" s="942">
        <v>71422460.850000024</v>
      </c>
      <c r="G56" s="943">
        <v>68092813.370000035</v>
      </c>
      <c r="H56" s="943">
        <v>3088045.589999998</v>
      </c>
      <c r="I56" s="944">
        <v>15277377.709999999</v>
      </c>
      <c r="J56" s="945">
        <v>18365423.300000004</v>
      </c>
      <c r="K56" s="942">
        <v>72848408.610000044</v>
      </c>
      <c r="L56" s="944">
        <v>63683354.699999988</v>
      </c>
      <c r="M56" s="944">
        <v>-730536.72000000067</v>
      </c>
      <c r="N56" s="944">
        <v>18233576.640000001</v>
      </c>
      <c r="O56" s="945">
        <v>17503039.920000009</v>
      </c>
      <c r="P56" s="942">
        <v>34984136.110000037</v>
      </c>
      <c r="Q56" s="946">
        <v>5271842.0500000007</v>
      </c>
      <c r="R56" s="894"/>
    </row>
    <row r="57" spans="1:18" ht="13.5" thickBot="1">
      <c r="A57" s="882"/>
      <c r="B57" s="1330" t="s">
        <v>1847</v>
      </c>
      <c r="C57" s="1331"/>
      <c r="D57" s="1332"/>
      <c r="E57" s="947">
        <v>206680290.68000001</v>
      </c>
      <c r="F57" s="948">
        <v>133343719.37</v>
      </c>
      <c r="G57" s="949">
        <v>134231453.40000001</v>
      </c>
      <c r="H57" s="949">
        <v>7534553.7599999998</v>
      </c>
      <c r="I57" s="949">
        <v>7742761.9199999999</v>
      </c>
      <c r="J57" s="950">
        <v>15277315.68</v>
      </c>
      <c r="K57" s="948">
        <v>119181718.78999999</v>
      </c>
      <c r="L57" s="951">
        <v>122691362.5</v>
      </c>
      <c r="M57" s="951">
        <v>10412136.389999999</v>
      </c>
      <c r="N57" s="951">
        <v>13981783.15</v>
      </c>
      <c r="O57" s="952">
        <v>24393919.539999999</v>
      </c>
      <c r="P57" s="948">
        <v>53966984.93</v>
      </c>
      <c r="Q57" s="953">
        <v>2423487.04</v>
      </c>
      <c r="R57" s="883"/>
    </row>
    <row r="58" spans="1:18" ht="12.75" customHeight="1">
      <c r="A58" s="882"/>
      <c r="B58" s="678"/>
      <c r="C58" s="678"/>
      <c r="D58" s="683"/>
      <c r="E58" s="684"/>
      <c r="F58" s="684"/>
      <c r="G58" s="685"/>
      <c r="H58" s="685"/>
      <c r="I58" s="685"/>
      <c r="J58" s="685"/>
      <c r="K58" s="684"/>
      <c r="L58" s="684"/>
      <c r="M58" s="684"/>
      <c r="N58" s="684"/>
      <c r="O58" s="684"/>
      <c r="P58" s="684"/>
      <c r="Q58" s="684"/>
      <c r="R58" s="883"/>
    </row>
    <row r="59" spans="1:18" ht="13.5" customHeight="1">
      <c r="A59" s="882"/>
      <c r="B59" s="511" t="s">
        <v>1086</v>
      </c>
      <c r="C59" s="686">
        <v>45600</v>
      </c>
      <c r="D59" s="511" t="s">
        <v>490</v>
      </c>
      <c r="E59" s="684"/>
      <c r="F59" s="684"/>
      <c r="G59" s="684"/>
      <c r="H59" s="684"/>
      <c r="I59" s="684"/>
      <c r="J59" s="684"/>
      <c r="K59" s="684"/>
      <c r="L59" s="684"/>
      <c r="M59" s="684"/>
      <c r="N59" s="684"/>
      <c r="O59" s="684"/>
      <c r="P59" s="684"/>
      <c r="Q59" s="684"/>
      <c r="R59" s="883"/>
    </row>
    <row r="60" spans="1:18" ht="13.5" thickBot="1">
      <c r="A60" s="895"/>
      <c r="B60" s="896"/>
      <c r="C60" s="896"/>
      <c r="D60" s="897"/>
      <c r="E60" s="898"/>
      <c r="F60" s="898"/>
      <c r="G60" s="899"/>
      <c r="H60" s="899"/>
      <c r="I60" s="899"/>
      <c r="J60" s="899"/>
      <c r="K60" s="898"/>
      <c r="L60" s="898"/>
      <c r="M60" s="898"/>
      <c r="N60" s="898"/>
      <c r="O60" s="898"/>
      <c r="P60" s="898"/>
      <c r="Q60" s="898"/>
      <c r="R60" s="900"/>
    </row>
    <row r="62" spans="1:18">
      <c r="E62" s="690"/>
      <c r="F62" s="690"/>
      <c r="G62" s="690"/>
      <c r="H62" s="690"/>
      <c r="I62" s="690"/>
      <c r="J62" s="690"/>
      <c r="K62" s="690"/>
      <c r="L62" s="690"/>
      <c r="M62" s="690"/>
      <c r="N62" s="690"/>
      <c r="O62" s="690"/>
      <c r="P62" s="690"/>
      <c r="Q62" s="690"/>
    </row>
    <row r="63" spans="1:18">
      <c r="E63" s="690"/>
      <c r="F63" s="690"/>
      <c r="G63" s="690"/>
      <c r="H63" s="690"/>
      <c r="I63" s="690"/>
      <c r="J63" s="690"/>
      <c r="K63" s="690"/>
      <c r="L63" s="690"/>
      <c r="M63" s="690"/>
      <c r="N63" s="690"/>
      <c r="O63" s="690"/>
      <c r="P63" s="690"/>
      <c r="Q63" s="690"/>
    </row>
    <row r="64" spans="1:18">
      <c r="E64" s="690"/>
      <c r="F64" s="690"/>
      <c r="G64" s="690"/>
      <c r="H64" s="690"/>
      <c r="I64" s="690"/>
      <c r="J64" s="690"/>
      <c r="K64" s="690"/>
      <c r="L64" s="690"/>
      <c r="M64" s="690"/>
      <c r="N64" s="690"/>
      <c r="O64" s="690"/>
      <c r="P64" s="690"/>
      <c r="Q64" s="690"/>
    </row>
    <row r="65" spans="5:17">
      <c r="E65" s="690"/>
      <c r="F65" s="690"/>
      <c r="G65" s="690"/>
      <c r="H65" s="690"/>
      <c r="I65" s="690"/>
      <c r="J65" s="690"/>
      <c r="K65" s="690"/>
      <c r="L65" s="690"/>
      <c r="M65" s="690"/>
      <c r="N65" s="690"/>
      <c r="O65" s="690"/>
      <c r="P65" s="690"/>
      <c r="Q65" s="690"/>
    </row>
    <row r="66" spans="5:17">
      <c r="E66" s="690"/>
      <c r="F66" s="690"/>
      <c r="G66" s="690"/>
      <c r="H66" s="690"/>
      <c r="I66" s="690"/>
      <c r="J66" s="690"/>
      <c r="K66" s="690"/>
      <c r="L66" s="690"/>
      <c r="M66" s="690"/>
      <c r="N66" s="690"/>
      <c r="O66" s="690"/>
      <c r="P66" s="690"/>
      <c r="Q66" s="690"/>
    </row>
    <row r="67" spans="5:17">
      <c r="E67" s="690"/>
    </row>
  </sheetData>
  <mergeCells count="51">
    <mergeCell ref="C24:D24"/>
    <mergeCell ref="C25:D25"/>
    <mergeCell ref="C26:D26"/>
    <mergeCell ref="C27:D27"/>
    <mergeCell ref="C19:D19"/>
    <mergeCell ref="C20:D20"/>
    <mergeCell ref="C21:D21"/>
    <mergeCell ref="C22:D22"/>
    <mergeCell ref="C23:D23"/>
    <mergeCell ref="M1:O1"/>
    <mergeCell ref="A12:R12"/>
    <mergeCell ref="B16:D16"/>
    <mergeCell ref="B17:D18"/>
    <mergeCell ref="E17:E18"/>
    <mergeCell ref="F17:J17"/>
    <mergeCell ref="K17:O17"/>
    <mergeCell ref="P17:Q17"/>
    <mergeCell ref="B2:S2"/>
    <mergeCell ref="B3:S3"/>
    <mergeCell ref="B4:S4"/>
    <mergeCell ref="B6:S6"/>
    <mergeCell ref="C28:D28"/>
    <mergeCell ref="B56:D56"/>
    <mergeCell ref="C43:D43"/>
    <mergeCell ref="C44:D44"/>
    <mergeCell ref="C46:D46"/>
    <mergeCell ref="C47:D47"/>
    <mergeCell ref="C48:D48"/>
    <mergeCell ref="C49:D49"/>
    <mergeCell ref="C50:D50"/>
    <mergeCell ref="C51:D51"/>
    <mergeCell ref="C52:D52"/>
    <mergeCell ref="B42:D42"/>
    <mergeCell ref="C45:D45"/>
    <mergeCell ref="B53:D53"/>
    <mergeCell ref="B57:D57"/>
    <mergeCell ref="B54:D54"/>
    <mergeCell ref="C29:D29"/>
    <mergeCell ref="B30:D30"/>
    <mergeCell ref="C31:D31"/>
    <mergeCell ref="C32:D32"/>
    <mergeCell ref="C33:D33"/>
    <mergeCell ref="C38:D38"/>
    <mergeCell ref="C39:D39"/>
    <mergeCell ref="C40:D40"/>
    <mergeCell ref="C41:D41"/>
    <mergeCell ref="C34:D34"/>
    <mergeCell ref="C35:D35"/>
    <mergeCell ref="C36:D36"/>
    <mergeCell ref="C37:D37"/>
    <mergeCell ref="B55:D55"/>
  </mergeCells>
  <phoneticPr fontId="100" type="noConversion"/>
  <printOptions horizontalCentered="1" verticalCentered="1"/>
  <pageMargins left="0.25" right="0.25" top="0.75" bottom="0.75" header="0.3" footer="0.3"/>
  <pageSetup paperSize="8" scale="70" orientation="landscape" r:id="rId1"/>
  <headerFooter>
    <oddHeader>&amp;L&amp;G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91AB-32A5-4D3C-86F6-4E8E2B8DDF3D}">
  <sheetPr codeName="Feuil16">
    <tabColor theme="5" tint="0.39997558519241921"/>
    <pageSetUpPr fitToPage="1"/>
  </sheetPr>
  <dimension ref="A1:S57"/>
  <sheetViews>
    <sheetView showGridLines="0" zoomScale="70" zoomScaleNormal="70" workbookViewId="0">
      <selection activeCell="B16" sqref="B16:D16"/>
    </sheetView>
  </sheetViews>
  <sheetFormatPr baseColWidth="10" defaultColWidth="3.7109375" defaultRowHeight="12.75"/>
  <cols>
    <col min="1" max="1" width="3.7109375" style="144"/>
    <col min="2" max="2" width="15.42578125" style="144" customWidth="1"/>
    <col min="3" max="3" width="11.28515625" style="144" bestFit="1" customWidth="1"/>
    <col min="4" max="4" width="47" style="144" customWidth="1"/>
    <col min="5" max="10" width="16.28515625" style="144" customWidth="1"/>
    <col min="11" max="11" width="17.28515625" style="144" bestFit="1" customWidth="1"/>
    <col min="12" max="16384" width="3.7109375" style="144"/>
  </cols>
  <sheetData>
    <row r="1" spans="1:19" s="24" customFormat="1">
      <c r="A1" s="20"/>
      <c r="B1" s="20"/>
      <c r="C1" s="20"/>
      <c r="D1" s="20"/>
      <c r="E1" s="20"/>
      <c r="F1" s="20"/>
      <c r="G1" s="20"/>
      <c r="H1" s="20"/>
      <c r="I1" s="20"/>
      <c r="J1" s="20"/>
      <c r="M1" s="20"/>
      <c r="N1" s="20"/>
      <c r="O1" s="20"/>
    </row>
    <row r="2" spans="1:19" s="24" customFormat="1" ht="18.75">
      <c r="B2" s="1178" t="s">
        <v>2834</v>
      </c>
      <c r="C2" s="1178"/>
      <c r="D2" s="1178"/>
      <c r="E2" s="1178"/>
      <c r="F2" s="1178"/>
      <c r="G2" s="1178"/>
      <c r="H2" s="1178"/>
      <c r="I2" s="1178"/>
      <c r="J2" s="1178"/>
      <c r="K2" s="1178"/>
      <c r="L2" s="1178"/>
      <c r="M2" s="22"/>
      <c r="N2" s="22"/>
      <c r="O2" s="22"/>
      <c r="P2" s="22"/>
      <c r="Q2" s="22"/>
      <c r="R2" s="22"/>
      <c r="S2" s="22"/>
    </row>
    <row r="3" spans="1:19" s="24" customFormat="1" ht="18.75">
      <c r="B3" s="1178" t="s">
        <v>1770</v>
      </c>
      <c r="C3" s="1178"/>
      <c r="D3" s="1178"/>
      <c r="E3" s="1178"/>
      <c r="F3" s="1178"/>
      <c r="G3" s="1178"/>
      <c r="H3" s="1178"/>
      <c r="I3" s="1178"/>
      <c r="J3" s="1178"/>
      <c r="K3" s="1178"/>
      <c r="L3" s="1178"/>
      <c r="M3" s="22"/>
      <c r="N3" s="22"/>
      <c r="O3" s="22"/>
      <c r="P3" s="22"/>
      <c r="Q3" s="22"/>
      <c r="R3" s="22"/>
      <c r="S3" s="22"/>
    </row>
    <row r="4" spans="1:19" s="24" customFormat="1" ht="18.75">
      <c r="B4" s="1179" t="s">
        <v>2862</v>
      </c>
      <c r="C4" s="1179"/>
      <c r="D4" s="1179"/>
      <c r="E4" s="1179"/>
      <c r="F4" s="1179"/>
      <c r="G4" s="1179"/>
      <c r="H4" s="1179"/>
      <c r="I4" s="1179"/>
      <c r="J4" s="1179"/>
      <c r="K4" s="1179"/>
      <c r="L4" s="1179"/>
      <c r="M4" s="329"/>
      <c r="N4" s="329"/>
      <c r="O4" s="329"/>
      <c r="P4" s="329"/>
      <c r="Q4" s="329"/>
      <c r="R4" s="329"/>
      <c r="S4" s="329"/>
    </row>
    <row r="5" spans="1:19" s="24" customFormat="1" ht="18.75">
      <c r="B5" s="65"/>
      <c r="C5" s="65"/>
      <c r="D5" s="65"/>
      <c r="E5" s="65"/>
      <c r="F5" s="65"/>
      <c r="G5" s="65"/>
      <c r="H5" s="65"/>
      <c r="I5" s="65"/>
      <c r="J5" s="65"/>
      <c r="K5" s="89"/>
      <c r="L5" s="89"/>
    </row>
    <row r="6" spans="1:19" s="24" customFormat="1" ht="18.75">
      <c r="B6" s="1178" t="s">
        <v>382</v>
      </c>
      <c r="C6" s="1178"/>
      <c r="D6" s="1178"/>
      <c r="E6" s="1178"/>
      <c r="F6" s="1178"/>
      <c r="G6" s="1178"/>
      <c r="H6" s="1178"/>
      <c r="I6" s="1178"/>
      <c r="J6" s="1178"/>
      <c r="K6" s="1178"/>
      <c r="L6" s="1178"/>
      <c r="M6" s="22"/>
      <c r="N6" s="22"/>
      <c r="O6" s="22"/>
      <c r="P6" s="22"/>
      <c r="Q6" s="22"/>
      <c r="R6" s="22"/>
      <c r="S6" s="22"/>
    </row>
    <row r="7" spans="1:19" ht="13.5" thickBot="1">
      <c r="A7" s="364"/>
      <c r="B7" s="364"/>
      <c r="C7" s="340"/>
      <c r="D7" s="340"/>
      <c r="E7" s="365"/>
      <c r="F7" s="343"/>
      <c r="G7" s="343"/>
      <c r="H7" s="343"/>
      <c r="I7" s="343"/>
      <c r="J7" s="343"/>
      <c r="K7" s="343"/>
      <c r="L7" s="343"/>
    </row>
    <row r="8" spans="1:19" ht="18">
      <c r="A8" s="901"/>
      <c r="B8" s="875"/>
      <c r="C8" s="875"/>
      <c r="D8" s="876"/>
      <c r="E8" s="902"/>
      <c r="F8" s="902"/>
      <c r="G8" s="903"/>
      <c r="H8" s="903"/>
      <c r="I8" s="903"/>
      <c r="J8" s="902"/>
      <c r="K8" s="904"/>
    </row>
    <row r="9" spans="1:19" ht="14.25">
      <c r="A9" s="882"/>
      <c r="B9" s="341" t="s">
        <v>1767</v>
      </c>
      <c r="C9" s="675"/>
      <c r="D9" s="341"/>
      <c r="E9" s="678"/>
      <c r="F9" s="678"/>
      <c r="G9" s="687"/>
      <c r="H9" s="687"/>
      <c r="I9" s="687"/>
      <c r="J9" s="678"/>
      <c r="K9" s="905" t="s">
        <v>1854</v>
      </c>
    </row>
    <row r="10" spans="1:19" ht="14.25">
      <c r="A10" s="906"/>
      <c r="B10" s="511" t="s">
        <v>1768</v>
      </c>
      <c r="C10" s="675"/>
      <c r="D10" s="511" t="s">
        <v>1769</v>
      </c>
      <c r="E10" s="511"/>
      <c r="F10" s="511"/>
      <c r="G10" s="511"/>
      <c r="H10" s="31"/>
      <c r="I10" s="31"/>
      <c r="J10" s="31"/>
      <c r="K10" s="907" t="s">
        <v>2831</v>
      </c>
    </row>
    <row r="11" spans="1:19" ht="14.25">
      <c r="A11" s="906"/>
      <c r="B11" s="511"/>
      <c r="C11" s="675"/>
      <c r="D11" s="511"/>
      <c r="E11" s="511"/>
      <c r="F11" s="511"/>
      <c r="G11" s="511"/>
      <c r="H11" s="31"/>
      <c r="I11" s="31"/>
      <c r="J11" s="31"/>
      <c r="K11" s="908"/>
    </row>
    <row r="12" spans="1:19" ht="26.25">
      <c r="A12" s="1367" t="s">
        <v>1770</v>
      </c>
      <c r="B12" s="1368"/>
      <c r="C12" s="1368"/>
      <c r="D12" s="1368"/>
      <c r="E12" s="1368"/>
      <c r="F12" s="1368"/>
      <c r="G12" s="1368"/>
      <c r="H12" s="1368"/>
      <c r="I12" s="1368"/>
      <c r="J12" s="1368"/>
      <c r="K12" s="1369"/>
    </row>
    <row r="13" spans="1:19" ht="15.75">
      <c r="A13" s="882"/>
      <c r="B13" s="678"/>
      <c r="C13" s="678"/>
      <c r="D13" s="679"/>
      <c r="E13" s="678"/>
      <c r="F13" s="678"/>
      <c r="G13" s="687"/>
      <c r="H13" s="687"/>
      <c r="I13" s="687"/>
      <c r="J13" s="678"/>
      <c r="K13" s="909"/>
    </row>
    <row r="14" spans="1:19">
      <c r="A14" s="882"/>
      <c r="B14" s="680"/>
      <c r="C14" s="680"/>
      <c r="D14" s="680"/>
      <c r="E14" s="678"/>
      <c r="F14" s="678"/>
      <c r="G14" s="687"/>
      <c r="H14" s="687"/>
      <c r="I14" s="687"/>
      <c r="J14" s="678"/>
      <c r="K14" s="909"/>
    </row>
    <row r="15" spans="1:19" ht="15.75">
      <c r="A15" s="882"/>
      <c r="B15" s="680"/>
      <c r="C15" s="680"/>
      <c r="D15" s="680"/>
      <c r="E15" s="688"/>
      <c r="F15" s="688"/>
      <c r="G15" s="688"/>
      <c r="H15" s="688"/>
      <c r="I15" s="688"/>
      <c r="J15" s="688"/>
      <c r="K15" s="910"/>
    </row>
    <row r="16" spans="1:19" ht="16.5" thickBot="1">
      <c r="A16" s="882"/>
      <c r="B16" s="1351" t="s">
        <v>405</v>
      </c>
      <c r="C16" s="1351"/>
      <c r="D16" s="1351"/>
      <c r="E16" s="678"/>
      <c r="F16" s="678"/>
      <c r="G16" s="678"/>
      <c r="H16" s="678"/>
      <c r="I16" s="678"/>
      <c r="J16" s="678"/>
      <c r="K16" s="883"/>
    </row>
    <row r="17" spans="1:11" ht="12.75" customHeight="1">
      <c r="A17" s="882"/>
      <c r="B17" s="1352" t="s">
        <v>1771</v>
      </c>
      <c r="C17" s="1353"/>
      <c r="D17" s="1353"/>
      <c r="E17" s="1356" t="s">
        <v>1772</v>
      </c>
      <c r="F17" s="1356" t="s">
        <v>1848</v>
      </c>
      <c r="G17" s="1361" t="s">
        <v>1849</v>
      </c>
      <c r="H17" s="1362"/>
      <c r="I17" s="1362"/>
      <c r="J17" s="1364"/>
      <c r="K17" s="883"/>
    </row>
    <row r="18" spans="1:11" ht="25.5">
      <c r="A18" s="882"/>
      <c r="B18" s="1354"/>
      <c r="C18" s="1355"/>
      <c r="D18" s="1355"/>
      <c r="E18" s="1357"/>
      <c r="F18" s="1357"/>
      <c r="G18" s="887" t="s">
        <v>1850</v>
      </c>
      <c r="H18" s="911" t="s">
        <v>1851</v>
      </c>
      <c r="I18" s="888" t="s">
        <v>1852</v>
      </c>
      <c r="J18" s="912" t="s">
        <v>1853</v>
      </c>
      <c r="K18" s="883"/>
    </row>
    <row r="19" spans="1:11">
      <c r="A19" s="882"/>
      <c r="B19" s="892" t="s">
        <v>1786</v>
      </c>
      <c r="C19" s="1336" t="s">
        <v>1787</v>
      </c>
      <c r="D19" s="1337"/>
      <c r="E19" s="954">
        <v>17066750.120000001</v>
      </c>
      <c r="F19" s="955">
        <v>10275776.75</v>
      </c>
      <c r="G19" s="919">
        <v>6790973.3700000001</v>
      </c>
      <c r="H19" s="956">
        <v>4999488.3899999997</v>
      </c>
      <c r="I19" s="920">
        <v>1648260</v>
      </c>
      <c r="J19" s="922">
        <v>143224.98000000001</v>
      </c>
      <c r="K19" s="883"/>
    </row>
    <row r="20" spans="1:11">
      <c r="A20" s="882"/>
      <c r="B20" s="892" t="s">
        <v>1788</v>
      </c>
      <c r="C20" s="1336" t="s">
        <v>1789</v>
      </c>
      <c r="D20" s="1337"/>
      <c r="E20" s="954">
        <v>11783570.779999999</v>
      </c>
      <c r="F20" s="955">
        <v>10783570.779999999</v>
      </c>
      <c r="G20" s="919">
        <v>1000000</v>
      </c>
      <c r="H20" s="956">
        <v>585163.25</v>
      </c>
      <c r="I20" s="920">
        <v>414836.75</v>
      </c>
      <c r="J20" s="922">
        <v>0</v>
      </c>
      <c r="K20" s="883"/>
    </row>
    <row r="21" spans="1:11">
      <c r="A21" s="882"/>
      <c r="B21" s="892" t="s">
        <v>1790</v>
      </c>
      <c r="C21" s="1336" t="s">
        <v>1791</v>
      </c>
      <c r="D21" s="1337"/>
      <c r="E21" s="954">
        <v>2855204.35</v>
      </c>
      <c r="F21" s="955">
        <v>990667.35</v>
      </c>
      <c r="G21" s="919">
        <v>1864537</v>
      </c>
      <c r="H21" s="956">
        <v>1864537</v>
      </c>
      <c r="I21" s="920">
        <v>0</v>
      </c>
      <c r="J21" s="922">
        <v>0</v>
      </c>
      <c r="K21" s="883"/>
    </row>
    <row r="22" spans="1:11">
      <c r="A22" s="882"/>
      <c r="B22" s="892" t="s">
        <v>1792</v>
      </c>
      <c r="C22" s="1336" t="s">
        <v>337</v>
      </c>
      <c r="D22" s="1337"/>
      <c r="E22" s="954">
        <v>19334326.969999999</v>
      </c>
      <c r="F22" s="955">
        <v>-2085003.17</v>
      </c>
      <c r="G22" s="919">
        <v>21419330.140000001</v>
      </c>
      <c r="H22" s="956">
        <v>21419330.140000001</v>
      </c>
      <c r="I22" s="920">
        <v>0</v>
      </c>
      <c r="J22" s="922">
        <v>0</v>
      </c>
      <c r="K22" s="883"/>
    </row>
    <row r="23" spans="1:11">
      <c r="A23" s="882"/>
      <c r="B23" s="892" t="s">
        <v>1793</v>
      </c>
      <c r="C23" s="1336" t="s">
        <v>1793</v>
      </c>
      <c r="D23" s="1337"/>
      <c r="E23" s="954">
        <v>9381927.4700000007</v>
      </c>
      <c r="F23" s="955">
        <v>436927.91</v>
      </c>
      <c r="G23" s="919">
        <v>8944999.5600000005</v>
      </c>
      <c r="H23" s="956">
        <v>8501633.4199999999</v>
      </c>
      <c r="I23" s="920">
        <v>443366.14</v>
      </c>
      <c r="J23" s="922">
        <v>0</v>
      </c>
      <c r="K23" s="883"/>
    </row>
    <row r="24" spans="1:11">
      <c r="A24" s="882"/>
      <c r="B24" s="892" t="s">
        <v>1794</v>
      </c>
      <c r="C24" s="1336" t="s">
        <v>1794</v>
      </c>
      <c r="D24" s="1337"/>
      <c r="E24" s="954">
        <v>22832202.559999999</v>
      </c>
      <c r="F24" s="955">
        <v>1879177.31</v>
      </c>
      <c r="G24" s="919">
        <v>20953025.25</v>
      </c>
      <c r="H24" s="956">
        <v>20949925.170000002</v>
      </c>
      <c r="I24" s="920">
        <v>4300.08</v>
      </c>
      <c r="J24" s="922">
        <v>-1200</v>
      </c>
      <c r="K24" s="883"/>
    </row>
    <row r="25" spans="1:11">
      <c r="A25" s="882"/>
      <c r="B25" s="892" t="s">
        <v>1795</v>
      </c>
      <c r="C25" s="1336" t="s">
        <v>1795</v>
      </c>
      <c r="D25" s="1337"/>
      <c r="E25" s="954">
        <v>8903000</v>
      </c>
      <c r="F25" s="955">
        <v>0</v>
      </c>
      <c r="G25" s="919">
        <v>8903000</v>
      </c>
      <c r="H25" s="956">
        <v>0</v>
      </c>
      <c r="I25" s="920">
        <v>0</v>
      </c>
      <c r="J25" s="922">
        <v>8903000</v>
      </c>
      <c r="K25" s="883"/>
    </row>
    <row r="26" spans="1:11">
      <c r="A26" s="882"/>
      <c r="B26" s="892" t="s">
        <v>1796</v>
      </c>
      <c r="C26" s="1336" t="s">
        <v>1797</v>
      </c>
      <c r="D26" s="1337"/>
      <c r="E26" s="954">
        <v>57767295.600000001</v>
      </c>
      <c r="F26" s="955">
        <v>1856595.6</v>
      </c>
      <c r="G26" s="919">
        <v>55910700</v>
      </c>
      <c r="H26" s="956">
        <v>32082848</v>
      </c>
      <c r="I26" s="920">
        <v>11583811</v>
      </c>
      <c r="J26" s="922">
        <v>12244041</v>
      </c>
      <c r="K26" s="883"/>
    </row>
    <row r="27" spans="1:11">
      <c r="A27" s="882"/>
      <c r="B27" s="892" t="s">
        <v>1798</v>
      </c>
      <c r="C27" s="1336" t="s">
        <v>1799</v>
      </c>
      <c r="D27" s="1337"/>
      <c r="E27" s="954">
        <v>32600000</v>
      </c>
      <c r="F27" s="955">
        <v>2930000</v>
      </c>
      <c r="G27" s="919">
        <v>29670000</v>
      </c>
      <c r="H27" s="956">
        <v>0</v>
      </c>
      <c r="I27" s="920">
        <v>0</v>
      </c>
      <c r="J27" s="922">
        <v>29670000</v>
      </c>
      <c r="K27" s="883"/>
    </row>
    <row r="28" spans="1:11">
      <c r="A28" s="882"/>
      <c r="B28" s="892" t="s">
        <v>1800</v>
      </c>
      <c r="C28" s="1336" t="s">
        <v>1801</v>
      </c>
      <c r="D28" s="1337"/>
      <c r="E28" s="954">
        <v>1037334</v>
      </c>
      <c r="F28" s="955">
        <v>0</v>
      </c>
      <c r="G28" s="919">
        <v>1037334</v>
      </c>
      <c r="H28" s="956">
        <v>160000</v>
      </c>
      <c r="I28" s="920">
        <v>877334</v>
      </c>
      <c r="J28" s="922">
        <v>0</v>
      </c>
      <c r="K28" s="883"/>
    </row>
    <row r="29" spans="1:11">
      <c r="A29" s="882"/>
      <c r="B29" s="892" t="s">
        <v>1802</v>
      </c>
      <c r="C29" s="1336" t="s">
        <v>1803</v>
      </c>
      <c r="D29" s="1337"/>
      <c r="E29" s="954">
        <v>1747500</v>
      </c>
      <c r="F29" s="955">
        <v>1565000</v>
      </c>
      <c r="G29" s="919">
        <v>182500</v>
      </c>
      <c r="H29" s="956">
        <v>0</v>
      </c>
      <c r="I29" s="920">
        <v>182500</v>
      </c>
      <c r="J29" s="922">
        <v>0</v>
      </c>
      <c r="K29" s="883"/>
    </row>
    <row r="30" spans="1:11" ht="12.75" customHeight="1">
      <c r="A30" s="882"/>
      <c r="B30" s="1338" t="s">
        <v>1804</v>
      </c>
      <c r="C30" s="1339"/>
      <c r="D30" s="1340"/>
      <c r="E30" s="957">
        <v>185309111.84999999</v>
      </c>
      <c r="F30" s="958">
        <v>28632712.530000001</v>
      </c>
      <c r="G30" s="924">
        <v>156676399.31999999</v>
      </c>
      <c r="H30" s="959">
        <v>90562925.370000005</v>
      </c>
      <c r="I30" s="960">
        <v>15154407.970000001</v>
      </c>
      <c r="J30" s="961">
        <v>50959065.979999997</v>
      </c>
      <c r="K30" s="883"/>
    </row>
    <row r="31" spans="1:11">
      <c r="A31" s="882"/>
      <c r="B31" s="892" t="s">
        <v>1805</v>
      </c>
      <c r="C31" s="1336" t="s">
        <v>1806</v>
      </c>
      <c r="D31" s="1337"/>
      <c r="E31" s="954">
        <v>8077785.75</v>
      </c>
      <c r="F31" s="955">
        <v>730666.52</v>
      </c>
      <c r="G31" s="919">
        <v>7347119.2300000004</v>
      </c>
      <c r="H31" s="956">
        <v>6887055.2000000002</v>
      </c>
      <c r="I31" s="920">
        <v>605864.06999999995</v>
      </c>
      <c r="J31" s="922">
        <v>-145800.04</v>
      </c>
      <c r="K31" s="883"/>
    </row>
    <row r="32" spans="1:11">
      <c r="A32" s="882"/>
      <c r="B32" s="892" t="s">
        <v>2852</v>
      </c>
      <c r="C32" s="1336" t="s">
        <v>2853</v>
      </c>
      <c r="D32" s="1337"/>
      <c r="E32" s="954">
        <v>2393505.64</v>
      </c>
      <c r="F32" s="955">
        <v>382330.18</v>
      </c>
      <c r="G32" s="919">
        <v>2011175.46</v>
      </c>
      <c r="H32" s="956">
        <v>2408054.65</v>
      </c>
      <c r="I32" s="920">
        <v>0</v>
      </c>
      <c r="J32" s="922">
        <v>-396879.19</v>
      </c>
      <c r="K32" s="883"/>
    </row>
    <row r="33" spans="1:11">
      <c r="A33" s="882"/>
      <c r="B33" s="892" t="s">
        <v>1807</v>
      </c>
      <c r="C33" s="1336" t="s">
        <v>1808</v>
      </c>
      <c r="D33" s="1337"/>
      <c r="E33" s="954">
        <v>5965484.0599999996</v>
      </c>
      <c r="F33" s="955">
        <v>-327534.43</v>
      </c>
      <c r="G33" s="919">
        <v>6293018.4900000002</v>
      </c>
      <c r="H33" s="956">
        <v>4683642.2300000004</v>
      </c>
      <c r="I33" s="920">
        <v>462212.11</v>
      </c>
      <c r="J33" s="922">
        <v>1147164.1499999999</v>
      </c>
      <c r="K33" s="883"/>
    </row>
    <row r="34" spans="1:11">
      <c r="A34" s="882"/>
      <c r="B34" s="892" t="s">
        <v>1809</v>
      </c>
      <c r="C34" s="1336" t="s">
        <v>1810</v>
      </c>
      <c r="D34" s="1337"/>
      <c r="E34" s="954">
        <v>7946060.7000000002</v>
      </c>
      <c r="F34" s="955">
        <v>-108559.95</v>
      </c>
      <c r="G34" s="919">
        <v>8054620.6500000004</v>
      </c>
      <c r="H34" s="956">
        <v>7746197.46</v>
      </c>
      <c r="I34" s="920">
        <v>217848.57</v>
      </c>
      <c r="J34" s="922">
        <v>90574.62</v>
      </c>
      <c r="K34" s="883"/>
    </row>
    <row r="35" spans="1:11">
      <c r="A35" s="882"/>
      <c r="B35" s="892" t="s">
        <v>1811</v>
      </c>
      <c r="C35" s="1336" t="s">
        <v>1812</v>
      </c>
      <c r="D35" s="1337"/>
      <c r="E35" s="954">
        <v>139151026.16</v>
      </c>
      <c r="F35" s="955">
        <v>-3002.28</v>
      </c>
      <c r="G35" s="919">
        <v>139154028.44</v>
      </c>
      <c r="H35" s="956">
        <v>103526590.14</v>
      </c>
      <c r="I35" s="920">
        <v>17840840.050000001</v>
      </c>
      <c r="J35" s="922">
        <v>17786598.25</v>
      </c>
      <c r="K35" s="883"/>
    </row>
    <row r="36" spans="1:11">
      <c r="A36" s="882"/>
      <c r="B36" s="892" t="s">
        <v>1813</v>
      </c>
      <c r="C36" s="1336" t="s">
        <v>1814</v>
      </c>
      <c r="D36" s="1337"/>
      <c r="E36" s="954">
        <v>3234647.8</v>
      </c>
      <c r="F36" s="955">
        <v>-21324.66</v>
      </c>
      <c r="G36" s="919">
        <v>3255972.46</v>
      </c>
      <c r="H36" s="956">
        <v>2948008.88</v>
      </c>
      <c r="I36" s="920">
        <v>140531.65</v>
      </c>
      <c r="J36" s="922">
        <v>167431.93</v>
      </c>
      <c r="K36" s="883"/>
    </row>
    <row r="37" spans="1:11">
      <c r="A37" s="882"/>
      <c r="B37" s="892" t="s">
        <v>1815</v>
      </c>
      <c r="C37" s="1336" t="s">
        <v>1816</v>
      </c>
      <c r="D37" s="1337"/>
      <c r="E37" s="954">
        <v>7531462.3200000003</v>
      </c>
      <c r="F37" s="955">
        <v>-64150.68</v>
      </c>
      <c r="G37" s="919">
        <v>7595613</v>
      </c>
      <c r="H37" s="956">
        <v>6243097.25</v>
      </c>
      <c r="I37" s="920">
        <v>822890.23</v>
      </c>
      <c r="J37" s="922">
        <v>529625.52</v>
      </c>
      <c r="K37" s="883"/>
    </row>
    <row r="38" spans="1:11">
      <c r="A38" s="882"/>
      <c r="B38" s="892" t="s">
        <v>1817</v>
      </c>
      <c r="C38" s="1336" t="s">
        <v>1818</v>
      </c>
      <c r="D38" s="1337"/>
      <c r="E38" s="954">
        <v>11180963.66</v>
      </c>
      <c r="F38" s="955">
        <v>-1212920.26</v>
      </c>
      <c r="G38" s="919">
        <v>12393883.92</v>
      </c>
      <c r="H38" s="956">
        <v>7303803.4199999999</v>
      </c>
      <c r="I38" s="920">
        <v>2616219.5299999998</v>
      </c>
      <c r="J38" s="922">
        <v>2473860.9700000002</v>
      </c>
      <c r="K38" s="883"/>
    </row>
    <row r="39" spans="1:11">
      <c r="A39" s="882"/>
      <c r="B39" s="892" t="s">
        <v>1819</v>
      </c>
      <c r="C39" s="1336" t="s">
        <v>1820</v>
      </c>
      <c r="D39" s="1337"/>
      <c r="E39" s="954">
        <v>11465643.77</v>
      </c>
      <c r="F39" s="955">
        <v>-140532.84</v>
      </c>
      <c r="G39" s="919">
        <v>11606176.609999999</v>
      </c>
      <c r="H39" s="956">
        <v>6963551.4199999999</v>
      </c>
      <c r="I39" s="920">
        <v>2140739.87</v>
      </c>
      <c r="J39" s="922">
        <v>2501885.3199999998</v>
      </c>
      <c r="K39" s="883"/>
    </row>
    <row r="40" spans="1:11">
      <c r="A40" s="882"/>
      <c r="B40" s="892" t="s">
        <v>1821</v>
      </c>
      <c r="C40" s="1336" t="s">
        <v>1822</v>
      </c>
      <c r="D40" s="1337"/>
      <c r="E40" s="954">
        <v>9945983.7200000007</v>
      </c>
      <c r="F40" s="955">
        <v>122128</v>
      </c>
      <c r="G40" s="919">
        <v>9823855.7200000007</v>
      </c>
      <c r="H40" s="956">
        <v>3032259.19</v>
      </c>
      <c r="I40" s="920">
        <v>2660536.16</v>
      </c>
      <c r="J40" s="922">
        <v>4131060.37</v>
      </c>
      <c r="K40" s="883"/>
    </row>
    <row r="41" spans="1:11">
      <c r="A41" s="882"/>
      <c r="B41" s="892" t="s">
        <v>1823</v>
      </c>
      <c r="C41" s="1336" t="s">
        <v>1824</v>
      </c>
      <c r="D41" s="1337"/>
      <c r="E41" s="954">
        <v>7506987.8899999997</v>
      </c>
      <c r="F41" s="955">
        <v>614807.18000000005</v>
      </c>
      <c r="G41" s="919">
        <v>6892180.71</v>
      </c>
      <c r="H41" s="956">
        <v>0</v>
      </c>
      <c r="I41" s="920">
        <v>3339692.74</v>
      </c>
      <c r="J41" s="922">
        <v>3552487.97</v>
      </c>
      <c r="K41" s="883"/>
    </row>
    <row r="42" spans="1:11">
      <c r="A42" s="882"/>
      <c r="B42" s="1338" t="s">
        <v>1825</v>
      </c>
      <c r="C42" s="1339"/>
      <c r="D42" s="1340"/>
      <c r="E42" s="957">
        <v>214399551.47</v>
      </c>
      <c r="F42" s="958">
        <v>-28093.219999999972</v>
      </c>
      <c r="G42" s="924">
        <v>214427644.69</v>
      </c>
      <c r="H42" s="959">
        <v>151742259.83999997</v>
      </c>
      <c r="I42" s="960">
        <v>30847374.980000004</v>
      </c>
      <c r="J42" s="961">
        <v>31838009.869999997</v>
      </c>
      <c r="K42" s="883"/>
    </row>
    <row r="43" spans="1:11">
      <c r="A43" s="882"/>
      <c r="B43" s="892" t="s">
        <v>2854</v>
      </c>
      <c r="C43" s="1336" t="s">
        <v>2855</v>
      </c>
      <c r="D43" s="1337"/>
      <c r="E43" s="954">
        <v>6954489.1399999997</v>
      </c>
      <c r="F43" s="955">
        <v>4727603.21</v>
      </c>
      <c r="G43" s="919">
        <v>2226885.9300000002</v>
      </c>
      <c r="H43" s="956">
        <v>3706284.71</v>
      </c>
      <c r="I43" s="920">
        <v>249353.78</v>
      </c>
      <c r="J43" s="922">
        <v>-1728752.56</v>
      </c>
      <c r="K43" s="883"/>
    </row>
    <row r="44" spans="1:11">
      <c r="A44" s="882"/>
      <c r="B44" s="892" t="s">
        <v>1826</v>
      </c>
      <c r="C44" s="1336" t="s">
        <v>1827</v>
      </c>
      <c r="D44" s="1337"/>
      <c r="E44" s="954">
        <v>55805916.640000001</v>
      </c>
      <c r="F44" s="955">
        <v>-3326634.87</v>
      </c>
      <c r="G44" s="919">
        <v>59132551.509999998</v>
      </c>
      <c r="H44" s="956">
        <v>30177343.510000002</v>
      </c>
      <c r="I44" s="920">
        <v>9235059.4100000001</v>
      </c>
      <c r="J44" s="922">
        <v>19720148.59</v>
      </c>
      <c r="K44" s="883"/>
    </row>
    <row r="45" spans="1:11" ht="12.75" customHeight="1">
      <c r="A45" s="882"/>
      <c r="B45" s="892" t="s">
        <v>1828</v>
      </c>
      <c r="C45" s="1336" t="s">
        <v>1829</v>
      </c>
      <c r="D45" s="1337"/>
      <c r="E45" s="954">
        <v>63749.62</v>
      </c>
      <c r="F45" s="955">
        <v>-19550.38</v>
      </c>
      <c r="G45" s="919">
        <v>83300</v>
      </c>
      <c r="H45" s="956">
        <v>21168.45</v>
      </c>
      <c r="I45" s="920">
        <v>0</v>
      </c>
      <c r="J45" s="922">
        <v>62131.55</v>
      </c>
      <c r="K45" s="883"/>
    </row>
    <row r="46" spans="1:11">
      <c r="A46" s="882"/>
      <c r="B46" s="892" t="s">
        <v>1830</v>
      </c>
      <c r="C46" s="1336" t="s">
        <v>1831</v>
      </c>
      <c r="D46" s="1337"/>
      <c r="E46" s="954">
        <v>3091877.08</v>
      </c>
      <c r="F46" s="955">
        <v>-44925.7</v>
      </c>
      <c r="G46" s="919">
        <v>3136802.78</v>
      </c>
      <c r="H46" s="956">
        <v>2541385.06</v>
      </c>
      <c r="I46" s="920">
        <v>334884.78000000003</v>
      </c>
      <c r="J46" s="922">
        <v>260532.94</v>
      </c>
      <c r="K46" s="883"/>
    </row>
    <row r="47" spans="1:11">
      <c r="A47" s="882"/>
      <c r="B47" s="892" t="s">
        <v>1832</v>
      </c>
      <c r="C47" s="1336" t="s">
        <v>1833</v>
      </c>
      <c r="D47" s="1337"/>
      <c r="E47" s="954">
        <v>4645520.91</v>
      </c>
      <c r="F47" s="955">
        <v>-65305.02</v>
      </c>
      <c r="G47" s="919">
        <v>4710825.93</v>
      </c>
      <c r="H47" s="956">
        <v>3189855.13</v>
      </c>
      <c r="I47" s="920">
        <v>0</v>
      </c>
      <c r="J47" s="922">
        <v>1520970.8</v>
      </c>
      <c r="K47" s="883"/>
    </row>
    <row r="48" spans="1:11">
      <c r="A48" s="882"/>
      <c r="B48" s="892" t="s">
        <v>1834</v>
      </c>
      <c r="C48" s="1336" t="s">
        <v>1835</v>
      </c>
      <c r="D48" s="1337"/>
      <c r="E48" s="954">
        <v>5251233.82</v>
      </c>
      <c r="F48" s="955">
        <v>-4124.29</v>
      </c>
      <c r="G48" s="919">
        <v>5255358.1100000003</v>
      </c>
      <c r="H48" s="956">
        <v>4510969.92</v>
      </c>
      <c r="I48" s="920">
        <v>581743.39</v>
      </c>
      <c r="J48" s="922">
        <v>162644.79999999999</v>
      </c>
      <c r="K48" s="883"/>
    </row>
    <row r="49" spans="1:11">
      <c r="A49" s="882"/>
      <c r="B49" s="892" t="s">
        <v>1836</v>
      </c>
      <c r="C49" s="1336" t="s">
        <v>1837</v>
      </c>
      <c r="D49" s="1337"/>
      <c r="E49" s="954">
        <v>2684999.73</v>
      </c>
      <c r="F49" s="955">
        <v>-825630.67</v>
      </c>
      <c r="G49" s="919">
        <v>3510630.3999999999</v>
      </c>
      <c r="H49" s="956">
        <v>2580564.7799999998</v>
      </c>
      <c r="I49" s="920">
        <v>800297.02</v>
      </c>
      <c r="J49" s="922">
        <v>129768.6</v>
      </c>
      <c r="K49" s="883"/>
    </row>
    <row r="50" spans="1:11">
      <c r="A50" s="882"/>
      <c r="B50" s="892" t="s">
        <v>1838</v>
      </c>
      <c r="C50" s="1336" t="s">
        <v>1839</v>
      </c>
      <c r="D50" s="1337"/>
      <c r="E50" s="954">
        <v>5441148.0300000003</v>
      </c>
      <c r="F50" s="955">
        <v>-220184.79</v>
      </c>
      <c r="G50" s="919">
        <v>5661332.8200000003</v>
      </c>
      <c r="H50" s="956">
        <v>4715858.83</v>
      </c>
      <c r="I50" s="920">
        <v>844891.48</v>
      </c>
      <c r="J50" s="922">
        <v>100582.51</v>
      </c>
      <c r="K50" s="883"/>
    </row>
    <row r="51" spans="1:11">
      <c r="A51" s="882"/>
      <c r="B51" s="892" t="s">
        <v>1840</v>
      </c>
      <c r="C51" s="1336" t="s">
        <v>1841</v>
      </c>
      <c r="D51" s="1337"/>
      <c r="E51" s="954">
        <v>5830796.2599999998</v>
      </c>
      <c r="F51" s="955">
        <v>2667917.14</v>
      </c>
      <c r="G51" s="919">
        <v>3162879.12</v>
      </c>
      <c r="H51" s="956">
        <v>964311.55</v>
      </c>
      <c r="I51" s="920">
        <v>956937.67</v>
      </c>
      <c r="J51" s="922">
        <v>1241629.8999999999</v>
      </c>
      <c r="K51" s="883"/>
    </row>
    <row r="52" spans="1:11">
      <c r="A52" s="882"/>
      <c r="B52" s="892" t="s">
        <v>1842</v>
      </c>
      <c r="C52" s="1336" t="s">
        <v>1843</v>
      </c>
      <c r="D52" s="1337"/>
      <c r="E52" s="954">
        <v>2918027.15</v>
      </c>
      <c r="F52" s="955">
        <v>40724.660000000003</v>
      </c>
      <c r="G52" s="919">
        <v>2877302.49</v>
      </c>
      <c r="H52" s="956">
        <v>25750</v>
      </c>
      <c r="I52" s="920">
        <v>1100866.07</v>
      </c>
      <c r="J52" s="922">
        <v>1750686.42</v>
      </c>
      <c r="K52" s="883"/>
    </row>
    <row r="53" spans="1:11">
      <c r="A53" s="882"/>
      <c r="B53" s="1338" t="s">
        <v>1844</v>
      </c>
      <c r="C53" s="1339"/>
      <c r="D53" s="1340"/>
      <c r="E53" s="957">
        <v>92687758.380000025</v>
      </c>
      <c r="F53" s="958">
        <v>2929889.29</v>
      </c>
      <c r="G53" s="924">
        <v>89757869.090000018</v>
      </c>
      <c r="H53" s="959">
        <v>52433491.940000005</v>
      </c>
      <c r="I53" s="960">
        <v>14104033.6</v>
      </c>
      <c r="J53" s="961">
        <v>23220343.550000004</v>
      </c>
      <c r="K53" s="883"/>
    </row>
    <row r="54" spans="1:11" ht="13.5" thickBot="1">
      <c r="A54" s="884"/>
      <c r="B54" s="1333" t="s">
        <v>439</v>
      </c>
      <c r="C54" s="1334"/>
      <c r="D54" s="1335"/>
      <c r="E54" s="962">
        <v>492396421.70000005</v>
      </c>
      <c r="F54" s="963">
        <v>31534508.600000001</v>
      </c>
      <c r="G54" s="964">
        <v>460861913.10000002</v>
      </c>
      <c r="H54" s="965">
        <v>294738677.14999998</v>
      </c>
      <c r="I54" s="966">
        <v>60105816.550000004</v>
      </c>
      <c r="J54" s="967">
        <v>106017419.40000001</v>
      </c>
      <c r="K54" s="885"/>
    </row>
    <row r="55" spans="1:11" ht="12.75" customHeight="1">
      <c r="A55" s="913"/>
      <c r="B55" s="678"/>
      <c r="C55" s="678"/>
      <c r="D55" s="683"/>
      <c r="E55"/>
      <c r="F55"/>
      <c r="G55"/>
      <c r="H55"/>
      <c r="I55"/>
      <c r="J55"/>
      <c r="K55" s="914"/>
    </row>
    <row r="56" spans="1:11" ht="14.25">
      <c r="A56" s="913"/>
      <c r="B56" s="511" t="s">
        <v>1086</v>
      </c>
      <c r="C56" s="686">
        <v>45600</v>
      </c>
      <c r="D56" s="511" t="s">
        <v>490</v>
      </c>
      <c r="E56"/>
      <c r="F56"/>
      <c r="G56"/>
      <c r="H56"/>
      <c r="I56"/>
      <c r="J56"/>
      <c r="K56" s="914"/>
    </row>
    <row r="57" spans="1:11" ht="13.5" thickBot="1">
      <c r="A57" s="915"/>
      <c r="B57" s="896"/>
      <c r="C57" s="896"/>
      <c r="D57" s="897"/>
      <c r="E57" s="916"/>
      <c r="F57" s="916"/>
      <c r="G57" s="916"/>
      <c r="H57" s="916"/>
      <c r="I57" s="916"/>
      <c r="J57" s="916"/>
      <c r="K57" s="917"/>
    </row>
  </sheetData>
  <mergeCells count="46">
    <mergeCell ref="B53:D53"/>
    <mergeCell ref="B54:D54"/>
    <mergeCell ref="C32:D32"/>
    <mergeCell ref="C31:D31"/>
    <mergeCell ref="C33:D33"/>
    <mergeCell ref="C34:D34"/>
    <mergeCell ref="C35:D35"/>
    <mergeCell ref="C38:D38"/>
    <mergeCell ref="C39:D39"/>
    <mergeCell ref="C36:D36"/>
    <mergeCell ref="C41:D41"/>
    <mergeCell ref="C37:D37"/>
    <mergeCell ref="C40:D40"/>
    <mergeCell ref="B42:D42"/>
    <mergeCell ref="C43:D43"/>
    <mergeCell ref="C44:D44"/>
    <mergeCell ref="B2:L2"/>
    <mergeCell ref="B3:L3"/>
    <mergeCell ref="B4:L4"/>
    <mergeCell ref="B6:L6"/>
    <mergeCell ref="F17:F18"/>
    <mergeCell ref="A12:K12"/>
    <mergeCell ref="B16:D16"/>
    <mergeCell ref="B17:D18"/>
    <mergeCell ref="E17:E18"/>
    <mergeCell ref="G17:J17"/>
    <mergeCell ref="C19:D19"/>
    <mergeCell ref="C20:D20"/>
    <mergeCell ref="C22:D22"/>
    <mergeCell ref="C23:D23"/>
    <mergeCell ref="C25:D25"/>
    <mergeCell ref="C21:D21"/>
    <mergeCell ref="C24:D24"/>
    <mergeCell ref="C26:D26"/>
    <mergeCell ref="C27:D27"/>
    <mergeCell ref="C28:D28"/>
    <mergeCell ref="C29:D29"/>
    <mergeCell ref="B30:D30"/>
    <mergeCell ref="C46:D46"/>
    <mergeCell ref="C45:D45"/>
    <mergeCell ref="C51:D51"/>
    <mergeCell ref="C52:D52"/>
    <mergeCell ref="C49:D49"/>
    <mergeCell ref="C50:D50"/>
    <mergeCell ref="C47:D47"/>
    <mergeCell ref="C48:D48"/>
  </mergeCells>
  <printOptions horizontalCentered="1" verticalCentered="1"/>
  <pageMargins left="0.25" right="0.25" top="0.75" bottom="0.75" header="0.3" footer="0.3"/>
  <pageSetup paperSize="8" scale="93" orientation="landscape"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9F665-5072-4090-863D-25BDD951ED16}">
  <sheetPr codeName="Feuil17">
    <tabColor theme="0" tint="-0.499984740745262"/>
    <pageSetUpPr fitToPage="1"/>
  </sheetPr>
  <dimension ref="A1:AC59"/>
  <sheetViews>
    <sheetView showGridLines="0" zoomScale="85" zoomScaleNormal="85" zoomScaleSheetLayoutView="55" workbookViewId="0">
      <selection activeCell="B2" sqref="B2:AC2"/>
    </sheetView>
  </sheetViews>
  <sheetFormatPr baseColWidth="10" defaultColWidth="11.42578125" defaultRowHeight="12.75"/>
  <cols>
    <col min="1" max="1" width="6.5703125" style="707" customWidth="1"/>
    <col min="2" max="2" width="3.7109375" style="707" customWidth="1"/>
    <col min="3" max="3" width="33.5703125" style="707" bestFit="1" customWidth="1"/>
    <col min="4" max="4" width="10.85546875" style="707" customWidth="1"/>
    <col min="5" max="5" width="19.7109375" style="707" customWidth="1"/>
    <col min="6" max="6" width="36.42578125" style="707" bestFit="1" customWidth="1"/>
    <col min="7" max="7" width="25" style="707" bestFit="1" customWidth="1"/>
    <col min="8" max="8" width="2.28515625" style="707" customWidth="1"/>
    <col min="9" max="9" width="17.140625" style="707" bestFit="1" customWidth="1"/>
    <col min="10" max="10" width="16.7109375" style="707" bestFit="1" customWidth="1"/>
    <col min="11" max="11" width="3" style="707" customWidth="1"/>
    <col min="12" max="15" width="15.85546875" style="707" customWidth="1"/>
    <col min="16" max="16" width="0.85546875" style="707" customWidth="1"/>
    <col min="17" max="17" width="15.85546875" style="707" customWidth="1"/>
    <col min="18" max="18" width="1.140625" style="707" customWidth="1"/>
    <col min="19" max="21" width="15.85546875" style="707" customWidth="1"/>
    <col min="22" max="22" width="2.28515625" style="707" customWidth="1"/>
    <col min="23" max="28" width="15.85546875" style="707" customWidth="1"/>
    <col min="29" max="29" width="6" style="707" customWidth="1"/>
    <col min="30" max="16384" width="11.42578125" style="707"/>
  </cols>
  <sheetData>
    <row r="1" spans="1:29" s="91" customFormat="1">
      <c r="A1" s="55"/>
      <c r="B1" s="55"/>
      <c r="C1" s="55"/>
      <c r="D1" s="55"/>
      <c r="E1" s="55"/>
      <c r="F1" s="55"/>
      <c r="G1" s="55"/>
      <c r="H1" s="55"/>
      <c r="I1" s="55"/>
      <c r="J1" s="55"/>
      <c r="M1" s="55"/>
      <c r="N1" s="55"/>
      <c r="O1" s="55"/>
    </row>
    <row r="2" spans="1:29" s="91" customFormat="1" ht="18.75">
      <c r="B2" s="1209" t="s">
        <v>2835</v>
      </c>
      <c r="C2" s="1209"/>
      <c r="D2" s="1209"/>
      <c r="E2" s="1209"/>
      <c r="F2" s="1209"/>
      <c r="G2" s="1209"/>
      <c r="H2" s="1209"/>
      <c r="I2" s="1209"/>
      <c r="J2" s="1209"/>
      <c r="K2" s="1209"/>
      <c r="L2" s="1209"/>
      <c r="M2" s="1209"/>
      <c r="N2" s="1209"/>
      <c r="O2" s="1209"/>
      <c r="P2" s="1209"/>
      <c r="Q2" s="1209"/>
      <c r="R2" s="1209"/>
      <c r="S2" s="1209"/>
      <c r="T2" s="1209"/>
      <c r="U2" s="1209"/>
      <c r="V2" s="1209"/>
      <c r="W2" s="1209"/>
      <c r="X2" s="1209"/>
      <c r="Y2" s="1209"/>
      <c r="Z2" s="1209"/>
      <c r="AA2" s="1209"/>
      <c r="AB2" s="1209"/>
      <c r="AC2" s="1209"/>
    </row>
    <row r="3" spans="1:29" s="91" customFormat="1" ht="18.75">
      <c r="B3" s="1209" t="s">
        <v>1858</v>
      </c>
      <c r="C3" s="1209"/>
      <c r="D3" s="1209"/>
      <c r="E3" s="1209"/>
      <c r="F3" s="1209"/>
      <c r="G3" s="1209"/>
      <c r="H3" s="1209"/>
      <c r="I3" s="1209"/>
      <c r="J3" s="1209"/>
      <c r="K3" s="1209"/>
      <c r="L3" s="1209"/>
      <c r="M3" s="1209"/>
      <c r="N3" s="1209"/>
      <c r="O3" s="1209"/>
      <c r="P3" s="1209"/>
      <c r="Q3" s="1209"/>
      <c r="R3" s="1209"/>
      <c r="S3" s="1209"/>
      <c r="T3" s="1209"/>
      <c r="U3" s="1209"/>
      <c r="V3" s="1209"/>
      <c r="W3" s="1209"/>
      <c r="X3" s="1209"/>
      <c r="Y3" s="1209"/>
      <c r="Z3" s="1209"/>
      <c r="AA3" s="1209"/>
      <c r="AB3" s="1209"/>
      <c r="AC3" s="1209"/>
    </row>
    <row r="4" spans="1:29" s="91" customFormat="1" ht="18.75">
      <c r="B4" s="1416" t="s">
        <v>2862</v>
      </c>
      <c r="C4" s="1416"/>
      <c r="D4" s="1416"/>
      <c r="E4" s="1416"/>
      <c r="F4" s="1416"/>
      <c r="G4" s="1416"/>
      <c r="H4" s="1416"/>
      <c r="I4" s="1416"/>
      <c r="J4" s="1416"/>
      <c r="K4" s="1416"/>
      <c r="L4" s="1416"/>
      <c r="M4" s="1416"/>
      <c r="N4" s="1416"/>
      <c r="O4" s="1416"/>
      <c r="P4" s="1416"/>
      <c r="Q4" s="1416"/>
      <c r="R4" s="1416"/>
      <c r="S4" s="1416"/>
      <c r="T4" s="1416"/>
      <c r="U4" s="1416"/>
      <c r="V4" s="1416"/>
      <c r="W4" s="1416"/>
      <c r="X4" s="1416"/>
      <c r="Y4" s="1416"/>
      <c r="Z4" s="1416"/>
      <c r="AA4" s="1416"/>
      <c r="AB4" s="1416"/>
      <c r="AC4" s="1416"/>
    </row>
    <row r="5" spans="1:29" s="91" customFormat="1" ht="18.75">
      <c r="B5" s="568"/>
      <c r="C5" s="568"/>
      <c r="D5" s="568"/>
      <c r="E5" s="568"/>
      <c r="F5" s="568"/>
      <c r="G5" s="568"/>
      <c r="H5" s="568"/>
      <c r="I5" s="568"/>
      <c r="J5" s="568"/>
      <c r="K5" s="419"/>
      <c r="L5" s="419"/>
      <c r="M5" s="419"/>
      <c r="N5" s="419"/>
      <c r="O5" s="419"/>
      <c r="P5" s="419"/>
      <c r="Q5" s="419"/>
      <c r="R5" s="419"/>
      <c r="S5" s="419"/>
      <c r="T5" s="419"/>
      <c r="U5" s="419"/>
      <c r="V5" s="419"/>
      <c r="W5" s="419"/>
      <c r="X5" s="419"/>
      <c r="Y5" s="419"/>
      <c r="Z5" s="419"/>
      <c r="AA5" s="419"/>
      <c r="AB5" s="419"/>
      <c r="AC5" s="419"/>
    </row>
    <row r="6" spans="1:29" s="91" customFormat="1" ht="18.75">
      <c r="B6" s="1209" t="s">
        <v>435</v>
      </c>
      <c r="C6" s="1209"/>
      <c r="D6" s="1209"/>
      <c r="E6" s="1209"/>
      <c r="F6" s="1209"/>
      <c r="G6" s="1209"/>
      <c r="H6" s="1209"/>
      <c r="I6" s="1209"/>
      <c r="J6" s="1209"/>
      <c r="K6" s="1209"/>
      <c r="L6" s="1209"/>
      <c r="M6" s="1209"/>
      <c r="N6" s="1209"/>
      <c r="O6" s="1209"/>
      <c r="P6" s="1209"/>
      <c r="Q6" s="1209"/>
      <c r="R6" s="1209"/>
      <c r="S6" s="1209"/>
      <c r="T6" s="1209"/>
      <c r="U6" s="1209"/>
      <c r="V6" s="1209"/>
      <c r="W6" s="1209"/>
      <c r="X6" s="1209"/>
      <c r="Y6" s="1209"/>
      <c r="Z6" s="1209"/>
      <c r="AA6" s="1209"/>
      <c r="AB6" s="1209"/>
      <c r="AC6" s="1209"/>
    </row>
    <row r="7" spans="1:29" s="690" customFormat="1">
      <c r="A7" s="703"/>
      <c r="B7" s="703"/>
      <c r="C7" s="55"/>
      <c r="D7" s="55"/>
      <c r="E7" s="704"/>
      <c r="F7" s="578"/>
      <c r="G7" s="578"/>
      <c r="H7" s="578"/>
      <c r="I7" s="578"/>
      <c r="J7" s="578"/>
      <c r="K7" s="578"/>
      <c r="L7" s="578"/>
    </row>
    <row r="8" spans="1:29" ht="13.5" thickBot="1">
      <c r="A8" s="705"/>
      <c r="B8" s="642"/>
      <c r="C8" s="642"/>
      <c r="D8" s="642"/>
      <c r="E8" s="642"/>
      <c r="F8" s="642"/>
      <c r="G8" s="642"/>
      <c r="H8" s="642"/>
      <c r="I8" s="642"/>
      <c r="J8" s="642"/>
      <c r="K8" s="642"/>
      <c r="L8" s="642"/>
      <c r="M8" s="642"/>
      <c r="N8" s="642"/>
      <c r="O8" s="642"/>
      <c r="P8" s="642"/>
      <c r="Q8" s="642"/>
      <c r="R8" s="642"/>
      <c r="S8" s="642"/>
      <c r="T8" s="706"/>
      <c r="U8" s="706"/>
      <c r="V8" s="642"/>
    </row>
    <row r="9" spans="1:29">
      <c r="A9" s="642"/>
      <c r="B9" s="708"/>
      <c r="C9" s="709"/>
      <c r="D9" s="709"/>
      <c r="E9" s="709"/>
      <c r="F9" s="709"/>
      <c r="G9" s="709"/>
      <c r="H9" s="709"/>
      <c r="I9" s="709"/>
      <c r="J9" s="709"/>
      <c r="K9" s="709"/>
      <c r="L9" s="709"/>
      <c r="M9" s="709"/>
      <c r="N9" s="709"/>
      <c r="O9" s="709"/>
      <c r="P9" s="709"/>
      <c r="Q9" s="709"/>
      <c r="R9" s="709"/>
      <c r="S9" s="709"/>
      <c r="T9" s="709"/>
      <c r="U9" s="709"/>
      <c r="V9" s="709"/>
      <c r="W9" s="709"/>
      <c r="X9" s="709"/>
      <c r="Y9" s="709"/>
      <c r="Z9" s="709"/>
      <c r="AA9" s="709"/>
      <c r="AB9" s="709"/>
      <c r="AC9" s="710"/>
    </row>
    <row r="10" spans="1:29">
      <c r="A10" s="642"/>
      <c r="B10" s="711"/>
      <c r="C10" s="712" t="s">
        <v>1767</v>
      </c>
      <c r="D10" s="712"/>
      <c r="E10" s="712"/>
      <c r="F10" s="702"/>
      <c r="G10" s="702"/>
      <c r="H10" s="702"/>
      <c r="I10" s="702"/>
      <c r="J10" s="702"/>
      <c r="K10" s="702"/>
      <c r="L10" s="702"/>
      <c r="M10" s="702"/>
      <c r="N10" s="702"/>
      <c r="O10" s="702"/>
      <c r="P10" s="702"/>
      <c r="Q10" s="702"/>
      <c r="R10" s="702"/>
      <c r="S10" s="702"/>
      <c r="T10" s="702"/>
      <c r="U10" s="702"/>
      <c r="V10" s="702"/>
      <c r="W10" s="702"/>
      <c r="X10" s="702"/>
      <c r="Y10" s="702"/>
      <c r="Z10" s="702"/>
      <c r="AA10" s="702"/>
      <c r="AB10" s="713" t="s">
        <v>1854</v>
      </c>
      <c r="AC10" s="714"/>
    </row>
    <row r="11" spans="1:29">
      <c r="A11" s="642"/>
      <c r="B11" s="711"/>
      <c r="C11" s="715" t="s">
        <v>1855</v>
      </c>
      <c r="D11" s="715"/>
      <c r="E11" s="716" t="s">
        <v>1856</v>
      </c>
      <c r="F11" s="702"/>
      <c r="G11" s="717"/>
      <c r="H11" s="702"/>
      <c r="I11" s="702"/>
      <c r="J11" s="702"/>
      <c r="K11" s="702"/>
      <c r="L11" s="702"/>
      <c r="M11" s="702"/>
      <c r="N11" s="702"/>
      <c r="O11" s="702"/>
      <c r="P11" s="702"/>
      <c r="Q11" s="702"/>
      <c r="R11" s="702"/>
      <c r="S11" s="702"/>
      <c r="T11" s="702"/>
      <c r="U11" s="702"/>
      <c r="V11" s="702"/>
      <c r="W11" s="702"/>
      <c r="X11" s="702"/>
      <c r="Y11" s="702"/>
      <c r="Z11" s="702"/>
      <c r="AA11" s="702"/>
      <c r="AB11" s="718" t="s">
        <v>2831</v>
      </c>
      <c r="AC11" s="714"/>
    </row>
    <row r="12" spans="1:29">
      <c r="A12" s="642"/>
      <c r="B12" s="711"/>
      <c r="C12" s="715"/>
      <c r="D12" s="718"/>
      <c r="E12" s="715" t="s">
        <v>1857</v>
      </c>
      <c r="F12" s="702"/>
      <c r="G12" s="702"/>
      <c r="H12" s="702"/>
      <c r="I12" s="702"/>
      <c r="J12" s="702"/>
      <c r="K12" s="702"/>
      <c r="L12" s="702"/>
      <c r="M12" s="702"/>
      <c r="N12" s="702"/>
      <c r="O12" s="702"/>
      <c r="P12" s="702"/>
      <c r="Q12" s="702"/>
      <c r="R12" s="702"/>
      <c r="S12" s="702"/>
      <c r="T12" s="702"/>
      <c r="U12" s="702"/>
      <c r="V12" s="702"/>
      <c r="W12" s="702"/>
      <c r="X12" s="702"/>
      <c r="Y12" s="702"/>
      <c r="Z12" s="702"/>
      <c r="AA12" s="702"/>
      <c r="AB12" s="718"/>
      <c r="AC12" s="714"/>
    </row>
    <row r="13" spans="1:29">
      <c r="A13" s="642"/>
      <c r="B13" s="711"/>
      <c r="C13" s="719"/>
      <c r="D13" s="719"/>
      <c r="E13" s="719"/>
      <c r="F13" s="719"/>
      <c r="G13" s="719"/>
      <c r="H13" s="719"/>
      <c r="I13" s="719"/>
      <c r="J13" s="719"/>
      <c r="K13" s="719"/>
      <c r="L13" s="719"/>
      <c r="M13" s="720"/>
      <c r="N13" s="721"/>
      <c r="O13" s="721"/>
      <c r="P13" s="721"/>
      <c r="Q13" s="721"/>
      <c r="R13" s="721"/>
      <c r="S13" s="721"/>
      <c r="T13" s="721"/>
      <c r="U13" s="721"/>
      <c r="V13" s="721"/>
      <c r="W13" s="721"/>
      <c r="X13" s="720"/>
      <c r="Y13" s="720"/>
      <c r="Z13" s="720"/>
      <c r="AA13" s="702"/>
      <c r="AB13" s="722"/>
      <c r="AC13" s="714"/>
    </row>
    <row r="14" spans="1:29">
      <c r="A14" s="642"/>
      <c r="B14" s="723"/>
      <c r="C14" s="724"/>
      <c r="D14" s="724"/>
      <c r="E14" s="724"/>
      <c r="F14" s="724"/>
      <c r="G14" s="724"/>
      <c r="H14" s="724"/>
      <c r="I14" s="724"/>
      <c r="J14" s="724"/>
      <c r="K14" s="724"/>
      <c r="L14" s="724"/>
      <c r="M14" s="724" t="s">
        <v>1858</v>
      </c>
      <c r="N14" s="724"/>
      <c r="O14" s="724"/>
      <c r="P14" s="724"/>
      <c r="Q14" s="724"/>
      <c r="R14" s="724"/>
      <c r="S14" s="724"/>
      <c r="T14" s="724"/>
      <c r="U14" s="724"/>
      <c r="V14" s="719"/>
      <c r="W14" s="719"/>
      <c r="X14" s="719"/>
      <c r="Y14" s="725"/>
      <c r="Z14" s="725"/>
      <c r="AA14" s="726"/>
      <c r="AB14" s="726"/>
      <c r="AC14" s="727"/>
    </row>
    <row r="15" spans="1:29">
      <c r="A15" s="642"/>
      <c r="B15" s="723"/>
      <c r="C15" s="728"/>
      <c r="D15" s="728"/>
      <c r="E15" s="728"/>
      <c r="F15" s="729"/>
      <c r="G15" s="729"/>
      <c r="H15" s="728"/>
      <c r="I15" s="729"/>
      <c r="J15" s="729"/>
      <c r="K15" s="729"/>
      <c r="L15" s="730"/>
      <c r="M15" s="731"/>
      <c r="N15" s="730"/>
      <c r="O15" s="730"/>
      <c r="P15" s="732"/>
      <c r="Q15" s="732"/>
      <c r="R15" s="732"/>
      <c r="S15" s="732"/>
      <c r="T15" s="728"/>
      <c r="U15" s="728"/>
      <c r="V15" s="728"/>
      <c r="W15" s="728"/>
      <c r="X15" s="728"/>
      <c r="Y15" s="728"/>
      <c r="Z15" s="728"/>
      <c r="AA15" s="728"/>
      <c r="AB15" s="728"/>
      <c r="AC15" s="727"/>
    </row>
    <row r="16" spans="1:29">
      <c r="A16" s="642"/>
      <c r="B16" s="723"/>
      <c r="C16" s="728"/>
      <c r="D16" s="728"/>
      <c r="E16" s="728"/>
      <c r="F16" s="733"/>
      <c r="G16" s="733"/>
      <c r="H16" s="728"/>
      <c r="I16" s="733"/>
      <c r="J16" s="733"/>
      <c r="K16" s="733"/>
      <c r="L16" s="733"/>
      <c r="M16" s="733"/>
      <c r="N16" s="733"/>
      <c r="O16" s="733"/>
      <c r="P16" s="733"/>
      <c r="Q16" s="733"/>
      <c r="R16" s="733"/>
      <c r="S16" s="733"/>
      <c r="T16" s="728"/>
      <c r="U16" s="728"/>
      <c r="V16" s="728"/>
      <c r="W16" s="728"/>
      <c r="X16" s="728"/>
      <c r="Y16" s="728"/>
      <c r="Z16" s="728"/>
      <c r="AA16" s="728"/>
      <c r="AB16" s="728"/>
      <c r="AC16" s="727"/>
    </row>
    <row r="17" spans="1:29" ht="13.5" thickBot="1">
      <c r="A17" s="642"/>
      <c r="B17" s="723"/>
      <c r="C17" s="728"/>
      <c r="D17" s="728"/>
      <c r="E17" s="728"/>
      <c r="F17" s="733"/>
      <c r="G17" s="733"/>
      <c r="H17" s="728"/>
      <c r="I17" s="733"/>
      <c r="J17" s="733"/>
      <c r="K17" s="733"/>
      <c r="L17" s="733"/>
      <c r="M17" s="733"/>
      <c r="N17" s="733"/>
      <c r="O17" s="733"/>
      <c r="P17" s="733"/>
      <c r="Q17" s="733"/>
      <c r="R17" s="733"/>
      <c r="S17" s="733"/>
      <c r="T17" s="728"/>
      <c r="U17" s="728"/>
      <c r="V17" s="728"/>
      <c r="W17" s="728"/>
      <c r="X17" s="728"/>
      <c r="Y17" s="728"/>
      <c r="Z17" s="728"/>
      <c r="AA17" s="728"/>
      <c r="AB17" s="728"/>
      <c r="AC17" s="727"/>
    </row>
    <row r="18" spans="1:29" ht="13.5" thickBot="1">
      <c r="A18" s="642"/>
      <c r="B18" s="711"/>
      <c r="C18" s="730" t="s">
        <v>1859</v>
      </c>
      <c r="D18" s="730"/>
      <c r="E18" s="730"/>
      <c r="F18" s="733"/>
      <c r="G18" s="734" t="s">
        <v>1860</v>
      </c>
      <c r="H18" s="702"/>
      <c r="I18" s="1380" t="s">
        <v>1861</v>
      </c>
      <c r="J18" s="1417"/>
      <c r="K18" s="1417"/>
      <c r="L18" s="1417"/>
      <c r="M18" s="1417"/>
      <c r="N18" s="1417"/>
      <c r="O18" s="1417"/>
      <c r="P18" s="1417"/>
      <c r="Q18" s="1417"/>
      <c r="R18" s="1417"/>
      <c r="S18" s="1417"/>
      <c r="T18" s="1417"/>
      <c r="U18" s="1381"/>
      <c r="V18" s="702"/>
      <c r="W18" s="1380" t="s">
        <v>1862</v>
      </c>
      <c r="X18" s="1417"/>
      <c r="Y18" s="1417"/>
      <c r="Z18" s="1417"/>
      <c r="AA18" s="1417"/>
      <c r="AB18" s="1381"/>
      <c r="AC18" s="714"/>
    </row>
    <row r="19" spans="1:29" ht="36.75" thickBot="1">
      <c r="A19" s="642"/>
      <c r="B19" s="711"/>
      <c r="C19" s="1385" t="s">
        <v>1863</v>
      </c>
      <c r="D19" s="1386"/>
      <c r="E19" s="1387"/>
      <c r="F19" s="735" t="s">
        <v>406</v>
      </c>
      <c r="G19" s="735" t="s">
        <v>1864</v>
      </c>
      <c r="H19" s="702"/>
      <c r="I19" s="736" t="s">
        <v>1865</v>
      </c>
      <c r="J19" s="737" t="s">
        <v>1776</v>
      </c>
      <c r="K19" s="1415" t="s">
        <v>1777</v>
      </c>
      <c r="L19" s="1415"/>
      <c r="M19" s="737" t="s">
        <v>1778</v>
      </c>
      <c r="N19" s="737" t="s">
        <v>1866</v>
      </c>
      <c r="O19" s="737" t="s">
        <v>1867</v>
      </c>
      <c r="P19" s="1415" t="s">
        <v>1781</v>
      </c>
      <c r="Q19" s="1415"/>
      <c r="R19" s="1415" t="s">
        <v>1777</v>
      </c>
      <c r="S19" s="1415"/>
      <c r="T19" s="737" t="s">
        <v>1782</v>
      </c>
      <c r="U19" s="778" t="s">
        <v>1783</v>
      </c>
      <c r="V19" s="702"/>
      <c r="W19" s="738" t="s">
        <v>1868</v>
      </c>
      <c r="X19" s="739" t="s">
        <v>1869</v>
      </c>
      <c r="Y19" s="738" t="s">
        <v>1870</v>
      </c>
      <c r="Z19" s="740" t="s">
        <v>1871</v>
      </c>
      <c r="AA19" s="738" t="s">
        <v>1872</v>
      </c>
      <c r="AB19" s="740" t="s">
        <v>1873</v>
      </c>
      <c r="AC19" s="714"/>
    </row>
    <row r="20" spans="1:29">
      <c r="A20" s="642"/>
      <c r="B20" s="711"/>
      <c r="C20" s="1388" t="s">
        <v>1874</v>
      </c>
      <c r="D20" s="1389"/>
      <c r="E20" s="1390"/>
      <c r="F20" s="741" t="s">
        <v>414</v>
      </c>
      <c r="G20" s="742">
        <v>0</v>
      </c>
      <c r="H20" s="743"/>
      <c r="I20" s="748">
        <v>0</v>
      </c>
      <c r="J20" s="745">
        <v>0</v>
      </c>
      <c r="K20" s="1413">
        <v>0</v>
      </c>
      <c r="L20" s="1413">
        <v>0</v>
      </c>
      <c r="M20" s="745">
        <v>0</v>
      </c>
      <c r="N20" s="1097">
        <v>0</v>
      </c>
      <c r="O20" s="1097">
        <v>0</v>
      </c>
      <c r="P20" s="1413">
        <v>0</v>
      </c>
      <c r="Q20" s="1413">
        <v>0</v>
      </c>
      <c r="R20" s="1413">
        <v>0</v>
      </c>
      <c r="S20" s="1413">
        <v>0</v>
      </c>
      <c r="T20" s="745">
        <v>0</v>
      </c>
      <c r="U20" s="746">
        <v>0</v>
      </c>
      <c r="V20" s="747"/>
      <c r="W20" s="1110">
        <v>0</v>
      </c>
      <c r="X20" s="1111">
        <v>0</v>
      </c>
      <c r="Y20" s="1110">
        <v>0</v>
      </c>
      <c r="Z20" s="1111">
        <v>0</v>
      </c>
      <c r="AA20" s="748">
        <v>0</v>
      </c>
      <c r="AB20" s="746">
        <v>0</v>
      </c>
      <c r="AC20" s="714"/>
    </row>
    <row r="21" spans="1:29">
      <c r="A21" s="642"/>
      <c r="B21" s="711"/>
      <c r="C21" s="1391"/>
      <c r="D21" s="1392"/>
      <c r="E21" s="1393"/>
      <c r="F21" s="749" t="s">
        <v>619</v>
      </c>
      <c r="G21" s="750">
        <v>1387283.05</v>
      </c>
      <c r="H21" s="751"/>
      <c r="I21" s="752">
        <v>1134113.73</v>
      </c>
      <c r="J21" s="753">
        <v>980326.02</v>
      </c>
      <c r="K21" s="1412">
        <v>203169.32</v>
      </c>
      <c r="L21" s="1412">
        <v>0</v>
      </c>
      <c r="M21" s="753">
        <v>50000</v>
      </c>
      <c r="N21" s="753">
        <v>253169.32</v>
      </c>
      <c r="O21" s="753">
        <v>821650.99</v>
      </c>
      <c r="P21" s="1412">
        <v>721196.18</v>
      </c>
      <c r="Q21" s="1412">
        <v>0</v>
      </c>
      <c r="R21" s="1412">
        <v>-177911.78</v>
      </c>
      <c r="S21" s="1412">
        <v>0</v>
      </c>
      <c r="T21" s="753">
        <v>0</v>
      </c>
      <c r="U21" s="754">
        <v>-177911.78</v>
      </c>
      <c r="V21" s="751"/>
      <c r="W21" s="752">
        <v>0</v>
      </c>
      <c r="X21" s="754">
        <v>0</v>
      </c>
      <c r="Y21" s="752">
        <v>0</v>
      </c>
      <c r="Z21" s="754">
        <v>0</v>
      </c>
      <c r="AA21" s="752">
        <v>153787.71000000002</v>
      </c>
      <c r="AB21" s="754">
        <v>843998.65</v>
      </c>
      <c r="AC21" s="714"/>
    </row>
    <row r="22" spans="1:29">
      <c r="A22" s="642"/>
      <c r="B22" s="711"/>
      <c r="C22" s="1408"/>
      <c r="D22" s="1409"/>
      <c r="E22" s="1410"/>
      <c r="F22" s="749" t="s">
        <v>422</v>
      </c>
      <c r="G22" s="750">
        <v>183921828.80000001</v>
      </c>
      <c r="H22" s="751"/>
      <c r="I22" s="752">
        <v>116857931.14</v>
      </c>
      <c r="J22" s="753">
        <v>117929477.63</v>
      </c>
      <c r="K22" s="1414">
        <v>4260025.76</v>
      </c>
      <c r="L22" s="1414">
        <v>0</v>
      </c>
      <c r="M22" s="753">
        <v>6214083.7699999996</v>
      </c>
      <c r="N22" s="753">
        <v>10474109.529999999</v>
      </c>
      <c r="O22" s="753">
        <v>105050139.83</v>
      </c>
      <c r="P22" s="1414">
        <v>108784111.73</v>
      </c>
      <c r="Q22" s="1414">
        <v>0</v>
      </c>
      <c r="R22" s="1414">
        <v>5899161.6600000001</v>
      </c>
      <c r="S22" s="1414">
        <v>0</v>
      </c>
      <c r="T22" s="753">
        <v>12108469.720000001</v>
      </c>
      <c r="U22" s="754">
        <v>18007631.379999999</v>
      </c>
      <c r="V22" s="751"/>
      <c r="W22" s="752">
        <v>12507257.130000001</v>
      </c>
      <c r="X22" s="754">
        <v>6339446.7699999996</v>
      </c>
      <c r="Y22" s="752">
        <v>21189000</v>
      </c>
      <c r="Z22" s="754">
        <v>17389000</v>
      </c>
      <c r="AA22" s="752">
        <v>21821984.510000013</v>
      </c>
      <c r="AB22" s="754">
        <v>33401638.920000017</v>
      </c>
      <c r="AC22" s="714"/>
    </row>
    <row r="23" spans="1:29">
      <c r="A23" s="642"/>
      <c r="B23" s="711"/>
      <c r="C23" s="1371" t="s">
        <v>1804</v>
      </c>
      <c r="D23" s="1372"/>
      <c r="E23" s="1372"/>
      <c r="F23" s="1373"/>
      <c r="G23" s="755">
        <v>185309111.85000002</v>
      </c>
      <c r="H23" s="751"/>
      <c r="I23" s="1099">
        <v>117992044.87</v>
      </c>
      <c r="J23" s="1098">
        <v>118909803.65000001</v>
      </c>
      <c r="K23" s="1407">
        <v>4463195.08</v>
      </c>
      <c r="L23" s="1407">
        <v>0</v>
      </c>
      <c r="M23" s="1098">
        <v>6264083.7699999996</v>
      </c>
      <c r="N23" s="1098">
        <v>10727278.85</v>
      </c>
      <c r="O23" s="1098">
        <v>105871790.81999999</v>
      </c>
      <c r="P23" s="1407">
        <v>109505307.91</v>
      </c>
      <c r="Q23" s="1407">
        <v>0</v>
      </c>
      <c r="R23" s="1407">
        <v>5721249.8799999999</v>
      </c>
      <c r="S23" s="1407">
        <v>0</v>
      </c>
      <c r="T23" s="1098">
        <v>12108469.720000001</v>
      </c>
      <c r="U23" s="1100">
        <v>17829719.600000001</v>
      </c>
      <c r="V23" s="751"/>
      <c r="W23" s="1099">
        <v>12507257.130000001</v>
      </c>
      <c r="X23" s="1100">
        <v>6339446.7699999996</v>
      </c>
      <c r="Y23" s="1099">
        <v>21189000</v>
      </c>
      <c r="Z23" s="1100">
        <v>17389000</v>
      </c>
      <c r="AA23" s="756">
        <v>21975772.220000014</v>
      </c>
      <c r="AB23" s="758">
        <v>34245637.570000023</v>
      </c>
      <c r="AC23" s="714"/>
    </row>
    <row r="24" spans="1:29">
      <c r="A24" s="642"/>
      <c r="B24" s="711"/>
      <c r="C24" s="1388" t="s">
        <v>1875</v>
      </c>
      <c r="D24" s="1389"/>
      <c r="E24" s="1390"/>
      <c r="F24" s="741" t="s">
        <v>414</v>
      </c>
      <c r="G24" s="742">
        <v>121039736.42000002</v>
      </c>
      <c r="H24" s="743"/>
      <c r="I24" s="744">
        <v>79519125.929999992</v>
      </c>
      <c r="J24" s="1097">
        <v>79660668.820000023</v>
      </c>
      <c r="K24" s="1413">
        <v>4625631.1500000004</v>
      </c>
      <c r="L24" s="1413">
        <v>0</v>
      </c>
      <c r="M24" s="745">
        <v>8152842.3300000001</v>
      </c>
      <c r="N24" s="1097">
        <v>12778473.48</v>
      </c>
      <c r="O24" s="1097">
        <v>79067681.530000001</v>
      </c>
      <c r="P24" s="1413">
        <v>79660668.820000023</v>
      </c>
      <c r="Q24" s="1413">
        <v>0</v>
      </c>
      <c r="R24" s="1413">
        <v>4525891.5</v>
      </c>
      <c r="S24" s="1413">
        <v>0</v>
      </c>
      <c r="T24" s="745">
        <v>8152842.1600000001</v>
      </c>
      <c r="U24" s="746">
        <v>12678733.659999998</v>
      </c>
      <c r="V24" s="747"/>
      <c r="W24" s="748">
        <v>6755510.8199999994</v>
      </c>
      <c r="X24" s="746">
        <v>6746010.8199999994</v>
      </c>
      <c r="Y24" s="748">
        <v>5117910.8</v>
      </c>
      <c r="Z24" s="746">
        <v>5062910.8</v>
      </c>
      <c r="AA24" s="748">
        <v>16727172.499999993</v>
      </c>
      <c r="AB24" s="746">
        <v>16891412.319999997</v>
      </c>
      <c r="AC24" s="714"/>
    </row>
    <row r="25" spans="1:29">
      <c r="A25" s="642"/>
      <c r="B25" s="711"/>
      <c r="C25" s="1391"/>
      <c r="D25" s="1392"/>
      <c r="E25" s="1393"/>
      <c r="F25" s="749" t="s">
        <v>619</v>
      </c>
      <c r="G25" s="750">
        <v>74270924.370000005</v>
      </c>
      <c r="H25" s="751"/>
      <c r="I25" s="752">
        <v>48755996.489999995</v>
      </c>
      <c r="J25" s="753">
        <v>47668460.270000003</v>
      </c>
      <c r="K25" s="1412">
        <v>979856.3899999999</v>
      </c>
      <c r="L25" s="1412">
        <v>0</v>
      </c>
      <c r="M25" s="753">
        <v>9828044.5299999993</v>
      </c>
      <c r="N25" s="753">
        <v>10807900.92</v>
      </c>
      <c r="O25" s="753">
        <v>49563136.470000006</v>
      </c>
      <c r="P25" s="1412">
        <v>44441160.889999993</v>
      </c>
      <c r="Q25" s="1412">
        <v>0</v>
      </c>
      <c r="R25" s="1412">
        <v>-2098928.3000000003</v>
      </c>
      <c r="S25" s="1412">
        <v>0</v>
      </c>
      <c r="T25" s="753">
        <v>12452625.76</v>
      </c>
      <c r="U25" s="754">
        <v>10353697.459999997</v>
      </c>
      <c r="V25" s="751"/>
      <c r="W25" s="752">
        <v>4854949.8899999997</v>
      </c>
      <c r="X25" s="754">
        <v>4838767.8899999997</v>
      </c>
      <c r="Y25" s="752">
        <v>4158514.7</v>
      </c>
      <c r="Z25" s="754">
        <v>4519839.05</v>
      </c>
      <c r="AA25" s="752">
        <v>6781098.5900000026</v>
      </c>
      <c r="AB25" s="754">
        <v>10117459.080000013</v>
      </c>
      <c r="AC25" s="714"/>
    </row>
    <row r="26" spans="1:29">
      <c r="A26" s="642"/>
      <c r="B26" s="711"/>
      <c r="C26" s="1408"/>
      <c r="D26" s="1409"/>
      <c r="E26" s="1410"/>
      <c r="F26" s="749" t="s">
        <v>422</v>
      </c>
      <c r="G26" s="750">
        <v>19088890.68</v>
      </c>
      <c r="H26" s="751"/>
      <c r="I26" s="752">
        <v>14980390.98</v>
      </c>
      <c r="J26" s="753">
        <v>14833443.970000001</v>
      </c>
      <c r="K26" s="1414">
        <v>2370513.9900000002</v>
      </c>
      <c r="L26" s="1414">
        <v>0</v>
      </c>
      <c r="M26" s="753">
        <v>977411.41999999993</v>
      </c>
      <c r="N26" s="753">
        <v>3347925.41</v>
      </c>
      <c r="O26" s="753">
        <v>13379018.42</v>
      </c>
      <c r="P26" s="1414">
        <v>13215186.820000002</v>
      </c>
      <c r="Q26" s="1414">
        <v>0</v>
      </c>
      <c r="R26" s="1414">
        <v>3024022.1</v>
      </c>
      <c r="S26" s="1414">
        <v>0</v>
      </c>
      <c r="T26" s="753">
        <v>1240240.7</v>
      </c>
      <c r="U26" s="754">
        <v>4264262.8000000007</v>
      </c>
      <c r="V26" s="751"/>
      <c r="W26" s="752">
        <v>688927.6</v>
      </c>
      <c r="X26" s="754">
        <v>1253642.6000000001</v>
      </c>
      <c r="Y26" s="752">
        <v>52454.69</v>
      </c>
      <c r="Z26" s="754">
        <v>52454.69</v>
      </c>
      <c r="AA26" s="752">
        <v>166139.0099999989</v>
      </c>
      <c r="AB26" s="754">
        <v>303343.7699999967</v>
      </c>
      <c r="AC26" s="714"/>
    </row>
    <row r="27" spans="1:29">
      <c r="A27" s="642"/>
      <c r="B27" s="711"/>
      <c r="C27" s="1371" t="s">
        <v>1825</v>
      </c>
      <c r="D27" s="1372"/>
      <c r="E27" s="1372"/>
      <c r="F27" s="1373"/>
      <c r="G27" s="755">
        <v>214399551.47000003</v>
      </c>
      <c r="H27" s="751"/>
      <c r="I27" s="1099">
        <v>143255513.39999998</v>
      </c>
      <c r="J27" s="1098">
        <v>142162573.06000003</v>
      </c>
      <c r="K27" s="1407">
        <v>7976001.5300000003</v>
      </c>
      <c r="L27" s="1407">
        <v>0</v>
      </c>
      <c r="M27" s="1101">
        <v>18958298.280000001</v>
      </c>
      <c r="N27" s="1101">
        <v>26934299.809999999</v>
      </c>
      <c r="O27" s="1098">
        <v>142009836.41999999</v>
      </c>
      <c r="P27" s="1407">
        <v>137317016.53</v>
      </c>
      <c r="Q27" s="1407">
        <v>0</v>
      </c>
      <c r="R27" s="1407">
        <v>5450985.2999999998</v>
      </c>
      <c r="S27" s="1407">
        <v>0</v>
      </c>
      <c r="T27" s="1098">
        <v>21845708.620000001</v>
      </c>
      <c r="U27" s="1100">
        <v>27296693.919999998</v>
      </c>
      <c r="V27" s="751"/>
      <c r="W27" s="1099">
        <v>12299388.309999999</v>
      </c>
      <c r="X27" s="1100">
        <v>12838421.309999999</v>
      </c>
      <c r="Y27" s="1099">
        <v>9328880.1899999995</v>
      </c>
      <c r="Z27" s="1100">
        <v>9635204.5399999991</v>
      </c>
      <c r="AA27" s="756">
        <v>23674410.099999994</v>
      </c>
      <c r="AB27" s="758">
        <v>27312215.170000006</v>
      </c>
      <c r="AC27" s="714"/>
    </row>
    <row r="28" spans="1:29">
      <c r="A28" s="642"/>
      <c r="B28" s="711"/>
      <c r="C28" s="1388" t="s">
        <v>1876</v>
      </c>
      <c r="D28" s="1389"/>
      <c r="E28" s="1390"/>
      <c r="F28" s="741" t="s">
        <v>414</v>
      </c>
      <c r="G28" s="742">
        <v>42437770.550000004</v>
      </c>
      <c r="H28" s="743"/>
      <c r="I28" s="744">
        <v>14240861.989999998</v>
      </c>
      <c r="J28" s="1097">
        <v>13992058.219999999</v>
      </c>
      <c r="K28" s="1411">
        <v>721448.25</v>
      </c>
      <c r="L28" s="1411">
        <v>0</v>
      </c>
      <c r="M28" s="745">
        <v>5606287.4000000004</v>
      </c>
      <c r="N28" s="1097">
        <v>6327735.6499999994</v>
      </c>
      <c r="O28" s="1097">
        <v>14246867.449999999</v>
      </c>
      <c r="P28" s="1411">
        <v>13992058.219999999</v>
      </c>
      <c r="Q28" s="1411">
        <v>0</v>
      </c>
      <c r="R28" s="1411">
        <v>381073.42999999993</v>
      </c>
      <c r="S28" s="1411">
        <v>0</v>
      </c>
      <c r="T28" s="745">
        <v>5613787.4000000004</v>
      </c>
      <c r="U28" s="746">
        <v>5994860.8299999991</v>
      </c>
      <c r="V28" s="747"/>
      <c r="W28" s="748">
        <v>4341915.24</v>
      </c>
      <c r="X28" s="746">
        <v>4341915.24</v>
      </c>
      <c r="Y28" s="748">
        <v>3294493.38</v>
      </c>
      <c r="Z28" s="746">
        <v>3294493.38</v>
      </c>
      <c r="AA28" s="748">
        <v>14481568.060000006</v>
      </c>
      <c r="AB28" s="746">
        <v>14814442.880000006</v>
      </c>
      <c r="AC28" s="714"/>
    </row>
    <row r="29" spans="1:29">
      <c r="A29" s="642"/>
      <c r="B29" s="711"/>
      <c r="C29" s="1391"/>
      <c r="D29" s="1392"/>
      <c r="E29" s="1393"/>
      <c r="F29" s="749" t="s">
        <v>619</v>
      </c>
      <c r="G29" s="750">
        <v>46580416.490000002</v>
      </c>
      <c r="H29" s="751"/>
      <c r="I29" s="752">
        <v>21532350.889999997</v>
      </c>
      <c r="J29" s="753">
        <v>19444026.820000004</v>
      </c>
      <c r="K29" s="1412">
        <v>1905019.5200000005</v>
      </c>
      <c r="L29" s="1412">
        <v>0</v>
      </c>
      <c r="M29" s="753">
        <v>5399333.1799999997</v>
      </c>
      <c r="N29" s="753">
        <v>7304352.7000000002</v>
      </c>
      <c r="O29" s="753">
        <v>22463621.409999996</v>
      </c>
      <c r="P29" s="1412">
        <v>18520997.369999997</v>
      </c>
      <c r="Q29" s="1412">
        <v>0</v>
      </c>
      <c r="R29" s="1412">
        <v>1546303</v>
      </c>
      <c r="S29" s="1412">
        <v>0</v>
      </c>
      <c r="T29" s="753">
        <v>5780950.8799999999</v>
      </c>
      <c r="U29" s="754">
        <v>7327253.8799999999</v>
      </c>
      <c r="V29" s="751"/>
      <c r="W29" s="752">
        <v>6024178.6600000001</v>
      </c>
      <c r="X29" s="754">
        <v>5850781.4799999986</v>
      </c>
      <c r="Y29" s="752">
        <v>4525542.38</v>
      </c>
      <c r="Z29" s="754">
        <v>4437393.0200000005</v>
      </c>
      <c r="AA29" s="752">
        <v>9282315.9299999997</v>
      </c>
      <c r="AB29" s="754">
        <v>10443990.740000006</v>
      </c>
      <c r="AC29" s="714"/>
    </row>
    <row r="30" spans="1:29">
      <c r="A30" s="759"/>
      <c r="B30" s="711"/>
      <c r="C30" s="1408"/>
      <c r="D30" s="1409"/>
      <c r="E30" s="1410"/>
      <c r="F30" s="749" t="s">
        <v>422</v>
      </c>
      <c r="G30" s="750">
        <v>3669571.3400000003</v>
      </c>
      <c r="H30" s="751"/>
      <c r="I30" s="752">
        <v>1505397.3900000001</v>
      </c>
      <c r="J30" s="753">
        <v>1468531.4600000002</v>
      </c>
      <c r="K30" s="1412">
        <v>904014.01</v>
      </c>
      <c r="L30" s="1412">
        <v>0</v>
      </c>
      <c r="M30" s="753">
        <v>551266.73</v>
      </c>
      <c r="N30" s="753">
        <v>1455280.74</v>
      </c>
      <c r="O30" s="753">
        <v>752560.67999999982</v>
      </c>
      <c r="P30" s="1412">
        <v>692063.60999999987</v>
      </c>
      <c r="Q30" s="1412">
        <v>0</v>
      </c>
      <c r="R30" s="1412">
        <v>1488952.63</v>
      </c>
      <c r="S30" s="1412">
        <v>0</v>
      </c>
      <c r="T30" s="753">
        <v>633072.73</v>
      </c>
      <c r="U30" s="754">
        <v>2122025.36</v>
      </c>
      <c r="V30" s="751"/>
      <c r="W30" s="752">
        <v>270742.63</v>
      </c>
      <c r="X30" s="754">
        <v>831884.58000000007</v>
      </c>
      <c r="Y30" s="752">
        <v>111887.73</v>
      </c>
      <c r="Z30" s="754">
        <v>111887.73</v>
      </c>
      <c r="AA30" s="752">
        <v>363128.77999999991</v>
      </c>
      <c r="AB30" s="754">
        <v>-88289.939999999493</v>
      </c>
      <c r="AC30" s="714"/>
    </row>
    <row r="31" spans="1:29">
      <c r="A31" s="759"/>
      <c r="B31" s="711"/>
      <c r="C31" s="1371" t="s">
        <v>1844</v>
      </c>
      <c r="D31" s="1372"/>
      <c r="E31" s="1372"/>
      <c r="F31" s="1373"/>
      <c r="G31" s="755">
        <v>92687758.38000001</v>
      </c>
      <c r="H31" s="751"/>
      <c r="I31" s="1099">
        <v>37278610.269999996</v>
      </c>
      <c r="J31" s="1098">
        <v>34904616.5</v>
      </c>
      <c r="K31" s="1407">
        <v>3530481.7800000003</v>
      </c>
      <c r="L31" s="1407">
        <v>0</v>
      </c>
      <c r="M31" s="1098">
        <v>11556887.310000001</v>
      </c>
      <c r="N31" s="1098">
        <v>15087369.09</v>
      </c>
      <c r="O31" s="1098">
        <v>37463049.539999999</v>
      </c>
      <c r="P31" s="1407">
        <v>33205119.199999996</v>
      </c>
      <c r="Q31" s="1407">
        <v>0</v>
      </c>
      <c r="R31" s="1407">
        <v>3416329.0599999996</v>
      </c>
      <c r="S31" s="1407">
        <v>0</v>
      </c>
      <c r="T31" s="1098">
        <v>12027811.010000002</v>
      </c>
      <c r="U31" s="1100">
        <v>15444140.069999998</v>
      </c>
      <c r="V31" s="751"/>
      <c r="W31" s="1099">
        <v>10636836.530000001</v>
      </c>
      <c r="X31" s="1100">
        <v>11024581.299999999</v>
      </c>
      <c r="Y31" s="1099">
        <v>7931923.4900000002</v>
      </c>
      <c r="Z31" s="1100">
        <v>7843774.1300000008</v>
      </c>
      <c r="AA31" s="756">
        <v>24127012.770000007</v>
      </c>
      <c r="AB31" s="758">
        <v>25170143.680000011</v>
      </c>
      <c r="AC31" s="714"/>
    </row>
    <row r="32" spans="1:29">
      <c r="A32" s="642"/>
      <c r="B32" s="711"/>
      <c r="C32" s="1395"/>
      <c r="D32" s="1396"/>
      <c r="E32" s="1397"/>
      <c r="F32" s="760" t="s">
        <v>1877</v>
      </c>
      <c r="G32" s="761">
        <v>163477506.97000003</v>
      </c>
      <c r="H32" s="751"/>
      <c r="I32" s="760">
        <v>93759987.919999987</v>
      </c>
      <c r="J32" s="1102">
        <v>93652727.040000021</v>
      </c>
      <c r="K32" s="1405">
        <v>5347079.4000000004</v>
      </c>
      <c r="L32" s="1405">
        <v>0</v>
      </c>
      <c r="M32" s="1102">
        <v>13759129.73</v>
      </c>
      <c r="N32" s="1102">
        <v>19106209.129999999</v>
      </c>
      <c r="O32" s="1103">
        <v>93314548.980000004</v>
      </c>
      <c r="P32" s="1405">
        <v>93652727.040000021</v>
      </c>
      <c r="Q32" s="1405">
        <v>0</v>
      </c>
      <c r="R32" s="1405">
        <v>4906964.93</v>
      </c>
      <c r="S32" s="1405">
        <v>0</v>
      </c>
      <c r="T32" s="1102">
        <v>13766629.560000001</v>
      </c>
      <c r="U32" s="1104">
        <v>18673594.489999998</v>
      </c>
      <c r="V32" s="751"/>
      <c r="W32" s="1112">
        <v>11097426.059999999</v>
      </c>
      <c r="X32" s="1104">
        <v>11087926.059999999</v>
      </c>
      <c r="Y32" s="1112">
        <v>8412404.1799999997</v>
      </c>
      <c r="Z32" s="1104">
        <v>8357404.1799999997</v>
      </c>
      <c r="AA32" s="760">
        <v>31208740.559999999</v>
      </c>
      <c r="AB32" s="762">
        <v>31705855.200000003</v>
      </c>
      <c r="AC32" s="714"/>
    </row>
    <row r="33" spans="1:29">
      <c r="A33" s="642"/>
      <c r="B33" s="711"/>
      <c r="C33" s="1398"/>
      <c r="D33" s="1399"/>
      <c r="E33" s="1400"/>
      <c r="F33" s="763" t="s">
        <v>1878</v>
      </c>
      <c r="G33" s="764">
        <v>122238623.91</v>
      </c>
      <c r="H33" s="751"/>
      <c r="I33" s="765">
        <v>71422461.109999985</v>
      </c>
      <c r="J33" s="766">
        <v>68092813.110000014</v>
      </c>
      <c r="K33" s="1404">
        <v>3088045.2300000004</v>
      </c>
      <c r="L33" s="1404">
        <v>0</v>
      </c>
      <c r="M33" s="766">
        <v>15277377.709999999</v>
      </c>
      <c r="N33" s="766">
        <v>18365422.940000001</v>
      </c>
      <c r="O33" s="1096">
        <v>72848408.870000005</v>
      </c>
      <c r="P33" s="1404">
        <v>63683354.43999999</v>
      </c>
      <c r="Q33" s="1404">
        <v>0</v>
      </c>
      <c r="R33" s="1404">
        <v>-730537.08000000007</v>
      </c>
      <c r="S33" s="1404">
        <v>0</v>
      </c>
      <c r="T33" s="766">
        <v>18233576.640000001</v>
      </c>
      <c r="U33" s="1105">
        <v>17503039.559999999</v>
      </c>
      <c r="V33" s="751"/>
      <c r="W33" s="765">
        <v>10879128.550000001</v>
      </c>
      <c r="X33" s="1105">
        <v>10689549.369999997</v>
      </c>
      <c r="Y33" s="765">
        <v>8684057.0800000001</v>
      </c>
      <c r="Z33" s="1105">
        <v>8957232.0700000003</v>
      </c>
      <c r="AA33" s="765">
        <v>16217202.230000002</v>
      </c>
      <c r="AB33" s="767">
        <v>21405448.470000021</v>
      </c>
      <c r="AC33" s="714"/>
    </row>
    <row r="34" spans="1:29">
      <c r="A34" s="642"/>
      <c r="B34" s="711"/>
      <c r="C34" s="1401"/>
      <c r="D34" s="1402"/>
      <c r="E34" s="1403"/>
      <c r="F34" s="768" t="s">
        <v>1879</v>
      </c>
      <c r="G34" s="769">
        <v>206680290.82000002</v>
      </c>
      <c r="H34" s="751"/>
      <c r="I34" s="770">
        <v>133343719.51000001</v>
      </c>
      <c r="J34" s="771">
        <v>134231453.06</v>
      </c>
      <c r="K34" s="1406">
        <v>7534553.7599999998</v>
      </c>
      <c r="L34" s="1406">
        <v>0</v>
      </c>
      <c r="M34" s="771">
        <v>7742761.9199999999</v>
      </c>
      <c r="N34" s="771">
        <v>15277315.68</v>
      </c>
      <c r="O34" s="1106">
        <v>119181718.93000001</v>
      </c>
      <c r="P34" s="1406">
        <v>122691362.16000001</v>
      </c>
      <c r="Q34" s="1406">
        <v>0</v>
      </c>
      <c r="R34" s="1406">
        <v>10412136.390000001</v>
      </c>
      <c r="S34" s="1406">
        <v>0</v>
      </c>
      <c r="T34" s="771">
        <v>13981783.15</v>
      </c>
      <c r="U34" s="772">
        <v>24393919.539999999</v>
      </c>
      <c r="V34" s="751"/>
      <c r="W34" s="768">
        <v>13466927.360000001</v>
      </c>
      <c r="X34" s="1113">
        <v>8424973.9499999993</v>
      </c>
      <c r="Y34" s="768">
        <v>21353342.420000002</v>
      </c>
      <c r="Z34" s="1113">
        <v>17553342.420000002</v>
      </c>
      <c r="AA34" s="768">
        <v>22351252.300000012</v>
      </c>
      <c r="AB34" s="773">
        <v>33616692.750000015</v>
      </c>
      <c r="AC34" s="714"/>
    </row>
    <row r="35" spans="1:29" ht="13.5" thickBot="1">
      <c r="A35" s="642"/>
      <c r="B35" s="711"/>
      <c r="C35" s="1377" t="s">
        <v>519</v>
      </c>
      <c r="D35" s="1378"/>
      <c r="E35" s="1378"/>
      <c r="F35" s="1379"/>
      <c r="G35" s="774">
        <v>492396421.70000005</v>
      </c>
      <c r="H35" s="751"/>
      <c r="I35" s="1107">
        <v>298526168.53999996</v>
      </c>
      <c r="J35" s="1108">
        <v>295976993.21000004</v>
      </c>
      <c r="K35" s="1394">
        <v>15969678.390000001</v>
      </c>
      <c r="L35" s="1394">
        <v>0</v>
      </c>
      <c r="M35" s="1108">
        <v>36779269.359999999</v>
      </c>
      <c r="N35" s="1108">
        <v>52748947.75</v>
      </c>
      <c r="O35" s="1108">
        <v>285344676.78000003</v>
      </c>
      <c r="P35" s="1394">
        <v>280027443.63999999</v>
      </c>
      <c r="Q35" s="1394">
        <v>0</v>
      </c>
      <c r="R35" s="1394">
        <v>14588564.24</v>
      </c>
      <c r="S35" s="1394">
        <v>0</v>
      </c>
      <c r="T35" s="1108">
        <v>45981989.350000001</v>
      </c>
      <c r="U35" s="1109">
        <v>60570553.589999989</v>
      </c>
      <c r="V35" s="751"/>
      <c r="W35" s="1107">
        <v>35443481.969999999</v>
      </c>
      <c r="X35" s="1109">
        <v>30202449.379999995</v>
      </c>
      <c r="Y35" s="1107">
        <v>38449803.68</v>
      </c>
      <c r="Z35" s="1109">
        <v>34867978.670000002</v>
      </c>
      <c r="AA35" s="775">
        <v>69777195.090000018</v>
      </c>
      <c r="AB35" s="776">
        <v>86727996.420000046</v>
      </c>
      <c r="AC35" s="714"/>
    </row>
    <row r="36" spans="1:29">
      <c r="A36" s="642"/>
      <c r="B36" s="711"/>
      <c r="C36" s="702"/>
      <c r="D36" s="702"/>
      <c r="E36" s="702"/>
      <c r="F36" s="702"/>
      <c r="G36" s="702"/>
      <c r="H36" s="702"/>
      <c r="I36" s="702"/>
      <c r="J36" s="796"/>
      <c r="K36" s="702"/>
      <c r="L36" s="796"/>
      <c r="M36" s="796"/>
      <c r="N36" s="796"/>
      <c r="O36" s="796"/>
      <c r="P36" s="702"/>
      <c r="Q36" s="796"/>
      <c r="R36" s="702"/>
      <c r="S36" s="796"/>
      <c r="T36" s="796"/>
      <c r="U36" s="796"/>
      <c r="V36" s="702"/>
      <c r="W36" s="702"/>
      <c r="X36" s="702"/>
      <c r="Y36" s="702"/>
      <c r="Z36" s="702"/>
      <c r="AA36" s="702"/>
      <c r="AB36" s="702"/>
      <c r="AC36" s="714"/>
    </row>
    <row r="37" spans="1:29">
      <c r="B37" s="711"/>
      <c r="C37" s="702"/>
      <c r="D37" s="702"/>
      <c r="E37" s="702"/>
      <c r="F37" s="702"/>
      <c r="G37" s="702"/>
      <c r="H37" s="702"/>
      <c r="I37" s="702"/>
      <c r="J37" s="796"/>
      <c r="K37" s="702"/>
      <c r="L37" s="796"/>
      <c r="M37" s="796"/>
      <c r="N37" s="796"/>
      <c r="O37" s="796"/>
      <c r="P37" s="702"/>
      <c r="Q37" s="796"/>
      <c r="R37" s="702"/>
      <c r="S37" s="796"/>
      <c r="T37" s="796"/>
      <c r="U37" s="796"/>
      <c r="V37" s="702"/>
      <c r="W37" s="702"/>
      <c r="X37" s="702"/>
      <c r="Y37" s="702"/>
      <c r="Z37" s="702"/>
      <c r="AA37" s="702"/>
      <c r="AB37" s="702"/>
      <c r="AC37" s="714"/>
    </row>
    <row r="38" spans="1:29" ht="13.5" thickBot="1">
      <c r="B38" s="711"/>
      <c r="C38" s="702"/>
      <c r="D38" s="702"/>
      <c r="E38" s="702"/>
      <c r="F38" s="733"/>
      <c r="G38" s="702"/>
      <c r="H38" s="702"/>
      <c r="I38" s="702"/>
      <c r="J38" s="796"/>
      <c r="K38" s="733"/>
      <c r="L38" s="796"/>
      <c r="M38" s="796"/>
      <c r="N38" s="796"/>
      <c r="O38" s="796"/>
      <c r="P38" s="702"/>
      <c r="Q38" s="796"/>
      <c r="R38" s="702"/>
      <c r="S38" s="796"/>
      <c r="T38" s="796"/>
      <c r="U38" s="796"/>
      <c r="V38" s="702"/>
      <c r="W38" s="702"/>
      <c r="X38" s="702"/>
      <c r="Y38" s="702"/>
      <c r="Z38" s="702"/>
      <c r="AA38" s="702"/>
      <c r="AB38" s="702"/>
      <c r="AC38" s="714"/>
    </row>
    <row r="39" spans="1:29" ht="13.5" thickBot="1">
      <c r="B39" s="711"/>
      <c r="C39" s="730" t="s">
        <v>1880</v>
      </c>
      <c r="D39" s="730"/>
      <c r="E39" s="730"/>
      <c r="F39" s="702"/>
      <c r="G39" s="734" t="s">
        <v>1860</v>
      </c>
      <c r="H39" s="702"/>
      <c r="I39" s="1380" t="s">
        <v>1881</v>
      </c>
      <c r="J39" s="1381"/>
      <c r="K39" s="777"/>
      <c r="L39" s="1382" t="s">
        <v>1882</v>
      </c>
      <c r="M39" s="1383"/>
      <c r="N39" s="1384"/>
      <c r="O39" s="702"/>
      <c r="P39" s="702"/>
      <c r="Q39" s="702"/>
      <c r="R39" s="702"/>
      <c r="S39" s="733"/>
      <c r="T39" s="702"/>
      <c r="U39" s="702"/>
      <c r="V39" s="702"/>
      <c r="W39" s="702"/>
      <c r="X39" s="702"/>
      <c r="Y39" s="702"/>
      <c r="Z39" s="702"/>
      <c r="AA39" s="702"/>
      <c r="AB39" s="702"/>
      <c r="AC39" s="714"/>
    </row>
    <row r="40" spans="1:29" ht="24">
      <c r="B40" s="711"/>
      <c r="C40" s="1385" t="s">
        <v>1863</v>
      </c>
      <c r="D40" s="1386"/>
      <c r="E40" s="1387"/>
      <c r="F40" s="735" t="s">
        <v>406</v>
      </c>
      <c r="G40" s="735" t="s">
        <v>1883</v>
      </c>
      <c r="H40" s="702"/>
      <c r="I40" s="736" t="s">
        <v>1851</v>
      </c>
      <c r="J40" s="778" t="s">
        <v>1852</v>
      </c>
      <c r="K40" s="777"/>
      <c r="L40" s="736" t="s">
        <v>1884</v>
      </c>
      <c r="M40" s="737" t="s">
        <v>1885</v>
      </c>
      <c r="N40" s="778" t="s">
        <v>1886</v>
      </c>
      <c r="O40" s="702"/>
      <c r="P40" s="702"/>
      <c r="Q40" s="702"/>
      <c r="R40" s="702"/>
      <c r="S40" s="733"/>
      <c r="T40" s="702"/>
      <c r="U40" s="702"/>
      <c r="V40" s="702"/>
      <c r="W40" s="702"/>
      <c r="X40" s="702"/>
      <c r="Y40" s="702"/>
      <c r="Z40" s="702"/>
      <c r="AA40" s="702"/>
      <c r="AB40" s="702"/>
      <c r="AC40" s="714"/>
    </row>
    <row r="41" spans="1:29">
      <c r="B41" s="711"/>
      <c r="C41" s="1388" t="s">
        <v>1874</v>
      </c>
      <c r="D41" s="1389"/>
      <c r="E41" s="1390"/>
      <c r="F41" s="741" t="s">
        <v>1887</v>
      </c>
      <c r="G41" s="779">
        <v>90994846.170000002</v>
      </c>
      <c r="H41" s="747"/>
      <c r="I41" s="780">
        <v>60947784.159999996</v>
      </c>
      <c r="J41" s="781">
        <v>12703237.310000001</v>
      </c>
      <c r="K41" s="747"/>
      <c r="L41" s="780">
        <v>13379041</v>
      </c>
      <c r="M41" s="782">
        <v>3900000</v>
      </c>
      <c r="N41" s="783">
        <v>64783.70000000298</v>
      </c>
      <c r="O41" s="702"/>
      <c r="P41" s="702"/>
      <c r="Q41" s="702"/>
      <c r="R41" s="702"/>
      <c r="S41" s="733"/>
      <c r="T41" s="702"/>
      <c r="U41" s="702"/>
      <c r="V41" s="702"/>
      <c r="W41" s="702"/>
      <c r="X41" s="702"/>
      <c r="Y41" s="702"/>
      <c r="Z41" s="702"/>
      <c r="AA41" s="702"/>
      <c r="AB41" s="702"/>
      <c r="AC41" s="714"/>
    </row>
    <row r="42" spans="1:29">
      <c r="B42" s="784"/>
      <c r="C42" s="1391"/>
      <c r="D42" s="1392"/>
      <c r="E42" s="1393"/>
      <c r="F42" s="749" t="s">
        <v>421</v>
      </c>
      <c r="G42" s="785">
        <v>65755343.409999996</v>
      </c>
      <c r="H42" s="702"/>
      <c r="I42" s="786">
        <v>29701107.550000001</v>
      </c>
      <c r="J42" s="787">
        <v>2436333.81</v>
      </c>
      <c r="K42" s="777"/>
      <c r="L42" s="786">
        <v>13178740</v>
      </c>
      <c r="M42" s="788">
        <v>18913000</v>
      </c>
      <c r="N42" s="789">
        <v>1526162.049999997</v>
      </c>
      <c r="O42" s="702"/>
      <c r="P42" s="702"/>
      <c r="Q42" s="702"/>
      <c r="R42" s="702"/>
      <c r="S42" s="733"/>
      <c r="T42" s="702"/>
      <c r="U42" s="702"/>
      <c r="V42" s="702"/>
      <c r="W42" s="702"/>
      <c r="X42" s="702"/>
      <c r="Y42" s="702"/>
      <c r="Z42" s="702"/>
      <c r="AA42" s="702"/>
      <c r="AB42" s="702"/>
      <c r="AC42" s="714"/>
    </row>
    <row r="43" spans="1:29">
      <c r="B43" s="784"/>
      <c r="C43" s="1391"/>
      <c r="D43" s="1392"/>
      <c r="E43" s="1393"/>
      <c r="F43" s="749" t="s">
        <v>1888</v>
      </c>
      <c r="G43" s="785">
        <v>-73790.259999999995</v>
      </c>
      <c r="H43" s="702"/>
      <c r="I43" s="786">
        <v>-85966.34</v>
      </c>
      <c r="J43" s="787">
        <v>14836.85</v>
      </c>
      <c r="K43" s="777"/>
      <c r="L43" s="786">
        <v>0</v>
      </c>
      <c r="M43" s="788">
        <v>0</v>
      </c>
      <c r="N43" s="789">
        <v>-2660.7699999999986</v>
      </c>
      <c r="O43" s="702"/>
      <c r="P43" s="702"/>
      <c r="Q43" s="702"/>
      <c r="R43" s="702"/>
      <c r="S43" s="733"/>
      <c r="T43" s="702"/>
      <c r="U43" s="702"/>
      <c r="V43" s="702"/>
      <c r="W43" s="702"/>
      <c r="X43" s="702"/>
      <c r="Y43" s="702"/>
      <c r="Z43" s="702"/>
      <c r="AA43" s="702"/>
      <c r="AB43" s="702"/>
      <c r="AC43" s="714"/>
    </row>
    <row r="44" spans="1:29">
      <c r="B44" s="711"/>
      <c r="C44" s="1371" t="s">
        <v>1804</v>
      </c>
      <c r="D44" s="1372"/>
      <c r="E44" s="1372"/>
      <c r="F44" s="1373"/>
      <c r="G44" s="755">
        <v>156676399.31999999</v>
      </c>
      <c r="H44" s="702"/>
      <c r="I44" s="756">
        <v>90562925.370000005</v>
      </c>
      <c r="J44" s="758">
        <v>15154407.970000001</v>
      </c>
      <c r="K44" s="777"/>
      <c r="L44" s="756">
        <v>26557781</v>
      </c>
      <c r="M44" s="757">
        <v>22813000</v>
      </c>
      <c r="N44" s="758">
        <v>1588284.9799999893</v>
      </c>
      <c r="O44" s="702"/>
      <c r="P44" s="702"/>
      <c r="Q44" s="702"/>
      <c r="R44" s="702"/>
      <c r="S44" s="733"/>
      <c r="T44" s="702"/>
      <c r="U44" s="702"/>
      <c r="V44" s="702"/>
      <c r="W44" s="702"/>
      <c r="X44" s="702"/>
      <c r="Y44" s="702"/>
      <c r="Z44" s="702"/>
      <c r="AA44" s="702"/>
      <c r="AB44" s="702"/>
      <c r="AC44" s="714"/>
    </row>
    <row r="45" spans="1:29">
      <c r="B45" s="711"/>
      <c r="C45" s="1388" t="s">
        <v>1875</v>
      </c>
      <c r="D45" s="1389"/>
      <c r="E45" s="1390"/>
      <c r="F45" s="741" t="s">
        <v>1887</v>
      </c>
      <c r="G45" s="779">
        <v>3390818.9000000004</v>
      </c>
      <c r="H45" s="747"/>
      <c r="I45" s="780">
        <v>2897251.62</v>
      </c>
      <c r="J45" s="781">
        <v>491870.33</v>
      </c>
      <c r="K45" s="747"/>
      <c r="L45" s="780">
        <v>75000</v>
      </c>
      <c r="M45" s="782">
        <v>75000</v>
      </c>
      <c r="N45" s="783">
        <v>-148303.04999999976</v>
      </c>
      <c r="O45" s="702"/>
      <c r="P45" s="702"/>
      <c r="Q45" s="702"/>
      <c r="R45" s="702"/>
      <c r="S45" s="733"/>
      <c r="T45" s="702"/>
      <c r="U45" s="702"/>
      <c r="V45" s="702"/>
      <c r="W45" s="702"/>
      <c r="X45" s="702"/>
      <c r="Y45" s="702"/>
      <c r="Z45" s="702"/>
      <c r="AA45" s="702"/>
      <c r="AB45" s="702"/>
      <c r="AC45" s="714"/>
    </row>
    <row r="46" spans="1:29">
      <c r="B46" s="784"/>
      <c r="C46" s="1391"/>
      <c r="D46" s="1392"/>
      <c r="E46" s="1393"/>
      <c r="F46" s="749" t="s">
        <v>421</v>
      </c>
      <c r="G46" s="785">
        <v>196884531.71000001</v>
      </c>
      <c r="H46" s="702"/>
      <c r="I46" s="786">
        <v>136656886.75</v>
      </c>
      <c r="J46" s="787">
        <v>29081819.450000003</v>
      </c>
      <c r="K46" s="777"/>
      <c r="L46" s="786">
        <v>11598801.689999999</v>
      </c>
      <c r="M46" s="788">
        <v>8160309.5099999998</v>
      </c>
      <c r="N46" s="789">
        <v>11386714.310000008</v>
      </c>
      <c r="O46" s="702"/>
      <c r="P46" s="702"/>
      <c r="Q46" s="702"/>
      <c r="R46" s="702"/>
      <c r="S46" s="733"/>
      <c r="T46" s="702"/>
      <c r="U46" s="702"/>
      <c r="V46" s="702"/>
      <c r="W46" s="702"/>
      <c r="X46" s="702"/>
      <c r="Y46" s="702"/>
      <c r="Z46" s="702"/>
      <c r="AA46" s="702"/>
      <c r="AB46" s="702"/>
      <c r="AC46" s="714"/>
    </row>
    <row r="47" spans="1:29">
      <c r="B47" s="784"/>
      <c r="C47" s="1391"/>
      <c r="D47" s="1392"/>
      <c r="E47" s="1393"/>
      <c r="F47" s="749" t="s">
        <v>1888</v>
      </c>
      <c r="G47" s="785">
        <v>14152294.079999998</v>
      </c>
      <c r="H47" s="702"/>
      <c r="I47" s="786">
        <v>12188121.469999999</v>
      </c>
      <c r="J47" s="787">
        <v>1273685.2</v>
      </c>
      <c r="K47" s="777"/>
      <c r="L47" s="786">
        <v>1326347.7100000002</v>
      </c>
      <c r="M47" s="788">
        <v>421678.95</v>
      </c>
      <c r="N47" s="789">
        <v>-1057539.2500000007</v>
      </c>
      <c r="O47" s="702"/>
      <c r="P47" s="702"/>
      <c r="Q47" s="702"/>
      <c r="R47" s="702"/>
      <c r="S47" s="733"/>
      <c r="T47" s="702"/>
      <c r="U47" s="702"/>
      <c r="V47" s="702"/>
      <c r="W47" s="702"/>
      <c r="X47" s="702"/>
      <c r="Y47" s="702"/>
      <c r="Z47" s="702"/>
      <c r="AA47" s="702"/>
      <c r="AB47" s="702"/>
      <c r="AC47" s="714"/>
    </row>
    <row r="48" spans="1:29">
      <c r="B48" s="711"/>
      <c r="C48" s="1371" t="s">
        <v>1825</v>
      </c>
      <c r="D48" s="1372"/>
      <c r="E48" s="1372"/>
      <c r="F48" s="1373"/>
      <c r="G48" s="755">
        <v>214427644.69000003</v>
      </c>
      <c r="H48" s="702"/>
      <c r="I48" s="756">
        <v>151742259.84</v>
      </c>
      <c r="J48" s="758">
        <v>30847374.98</v>
      </c>
      <c r="K48" s="777"/>
      <c r="L48" s="756">
        <v>13000149.4</v>
      </c>
      <c r="M48" s="757">
        <v>8656988.459999999</v>
      </c>
      <c r="N48" s="758">
        <v>10180872.010000022</v>
      </c>
      <c r="O48" s="702"/>
      <c r="P48" s="702"/>
      <c r="Q48" s="702"/>
      <c r="R48" s="702"/>
      <c r="S48" s="733"/>
      <c r="T48" s="702"/>
      <c r="U48" s="702"/>
      <c r="V48" s="702"/>
      <c r="W48" s="702"/>
      <c r="X48" s="702"/>
      <c r="Y48" s="702"/>
      <c r="Z48" s="702"/>
      <c r="AA48" s="702"/>
      <c r="AB48" s="702"/>
      <c r="AC48" s="714"/>
    </row>
    <row r="49" spans="2:29">
      <c r="B49" s="711"/>
      <c r="C49" s="1388" t="s">
        <v>1876</v>
      </c>
      <c r="D49" s="1389"/>
      <c r="E49" s="1390"/>
      <c r="F49" s="741" t="s">
        <v>1887</v>
      </c>
      <c r="G49" s="779">
        <v>2626254.94</v>
      </c>
      <c r="H49" s="747"/>
      <c r="I49" s="780">
        <v>2533735.25</v>
      </c>
      <c r="J49" s="781">
        <v>85951.39</v>
      </c>
      <c r="K49" s="747"/>
      <c r="L49" s="780">
        <v>0</v>
      </c>
      <c r="M49" s="782">
        <v>0</v>
      </c>
      <c r="N49" s="783">
        <v>6568.2999999999447</v>
      </c>
      <c r="O49" s="702"/>
      <c r="P49" s="702"/>
      <c r="Q49" s="702"/>
      <c r="R49" s="702"/>
      <c r="S49" s="733"/>
      <c r="T49" s="702"/>
      <c r="U49" s="702"/>
      <c r="V49" s="702"/>
      <c r="W49" s="702"/>
      <c r="X49" s="702"/>
      <c r="Y49" s="702"/>
      <c r="Z49" s="702"/>
      <c r="AA49" s="702"/>
      <c r="AB49" s="702"/>
      <c r="AC49" s="714"/>
    </row>
    <row r="50" spans="2:29">
      <c r="B50" s="784"/>
      <c r="C50" s="1391"/>
      <c r="D50" s="1392"/>
      <c r="E50" s="1393"/>
      <c r="F50" s="749" t="s">
        <v>421</v>
      </c>
      <c r="G50" s="785">
        <v>82904872.770000011</v>
      </c>
      <c r="H50" s="702"/>
      <c r="I50" s="786">
        <v>46546239.670000009</v>
      </c>
      <c r="J50" s="787">
        <v>13909891.099999998</v>
      </c>
      <c r="K50" s="777"/>
      <c r="L50" s="786">
        <v>8022965.75</v>
      </c>
      <c r="M50" s="788">
        <v>5011168</v>
      </c>
      <c r="N50" s="789">
        <v>9414608.2500000037</v>
      </c>
      <c r="O50" s="702"/>
      <c r="P50" s="702"/>
      <c r="Q50" s="702"/>
      <c r="R50" s="702"/>
      <c r="S50" s="733"/>
      <c r="T50" s="702"/>
      <c r="U50" s="702"/>
      <c r="V50" s="702"/>
      <c r="W50" s="702"/>
      <c r="X50" s="702"/>
      <c r="Y50" s="702"/>
      <c r="Z50" s="702"/>
      <c r="AA50" s="702"/>
      <c r="AB50" s="702"/>
      <c r="AC50" s="714"/>
    </row>
    <row r="51" spans="2:29">
      <c r="B51" s="784"/>
      <c r="C51" s="1391"/>
      <c r="D51" s="1392"/>
      <c r="E51" s="1393"/>
      <c r="F51" s="749" t="s">
        <v>1888</v>
      </c>
      <c r="G51" s="785">
        <v>4226741.38</v>
      </c>
      <c r="H51" s="702"/>
      <c r="I51" s="786">
        <v>3353517.02</v>
      </c>
      <c r="J51" s="787">
        <v>108191.11</v>
      </c>
      <c r="K51" s="777"/>
      <c r="L51" s="786">
        <v>743033.8</v>
      </c>
      <c r="M51" s="788">
        <v>0</v>
      </c>
      <c r="N51" s="789">
        <v>21999.449999999837</v>
      </c>
      <c r="O51" s="702"/>
      <c r="P51" s="702"/>
      <c r="Q51" s="702"/>
      <c r="R51" s="702"/>
      <c r="S51" s="733"/>
      <c r="T51" s="702"/>
      <c r="U51" s="702"/>
      <c r="V51" s="702"/>
      <c r="W51" s="702"/>
      <c r="X51" s="702"/>
      <c r="Y51" s="702"/>
      <c r="Z51" s="702"/>
      <c r="AA51" s="702"/>
      <c r="AB51" s="702"/>
      <c r="AC51" s="714"/>
    </row>
    <row r="52" spans="2:29">
      <c r="B52" s="711"/>
      <c r="C52" s="1371" t="s">
        <v>1844</v>
      </c>
      <c r="D52" s="1372"/>
      <c r="E52" s="1372"/>
      <c r="F52" s="1373"/>
      <c r="G52" s="755">
        <v>89757869.090000004</v>
      </c>
      <c r="H52" s="702"/>
      <c r="I52" s="756">
        <v>52433491.940000013</v>
      </c>
      <c r="J52" s="758">
        <v>14104033.599999998</v>
      </c>
      <c r="K52" s="777"/>
      <c r="L52" s="756">
        <v>8765999.5500000007</v>
      </c>
      <c r="M52" s="757">
        <v>5011168</v>
      </c>
      <c r="N52" s="758">
        <v>9443175.9999999925</v>
      </c>
      <c r="O52" s="702"/>
      <c r="P52" s="702"/>
      <c r="Q52" s="702"/>
      <c r="R52" s="702"/>
      <c r="S52" s="733"/>
      <c r="T52" s="702"/>
      <c r="U52" s="702"/>
      <c r="V52" s="702"/>
      <c r="W52" s="702"/>
      <c r="X52" s="702"/>
      <c r="Y52" s="702"/>
      <c r="Z52" s="702"/>
      <c r="AA52" s="702"/>
      <c r="AB52" s="702"/>
      <c r="AC52" s="714"/>
    </row>
    <row r="53" spans="2:29">
      <c r="B53" s="711"/>
      <c r="C53" s="1374"/>
      <c r="D53" s="1375"/>
      <c r="E53" s="1376"/>
      <c r="F53" s="763" t="s">
        <v>1889</v>
      </c>
      <c r="G53" s="763">
        <v>97011920.010000005</v>
      </c>
      <c r="H53" s="702"/>
      <c r="I53" s="765">
        <v>66378771.029999994</v>
      </c>
      <c r="J53" s="767">
        <v>13281059.030000001</v>
      </c>
      <c r="K53" s="777"/>
      <c r="L53" s="790">
        <v>13454041</v>
      </c>
      <c r="M53" s="766">
        <v>3975000</v>
      </c>
      <c r="N53" s="767">
        <v>-76951.049999996845</v>
      </c>
      <c r="O53" s="702"/>
      <c r="P53" s="702"/>
      <c r="Q53" s="702"/>
      <c r="R53" s="702"/>
      <c r="S53" s="733"/>
      <c r="T53" s="702"/>
      <c r="U53" s="702"/>
      <c r="V53" s="702"/>
      <c r="W53" s="702"/>
      <c r="X53" s="702"/>
      <c r="Y53" s="702"/>
      <c r="Z53" s="702"/>
      <c r="AA53" s="702"/>
      <c r="AB53" s="702"/>
      <c r="AC53" s="714"/>
    </row>
    <row r="54" spans="2:29">
      <c r="B54" s="711"/>
      <c r="C54" s="1374"/>
      <c r="D54" s="1375"/>
      <c r="E54" s="1376"/>
      <c r="F54" s="791" t="s">
        <v>1890</v>
      </c>
      <c r="G54" s="763">
        <v>345544747.88999999</v>
      </c>
      <c r="H54" s="702"/>
      <c r="I54" s="765">
        <v>212904233.97000003</v>
      </c>
      <c r="J54" s="767">
        <v>45428044.359999999</v>
      </c>
      <c r="K54" s="777"/>
      <c r="L54" s="790">
        <v>32800507.439999998</v>
      </c>
      <c r="M54" s="766">
        <v>32084477.509999998</v>
      </c>
      <c r="N54" s="767">
        <v>22327484.610000007</v>
      </c>
      <c r="O54" s="702"/>
      <c r="P54" s="702"/>
      <c r="Q54" s="702"/>
      <c r="R54" s="702"/>
      <c r="S54" s="733"/>
      <c r="T54" s="702"/>
      <c r="U54" s="702"/>
      <c r="V54" s="702"/>
      <c r="W54" s="702"/>
      <c r="X54" s="702"/>
      <c r="Y54" s="702"/>
      <c r="Z54" s="702"/>
      <c r="AA54" s="702"/>
      <c r="AB54" s="702"/>
      <c r="AC54" s="714"/>
    </row>
    <row r="55" spans="2:29">
      <c r="B55" s="711"/>
      <c r="C55" s="1374"/>
      <c r="D55" s="1375"/>
      <c r="E55" s="1376"/>
      <c r="F55" s="763" t="s">
        <v>1891</v>
      </c>
      <c r="G55" s="763">
        <v>18305245.199999996</v>
      </c>
      <c r="H55" s="702"/>
      <c r="I55" s="765">
        <v>15455672.149999999</v>
      </c>
      <c r="J55" s="767">
        <v>1396713.1600000001</v>
      </c>
      <c r="K55" s="777"/>
      <c r="L55" s="790">
        <v>2069381.5100000002</v>
      </c>
      <c r="M55" s="766">
        <v>421678.95</v>
      </c>
      <c r="N55" s="767">
        <v>-1038200.5700000009</v>
      </c>
      <c r="O55" s="702"/>
      <c r="P55" s="702"/>
      <c r="Q55" s="702"/>
      <c r="R55" s="702"/>
      <c r="S55" s="733"/>
      <c r="T55" s="702"/>
      <c r="U55" s="702"/>
      <c r="V55" s="702"/>
      <c r="W55" s="702"/>
      <c r="X55" s="702"/>
      <c r="Y55" s="702"/>
      <c r="Z55" s="702"/>
      <c r="AA55" s="702"/>
      <c r="AB55" s="702"/>
      <c r="AC55" s="714"/>
    </row>
    <row r="56" spans="2:29" ht="13.5" thickBot="1">
      <c r="B56" s="711"/>
      <c r="C56" s="1377" t="s">
        <v>519</v>
      </c>
      <c r="D56" s="1378"/>
      <c r="E56" s="1378"/>
      <c r="F56" s="1379"/>
      <c r="G56" s="792">
        <v>460861913.10000002</v>
      </c>
      <c r="H56" s="702"/>
      <c r="I56" s="793">
        <v>294738677.15000004</v>
      </c>
      <c r="J56" s="1166">
        <v>60105816.549999997</v>
      </c>
      <c r="K56" s="777"/>
      <c r="L56" s="793">
        <v>48323929.950000003</v>
      </c>
      <c r="M56" s="794">
        <v>36481156.460000001</v>
      </c>
      <c r="N56" s="795">
        <v>21212332.990000002</v>
      </c>
      <c r="O56" s="702"/>
      <c r="P56" s="702"/>
      <c r="Q56" s="702"/>
      <c r="R56" s="702"/>
      <c r="S56" s="733"/>
      <c r="T56" s="702"/>
      <c r="U56" s="702"/>
      <c r="V56" s="702"/>
      <c r="W56" s="702"/>
      <c r="X56" s="702"/>
      <c r="Y56" s="702"/>
      <c r="Z56" s="702"/>
      <c r="AA56" s="702"/>
      <c r="AB56" s="702"/>
      <c r="AC56" s="714"/>
    </row>
    <row r="57" spans="2:29">
      <c r="B57" s="711"/>
      <c r="C57" s="702"/>
      <c r="D57" s="702"/>
      <c r="E57" s="702"/>
      <c r="F57" s="702"/>
      <c r="G57" s="702"/>
      <c r="H57" s="702"/>
      <c r="I57" s="702"/>
      <c r="J57" s="702"/>
      <c r="K57" s="777"/>
      <c r="L57" s="702"/>
      <c r="M57" s="702"/>
      <c r="N57" s="702"/>
      <c r="O57" s="702"/>
      <c r="P57" s="702"/>
      <c r="Q57" s="702"/>
      <c r="R57" s="702"/>
      <c r="S57" s="733"/>
      <c r="T57" s="702"/>
      <c r="U57" s="702"/>
      <c r="V57" s="702"/>
      <c r="W57" s="702"/>
      <c r="X57" s="702"/>
      <c r="Y57" s="702"/>
      <c r="Z57" s="702"/>
      <c r="AA57" s="702"/>
      <c r="AB57" s="702"/>
      <c r="AC57" s="714"/>
    </row>
    <row r="58" spans="2:29">
      <c r="B58" s="711"/>
      <c r="C58" s="715" t="s">
        <v>1892</v>
      </c>
      <c r="D58" s="1370">
        <v>45600</v>
      </c>
      <c r="E58" s="1370"/>
      <c r="F58" s="702"/>
      <c r="G58" s="702"/>
      <c r="H58" s="702"/>
      <c r="I58" s="702"/>
      <c r="J58" s="702"/>
      <c r="K58" s="702"/>
      <c r="L58" s="702"/>
      <c r="M58" s="702"/>
      <c r="N58" s="702"/>
      <c r="O58" s="702"/>
      <c r="P58" s="702"/>
      <c r="Q58" s="702"/>
      <c r="R58" s="702"/>
      <c r="S58" s="733"/>
      <c r="T58" s="702"/>
      <c r="U58" s="702"/>
      <c r="V58" s="702"/>
      <c r="W58" s="702"/>
      <c r="X58" s="702"/>
      <c r="Y58" s="702"/>
      <c r="Z58" s="702"/>
      <c r="AA58" s="702"/>
      <c r="AB58" s="796"/>
      <c r="AC58" s="714"/>
    </row>
    <row r="59" spans="2:29" ht="13.5" thickBot="1">
      <c r="B59" s="797"/>
      <c r="C59" s="798"/>
      <c r="D59" s="798"/>
      <c r="E59" s="798"/>
      <c r="F59" s="798"/>
      <c r="G59" s="798"/>
      <c r="H59" s="798"/>
      <c r="I59" s="798"/>
      <c r="J59" s="798"/>
      <c r="K59" s="798"/>
      <c r="L59" s="798"/>
      <c r="M59" s="798"/>
      <c r="N59" s="798"/>
      <c r="O59" s="798"/>
      <c r="P59" s="798"/>
      <c r="Q59" s="798"/>
      <c r="R59" s="798"/>
      <c r="S59" s="799"/>
      <c r="T59" s="798"/>
      <c r="U59" s="798"/>
      <c r="V59" s="798"/>
      <c r="W59" s="798"/>
      <c r="X59" s="798"/>
      <c r="Y59" s="798"/>
      <c r="Z59" s="798"/>
      <c r="AA59" s="798"/>
      <c r="AB59" s="798"/>
      <c r="AC59" s="800"/>
    </row>
  </sheetData>
  <mergeCells count="80">
    <mergeCell ref="B2:AC2"/>
    <mergeCell ref="B3:AC3"/>
    <mergeCell ref="B4:AC4"/>
    <mergeCell ref="B6:AC6"/>
    <mergeCell ref="I18:U18"/>
    <mergeCell ref="W18:AB18"/>
    <mergeCell ref="P26:Q26"/>
    <mergeCell ref="R26:S26"/>
    <mergeCell ref="C19:E19"/>
    <mergeCell ref="K19:L19"/>
    <mergeCell ref="P19:Q19"/>
    <mergeCell ref="R19:S19"/>
    <mergeCell ref="C20:E22"/>
    <mergeCell ref="K20:L20"/>
    <mergeCell ref="P20:Q20"/>
    <mergeCell ref="R20:S20"/>
    <mergeCell ref="K21:L21"/>
    <mergeCell ref="P21:Q21"/>
    <mergeCell ref="R21:S21"/>
    <mergeCell ref="K22:L22"/>
    <mergeCell ref="P22:Q22"/>
    <mergeCell ref="R22:S22"/>
    <mergeCell ref="C27:F27"/>
    <mergeCell ref="K27:L27"/>
    <mergeCell ref="P27:Q27"/>
    <mergeCell ref="R27:S27"/>
    <mergeCell ref="C23:F23"/>
    <mergeCell ref="K23:L23"/>
    <mergeCell ref="P23:Q23"/>
    <mergeCell ref="R23:S23"/>
    <mergeCell ref="C24:E26"/>
    <mergeCell ref="K24:L24"/>
    <mergeCell ref="P24:Q24"/>
    <mergeCell ref="R24:S24"/>
    <mergeCell ref="K25:L25"/>
    <mergeCell ref="P25:Q25"/>
    <mergeCell ref="R25:S25"/>
    <mergeCell ref="K26:L26"/>
    <mergeCell ref="C28:E30"/>
    <mergeCell ref="K28:L28"/>
    <mergeCell ref="P28:Q28"/>
    <mergeCell ref="R28:S28"/>
    <mergeCell ref="K29:L29"/>
    <mergeCell ref="P29:Q29"/>
    <mergeCell ref="R29:S29"/>
    <mergeCell ref="K30:L30"/>
    <mergeCell ref="P30:Q30"/>
    <mergeCell ref="R30:S30"/>
    <mergeCell ref="C31:F31"/>
    <mergeCell ref="K31:L31"/>
    <mergeCell ref="P31:Q31"/>
    <mergeCell ref="R31:S31"/>
    <mergeCell ref="P32:Q32"/>
    <mergeCell ref="R32:S32"/>
    <mergeCell ref="C35:F35"/>
    <mergeCell ref="K35:L35"/>
    <mergeCell ref="P35:Q35"/>
    <mergeCell ref="R35:S35"/>
    <mergeCell ref="C32:E34"/>
    <mergeCell ref="K33:L33"/>
    <mergeCell ref="P33:Q33"/>
    <mergeCell ref="R33:S33"/>
    <mergeCell ref="K32:L32"/>
    <mergeCell ref="K34:L34"/>
    <mergeCell ref="P34:Q34"/>
    <mergeCell ref="R34:S34"/>
    <mergeCell ref="I39:J39"/>
    <mergeCell ref="L39:N39"/>
    <mergeCell ref="C40:E40"/>
    <mergeCell ref="C49:E51"/>
    <mergeCell ref="C44:F44"/>
    <mergeCell ref="C45:E47"/>
    <mergeCell ref="C48:F48"/>
    <mergeCell ref="C41:E43"/>
    <mergeCell ref="D58:E58"/>
    <mergeCell ref="C52:F52"/>
    <mergeCell ref="C53:E53"/>
    <mergeCell ref="C54:E54"/>
    <mergeCell ref="C55:E55"/>
    <mergeCell ref="C56:F56"/>
  </mergeCells>
  <pageMargins left="0.25" right="0.25" top="0.75" bottom="0.75" header="0.3" footer="0.3"/>
  <pageSetup paperSize="9" scale="34" orientation="landscape" r:id="rId1"/>
  <headerFooter>
    <oddHeader>&amp;L&amp;G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E565-673C-4B45-9AB1-5D8F7819D6C4}">
  <sheetPr codeName="Feuil19">
    <tabColor theme="0" tint="-0.499984740745262"/>
    <pageSetUpPr fitToPage="1"/>
  </sheetPr>
  <dimension ref="A1:AC123"/>
  <sheetViews>
    <sheetView showGridLines="0" zoomScale="55" zoomScaleNormal="55" workbookViewId="0">
      <selection activeCell="I9" sqref="I9"/>
    </sheetView>
  </sheetViews>
  <sheetFormatPr baseColWidth="10" defaultColWidth="11.42578125" defaultRowHeight="12.75"/>
  <cols>
    <col min="1" max="1" width="6.5703125" style="707" customWidth="1"/>
    <col min="2" max="2" width="3.7109375" style="707" customWidth="1"/>
    <col min="3" max="3" width="35.42578125" style="707" bestFit="1" customWidth="1"/>
    <col min="4" max="4" width="10.85546875" style="707" customWidth="1"/>
    <col min="5" max="5" width="32.7109375" style="707" customWidth="1"/>
    <col min="6" max="6" width="44.28515625" style="707" customWidth="1"/>
    <col min="7" max="7" width="28.5703125" style="707" bestFit="1" customWidth="1"/>
    <col min="8" max="8" width="2.28515625" style="707" customWidth="1"/>
    <col min="9" max="10" width="24.42578125" style="707" customWidth="1"/>
    <col min="11" max="11" width="1.28515625" style="707" customWidth="1"/>
    <col min="12" max="15" width="24.42578125" style="707" customWidth="1"/>
    <col min="16" max="16" width="1" style="707" customWidth="1"/>
    <col min="17" max="17" width="24.42578125" style="707" customWidth="1"/>
    <col min="18" max="18" width="1" style="707" customWidth="1"/>
    <col min="19" max="21" width="24.42578125" style="707" customWidth="1"/>
    <col min="22" max="22" width="2.28515625" style="707" customWidth="1"/>
    <col min="23" max="28" width="24.42578125" style="707" customWidth="1"/>
    <col min="29" max="29" width="6" style="707" customWidth="1"/>
    <col min="30" max="16384" width="11.42578125" style="707"/>
  </cols>
  <sheetData>
    <row r="1" spans="1:29" s="91" customFormat="1">
      <c r="A1" s="55"/>
      <c r="B1" s="55"/>
      <c r="C1" s="55"/>
      <c r="D1" s="55"/>
      <c r="E1" s="55"/>
      <c r="F1" s="55"/>
      <c r="G1" s="55"/>
      <c r="H1" s="55"/>
      <c r="I1" s="55"/>
      <c r="J1" s="55"/>
      <c r="M1" s="55"/>
      <c r="N1" s="55"/>
      <c r="O1" s="55"/>
    </row>
    <row r="2" spans="1:29" s="91" customFormat="1" ht="18.75">
      <c r="B2" s="1209" t="s">
        <v>2836</v>
      </c>
      <c r="C2" s="1209"/>
      <c r="D2" s="1209"/>
      <c r="E2" s="1209"/>
      <c r="F2" s="1209"/>
      <c r="G2" s="1209"/>
      <c r="H2" s="1209"/>
      <c r="I2" s="1209"/>
      <c r="J2" s="1209"/>
      <c r="K2" s="1209"/>
      <c r="L2" s="1209"/>
      <c r="M2" s="1209"/>
      <c r="N2" s="1209"/>
      <c r="O2" s="1209"/>
      <c r="P2" s="1209"/>
      <c r="Q2" s="1209"/>
      <c r="R2" s="1209"/>
      <c r="S2" s="1209"/>
      <c r="T2" s="1209"/>
      <c r="U2" s="1209"/>
      <c r="V2" s="1209"/>
      <c r="W2" s="1209"/>
      <c r="X2" s="1209"/>
      <c r="Y2" s="1209"/>
      <c r="Z2" s="1209"/>
      <c r="AA2" s="1209"/>
      <c r="AB2" s="1209"/>
      <c r="AC2" s="1209"/>
    </row>
    <row r="3" spans="1:29" s="91" customFormat="1" ht="18.75">
      <c r="B3" s="1209" t="s">
        <v>1858</v>
      </c>
      <c r="C3" s="1209"/>
      <c r="D3" s="1209"/>
      <c r="E3" s="1209"/>
      <c r="F3" s="1209"/>
      <c r="G3" s="1209"/>
      <c r="H3" s="1209"/>
      <c r="I3" s="1209"/>
      <c r="J3" s="1209"/>
      <c r="K3" s="1209"/>
      <c r="L3" s="1209"/>
      <c r="M3" s="1209"/>
      <c r="N3" s="1209"/>
      <c r="O3" s="1209"/>
      <c r="P3" s="1209"/>
      <c r="Q3" s="1209"/>
      <c r="R3" s="1209"/>
      <c r="S3" s="1209"/>
      <c r="T3" s="1209"/>
      <c r="U3" s="1209"/>
      <c r="V3" s="1209"/>
      <c r="W3" s="1209"/>
      <c r="X3" s="1209"/>
      <c r="Y3" s="1209"/>
      <c r="Z3" s="1209"/>
      <c r="AA3" s="1209"/>
      <c r="AB3" s="1209"/>
      <c r="AC3" s="1209"/>
    </row>
    <row r="4" spans="1:29" s="91" customFormat="1" ht="18.75">
      <c r="B4" s="1416" t="s">
        <v>2862</v>
      </c>
      <c r="C4" s="1416"/>
      <c r="D4" s="1416"/>
      <c r="E4" s="1416"/>
      <c r="F4" s="1416"/>
      <c r="G4" s="1416"/>
      <c r="H4" s="1416"/>
      <c r="I4" s="1416"/>
      <c r="J4" s="1416"/>
      <c r="K4" s="1416"/>
      <c r="L4" s="1416"/>
      <c r="M4" s="1416"/>
      <c r="N4" s="1416"/>
      <c r="O4" s="1416"/>
      <c r="P4" s="1416"/>
      <c r="Q4" s="1416"/>
      <c r="R4" s="1416"/>
      <c r="S4" s="1416"/>
      <c r="T4" s="1416"/>
      <c r="U4" s="1416"/>
      <c r="V4" s="1416"/>
      <c r="W4" s="1416"/>
      <c r="X4" s="1416"/>
      <c r="Y4" s="1416"/>
      <c r="Z4" s="1416"/>
      <c r="AA4" s="1416"/>
      <c r="AB4" s="1416"/>
      <c r="AC4" s="1416"/>
    </row>
    <row r="5" spans="1:29" s="91" customFormat="1" ht="18.75">
      <c r="B5" s="568"/>
      <c r="C5" s="568"/>
      <c r="D5" s="568"/>
      <c r="E5" s="568"/>
      <c r="F5" s="568"/>
      <c r="G5" s="568"/>
      <c r="H5" s="568"/>
      <c r="I5" s="568"/>
      <c r="J5" s="568"/>
      <c r="K5" s="419"/>
      <c r="L5" s="419"/>
      <c r="M5" s="419"/>
      <c r="N5" s="419"/>
      <c r="O5" s="419"/>
      <c r="P5" s="419"/>
      <c r="Q5" s="419"/>
      <c r="R5" s="419"/>
      <c r="S5" s="419"/>
      <c r="T5" s="419"/>
      <c r="U5" s="419"/>
      <c r="V5" s="419"/>
      <c r="W5" s="419"/>
      <c r="X5" s="419"/>
      <c r="Y5" s="419"/>
      <c r="Z5" s="419"/>
      <c r="AA5" s="419"/>
      <c r="AB5" s="419"/>
      <c r="AC5" s="419"/>
    </row>
    <row r="6" spans="1:29" s="91" customFormat="1" ht="18.75">
      <c r="B6" s="1209" t="s">
        <v>435</v>
      </c>
      <c r="C6" s="1209"/>
      <c r="D6" s="1209"/>
      <c r="E6" s="1209"/>
      <c r="F6" s="1209"/>
      <c r="G6" s="1209"/>
      <c r="H6" s="1209"/>
      <c r="I6" s="1209"/>
      <c r="J6" s="1209"/>
      <c r="K6" s="1209"/>
      <c r="L6" s="1209"/>
      <c r="M6" s="1209"/>
      <c r="N6" s="1209"/>
      <c r="O6" s="1209"/>
      <c r="P6" s="1209"/>
      <c r="Q6" s="1209"/>
      <c r="R6" s="1209"/>
      <c r="S6" s="1209"/>
      <c r="T6" s="1209"/>
      <c r="U6" s="1209"/>
      <c r="V6" s="1209"/>
      <c r="W6" s="1209"/>
      <c r="X6" s="1209"/>
      <c r="Y6" s="1209"/>
      <c r="Z6" s="1209"/>
      <c r="AA6" s="1209"/>
      <c r="AB6" s="1209"/>
      <c r="AC6" s="1209"/>
    </row>
    <row r="7" spans="1:29" s="91" customFormat="1" ht="18.75">
      <c r="B7" s="689"/>
      <c r="C7" s="689"/>
      <c r="D7" s="689"/>
      <c r="E7" s="689"/>
      <c r="F7" s="689"/>
      <c r="G7" s="689"/>
      <c r="H7" s="689"/>
      <c r="I7" s="689"/>
      <c r="J7" s="689"/>
      <c r="K7" s="689"/>
      <c r="L7" s="689"/>
      <c r="M7" s="689"/>
      <c r="N7" s="689"/>
      <c r="O7" s="689"/>
      <c r="P7" s="689"/>
      <c r="Q7" s="689"/>
      <c r="R7" s="689"/>
      <c r="S7" s="689"/>
      <c r="T7" s="689"/>
      <c r="U7" s="689"/>
      <c r="V7" s="689"/>
      <c r="W7" s="689"/>
      <c r="X7" s="689"/>
      <c r="Y7" s="689"/>
      <c r="Z7" s="689"/>
      <c r="AA7" s="689"/>
      <c r="AB7" s="689"/>
      <c r="AC7" s="689"/>
    </row>
    <row r="8" spans="1:29" ht="13.5" thickBot="1">
      <c r="A8" s="705"/>
      <c r="B8" s="642"/>
      <c r="C8" s="642"/>
      <c r="D8" s="642"/>
      <c r="E8" s="642"/>
      <c r="F8" s="642"/>
      <c r="G8" s="642"/>
      <c r="H8" s="642"/>
      <c r="I8" s="642"/>
      <c r="J8" s="642"/>
      <c r="K8" s="642"/>
      <c r="L8" s="642"/>
      <c r="M8" s="642"/>
      <c r="N8" s="642"/>
      <c r="O8" s="642"/>
      <c r="P8" s="642"/>
      <c r="Q8" s="642"/>
      <c r="R8" s="642"/>
      <c r="S8" s="642"/>
      <c r="T8" s="706"/>
      <c r="U8" s="706"/>
      <c r="V8" s="642"/>
    </row>
    <row r="9" spans="1:29">
      <c r="A9" s="642"/>
      <c r="B9" s="969"/>
      <c r="C9" s="970"/>
      <c r="D9" s="970"/>
      <c r="E9" s="970"/>
      <c r="F9" s="970"/>
      <c r="G9" s="970"/>
      <c r="H9" s="970"/>
      <c r="I9" s="970"/>
      <c r="J9" s="970"/>
      <c r="K9" s="970"/>
      <c r="L9" s="970"/>
      <c r="M9" s="970"/>
      <c r="N9" s="970"/>
      <c r="O9" s="970"/>
      <c r="P9" s="970"/>
      <c r="Q9" s="970"/>
      <c r="R9" s="970"/>
      <c r="S9" s="970"/>
      <c r="T9" s="970"/>
      <c r="U9" s="970"/>
      <c r="V9" s="970"/>
      <c r="W9" s="970"/>
      <c r="X9" s="970"/>
      <c r="Y9" s="970"/>
      <c r="Z9" s="970"/>
      <c r="AA9" s="970"/>
      <c r="AB9" s="970"/>
      <c r="AC9" s="971"/>
    </row>
    <row r="10" spans="1:29" ht="14.25">
      <c r="A10" s="642"/>
      <c r="B10" s="972"/>
      <c r="C10" s="973" t="s">
        <v>1767</v>
      </c>
      <c r="D10" s="973"/>
      <c r="E10" s="973"/>
      <c r="F10" s="968"/>
      <c r="G10" s="968"/>
      <c r="H10" s="968"/>
      <c r="I10" s="968"/>
      <c r="J10" s="968"/>
      <c r="K10" s="968"/>
      <c r="L10" s="968"/>
      <c r="M10" s="968"/>
      <c r="N10" s="968"/>
      <c r="O10" s="968"/>
      <c r="P10" s="968"/>
      <c r="Q10" s="968"/>
      <c r="R10" s="968"/>
      <c r="S10" s="968"/>
      <c r="T10" s="968"/>
      <c r="U10" s="968"/>
      <c r="V10" s="968"/>
      <c r="W10" s="968"/>
      <c r="X10" s="968"/>
      <c r="Y10" s="968"/>
      <c r="Z10" s="968"/>
      <c r="AA10" s="968"/>
      <c r="AB10" s="974" t="s">
        <v>1854</v>
      </c>
      <c r="AC10" s="975"/>
    </row>
    <row r="11" spans="1:29" ht="14.25">
      <c r="A11" s="642"/>
      <c r="B11" s="972"/>
      <c r="C11" s="976" t="s">
        <v>1855</v>
      </c>
      <c r="D11" s="976"/>
      <c r="E11" s="977" t="s">
        <v>1856</v>
      </c>
      <c r="F11" s="968"/>
      <c r="G11" s="978"/>
      <c r="H11" s="968"/>
      <c r="I11" s="968"/>
      <c r="J11" s="968"/>
      <c r="K11" s="968"/>
      <c r="L11" s="968"/>
      <c r="M11" s="968"/>
      <c r="N11" s="968"/>
      <c r="O11" s="968"/>
      <c r="P11" s="968"/>
      <c r="Q11" s="968"/>
      <c r="R11" s="968"/>
      <c r="S11" s="968"/>
      <c r="T11" s="968"/>
      <c r="U11" s="968"/>
      <c r="V11" s="968"/>
      <c r="W11" s="968"/>
      <c r="X11" s="968"/>
      <c r="Y11" s="968"/>
      <c r="Z11" s="968"/>
      <c r="AA11" s="968"/>
      <c r="AB11" s="979" t="s">
        <v>2831</v>
      </c>
      <c r="AC11" s="975"/>
    </row>
    <row r="12" spans="1:29" ht="14.25">
      <c r="A12" s="642"/>
      <c r="B12" s="972"/>
      <c r="C12" s="976"/>
      <c r="D12" s="979"/>
      <c r="E12" s="976" t="s">
        <v>1857</v>
      </c>
      <c r="F12" s="968"/>
      <c r="G12" s="968"/>
      <c r="H12" s="968"/>
      <c r="I12" s="968"/>
      <c r="J12" s="968"/>
      <c r="K12" s="968"/>
      <c r="L12" s="968"/>
      <c r="M12" s="968"/>
      <c r="N12" s="968"/>
      <c r="O12" s="968"/>
      <c r="P12" s="968"/>
      <c r="Q12" s="968"/>
      <c r="R12" s="968"/>
      <c r="S12" s="968"/>
      <c r="T12" s="968"/>
      <c r="U12" s="968"/>
      <c r="V12" s="968"/>
      <c r="W12" s="968"/>
      <c r="X12" s="968"/>
      <c r="Y12" s="968"/>
      <c r="Z12" s="968"/>
      <c r="AA12" s="968"/>
      <c r="AB12" s="979"/>
      <c r="AC12" s="975"/>
    </row>
    <row r="13" spans="1:29" ht="18">
      <c r="A13" s="642"/>
      <c r="B13" s="972"/>
      <c r="C13" s="980"/>
      <c r="D13" s="980"/>
      <c r="E13" s="980"/>
      <c r="F13" s="980"/>
      <c r="G13" s="980"/>
      <c r="H13" s="980"/>
      <c r="I13" s="980"/>
      <c r="J13" s="980"/>
      <c r="K13" s="980"/>
      <c r="L13" s="980"/>
      <c r="M13" s="981"/>
      <c r="N13" s="982"/>
      <c r="O13" s="982"/>
      <c r="P13" s="982"/>
      <c r="Q13" s="982"/>
      <c r="R13" s="982"/>
      <c r="S13" s="982"/>
      <c r="T13" s="982"/>
      <c r="U13" s="982"/>
      <c r="V13" s="982"/>
      <c r="W13" s="982"/>
      <c r="X13" s="981"/>
      <c r="Y13" s="981"/>
      <c r="Z13" s="981"/>
      <c r="AA13" s="968"/>
      <c r="AB13" s="983"/>
      <c r="AC13" s="975"/>
    </row>
    <row r="14" spans="1:29" ht="26.25">
      <c r="A14" s="642"/>
      <c r="B14" s="984"/>
      <c r="C14" s="985"/>
      <c r="D14" s="985"/>
      <c r="E14" s="985"/>
      <c r="F14" s="985"/>
      <c r="G14" s="985"/>
      <c r="H14" s="985"/>
      <c r="I14" s="985"/>
      <c r="J14" s="985"/>
      <c r="K14" s="985"/>
      <c r="L14" s="985"/>
      <c r="M14" s="985" t="s">
        <v>1858</v>
      </c>
      <c r="N14" s="985"/>
      <c r="O14" s="985"/>
      <c r="P14" s="985"/>
      <c r="Q14" s="985"/>
      <c r="R14" s="985"/>
      <c r="S14" s="985"/>
      <c r="T14" s="985"/>
      <c r="U14" s="985"/>
      <c r="V14" s="986"/>
      <c r="W14" s="986"/>
      <c r="X14" s="986"/>
      <c r="Y14" s="987"/>
      <c r="Z14" s="987"/>
      <c r="AA14" s="988"/>
      <c r="AB14" s="988"/>
      <c r="AC14" s="989"/>
    </row>
    <row r="15" spans="1:29" ht="15.75">
      <c r="A15" s="642"/>
      <c r="B15" s="984"/>
      <c r="C15" s="990"/>
      <c r="D15" s="990"/>
      <c r="E15" s="990"/>
      <c r="F15" s="991"/>
      <c r="G15" s="991"/>
      <c r="H15" s="990"/>
      <c r="I15" s="991"/>
      <c r="J15" s="991"/>
      <c r="K15" s="991"/>
      <c r="L15" s="992"/>
      <c r="M15" s="993"/>
      <c r="N15" s="992"/>
      <c r="O15" s="992"/>
      <c r="P15" s="994"/>
      <c r="Q15" s="994"/>
      <c r="R15" s="994"/>
      <c r="S15" s="994"/>
      <c r="T15" s="990"/>
      <c r="U15" s="990"/>
      <c r="V15" s="990"/>
      <c r="W15" s="990"/>
      <c r="X15" s="990"/>
      <c r="Y15" s="990"/>
      <c r="Z15" s="990"/>
      <c r="AA15" s="990"/>
      <c r="AB15" s="990"/>
      <c r="AC15" s="989"/>
    </row>
    <row r="16" spans="1:29" ht="15.75">
      <c r="A16" s="642"/>
      <c r="B16" s="984"/>
      <c r="C16" s="990"/>
      <c r="D16" s="990"/>
      <c r="E16" s="990"/>
      <c r="F16" s="995"/>
      <c r="G16" s="995"/>
      <c r="H16" s="990"/>
      <c r="I16" s="995"/>
      <c r="J16" s="995"/>
      <c r="K16" s="995"/>
      <c r="L16" s="995"/>
      <c r="M16" s="995"/>
      <c r="N16" s="995"/>
      <c r="O16" s="995"/>
      <c r="P16" s="995"/>
      <c r="Q16" s="995"/>
      <c r="R16" s="995"/>
      <c r="S16" s="995"/>
      <c r="T16" s="990"/>
      <c r="U16" s="990"/>
      <c r="V16" s="990"/>
      <c r="W16" s="990"/>
      <c r="X16" s="990"/>
      <c r="Y16" s="990"/>
      <c r="Z16" s="990"/>
      <c r="AA16" s="990"/>
      <c r="AB16" s="990"/>
      <c r="AC16" s="989"/>
    </row>
    <row r="17" spans="1:29" ht="16.5" thickBot="1">
      <c r="A17" s="642"/>
      <c r="B17" s="984"/>
      <c r="C17" s="990"/>
      <c r="D17" s="990"/>
      <c r="E17" s="990"/>
      <c r="F17" s="995"/>
      <c r="G17" s="995"/>
      <c r="H17" s="990"/>
      <c r="I17" s="995"/>
      <c r="J17" s="995"/>
      <c r="K17" s="995"/>
      <c r="L17" s="995"/>
      <c r="M17" s="995"/>
      <c r="N17" s="995"/>
      <c r="O17" s="995"/>
      <c r="P17" s="995"/>
      <c r="Q17" s="995"/>
      <c r="R17" s="995"/>
      <c r="S17" s="995"/>
      <c r="T17" s="990"/>
      <c r="U17" s="990"/>
      <c r="V17" s="990"/>
      <c r="W17" s="990"/>
      <c r="X17" s="990"/>
      <c r="Y17" s="990"/>
      <c r="Z17" s="990"/>
      <c r="AA17" s="990"/>
      <c r="AB17" s="990"/>
      <c r="AC17" s="989"/>
    </row>
    <row r="18" spans="1:29" ht="16.5" thickBot="1">
      <c r="A18" s="642"/>
      <c r="B18" s="972"/>
      <c r="C18" s="992" t="s">
        <v>1859</v>
      </c>
      <c r="D18" s="992"/>
      <c r="E18" s="992"/>
      <c r="F18" s="995"/>
      <c r="G18" s="996" t="s">
        <v>1860</v>
      </c>
      <c r="H18" s="968"/>
      <c r="I18" s="1435" t="s">
        <v>1861</v>
      </c>
      <c r="J18" s="1468"/>
      <c r="K18" s="1468"/>
      <c r="L18" s="1468"/>
      <c r="M18" s="1468"/>
      <c r="N18" s="1468"/>
      <c r="O18" s="1468"/>
      <c r="P18" s="1468"/>
      <c r="Q18" s="1468"/>
      <c r="R18" s="1468"/>
      <c r="S18" s="1468"/>
      <c r="T18" s="1468"/>
      <c r="U18" s="1436"/>
      <c r="V18" s="968"/>
      <c r="W18" s="1435" t="s">
        <v>1862</v>
      </c>
      <c r="X18" s="1468"/>
      <c r="Y18" s="1468"/>
      <c r="Z18" s="1468"/>
      <c r="AA18" s="1468"/>
      <c r="AB18" s="1436"/>
      <c r="AC18" s="975"/>
    </row>
    <row r="19" spans="1:29" s="802" customFormat="1" ht="45.75" thickBot="1">
      <c r="A19" s="801"/>
      <c r="B19" s="972"/>
      <c r="C19" s="1440" t="s">
        <v>1863</v>
      </c>
      <c r="D19" s="1441"/>
      <c r="E19" s="1442"/>
      <c r="F19" s="998" t="s">
        <v>406</v>
      </c>
      <c r="G19" s="998" t="s">
        <v>1864</v>
      </c>
      <c r="H19" s="968"/>
      <c r="I19" s="999" t="s">
        <v>1865</v>
      </c>
      <c r="J19" s="1000" t="s">
        <v>1776</v>
      </c>
      <c r="K19" s="1469" t="s">
        <v>1777</v>
      </c>
      <c r="L19" s="1470"/>
      <c r="M19" s="1001" t="s">
        <v>1778</v>
      </c>
      <c r="N19" s="1001" t="s">
        <v>1866</v>
      </c>
      <c r="O19" s="1001" t="s">
        <v>1867</v>
      </c>
      <c r="P19" s="1469" t="s">
        <v>1781</v>
      </c>
      <c r="Q19" s="1470"/>
      <c r="R19" s="1441" t="s">
        <v>1777</v>
      </c>
      <c r="S19" s="1470"/>
      <c r="T19" s="1000" t="s">
        <v>1782</v>
      </c>
      <c r="U19" s="997" t="s">
        <v>1783</v>
      </c>
      <c r="V19" s="968"/>
      <c r="W19" s="1002" t="s">
        <v>1868</v>
      </c>
      <c r="X19" s="1003" t="s">
        <v>1869</v>
      </c>
      <c r="Y19" s="1002" t="s">
        <v>1870</v>
      </c>
      <c r="Z19" s="1004" t="s">
        <v>1871</v>
      </c>
      <c r="AA19" s="1002" t="s">
        <v>1872</v>
      </c>
      <c r="AB19" s="1004" t="s">
        <v>1873</v>
      </c>
      <c r="AC19" s="975"/>
    </row>
    <row r="20" spans="1:29" ht="15">
      <c r="A20" s="642"/>
      <c r="B20" s="972"/>
      <c r="C20" s="1421" t="s">
        <v>2853</v>
      </c>
      <c r="D20" s="1422"/>
      <c r="E20" s="1423"/>
      <c r="F20" s="1005" t="s">
        <v>414</v>
      </c>
      <c r="G20" s="1006">
        <v>787234.13</v>
      </c>
      <c r="H20" s="1007"/>
      <c r="I20" s="1008">
        <v>786750.2</v>
      </c>
      <c r="J20" s="1009">
        <v>783041.72</v>
      </c>
      <c r="K20" s="1463">
        <v>483.93</v>
      </c>
      <c r="L20" s="1464"/>
      <c r="M20" s="1010">
        <v>0</v>
      </c>
      <c r="N20" s="1011">
        <v>483.93</v>
      </c>
      <c r="O20" s="1011">
        <v>784358.68</v>
      </c>
      <c r="P20" s="1463">
        <v>783041.72</v>
      </c>
      <c r="Q20" s="1464"/>
      <c r="R20" s="1465">
        <v>483.93</v>
      </c>
      <c r="S20" s="1464"/>
      <c r="T20" s="1010">
        <v>0</v>
      </c>
      <c r="U20" s="1012">
        <v>483.93</v>
      </c>
      <c r="V20" s="1013"/>
      <c r="W20" s="1014">
        <v>0</v>
      </c>
      <c r="X20" s="1015">
        <v>0</v>
      </c>
      <c r="Y20" s="1014">
        <v>0</v>
      </c>
      <c r="Z20" s="1012">
        <v>0</v>
      </c>
      <c r="AA20" s="1014">
        <v>3708.4800000000328</v>
      </c>
      <c r="AB20" s="1012">
        <v>3708.4800000000328</v>
      </c>
      <c r="AC20" s="975"/>
    </row>
    <row r="21" spans="1:29" ht="15">
      <c r="A21" s="642"/>
      <c r="B21" s="972"/>
      <c r="C21" s="1424"/>
      <c r="D21" s="1425"/>
      <c r="E21" s="1426"/>
      <c r="F21" s="1016" t="s">
        <v>619</v>
      </c>
      <c r="G21" s="1017">
        <v>1520130.83</v>
      </c>
      <c r="H21" s="1018"/>
      <c r="I21" s="1019">
        <v>1519332.13</v>
      </c>
      <c r="J21" s="1020">
        <v>1359985.46</v>
      </c>
      <c r="K21" s="1466">
        <v>798.7</v>
      </c>
      <c r="L21" s="1467"/>
      <c r="M21" s="1020">
        <v>0</v>
      </c>
      <c r="N21" s="1022">
        <v>798.7</v>
      </c>
      <c r="O21" s="1022">
        <v>1559466.09</v>
      </c>
      <c r="P21" s="1466">
        <v>1357476.3</v>
      </c>
      <c r="Q21" s="1467"/>
      <c r="R21" s="1466">
        <v>-702.4</v>
      </c>
      <c r="S21" s="1467"/>
      <c r="T21" s="1020">
        <v>0</v>
      </c>
      <c r="U21" s="1023">
        <v>-702.4</v>
      </c>
      <c r="V21" s="1018"/>
      <c r="W21" s="1019">
        <v>0</v>
      </c>
      <c r="X21" s="1021">
        <v>0</v>
      </c>
      <c r="Y21" s="1019">
        <v>0</v>
      </c>
      <c r="Z21" s="1024">
        <v>0</v>
      </c>
      <c r="AA21" s="1019">
        <v>159346.6700000001</v>
      </c>
      <c r="AB21" s="1024">
        <v>163356.93000000002</v>
      </c>
      <c r="AC21" s="975"/>
    </row>
    <row r="22" spans="1:29" ht="15">
      <c r="A22" s="642"/>
      <c r="B22" s="972"/>
      <c r="C22" s="1460"/>
      <c r="D22" s="1461"/>
      <c r="E22" s="1462"/>
      <c r="F22" s="1016" t="s">
        <v>422</v>
      </c>
      <c r="G22" s="1017">
        <v>86140.68</v>
      </c>
      <c r="H22" s="1018"/>
      <c r="I22" s="1019">
        <v>86140.68</v>
      </c>
      <c r="J22" s="1020">
        <v>84202.98</v>
      </c>
      <c r="K22" s="1466">
        <v>0</v>
      </c>
      <c r="L22" s="1467"/>
      <c r="M22" s="1020">
        <v>0</v>
      </c>
      <c r="N22" s="1022">
        <v>0</v>
      </c>
      <c r="O22" s="1022">
        <v>86140.68</v>
      </c>
      <c r="P22" s="1466">
        <v>84202.98</v>
      </c>
      <c r="Q22" s="1467"/>
      <c r="R22" s="1466">
        <v>0</v>
      </c>
      <c r="S22" s="1467"/>
      <c r="T22" s="1020">
        <v>0</v>
      </c>
      <c r="U22" s="1023">
        <v>0</v>
      </c>
      <c r="V22" s="1018"/>
      <c r="W22" s="1019">
        <v>0</v>
      </c>
      <c r="X22" s="1021">
        <v>0</v>
      </c>
      <c r="Y22" s="1019">
        <v>0</v>
      </c>
      <c r="Z22" s="1024">
        <v>0</v>
      </c>
      <c r="AA22" s="1019">
        <v>1937.6999999999971</v>
      </c>
      <c r="AB22" s="1024">
        <v>1937.6999999999971</v>
      </c>
      <c r="AC22" s="975"/>
    </row>
    <row r="23" spans="1:29" ht="15.75">
      <c r="A23" s="642"/>
      <c r="B23" s="972"/>
      <c r="C23" s="1418" t="s">
        <v>2857</v>
      </c>
      <c r="D23" s="1419"/>
      <c r="E23" s="1419"/>
      <c r="F23" s="1420"/>
      <c r="G23" s="1025">
        <v>2393505.64</v>
      </c>
      <c r="H23" s="1018"/>
      <c r="I23" s="1026">
        <v>2392223.0099999998</v>
      </c>
      <c r="J23" s="1027">
        <v>2227230.16</v>
      </c>
      <c r="K23" s="1443">
        <v>1282.6300000000001</v>
      </c>
      <c r="L23" s="1444"/>
      <c r="M23" s="1027">
        <v>0</v>
      </c>
      <c r="N23" s="1029">
        <v>1282.6300000000001</v>
      </c>
      <c r="O23" s="1029">
        <v>2429965.4500000002</v>
      </c>
      <c r="P23" s="1443">
        <v>2224721</v>
      </c>
      <c r="Q23" s="1444"/>
      <c r="R23" s="1443">
        <v>-218.47</v>
      </c>
      <c r="S23" s="1444"/>
      <c r="T23" s="1027">
        <v>0</v>
      </c>
      <c r="U23" s="1030">
        <v>-218.47</v>
      </c>
      <c r="V23" s="1018"/>
      <c r="W23" s="1026">
        <v>0</v>
      </c>
      <c r="X23" s="1028">
        <v>0</v>
      </c>
      <c r="Y23" s="1026">
        <v>0</v>
      </c>
      <c r="Z23" s="1031">
        <v>0</v>
      </c>
      <c r="AA23" s="1026">
        <v>164992.84999999998</v>
      </c>
      <c r="AB23" s="1031">
        <v>169003.11000000013</v>
      </c>
      <c r="AC23" s="975"/>
    </row>
    <row r="24" spans="1:29" ht="15">
      <c r="A24" s="642"/>
      <c r="B24" s="972"/>
      <c r="C24" s="1421" t="s">
        <v>1824</v>
      </c>
      <c r="D24" s="1422"/>
      <c r="E24" s="1423"/>
      <c r="F24" s="1005" t="s">
        <v>414</v>
      </c>
      <c r="G24" s="1006">
        <v>3789162.19</v>
      </c>
      <c r="H24" s="1007"/>
      <c r="I24" s="1008">
        <v>0</v>
      </c>
      <c r="J24" s="1009">
        <v>0</v>
      </c>
      <c r="K24" s="1463">
        <v>561493.74</v>
      </c>
      <c r="L24" s="1464"/>
      <c r="M24" s="1010">
        <v>73180</v>
      </c>
      <c r="N24" s="1011">
        <v>634673.74</v>
      </c>
      <c r="O24" s="1011">
        <v>0</v>
      </c>
      <c r="P24" s="1463">
        <v>0</v>
      </c>
      <c r="Q24" s="1464"/>
      <c r="R24" s="1465">
        <v>555558.5</v>
      </c>
      <c r="S24" s="1464"/>
      <c r="T24" s="1010">
        <v>73180</v>
      </c>
      <c r="U24" s="1012">
        <v>628738.5</v>
      </c>
      <c r="V24" s="1013"/>
      <c r="W24" s="1014">
        <v>711418.36</v>
      </c>
      <c r="X24" s="1015">
        <v>711418.36</v>
      </c>
      <c r="Y24" s="1014">
        <v>1229191.49</v>
      </c>
      <c r="Z24" s="1012">
        <v>1174191.49</v>
      </c>
      <c r="AA24" s="1014">
        <v>1213878.6000000003</v>
      </c>
      <c r="AB24" s="1012">
        <v>1274813.8400000001</v>
      </c>
      <c r="AC24" s="975"/>
    </row>
    <row r="25" spans="1:29" ht="15">
      <c r="A25" s="642"/>
      <c r="B25" s="972"/>
      <c r="C25" s="1424"/>
      <c r="D25" s="1425"/>
      <c r="E25" s="1426"/>
      <c r="F25" s="1016" t="s">
        <v>619</v>
      </c>
      <c r="G25" s="1017">
        <v>2499369.79</v>
      </c>
      <c r="H25" s="1018"/>
      <c r="I25" s="1019">
        <v>0</v>
      </c>
      <c r="J25" s="1020">
        <v>0</v>
      </c>
      <c r="K25" s="1466">
        <v>912970.38</v>
      </c>
      <c r="L25" s="1467"/>
      <c r="M25" s="1020">
        <v>3600</v>
      </c>
      <c r="N25" s="1022">
        <v>916570.38</v>
      </c>
      <c r="O25" s="1022">
        <v>0</v>
      </c>
      <c r="P25" s="1466">
        <v>0</v>
      </c>
      <c r="Q25" s="1467"/>
      <c r="R25" s="1466">
        <v>899245.38</v>
      </c>
      <c r="S25" s="1467"/>
      <c r="T25" s="1020">
        <v>3600</v>
      </c>
      <c r="U25" s="1023">
        <v>902845.38</v>
      </c>
      <c r="V25" s="1018"/>
      <c r="W25" s="1019">
        <v>590542.63</v>
      </c>
      <c r="X25" s="1021">
        <v>590542.63</v>
      </c>
      <c r="Y25" s="1019">
        <v>462379.54</v>
      </c>
      <c r="Z25" s="1024">
        <v>462379.54</v>
      </c>
      <c r="AA25" s="1019">
        <v>529877.24000000022</v>
      </c>
      <c r="AB25" s="1024">
        <v>543602.24000000022</v>
      </c>
      <c r="AC25" s="975"/>
    </row>
    <row r="26" spans="1:29" ht="15">
      <c r="A26" s="642"/>
      <c r="B26" s="972"/>
      <c r="C26" s="1460"/>
      <c r="D26" s="1461"/>
      <c r="E26" s="1462"/>
      <c r="F26" s="1016" t="s">
        <v>422</v>
      </c>
      <c r="G26" s="1017">
        <v>1218455.9099999999</v>
      </c>
      <c r="H26" s="1018"/>
      <c r="I26" s="1019">
        <v>0</v>
      </c>
      <c r="J26" s="1020">
        <v>0</v>
      </c>
      <c r="K26" s="1466">
        <v>1019584.03</v>
      </c>
      <c r="L26" s="1467"/>
      <c r="M26" s="1020">
        <v>0</v>
      </c>
      <c r="N26" s="1022">
        <v>1019584.03</v>
      </c>
      <c r="O26" s="1022">
        <v>0</v>
      </c>
      <c r="P26" s="1466">
        <v>0</v>
      </c>
      <c r="Q26" s="1467"/>
      <c r="R26" s="1466">
        <v>486654.03</v>
      </c>
      <c r="S26" s="1467"/>
      <c r="T26" s="1020">
        <v>0</v>
      </c>
      <c r="U26" s="1023">
        <v>486654.03</v>
      </c>
      <c r="V26" s="1018"/>
      <c r="W26" s="1019">
        <v>160871.88</v>
      </c>
      <c r="X26" s="1021">
        <v>693801.88</v>
      </c>
      <c r="Y26" s="1019">
        <v>34000</v>
      </c>
      <c r="Z26" s="1024">
        <v>34000</v>
      </c>
      <c r="AA26" s="1019">
        <v>3999.9999999998836</v>
      </c>
      <c r="AB26" s="1024">
        <v>3999.9999999998836</v>
      </c>
      <c r="AC26" s="975"/>
    </row>
    <row r="27" spans="1:29" ht="15.75">
      <c r="A27" s="642"/>
      <c r="B27" s="972"/>
      <c r="C27" s="1418" t="s">
        <v>1902</v>
      </c>
      <c r="D27" s="1419"/>
      <c r="E27" s="1419"/>
      <c r="F27" s="1420"/>
      <c r="G27" s="1025">
        <v>7506987.8899999997</v>
      </c>
      <c r="H27" s="1018"/>
      <c r="I27" s="1026">
        <v>0</v>
      </c>
      <c r="J27" s="1027">
        <v>0</v>
      </c>
      <c r="K27" s="1443">
        <v>2494048.15</v>
      </c>
      <c r="L27" s="1444"/>
      <c r="M27" s="1027">
        <v>76780</v>
      </c>
      <c r="N27" s="1029">
        <v>2570828.15</v>
      </c>
      <c r="O27" s="1029">
        <v>0</v>
      </c>
      <c r="P27" s="1443">
        <v>0</v>
      </c>
      <c r="Q27" s="1444"/>
      <c r="R27" s="1443">
        <v>1941457.91</v>
      </c>
      <c r="S27" s="1444"/>
      <c r="T27" s="1027">
        <v>76780</v>
      </c>
      <c r="U27" s="1030">
        <v>2018237.91</v>
      </c>
      <c r="V27" s="1018"/>
      <c r="W27" s="1026">
        <v>1462832.87</v>
      </c>
      <c r="X27" s="1028">
        <v>1995762.87</v>
      </c>
      <c r="Y27" s="1026">
        <v>1725571.03</v>
      </c>
      <c r="Z27" s="1031">
        <v>1670571.03</v>
      </c>
      <c r="AA27" s="1026">
        <v>1747755.84</v>
      </c>
      <c r="AB27" s="1031">
        <v>1822416.0799999994</v>
      </c>
      <c r="AC27" s="975"/>
    </row>
    <row r="28" spans="1:29" ht="15">
      <c r="A28" s="642"/>
      <c r="B28" s="972"/>
      <c r="C28" s="1421" t="s">
        <v>1812</v>
      </c>
      <c r="D28" s="1422"/>
      <c r="E28" s="1423"/>
      <c r="F28" s="1005" t="s">
        <v>414</v>
      </c>
      <c r="G28" s="1006">
        <v>80073048.120000005</v>
      </c>
      <c r="H28" s="1007"/>
      <c r="I28" s="1008">
        <v>57550889.009999998</v>
      </c>
      <c r="J28" s="1009">
        <v>58201280.789999999</v>
      </c>
      <c r="K28" s="1463">
        <v>2170321.15</v>
      </c>
      <c r="L28" s="1464"/>
      <c r="M28" s="1010">
        <v>2535342.2999999998</v>
      </c>
      <c r="N28" s="1011">
        <v>4705663.45</v>
      </c>
      <c r="O28" s="1011">
        <v>57080883.18</v>
      </c>
      <c r="P28" s="1463">
        <v>58201280.789999999</v>
      </c>
      <c r="Q28" s="1464"/>
      <c r="R28" s="1465">
        <v>2108270.4500000002</v>
      </c>
      <c r="S28" s="1464"/>
      <c r="T28" s="1010">
        <v>2535342.13</v>
      </c>
      <c r="U28" s="1012">
        <v>4643612.58</v>
      </c>
      <c r="V28" s="1013"/>
      <c r="W28" s="1014">
        <v>2354918.11</v>
      </c>
      <c r="X28" s="1015">
        <v>2354918.11</v>
      </c>
      <c r="Y28" s="1014">
        <v>1454306.36</v>
      </c>
      <c r="Z28" s="1012">
        <v>1454306.36</v>
      </c>
      <c r="AA28" s="1014">
        <v>13356879.410000008</v>
      </c>
      <c r="AB28" s="1012">
        <v>13418930.280000009</v>
      </c>
      <c r="AC28" s="975"/>
    </row>
    <row r="29" spans="1:29" ht="15">
      <c r="A29" s="642"/>
      <c r="B29" s="972"/>
      <c r="C29" s="1424"/>
      <c r="D29" s="1425"/>
      <c r="E29" s="1426"/>
      <c r="F29" s="1016" t="s">
        <v>619</v>
      </c>
      <c r="G29" s="1017">
        <v>51459459.770000003</v>
      </c>
      <c r="H29" s="1018"/>
      <c r="I29" s="1019">
        <v>35437544.859999999</v>
      </c>
      <c r="J29" s="1020">
        <v>35256322.350000001</v>
      </c>
      <c r="K29" s="1466">
        <v>-1152908.83</v>
      </c>
      <c r="L29" s="1467"/>
      <c r="M29" s="1020">
        <v>6925394.8499999996</v>
      </c>
      <c r="N29" s="1022">
        <v>5772486.0199999996</v>
      </c>
      <c r="O29" s="1022">
        <v>35558901.950000003</v>
      </c>
      <c r="P29" s="1466">
        <v>33411934.489999998</v>
      </c>
      <c r="Q29" s="1467"/>
      <c r="R29" s="1466">
        <v>-3665381.56</v>
      </c>
      <c r="S29" s="1467"/>
      <c r="T29" s="1020">
        <v>9568221.6899999995</v>
      </c>
      <c r="U29" s="1023">
        <v>5902840.1299999999</v>
      </c>
      <c r="V29" s="1018"/>
      <c r="W29" s="1019">
        <v>2682764.8199999998</v>
      </c>
      <c r="X29" s="1021">
        <v>2682764.8199999998</v>
      </c>
      <c r="Y29" s="1019">
        <v>2936577.66</v>
      </c>
      <c r="Z29" s="1024">
        <v>3267902.01</v>
      </c>
      <c r="AA29" s="1019">
        <v>4811308.9200000018</v>
      </c>
      <c r="AB29" s="1024">
        <v>6194018.3200000059</v>
      </c>
      <c r="AC29" s="975"/>
    </row>
    <row r="30" spans="1:29" ht="15">
      <c r="A30" s="642"/>
      <c r="B30" s="972"/>
      <c r="C30" s="1460"/>
      <c r="D30" s="1461"/>
      <c r="E30" s="1462"/>
      <c r="F30" s="1016" t="s">
        <v>422</v>
      </c>
      <c r="G30" s="1017">
        <v>7618518.2699999996</v>
      </c>
      <c r="H30" s="1018"/>
      <c r="I30" s="1019">
        <v>6594018.7300000004</v>
      </c>
      <c r="J30" s="1020">
        <v>6593874.4900000002</v>
      </c>
      <c r="K30" s="1466">
        <v>504449.54</v>
      </c>
      <c r="L30" s="1467"/>
      <c r="M30" s="1020">
        <v>176750</v>
      </c>
      <c r="N30" s="1022">
        <v>681199.54</v>
      </c>
      <c r="O30" s="1022">
        <v>5192330.12</v>
      </c>
      <c r="P30" s="1466">
        <v>5118344.8499999996</v>
      </c>
      <c r="Q30" s="1467"/>
      <c r="R30" s="1466">
        <v>1770887.12</v>
      </c>
      <c r="S30" s="1467"/>
      <c r="T30" s="1020">
        <v>327371.21000000002</v>
      </c>
      <c r="U30" s="1023">
        <v>2098258.33</v>
      </c>
      <c r="V30" s="1018"/>
      <c r="W30" s="1019">
        <v>321750</v>
      </c>
      <c r="X30" s="1021">
        <v>296750</v>
      </c>
      <c r="Y30" s="1019">
        <v>5500</v>
      </c>
      <c r="Z30" s="1024">
        <v>5500</v>
      </c>
      <c r="AA30" s="1019">
        <v>16194.239999999292</v>
      </c>
      <c r="AB30" s="1024">
        <v>99665.089999999851</v>
      </c>
      <c r="AC30" s="975"/>
    </row>
    <row r="31" spans="1:29" ht="15.75">
      <c r="A31" s="642"/>
      <c r="B31" s="972"/>
      <c r="C31" s="1418" t="s">
        <v>1903</v>
      </c>
      <c r="D31" s="1419"/>
      <c r="E31" s="1419"/>
      <c r="F31" s="1420"/>
      <c r="G31" s="1025">
        <v>139151026.16</v>
      </c>
      <c r="H31" s="1018"/>
      <c r="I31" s="1026">
        <v>99582452.599999994</v>
      </c>
      <c r="J31" s="1027">
        <v>100051477.63</v>
      </c>
      <c r="K31" s="1443">
        <v>1521861.86</v>
      </c>
      <c r="L31" s="1444"/>
      <c r="M31" s="1027">
        <v>9637487.1500000004</v>
      </c>
      <c r="N31" s="1029">
        <v>11159349.01</v>
      </c>
      <c r="O31" s="1029">
        <v>97832115.25</v>
      </c>
      <c r="P31" s="1443">
        <v>96731560.129999995</v>
      </c>
      <c r="Q31" s="1444"/>
      <c r="R31" s="1443">
        <v>213776.01</v>
      </c>
      <c r="S31" s="1444"/>
      <c r="T31" s="1027">
        <v>12430935.029999999</v>
      </c>
      <c r="U31" s="1030">
        <v>12644711.039999999</v>
      </c>
      <c r="V31" s="1018"/>
      <c r="W31" s="1026">
        <v>5359432.93</v>
      </c>
      <c r="X31" s="1028">
        <v>5334432.93</v>
      </c>
      <c r="Y31" s="1026">
        <v>4396384.0199999996</v>
      </c>
      <c r="Z31" s="1031">
        <v>4727708.37</v>
      </c>
      <c r="AA31" s="1026">
        <v>18184382.570000004</v>
      </c>
      <c r="AB31" s="1031">
        <v>19712613.690000001</v>
      </c>
      <c r="AC31" s="975"/>
    </row>
    <row r="32" spans="1:29" ht="15">
      <c r="A32" s="642"/>
      <c r="B32" s="972"/>
      <c r="C32" s="1421" t="s">
        <v>1806</v>
      </c>
      <c r="D32" s="1422"/>
      <c r="E32" s="1423"/>
      <c r="F32" s="1005" t="s">
        <v>414</v>
      </c>
      <c r="G32" s="1006">
        <v>4228119.95</v>
      </c>
      <c r="H32" s="1007"/>
      <c r="I32" s="1008">
        <v>3318110.05</v>
      </c>
      <c r="J32" s="1009">
        <v>3253913.7</v>
      </c>
      <c r="K32" s="1463">
        <v>122965.95</v>
      </c>
      <c r="L32" s="1464"/>
      <c r="M32" s="1010">
        <v>236580</v>
      </c>
      <c r="N32" s="1011">
        <v>359545.95</v>
      </c>
      <c r="O32" s="1011">
        <v>3340869.91</v>
      </c>
      <c r="P32" s="1463">
        <v>3253913.7</v>
      </c>
      <c r="Q32" s="1464"/>
      <c r="R32" s="1465">
        <v>122965.84</v>
      </c>
      <c r="S32" s="1464"/>
      <c r="T32" s="1010">
        <v>236580</v>
      </c>
      <c r="U32" s="1012">
        <v>359545.84</v>
      </c>
      <c r="V32" s="1013"/>
      <c r="W32" s="1014">
        <v>296909.33</v>
      </c>
      <c r="X32" s="1015">
        <v>296909.33</v>
      </c>
      <c r="Y32" s="1014">
        <v>225004.62</v>
      </c>
      <c r="Z32" s="1012">
        <v>225004.62</v>
      </c>
      <c r="AA32" s="1014">
        <v>92746.350000000035</v>
      </c>
      <c r="AB32" s="1012">
        <v>92746.459999999905</v>
      </c>
      <c r="AC32" s="975"/>
    </row>
    <row r="33" spans="1:29" ht="15">
      <c r="A33" s="642"/>
      <c r="B33" s="972"/>
      <c r="C33" s="1424"/>
      <c r="D33" s="1425"/>
      <c r="E33" s="1426"/>
      <c r="F33" s="1016" t="s">
        <v>619</v>
      </c>
      <c r="G33" s="1017">
        <v>3341595.28</v>
      </c>
      <c r="H33" s="1018"/>
      <c r="I33" s="1019">
        <v>3329503.65</v>
      </c>
      <c r="J33" s="1020">
        <v>3120747.46</v>
      </c>
      <c r="K33" s="1466">
        <v>8986.77</v>
      </c>
      <c r="L33" s="1467"/>
      <c r="M33" s="1020">
        <v>3104.86</v>
      </c>
      <c r="N33" s="1022">
        <v>12091.63</v>
      </c>
      <c r="O33" s="1022">
        <v>3371891.87</v>
      </c>
      <c r="P33" s="1466">
        <v>3098776.01</v>
      </c>
      <c r="Q33" s="1467"/>
      <c r="R33" s="1466">
        <v>26996.66</v>
      </c>
      <c r="S33" s="1467"/>
      <c r="T33" s="1020">
        <v>3104.86</v>
      </c>
      <c r="U33" s="1023">
        <v>30101.52</v>
      </c>
      <c r="V33" s="1018"/>
      <c r="W33" s="1019">
        <v>0</v>
      </c>
      <c r="X33" s="1021">
        <v>0</v>
      </c>
      <c r="Y33" s="1019">
        <v>0</v>
      </c>
      <c r="Z33" s="1024">
        <v>0</v>
      </c>
      <c r="AA33" s="1019">
        <v>208756.18999999983</v>
      </c>
      <c r="AB33" s="1024">
        <v>212717.75000000003</v>
      </c>
      <c r="AC33" s="975"/>
    </row>
    <row r="34" spans="1:29" ht="15">
      <c r="A34" s="642"/>
      <c r="B34" s="972"/>
      <c r="C34" s="1460"/>
      <c r="D34" s="1461"/>
      <c r="E34" s="1462"/>
      <c r="F34" s="1016" t="s">
        <v>422</v>
      </c>
      <c r="G34" s="1017">
        <v>508070.52</v>
      </c>
      <c r="H34" s="1018"/>
      <c r="I34" s="1019">
        <v>508070.52</v>
      </c>
      <c r="J34" s="1020">
        <v>487156.15</v>
      </c>
      <c r="K34" s="1466">
        <v>0</v>
      </c>
      <c r="L34" s="1467"/>
      <c r="M34" s="1020">
        <v>0</v>
      </c>
      <c r="N34" s="1022">
        <v>0</v>
      </c>
      <c r="O34" s="1022">
        <v>527176.6</v>
      </c>
      <c r="P34" s="1466">
        <v>537241.18000000005</v>
      </c>
      <c r="Q34" s="1467"/>
      <c r="R34" s="1466">
        <v>0</v>
      </c>
      <c r="S34" s="1467"/>
      <c r="T34" s="1020">
        <v>0</v>
      </c>
      <c r="U34" s="1023">
        <v>0</v>
      </c>
      <c r="V34" s="1018"/>
      <c r="W34" s="1019">
        <v>0</v>
      </c>
      <c r="X34" s="1021">
        <v>0</v>
      </c>
      <c r="Y34" s="1019">
        <v>0</v>
      </c>
      <c r="Z34" s="1024">
        <v>0</v>
      </c>
      <c r="AA34" s="1019">
        <v>20914.369999999995</v>
      </c>
      <c r="AB34" s="1024">
        <v>-29170.660000000033</v>
      </c>
      <c r="AC34" s="975"/>
    </row>
    <row r="35" spans="1:29" ht="15.75">
      <c r="A35" s="642"/>
      <c r="B35" s="972"/>
      <c r="C35" s="1418" t="s">
        <v>1904</v>
      </c>
      <c r="D35" s="1419"/>
      <c r="E35" s="1419"/>
      <c r="F35" s="1420"/>
      <c r="G35" s="1025">
        <v>8077785.75</v>
      </c>
      <c r="H35" s="1018"/>
      <c r="I35" s="1026">
        <v>7155684.2199999997</v>
      </c>
      <c r="J35" s="1027">
        <v>6861817.3099999996</v>
      </c>
      <c r="K35" s="1443">
        <v>131952.72</v>
      </c>
      <c r="L35" s="1444"/>
      <c r="M35" s="1027">
        <v>239684.86</v>
      </c>
      <c r="N35" s="1029">
        <v>371637.58</v>
      </c>
      <c r="O35" s="1029">
        <v>7239938.3799999999</v>
      </c>
      <c r="P35" s="1443">
        <v>6889930.8899999997</v>
      </c>
      <c r="Q35" s="1444"/>
      <c r="R35" s="1443">
        <v>149962.5</v>
      </c>
      <c r="S35" s="1444"/>
      <c r="T35" s="1027">
        <v>239684.86</v>
      </c>
      <c r="U35" s="1030">
        <v>389647.35999999999</v>
      </c>
      <c r="V35" s="1018"/>
      <c r="W35" s="1026">
        <v>296909.33</v>
      </c>
      <c r="X35" s="1028">
        <v>296909.33</v>
      </c>
      <c r="Y35" s="1026">
        <v>225004.62</v>
      </c>
      <c r="Z35" s="1031">
        <v>225004.62</v>
      </c>
      <c r="AA35" s="1026">
        <v>322416.91000000027</v>
      </c>
      <c r="AB35" s="1031">
        <v>276293.55000000034</v>
      </c>
      <c r="AC35" s="975"/>
    </row>
    <row r="36" spans="1:29" ht="15">
      <c r="A36" s="642"/>
      <c r="B36" s="972"/>
      <c r="C36" s="1421" t="s">
        <v>1808</v>
      </c>
      <c r="D36" s="1422"/>
      <c r="E36" s="1423"/>
      <c r="F36" s="1005" t="s">
        <v>414</v>
      </c>
      <c r="G36" s="1006">
        <v>4762493.0599999996</v>
      </c>
      <c r="H36" s="1007"/>
      <c r="I36" s="1008">
        <v>3508008.91</v>
      </c>
      <c r="J36" s="1009">
        <v>3481415.56</v>
      </c>
      <c r="K36" s="1463">
        <v>135313.75</v>
      </c>
      <c r="L36" s="1464"/>
      <c r="M36" s="1010">
        <v>408081</v>
      </c>
      <c r="N36" s="1011">
        <v>543394.75</v>
      </c>
      <c r="O36" s="1011">
        <v>3508019.43</v>
      </c>
      <c r="P36" s="1463">
        <v>3481415.56</v>
      </c>
      <c r="Q36" s="1464"/>
      <c r="R36" s="1465">
        <v>108560.05</v>
      </c>
      <c r="S36" s="1464"/>
      <c r="T36" s="1010">
        <v>408081</v>
      </c>
      <c r="U36" s="1012">
        <v>516641.05</v>
      </c>
      <c r="V36" s="1013"/>
      <c r="W36" s="1014">
        <v>456576.57</v>
      </c>
      <c r="X36" s="1015">
        <v>456576.57</v>
      </c>
      <c r="Y36" s="1014">
        <v>153512.5</v>
      </c>
      <c r="Z36" s="1012">
        <v>153512.5</v>
      </c>
      <c r="AA36" s="1014">
        <v>127593.67999999953</v>
      </c>
      <c r="AB36" s="1012">
        <v>154347.37999999948</v>
      </c>
      <c r="AC36" s="975"/>
    </row>
    <row r="37" spans="1:29" ht="15">
      <c r="A37" s="642"/>
      <c r="B37" s="972"/>
      <c r="C37" s="1424"/>
      <c r="D37" s="1425"/>
      <c r="E37" s="1426"/>
      <c r="F37" s="1016" t="s">
        <v>619</v>
      </c>
      <c r="G37" s="1017">
        <v>877446.62</v>
      </c>
      <c r="H37" s="1018"/>
      <c r="I37" s="1019">
        <v>866073.11</v>
      </c>
      <c r="J37" s="1020">
        <v>843481.93</v>
      </c>
      <c r="K37" s="1466">
        <v>11373.51</v>
      </c>
      <c r="L37" s="1467"/>
      <c r="M37" s="1020">
        <v>0</v>
      </c>
      <c r="N37" s="1022">
        <v>11373.51</v>
      </c>
      <c r="O37" s="1022">
        <v>931256.71</v>
      </c>
      <c r="P37" s="1466">
        <v>816184.54</v>
      </c>
      <c r="Q37" s="1467"/>
      <c r="R37" s="1466">
        <v>8879.0499999999993</v>
      </c>
      <c r="S37" s="1467"/>
      <c r="T37" s="1020">
        <v>0</v>
      </c>
      <c r="U37" s="1023">
        <v>8879.0499999999993</v>
      </c>
      <c r="V37" s="1018"/>
      <c r="W37" s="1019">
        <v>0</v>
      </c>
      <c r="X37" s="1021">
        <v>0</v>
      </c>
      <c r="Y37" s="1019">
        <v>0</v>
      </c>
      <c r="Z37" s="1024">
        <v>0</v>
      </c>
      <c r="AA37" s="1019">
        <v>22591.179999999942</v>
      </c>
      <c r="AB37" s="1024">
        <v>52383.029999999955</v>
      </c>
      <c r="AC37" s="975"/>
    </row>
    <row r="38" spans="1:29" ht="15">
      <c r="A38" s="642"/>
      <c r="B38" s="972"/>
      <c r="C38" s="1460"/>
      <c r="D38" s="1461"/>
      <c r="E38" s="1462"/>
      <c r="F38" s="1016" t="s">
        <v>422</v>
      </c>
      <c r="G38" s="1017">
        <v>325544.38</v>
      </c>
      <c r="H38" s="1018"/>
      <c r="I38" s="1019">
        <v>325543.8</v>
      </c>
      <c r="J38" s="1020">
        <v>321855.78999999998</v>
      </c>
      <c r="K38" s="1466">
        <v>0.57999999999999996</v>
      </c>
      <c r="L38" s="1467"/>
      <c r="M38" s="1020">
        <v>0</v>
      </c>
      <c r="N38" s="1022">
        <v>0.57999999999999996</v>
      </c>
      <c r="O38" s="1022">
        <v>293564.23</v>
      </c>
      <c r="P38" s="1466">
        <v>321720.65000000002</v>
      </c>
      <c r="Q38" s="1467"/>
      <c r="R38" s="1466">
        <v>0.57999999999999996</v>
      </c>
      <c r="S38" s="1467"/>
      <c r="T38" s="1020">
        <v>0</v>
      </c>
      <c r="U38" s="1023">
        <v>0.57999999999999996</v>
      </c>
      <c r="V38" s="1018"/>
      <c r="W38" s="1019">
        <v>0</v>
      </c>
      <c r="X38" s="1021">
        <v>0</v>
      </c>
      <c r="Y38" s="1019">
        <v>0</v>
      </c>
      <c r="Z38" s="1024">
        <v>0</v>
      </c>
      <c r="AA38" s="1019">
        <v>3688.0100000000257</v>
      </c>
      <c r="AB38" s="1024">
        <v>3823.1499999999814</v>
      </c>
      <c r="AC38" s="975"/>
    </row>
    <row r="39" spans="1:29" ht="15.75">
      <c r="A39" s="642"/>
      <c r="B39" s="972"/>
      <c r="C39" s="1418" t="s">
        <v>1905</v>
      </c>
      <c r="D39" s="1419"/>
      <c r="E39" s="1419"/>
      <c r="F39" s="1420"/>
      <c r="G39" s="1025">
        <v>5965484.0599999996</v>
      </c>
      <c r="H39" s="1018"/>
      <c r="I39" s="1026">
        <v>4699625.82</v>
      </c>
      <c r="J39" s="1027">
        <v>4646753.28</v>
      </c>
      <c r="K39" s="1443">
        <v>146687.84</v>
      </c>
      <c r="L39" s="1444"/>
      <c r="M39" s="1027">
        <v>408081</v>
      </c>
      <c r="N39" s="1029">
        <v>554768.84</v>
      </c>
      <c r="O39" s="1029">
        <v>4732840.37</v>
      </c>
      <c r="P39" s="1443">
        <v>4619320.75</v>
      </c>
      <c r="Q39" s="1444"/>
      <c r="R39" s="1443">
        <v>117439.67999999999</v>
      </c>
      <c r="S39" s="1444"/>
      <c r="T39" s="1027">
        <v>408081</v>
      </c>
      <c r="U39" s="1030">
        <v>525520.68000000005</v>
      </c>
      <c r="V39" s="1018"/>
      <c r="W39" s="1026">
        <v>456576.57</v>
      </c>
      <c r="X39" s="1028">
        <v>456576.57</v>
      </c>
      <c r="Y39" s="1026">
        <v>153512.5</v>
      </c>
      <c r="Z39" s="1031">
        <v>153512.5</v>
      </c>
      <c r="AA39" s="1026">
        <v>153872.86999999936</v>
      </c>
      <c r="AB39" s="1031">
        <v>210553.55999999953</v>
      </c>
      <c r="AC39" s="975"/>
    </row>
    <row r="40" spans="1:29" ht="15">
      <c r="A40" s="642"/>
      <c r="B40" s="972"/>
      <c r="C40" s="1421" t="s">
        <v>1810</v>
      </c>
      <c r="D40" s="1422"/>
      <c r="E40" s="1423"/>
      <c r="F40" s="1005" t="s">
        <v>414</v>
      </c>
      <c r="G40" s="1006">
        <v>2025772.36</v>
      </c>
      <c r="H40" s="1007"/>
      <c r="I40" s="1008">
        <v>1852319.62</v>
      </c>
      <c r="J40" s="1009">
        <v>1811623.5</v>
      </c>
      <c r="K40" s="1463">
        <v>112952.74</v>
      </c>
      <c r="L40" s="1464"/>
      <c r="M40" s="1010">
        <v>22500</v>
      </c>
      <c r="N40" s="1011">
        <v>135452.74</v>
      </c>
      <c r="O40" s="1011">
        <v>1854063.84</v>
      </c>
      <c r="P40" s="1463">
        <v>1811623.5</v>
      </c>
      <c r="Q40" s="1464"/>
      <c r="R40" s="1465">
        <v>112952.84</v>
      </c>
      <c r="S40" s="1464"/>
      <c r="T40" s="1010">
        <v>22500</v>
      </c>
      <c r="U40" s="1012">
        <v>135452.84</v>
      </c>
      <c r="V40" s="1013"/>
      <c r="W40" s="1014">
        <v>38000</v>
      </c>
      <c r="X40" s="1015">
        <v>38000</v>
      </c>
      <c r="Y40" s="1014">
        <v>0</v>
      </c>
      <c r="Z40" s="1012">
        <v>0</v>
      </c>
      <c r="AA40" s="1014">
        <v>40696.120000000112</v>
      </c>
      <c r="AB40" s="1012">
        <v>40696.020000000106</v>
      </c>
      <c r="AC40" s="975"/>
    </row>
    <row r="41" spans="1:29" ht="15">
      <c r="A41" s="642"/>
      <c r="B41" s="972"/>
      <c r="C41" s="1424"/>
      <c r="D41" s="1425"/>
      <c r="E41" s="1426"/>
      <c r="F41" s="1016" t="s">
        <v>619</v>
      </c>
      <c r="G41" s="1017">
        <v>1322679.9099999999</v>
      </c>
      <c r="H41" s="1018"/>
      <c r="I41" s="1019">
        <v>1136060.1100000001</v>
      </c>
      <c r="J41" s="1020">
        <v>1077969.04</v>
      </c>
      <c r="K41" s="1466">
        <v>8366.84</v>
      </c>
      <c r="L41" s="1467"/>
      <c r="M41" s="1020">
        <v>178252.96</v>
      </c>
      <c r="N41" s="1022">
        <v>186619.8</v>
      </c>
      <c r="O41" s="1022">
        <v>1183493.19</v>
      </c>
      <c r="P41" s="1466">
        <v>1035564.52</v>
      </c>
      <c r="Q41" s="1467"/>
      <c r="R41" s="1466">
        <v>-29355.72</v>
      </c>
      <c r="S41" s="1467"/>
      <c r="T41" s="1020">
        <v>178252.96</v>
      </c>
      <c r="U41" s="1023">
        <v>148897.24</v>
      </c>
      <c r="V41" s="1018"/>
      <c r="W41" s="1019">
        <v>0</v>
      </c>
      <c r="X41" s="1021">
        <v>0</v>
      </c>
      <c r="Y41" s="1019">
        <v>0</v>
      </c>
      <c r="Z41" s="1024">
        <v>0</v>
      </c>
      <c r="AA41" s="1019">
        <v>58091.069999999891</v>
      </c>
      <c r="AB41" s="1024">
        <v>138218.14999999991</v>
      </c>
      <c r="AC41" s="975"/>
    </row>
    <row r="42" spans="1:29" ht="15">
      <c r="A42" s="642"/>
      <c r="B42" s="972"/>
      <c r="C42" s="1460"/>
      <c r="D42" s="1461"/>
      <c r="E42" s="1462"/>
      <c r="F42" s="1016" t="s">
        <v>422</v>
      </c>
      <c r="G42" s="1017">
        <v>4597608.43</v>
      </c>
      <c r="H42" s="1018"/>
      <c r="I42" s="1019">
        <v>4557442.4400000004</v>
      </c>
      <c r="J42" s="1020">
        <v>4529809.8099999996</v>
      </c>
      <c r="K42" s="1466">
        <v>39966.800000000003</v>
      </c>
      <c r="L42" s="1467"/>
      <c r="M42" s="1020">
        <v>199.19</v>
      </c>
      <c r="N42" s="1022">
        <v>40165.99</v>
      </c>
      <c r="O42" s="1022">
        <v>4557442.4400000004</v>
      </c>
      <c r="P42" s="1466">
        <v>4523851.2699999996</v>
      </c>
      <c r="Q42" s="1467"/>
      <c r="R42" s="1466">
        <v>39966.800000000003</v>
      </c>
      <c r="S42" s="1467"/>
      <c r="T42" s="1020">
        <v>199.19</v>
      </c>
      <c r="U42" s="1023">
        <v>40165.99</v>
      </c>
      <c r="V42" s="1018"/>
      <c r="W42" s="1019">
        <v>0</v>
      </c>
      <c r="X42" s="1021">
        <v>0</v>
      </c>
      <c r="Y42" s="1019">
        <v>0</v>
      </c>
      <c r="Z42" s="1024">
        <v>0</v>
      </c>
      <c r="AA42" s="1019">
        <v>27632.630000000114</v>
      </c>
      <c r="AB42" s="1024">
        <v>33591.170000000151</v>
      </c>
      <c r="AC42" s="975"/>
    </row>
    <row r="43" spans="1:29" ht="15.75">
      <c r="A43" s="642"/>
      <c r="B43" s="972"/>
      <c r="C43" s="1418" t="s">
        <v>1906</v>
      </c>
      <c r="D43" s="1419"/>
      <c r="E43" s="1419"/>
      <c r="F43" s="1420"/>
      <c r="G43" s="1025">
        <v>7946060.7000000002</v>
      </c>
      <c r="H43" s="1018"/>
      <c r="I43" s="1026">
        <v>7545822.1699999999</v>
      </c>
      <c r="J43" s="1027">
        <v>7419402.3499999996</v>
      </c>
      <c r="K43" s="1443">
        <v>161286.38</v>
      </c>
      <c r="L43" s="1444"/>
      <c r="M43" s="1027">
        <v>200952.15</v>
      </c>
      <c r="N43" s="1029">
        <v>362238.53</v>
      </c>
      <c r="O43" s="1029">
        <v>7594999.4699999997</v>
      </c>
      <c r="P43" s="1443">
        <v>7371039.29</v>
      </c>
      <c r="Q43" s="1444"/>
      <c r="R43" s="1443">
        <v>123563.92</v>
      </c>
      <c r="S43" s="1444"/>
      <c r="T43" s="1027">
        <v>200952.15</v>
      </c>
      <c r="U43" s="1030">
        <v>324516.07</v>
      </c>
      <c r="V43" s="1018"/>
      <c r="W43" s="1026">
        <v>38000</v>
      </c>
      <c r="X43" s="1028">
        <v>38000</v>
      </c>
      <c r="Y43" s="1026">
        <v>0</v>
      </c>
      <c r="Z43" s="1031">
        <v>0</v>
      </c>
      <c r="AA43" s="1026">
        <v>126419.82000000053</v>
      </c>
      <c r="AB43" s="1031">
        <v>212505.34000000014</v>
      </c>
      <c r="AC43" s="975"/>
    </row>
    <row r="44" spans="1:29" ht="15">
      <c r="A44" s="642"/>
      <c r="B44" s="972"/>
      <c r="C44" s="1421" t="s">
        <v>1814</v>
      </c>
      <c r="D44" s="1422"/>
      <c r="E44" s="1423"/>
      <c r="F44" s="1005" t="s">
        <v>414</v>
      </c>
      <c r="G44" s="1006">
        <v>1825116.53</v>
      </c>
      <c r="H44" s="1007"/>
      <c r="I44" s="1008">
        <v>1748329.42</v>
      </c>
      <c r="J44" s="1009">
        <v>1715297.92</v>
      </c>
      <c r="K44" s="1463">
        <v>-16722.97</v>
      </c>
      <c r="L44" s="1464"/>
      <c r="M44" s="1010">
        <v>68509.070000000007</v>
      </c>
      <c r="N44" s="1011">
        <v>51786.1</v>
      </c>
      <c r="O44" s="1011">
        <v>1744767.77</v>
      </c>
      <c r="P44" s="1463">
        <v>1715297.92</v>
      </c>
      <c r="Q44" s="1464"/>
      <c r="R44" s="1465">
        <v>-16722.97</v>
      </c>
      <c r="S44" s="1464"/>
      <c r="T44" s="1010">
        <v>68509.070000000007</v>
      </c>
      <c r="U44" s="1012">
        <v>51786.1</v>
      </c>
      <c r="V44" s="1013"/>
      <c r="W44" s="1014">
        <v>25001.01</v>
      </c>
      <c r="X44" s="1015">
        <v>25001.01</v>
      </c>
      <c r="Y44" s="1014">
        <v>0</v>
      </c>
      <c r="Z44" s="1012">
        <v>0</v>
      </c>
      <c r="AA44" s="1014">
        <v>33031.500000000102</v>
      </c>
      <c r="AB44" s="1012">
        <v>33031.500000000102</v>
      </c>
      <c r="AC44" s="975"/>
    </row>
    <row r="45" spans="1:29" ht="15">
      <c r="A45" s="642"/>
      <c r="B45" s="972"/>
      <c r="C45" s="1424"/>
      <c r="D45" s="1425"/>
      <c r="E45" s="1426"/>
      <c r="F45" s="1016" t="s">
        <v>619</v>
      </c>
      <c r="G45" s="1017">
        <v>1203386.92</v>
      </c>
      <c r="H45" s="1018"/>
      <c r="I45" s="1019">
        <v>1075253.3</v>
      </c>
      <c r="J45" s="1020">
        <v>1004422.28</v>
      </c>
      <c r="K45" s="1466">
        <v>97213.05</v>
      </c>
      <c r="L45" s="1467"/>
      <c r="M45" s="1020">
        <v>29520.57</v>
      </c>
      <c r="N45" s="1022">
        <v>126733.62</v>
      </c>
      <c r="O45" s="1022">
        <v>1033258.3</v>
      </c>
      <c r="P45" s="1466">
        <v>950479.89</v>
      </c>
      <c r="Q45" s="1467"/>
      <c r="R45" s="1466">
        <v>122707.98</v>
      </c>
      <c r="S45" s="1467"/>
      <c r="T45" s="1020">
        <v>29520.57</v>
      </c>
      <c r="U45" s="1023">
        <v>152228.54999999999</v>
      </c>
      <c r="V45" s="1018"/>
      <c r="W45" s="1019">
        <v>1400</v>
      </c>
      <c r="X45" s="1021">
        <v>1400</v>
      </c>
      <c r="Y45" s="1019">
        <v>0</v>
      </c>
      <c r="Z45" s="1024">
        <v>0</v>
      </c>
      <c r="AA45" s="1019">
        <v>70831.019999999902</v>
      </c>
      <c r="AB45" s="1024">
        <v>99278.479999999923</v>
      </c>
      <c r="AC45" s="975"/>
    </row>
    <row r="46" spans="1:29" ht="15">
      <c r="A46" s="759"/>
      <c r="B46" s="972"/>
      <c r="C46" s="1460"/>
      <c r="D46" s="1461"/>
      <c r="E46" s="1462"/>
      <c r="F46" s="1016" t="s">
        <v>422</v>
      </c>
      <c r="G46" s="1017">
        <v>206144.35</v>
      </c>
      <c r="H46" s="1018"/>
      <c r="I46" s="1019">
        <v>201397.06</v>
      </c>
      <c r="J46" s="1020">
        <v>190430.09</v>
      </c>
      <c r="K46" s="1466">
        <v>-11646.38</v>
      </c>
      <c r="L46" s="1467"/>
      <c r="M46" s="1020">
        <v>16393.669999999998</v>
      </c>
      <c r="N46" s="1022">
        <v>4747.29</v>
      </c>
      <c r="O46" s="1022">
        <v>201322.6</v>
      </c>
      <c r="P46" s="1466">
        <v>190325.09</v>
      </c>
      <c r="Q46" s="1467"/>
      <c r="R46" s="1466">
        <v>-11571.92</v>
      </c>
      <c r="S46" s="1467"/>
      <c r="T46" s="1020">
        <v>16393.669999999998</v>
      </c>
      <c r="U46" s="1023">
        <v>4821.75</v>
      </c>
      <c r="V46" s="1018"/>
      <c r="W46" s="1019">
        <v>0</v>
      </c>
      <c r="X46" s="1021">
        <v>0</v>
      </c>
      <c r="Y46" s="1019">
        <v>0</v>
      </c>
      <c r="Z46" s="1024">
        <v>0</v>
      </c>
      <c r="AA46" s="1019">
        <v>10966.970000000008</v>
      </c>
      <c r="AB46" s="1024">
        <v>10997.510000000009</v>
      </c>
      <c r="AC46" s="975"/>
    </row>
    <row r="47" spans="1:29" ht="15.75">
      <c r="A47" s="759"/>
      <c r="B47" s="972"/>
      <c r="C47" s="1418" t="s">
        <v>1907</v>
      </c>
      <c r="D47" s="1419"/>
      <c r="E47" s="1419"/>
      <c r="F47" s="1420"/>
      <c r="G47" s="1025">
        <v>3234647.8</v>
      </c>
      <c r="H47" s="1018"/>
      <c r="I47" s="1026">
        <v>3024979.78</v>
      </c>
      <c r="J47" s="1027">
        <v>2910150.29</v>
      </c>
      <c r="K47" s="1443">
        <v>68843.7</v>
      </c>
      <c r="L47" s="1444"/>
      <c r="M47" s="1027">
        <v>114423.31</v>
      </c>
      <c r="N47" s="1029">
        <v>183267.01</v>
      </c>
      <c r="O47" s="1029">
        <v>2979348.67</v>
      </c>
      <c r="P47" s="1443">
        <v>2856102.9</v>
      </c>
      <c r="Q47" s="1444"/>
      <c r="R47" s="1443">
        <v>94413.09</v>
      </c>
      <c r="S47" s="1444"/>
      <c r="T47" s="1027">
        <v>114423.31</v>
      </c>
      <c r="U47" s="1030">
        <v>208836.4</v>
      </c>
      <c r="V47" s="1018"/>
      <c r="W47" s="1026">
        <v>26401.01</v>
      </c>
      <c r="X47" s="1028">
        <v>26401.01</v>
      </c>
      <c r="Y47" s="1026">
        <v>0</v>
      </c>
      <c r="Z47" s="1031">
        <v>0</v>
      </c>
      <c r="AA47" s="1026">
        <v>114829.48999999977</v>
      </c>
      <c r="AB47" s="1031">
        <v>143307.4899999999</v>
      </c>
      <c r="AC47" s="975"/>
    </row>
    <row r="48" spans="1:29" ht="15">
      <c r="A48" s="642"/>
      <c r="B48" s="972"/>
      <c r="C48" s="1421" t="s">
        <v>1816</v>
      </c>
      <c r="D48" s="1422"/>
      <c r="E48" s="1423"/>
      <c r="F48" s="1005" t="s">
        <v>414</v>
      </c>
      <c r="G48" s="1006">
        <v>4310951.1500000004</v>
      </c>
      <c r="H48" s="1007"/>
      <c r="I48" s="1008">
        <v>3808998.92</v>
      </c>
      <c r="J48" s="1009">
        <v>3585684.72</v>
      </c>
      <c r="K48" s="1463">
        <v>168579.39</v>
      </c>
      <c r="L48" s="1464"/>
      <c r="M48" s="1010">
        <v>321015.84000000003</v>
      </c>
      <c r="N48" s="1011">
        <v>489595.23</v>
      </c>
      <c r="O48" s="1011">
        <v>3808998.92</v>
      </c>
      <c r="P48" s="1463">
        <v>3585684.72</v>
      </c>
      <c r="Q48" s="1464"/>
      <c r="R48" s="1465">
        <v>168579.39</v>
      </c>
      <c r="S48" s="1464"/>
      <c r="T48" s="1010">
        <v>321015.84000000003</v>
      </c>
      <c r="U48" s="1012">
        <v>489595.23</v>
      </c>
      <c r="V48" s="1013"/>
      <c r="W48" s="1014">
        <v>12357</v>
      </c>
      <c r="X48" s="1015">
        <v>12357</v>
      </c>
      <c r="Y48" s="1014">
        <v>0</v>
      </c>
      <c r="Z48" s="1012">
        <v>0</v>
      </c>
      <c r="AA48" s="1014">
        <v>223314.20000000019</v>
      </c>
      <c r="AB48" s="1012">
        <v>223314.20000000019</v>
      </c>
      <c r="AC48" s="975"/>
    </row>
    <row r="49" spans="1:29" ht="15">
      <c r="A49" s="642"/>
      <c r="B49" s="972"/>
      <c r="C49" s="1424"/>
      <c r="D49" s="1425"/>
      <c r="E49" s="1426"/>
      <c r="F49" s="1016" t="s">
        <v>619</v>
      </c>
      <c r="G49" s="1017">
        <v>2328628.9700000002</v>
      </c>
      <c r="H49" s="1018"/>
      <c r="I49" s="1019">
        <v>1773761.82</v>
      </c>
      <c r="J49" s="1020">
        <v>1589281.46</v>
      </c>
      <c r="K49" s="1466">
        <v>208242.26</v>
      </c>
      <c r="L49" s="1467"/>
      <c r="M49" s="1020">
        <v>287853.89</v>
      </c>
      <c r="N49" s="1022">
        <v>496096.15</v>
      </c>
      <c r="O49" s="1022">
        <v>1627026.24</v>
      </c>
      <c r="P49" s="1466">
        <v>1408796.8</v>
      </c>
      <c r="Q49" s="1467"/>
      <c r="R49" s="1466">
        <v>350924.7</v>
      </c>
      <c r="S49" s="1467"/>
      <c r="T49" s="1020">
        <v>287853.89</v>
      </c>
      <c r="U49" s="1023">
        <v>638778.59</v>
      </c>
      <c r="V49" s="1018"/>
      <c r="W49" s="1019">
        <v>58771</v>
      </c>
      <c r="X49" s="1021">
        <v>58771</v>
      </c>
      <c r="Y49" s="1019">
        <v>0</v>
      </c>
      <c r="Z49" s="1024">
        <v>0</v>
      </c>
      <c r="AA49" s="1019">
        <v>184480.36000000022</v>
      </c>
      <c r="AB49" s="1024">
        <v>222282.58000000019</v>
      </c>
      <c r="AC49" s="975"/>
    </row>
    <row r="50" spans="1:29" ht="15">
      <c r="A50" s="642"/>
      <c r="B50" s="972"/>
      <c r="C50" s="1460"/>
      <c r="D50" s="1461"/>
      <c r="E50" s="1462"/>
      <c r="F50" s="1016" t="s">
        <v>422</v>
      </c>
      <c r="G50" s="1017">
        <v>891882.2</v>
      </c>
      <c r="H50" s="1018"/>
      <c r="I50" s="1019">
        <v>648660.14</v>
      </c>
      <c r="J50" s="1020">
        <v>637960.97</v>
      </c>
      <c r="K50" s="1466">
        <v>28382.85</v>
      </c>
      <c r="L50" s="1467"/>
      <c r="M50" s="1020">
        <v>30553.49</v>
      </c>
      <c r="N50" s="1022">
        <v>58936.34</v>
      </c>
      <c r="O50" s="1022">
        <v>619872.18999999994</v>
      </c>
      <c r="P50" s="1466">
        <v>609295.15</v>
      </c>
      <c r="Q50" s="1467"/>
      <c r="R50" s="1466">
        <v>56920.800000000003</v>
      </c>
      <c r="S50" s="1467"/>
      <c r="T50" s="1020">
        <v>30553.49</v>
      </c>
      <c r="U50" s="1023">
        <v>87474.29</v>
      </c>
      <c r="V50" s="1018"/>
      <c r="W50" s="1019">
        <v>184285.72</v>
      </c>
      <c r="X50" s="1021">
        <v>184285.72</v>
      </c>
      <c r="Y50" s="1019">
        <v>0</v>
      </c>
      <c r="Z50" s="1024">
        <v>0</v>
      </c>
      <c r="AA50" s="1019">
        <v>10699.169999999984</v>
      </c>
      <c r="AB50" s="1024">
        <v>10827.03999999995</v>
      </c>
      <c r="AC50" s="975"/>
    </row>
    <row r="51" spans="1:29" ht="15.75">
      <c r="A51" s="642"/>
      <c r="B51" s="972"/>
      <c r="C51" s="1418" t="s">
        <v>1908</v>
      </c>
      <c r="D51" s="1419"/>
      <c r="E51" s="1419"/>
      <c r="F51" s="1420"/>
      <c r="G51" s="1025">
        <v>7531462.3200000003</v>
      </c>
      <c r="H51" s="1018"/>
      <c r="I51" s="1026">
        <v>6231420.8799999999</v>
      </c>
      <c r="J51" s="1027">
        <v>5812927.1500000004</v>
      </c>
      <c r="K51" s="1443">
        <v>405204.5</v>
      </c>
      <c r="L51" s="1444"/>
      <c r="M51" s="1027">
        <v>639423.22</v>
      </c>
      <c r="N51" s="1029">
        <v>1044627.72</v>
      </c>
      <c r="O51" s="1029">
        <v>6055897.3499999996</v>
      </c>
      <c r="P51" s="1443">
        <v>5603776.6699999999</v>
      </c>
      <c r="Q51" s="1444"/>
      <c r="R51" s="1443">
        <v>576424.89</v>
      </c>
      <c r="S51" s="1444"/>
      <c r="T51" s="1027">
        <v>639423.22</v>
      </c>
      <c r="U51" s="1030">
        <v>1215848.1100000001</v>
      </c>
      <c r="V51" s="1018"/>
      <c r="W51" s="1026">
        <v>255413.72</v>
      </c>
      <c r="X51" s="1028">
        <v>255413.72</v>
      </c>
      <c r="Y51" s="1026">
        <v>0</v>
      </c>
      <c r="Z51" s="1031">
        <v>0</v>
      </c>
      <c r="AA51" s="1026">
        <v>418493.73</v>
      </c>
      <c r="AB51" s="1031">
        <v>456423.8200000003</v>
      </c>
      <c r="AC51" s="975"/>
    </row>
    <row r="52" spans="1:29" ht="15">
      <c r="A52" s="642"/>
      <c r="B52" s="972"/>
      <c r="C52" s="1421" t="s">
        <v>1818</v>
      </c>
      <c r="D52" s="1422"/>
      <c r="E52" s="1423"/>
      <c r="F52" s="1005" t="s">
        <v>414</v>
      </c>
      <c r="G52" s="1006">
        <v>6868700.8099999996</v>
      </c>
      <c r="H52" s="1007"/>
      <c r="I52" s="1008">
        <v>4558022.28</v>
      </c>
      <c r="J52" s="1009">
        <v>4454363.07</v>
      </c>
      <c r="K52" s="1463">
        <v>214863.19</v>
      </c>
      <c r="L52" s="1464"/>
      <c r="M52" s="1010">
        <v>1712059.3</v>
      </c>
      <c r="N52" s="1011">
        <v>1926922.49</v>
      </c>
      <c r="O52" s="1011">
        <v>4558022.28</v>
      </c>
      <c r="P52" s="1463">
        <v>4454363.07</v>
      </c>
      <c r="Q52" s="1464"/>
      <c r="R52" s="1465">
        <v>167863.19</v>
      </c>
      <c r="S52" s="1464"/>
      <c r="T52" s="1010">
        <v>1712059.3</v>
      </c>
      <c r="U52" s="1012">
        <v>1879922.49</v>
      </c>
      <c r="V52" s="1013"/>
      <c r="W52" s="1014">
        <v>347956.04</v>
      </c>
      <c r="X52" s="1015">
        <v>338456.04</v>
      </c>
      <c r="Y52" s="1014">
        <v>35800</v>
      </c>
      <c r="Z52" s="1012">
        <v>35800</v>
      </c>
      <c r="AA52" s="1014">
        <v>103659.20999999932</v>
      </c>
      <c r="AB52" s="1012">
        <v>160159.20999999932</v>
      </c>
      <c r="AC52" s="975"/>
    </row>
    <row r="53" spans="1:29" ht="15">
      <c r="B53" s="972"/>
      <c r="C53" s="1424"/>
      <c r="D53" s="1425"/>
      <c r="E53" s="1426"/>
      <c r="F53" s="1016" t="s">
        <v>619</v>
      </c>
      <c r="G53" s="1017">
        <v>2748507.41</v>
      </c>
      <c r="H53" s="1018"/>
      <c r="I53" s="1019">
        <v>1434928.1</v>
      </c>
      <c r="J53" s="1020">
        <v>1307163.55</v>
      </c>
      <c r="K53" s="1466">
        <v>232670.33</v>
      </c>
      <c r="L53" s="1467"/>
      <c r="M53" s="1020">
        <v>767078.51</v>
      </c>
      <c r="N53" s="1022">
        <v>999748.84</v>
      </c>
      <c r="O53" s="1022">
        <v>1606119.52</v>
      </c>
      <c r="P53" s="1466">
        <v>1097859.08</v>
      </c>
      <c r="Q53" s="1467"/>
      <c r="R53" s="1466">
        <v>57679</v>
      </c>
      <c r="S53" s="1467"/>
      <c r="T53" s="1020">
        <v>767078.51</v>
      </c>
      <c r="U53" s="1023">
        <v>824757.51</v>
      </c>
      <c r="V53" s="1018"/>
      <c r="W53" s="1019">
        <v>169460.27</v>
      </c>
      <c r="X53" s="1021">
        <v>123278.27</v>
      </c>
      <c r="Y53" s="1019">
        <v>98392.83</v>
      </c>
      <c r="Z53" s="1024">
        <v>98392.83</v>
      </c>
      <c r="AA53" s="1019">
        <v>173741.9200000001</v>
      </c>
      <c r="AB53" s="1024">
        <v>604219.72000000009</v>
      </c>
      <c r="AC53" s="975"/>
    </row>
    <row r="54" spans="1:29" ht="15">
      <c r="B54" s="972"/>
      <c r="C54" s="1460"/>
      <c r="D54" s="1461"/>
      <c r="E54" s="1462"/>
      <c r="F54" s="1016" t="s">
        <v>422</v>
      </c>
      <c r="G54" s="1017">
        <v>1563755.44</v>
      </c>
      <c r="H54" s="1018"/>
      <c r="I54" s="1019">
        <v>663470.32999999996</v>
      </c>
      <c r="J54" s="1020">
        <v>631007.09</v>
      </c>
      <c r="K54" s="1466">
        <v>403637.04</v>
      </c>
      <c r="L54" s="1467"/>
      <c r="M54" s="1020">
        <v>496648.07</v>
      </c>
      <c r="N54" s="1022">
        <v>900285.11</v>
      </c>
      <c r="O54" s="1022">
        <v>635817.86</v>
      </c>
      <c r="P54" s="1466">
        <v>603354.63</v>
      </c>
      <c r="Q54" s="1467"/>
      <c r="R54" s="1466">
        <v>282729.58</v>
      </c>
      <c r="S54" s="1467"/>
      <c r="T54" s="1020">
        <v>608856.14</v>
      </c>
      <c r="U54" s="1023">
        <v>891585.72</v>
      </c>
      <c r="V54" s="1018"/>
      <c r="W54" s="1019">
        <v>0</v>
      </c>
      <c r="X54" s="1021">
        <v>56785</v>
      </c>
      <c r="Y54" s="1019">
        <v>0</v>
      </c>
      <c r="Z54" s="1024">
        <v>0</v>
      </c>
      <c r="AA54" s="1019">
        <v>32463.239999999991</v>
      </c>
      <c r="AB54" s="1024">
        <v>12030.089999999967</v>
      </c>
      <c r="AC54" s="975"/>
    </row>
    <row r="55" spans="1:29" ht="15.75">
      <c r="B55" s="972"/>
      <c r="C55" s="1418" t="s">
        <v>1909</v>
      </c>
      <c r="D55" s="1419"/>
      <c r="E55" s="1419"/>
      <c r="F55" s="1420"/>
      <c r="G55" s="1025">
        <v>11180963.66</v>
      </c>
      <c r="H55" s="1018"/>
      <c r="I55" s="1026">
        <v>6656420.71</v>
      </c>
      <c r="J55" s="1027">
        <v>6392533.71</v>
      </c>
      <c r="K55" s="1443">
        <v>851170.56</v>
      </c>
      <c r="L55" s="1444"/>
      <c r="M55" s="1027">
        <v>2975785.88</v>
      </c>
      <c r="N55" s="1029">
        <v>3826956.44</v>
      </c>
      <c r="O55" s="1029">
        <v>6799959.6600000001</v>
      </c>
      <c r="P55" s="1443">
        <v>6155576.7800000003</v>
      </c>
      <c r="Q55" s="1444"/>
      <c r="R55" s="1443">
        <v>508271.77</v>
      </c>
      <c r="S55" s="1444"/>
      <c r="T55" s="1027">
        <v>3087993.95</v>
      </c>
      <c r="U55" s="1030">
        <v>3596265.72</v>
      </c>
      <c r="V55" s="1018"/>
      <c r="W55" s="1026">
        <v>517416.31</v>
      </c>
      <c r="X55" s="1028">
        <v>518519.31</v>
      </c>
      <c r="Y55" s="1026">
        <v>134192.82999999999</v>
      </c>
      <c r="Z55" s="1031">
        <v>134192.82999999999</v>
      </c>
      <c r="AA55" s="1026">
        <v>309864.37000000023</v>
      </c>
      <c r="AB55" s="1031">
        <v>776409.01999999967</v>
      </c>
      <c r="AC55" s="975"/>
    </row>
    <row r="56" spans="1:29" ht="15">
      <c r="B56" s="972"/>
      <c r="C56" s="1421" t="s">
        <v>1820</v>
      </c>
      <c r="D56" s="1422"/>
      <c r="E56" s="1423"/>
      <c r="F56" s="1005" t="s">
        <v>414</v>
      </c>
      <c r="G56" s="1006">
        <v>6968193.6200000001</v>
      </c>
      <c r="H56" s="1007"/>
      <c r="I56" s="1008">
        <v>1879268.28</v>
      </c>
      <c r="J56" s="1009">
        <v>1869226.73</v>
      </c>
      <c r="K56" s="1463">
        <v>508660.54</v>
      </c>
      <c r="L56" s="1464"/>
      <c r="M56" s="1010">
        <v>1869077.63</v>
      </c>
      <c r="N56" s="1011">
        <v>2377738.17</v>
      </c>
      <c r="O56" s="1011">
        <v>1879268.28</v>
      </c>
      <c r="P56" s="1463">
        <v>1869226.73</v>
      </c>
      <c r="Q56" s="1464"/>
      <c r="R56" s="1465">
        <v>550660.54</v>
      </c>
      <c r="S56" s="1464"/>
      <c r="T56" s="1010">
        <v>1869077.63</v>
      </c>
      <c r="U56" s="1012">
        <v>2419738.17</v>
      </c>
      <c r="V56" s="1013"/>
      <c r="W56" s="1014">
        <v>1220206.58</v>
      </c>
      <c r="X56" s="1015">
        <v>1220206.58</v>
      </c>
      <c r="Y56" s="1014">
        <v>657051.65</v>
      </c>
      <c r="Z56" s="1012">
        <v>657051.65</v>
      </c>
      <c r="AA56" s="1014">
        <v>843970.49000000057</v>
      </c>
      <c r="AB56" s="1012">
        <v>801970.49000000057</v>
      </c>
      <c r="AC56" s="975"/>
    </row>
    <row r="57" spans="1:29" ht="15">
      <c r="B57" s="972"/>
      <c r="C57" s="1424"/>
      <c r="D57" s="1425"/>
      <c r="E57" s="1426"/>
      <c r="F57" s="1016" t="s">
        <v>619</v>
      </c>
      <c r="G57" s="1017">
        <v>3062024.7</v>
      </c>
      <c r="H57" s="1018"/>
      <c r="I57" s="1019">
        <v>1343922.01</v>
      </c>
      <c r="J57" s="1020">
        <v>1309803.3500000001</v>
      </c>
      <c r="K57" s="1466">
        <v>403047.2</v>
      </c>
      <c r="L57" s="1467"/>
      <c r="M57" s="1020">
        <v>614068.39</v>
      </c>
      <c r="N57" s="1022">
        <v>1017115.59</v>
      </c>
      <c r="O57" s="1022">
        <v>1730592.88</v>
      </c>
      <c r="P57" s="1466">
        <v>1019341.89</v>
      </c>
      <c r="Q57" s="1467"/>
      <c r="R57" s="1466">
        <v>68185.75</v>
      </c>
      <c r="S57" s="1467"/>
      <c r="T57" s="1020">
        <v>595822.78</v>
      </c>
      <c r="U57" s="1023">
        <v>664008.53</v>
      </c>
      <c r="V57" s="1018"/>
      <c r="W57" s="1019">
        <v>357657.23</v>
      </c>
      <c r="X57" s="1021">
        <v>357657.23</v>
      </c>
      <c r="Y57" s="1019">
        <v>195088.52</v>
      </c>
      <c r="Z57" s="1024">
        <v>195088.52</v>
      </c>
      <c r="AA57" s="1019">
        <v>182360.01000000015</v>
      </c>
      <c r="AB57" s="1024">
        <v>825928.53</v>
      </c>
      <c r="AC57" s="975"/>
    </row>
    <row r="58" spans="1:29" ht="15">
      <c r="B58" s="972"/>
      <c r="C58" s="1460"/>
      <c r="D58" s="1461"/>
      <c r="E58" s="1462"/>
      <c r="F58" s="1016" t="s">
        <v>422</v>
      </c>
      <c r="G58" s="1017">
        <v>1435425.45</v>
      </c>
      <c r="H58" s="1018"/>
      <c r="I58" s="1019">
        <v>1245471.42</v>
      </c>
      <c r="J58" s="1020">
        <v>1206974.74</v>
      </c>
      <c r="K58" s="1466">
        <v>136799.34</v>
      </c>
      <c r="L58" s="1467"/>
      <c r="M58" s="1020">
        <v>40000</v>
      </c>
      <c r="N58" s="1022">
        <v>176799.34</v>
      </c>
      <c r="O58" s="1022">
        <v>1171700.05</v>
      </c>
      <c r="P58" s="1466">
        <v>1133203.3700000001</v>
      </c>
      <c r="Q58" s="1467"/>
      <c r="R58" s="1466">
        <v>210570.71</v>
      </c>
      <c r="S58" s="1467"/>
      <c r="T58" s="1020">
        <v>40000</v>
      </c>
      <c r="U58" s="1023">
        <v>250570.71</v>
      </c>
      <c r="V58" s="1018"/>
      <c r="W58" s="1019">
        <v>4000</v>
      </c>
      <c r="X58" s="1021">
        <v>4000</v>
      </c>
      <c r="Y58" s="1019">
        <v>9154.69</v>
      </c>
      <c r="Z58" s="1024">
        <v>9154.69</v>
      </c>
      <c r="AA58" s="1019">
        <v>38496.679999999964</v>
      </c>
      <c r="AB58" s="1024">
        <v>38496.679999999847</v>
      </c>
      <c r="AC58" s="975"/>
    </row>
    <row r="59" spans="1:29" ht="15.75">
      <c r="B59" s="972"/>
      <c r="C59" s="1418" t="s">
        <v>1910</v>
      </c>
      <c r="D59" s="1419"/>
      <c r="E59" s="1419"/>
      <c r="F59" s="1420"/>
      <c r="G59" s="1025">
        <v>11465643.77</v>
      </c>
      <c r="H59" s="1018"/>
      <c r="I59" s="1026">
        <v>4468661.71</v>
      </c>
      <c r="J59" s="1027">
        <v>4386004.82</v>
      </c>
      <c r="K59" s="1443">
        <v>1048507.08</v>
      </c>
      <c r="L59" s="1444"/>
      <c r="M59" s="1027">
        <v>2523146.02</v>
      </c>
      <c r="N59" s="1029">
        <v>3571653.1</v>
      </c>
      <c r="O59" s="1029">
        <v>4781561.21</v>
      </c>
      <c r="P59" s="1443">
        <v>4021771.99</v>
      </c>
      <c r="Q59" s="1444"/>
      <c r="R59" s="1443">
        <v>829417</v>
      </c>
      <c r="S59" s="1444"/>
      <c r="T59" s="1027">
        <v>2504900.41</v>
      </c>
      <c r="U59" s="1030">
        <v>3334317.41</v>
      </c>
      <c r="V59" s="1018"/>
      <c r="W59" s="1026">
        <v>1581863.81</v>
      </c>
      <c r="X59" s="1028">
        <v>1581863.81</v>
      </c>
      <c r="Y59" s="1026">
        <v>861294.86</v>
      </c>
      <c r="Z59" s="1031">
        <v>861294.86</v>
      </c>
      <c r="AA59" s="1026">
        <v>1064827.1799999992</v>
      </c>
      <c r="AB59" s="1031">
        <v>1666395.6999999993</v>
      </c>
      <c r="AC59" s="975"/>
    </row>
    <row r="60" spans="1:29" ht="15">
      <c r="B60" s="972"/>
      <c r="C60" s="1421" t="s">
        <v>1822</v>
      </c>
      <c r="D60" s="1422"/>
      <c r="E60" s="1423"/>
      <c r="F60" s="1005" t="s">
        <v>414</v>
      </c>
      <c r="G60" s="1006">
        <v>5400944.5</v>
      </c>
      <c r="H60" s="1007"/>
      <c r="I60" s="1008">
        <v>430899.24</v>
      </c>
      <c r="J60" s="1009">
        <v>427291.11</v>
      </c>
      <c r="K60" s="1463">
        <v>644392.74</v>
      </c>
      <c r="L60" s="1464"/>
      <c r="M60" s="1010">
        <v>866501.19</v>
      </c>
      <c r="N60" s="1011">
        <v>1510893.93</v>
      </c>
      <c r="O60" s="1011">
        <v>430899.24</v>
      </c>
      <c r="P60" s="1463">
        <v>427291.11</v>
      </c>
      <c r="Q60" s="1464"/>
      <c r="R60" s="1465">
        <v>644392.74</v>
      </c>
      <c r="S60" s="1464"/>
      <c r="T60" s="1010">
        <v>866501.19</v>
      </c>
      <c r="U60" s="1012">
        <v>1510893.93</v>
      </c>
      <c r="V60" s="1013"/>
      <c r="W60" s="1014">
        <v>1292167.82</v>
      </c>
      <c r="X60" s="1015">
        <v>1292167.82</v>
      </c>
      <c r="Y60" s="1014">
        <v>1363044.18</v>
      </c>
      <c r="Z60" s="1012">
        <v>1363044.18</v>
      </c>
      <c r="AA60" s="1014">
        <v>807547.45999999973</v>
      </c>
      <c r="AB60" s="1012">
        <v>807547.45999999973</v>
      </c>
      <c r="AC60" s="975"/>
    </row>
    <row r="61" spans="1:29" ht="15">
      <c r="B61" s="972"/>
      <c r="C61" s="1424"/>
      <c r="D61" s="1425"/>
      <c r="E61" s="1426"/>
      <c r="F61" s="1016" t="s">
        <v>619</v>
      </c>
      <c r="G61" s="1017">
        <v>3907694.17</v>
      </c>
      <c r="H61" s="1018"/>
      <c r="I61" s="1019">
        <v>956820.4</v>
      </c>
      <c r="J61" s="1020">
        <v>943516.39</v>
      </c>
      <c r="K61" s="1466">
        <v>256217.18</v>
      </c>
      <c r="L61" s="1467"/>
      <c r="M61" s="1020">
        <v>1069166.5</v>
      </c>
      <c r="N61" s="1022">
        <v>1325383.6799999999</v>
      </c>
      <c r="O61" s="1022">
        <v>1068918.72</v>
      </c>
      <c r="P61" s="1466">
        <v>379591.37</v>
      </c>
      <c r="Q61" s="1467"/>
      <c r="R61" s="1466">
        <v>61618.86</v>
      </c>
      <c r="S61" s="1467"/>
      <c r="T61" s="1020">
        <v>1069166.5</v>
      </c>
      <c r="U61" s="1023">
        <v>1130785.3600000001</v>
      </c>
      <c r="V61" s="1018"/>
      <c r="W61" s="1019">
        <v>994353.94</v>
      </c>
      <c r="X61" s="1021">
        <v>1024353.94</v>
      </c>
      <c r="Y61" s="1019">
        <v>466076.15</v>
      </c>
      <c r="Z61" s="1024">
        <v>496076.15</v>
      </c>
      <c r="AA61" s="1019">
        <v>178364.00999999989</v>
      </c>
      <c r="AB61" s="1024">
        <v>876887.34999999951</v>
      </c>
      <c r="AC61" s="975"/>
    </row>
    <row r="62" spans="1:29" ht="15">
      <c r="B62" s="972"/>
      <c r="C62" s="1460"/>
      <c r="D62" s="1461"/>
      <c r="E62" s="1462"/>
      <c r="F62" s="1016" t="s">
        <v>422</v>
      </c>
      <c r="G62" s="1017">
        <v>637345.05000000005</v>
      </c>
      <c r="H62" s="1018"/>
      <c r="I62" s="1019">
        <v>148117.85999999999</v>
      </c>
      <c r="J62" s="1020">
        <v>148117.85999999999</v>
      </c>
      <c r="K62" s="1466">
        <v>249340.19</v>
      </c>
      <c r="L62" s="1467"/>
      <c r="M62" s="1020">
        <v>216867</v>
      </c>
      <c r="N62" s="1022">
        <v>466207.19</v>
      </c>
      <c r="O62" s="1022">
        <v>91593.65</v>
      </c>
      <c r="P62" s="1466">
        <v>91593.65</v>
      </c>
      <c r="Q62" s="1467"/>
      <c r="R62" s="1466">
        <v>187864.4</v>
      </c>
      <c r="S62" s="1467"/>
      <c r="T62" s="1020">
        <v>216867</v>
      </c>
      <c r="U62" s="1023">
        <v>404731.4</v>
      </c>
      <c r="V62" s="1018"/>
      <c r="W62" s="1019">
        <v>18020</v>
      </c>
      <c r="X62" s="1021">
        <v>18020</v>
      </c>
      <c r="Y62" s="1019">
        <v>3800</v>
      </c>
      <c r="Z62" s="1024">
        <v>3800</v>
      </c>
      <c r="AA62" s="1019">
        <v>1200.0000000000582</v>
      </c>
      <c r="AB62" s="1024">
        <v>119200</v>
      </c>
      <c r="AC62" s="975"/>
    </row>
    <row r="63" spans="1:29" ht="15.75">
      <c r="B63" s="972"/>
      <c r="C63" s="1418" t="s">
        <v>1911</v>
      </c>
      <c r="D63" s="1419"/>
      <c r="E63" s="1419"/>
      <c r="F63" s="1420"/>
      <c r="G63" s="1025">
        <v>9945983.7200000007</v>
      </c>
      <c r="H63" s="1018"/>
      <c r="I63" s="1026">
        <v>1535837.5</v>
      </c>
      <c r="J63" s="1027">
        <v>1518925.36</v>
      </c>
      <c r="K63" s="1443">
        <v>1149950.1100000001</v>
      </c>
      <c r="L63" s="1444"/>
      <c r="M63" s="1027">
        <v>2152534.69</v>
      </c>
      <c r="N63" s="1029">
        <v>3302484.8</v>
      </c>
      <c r="O63" s="1029">
        <v>1591411.61</v>
      </c>
      <c r="P63" s="1443">
        <v>898476.13</v>
      </c>
      <c r="Q63" s="1444"/>
      <c r="R63" s="1443">
        <v>893876</v>
      </c>
      <c r="S63" s="1444"/>
      <c r="T63" s="1027">
        <v>2152534.69</v>
      </c>
      <c r="U63" s="1030">
        <v>3046410.69</v>
      </c>
      <c r="V63" s="1018"/>
      <c r="W63" s="1026">
        <v>2304541.7599999998</v>
      </c>
      <c r="X63" s="1028">
        <v>2334541.7599999998</v>
      </c>
      <c r="Y63" s="1026">
        <v>1832920.33</v>
      </c>
      <c r="Z63" s="1031">
        <v>1862920.33</v>
      </c>
      <c r="AA63" s="1026">
        <v>987111.4700000016</v>
      </c>
      <c r="AB63" s="1031">
        <v>1803634.8100000005</v>
      </c>
      <c r="AC63" s="975"/>
    </row>
    <row r="64" spans="1:29" ht="15.75">
      <c r="B64" s="972"/>
      <c r="C64" s="1445"/>
      <c r="D64" s="1446"/>
      <c r="E64" s="1447"/>
      <c r="F64" s="1032" t="s">
        <v>1877</v>
      </c>
      <c r="G64" s="1033">
        <v>121039736.42000002</v>
      </c>
      <c r="H64" s="1018"/>
      <c r="I64" s="1032">
        <v>79441595.929999992</v>
      </c>
      <c r="J64" s="1034">
        <v>79583138.820000023</v>
      </c>
      <c r="K64" s="1454">
        <v>4623304.1500000004</v>
      </c>
      <c r="L64" s="1455">
        <v>0</v>
      </c>
      <c r="M64" s="1034">
        <v>8112846.3300000001</v>
      </c>
      <c r="N64" s="1035">
        <v>12736150.48</v>
      </c>
      <c r="O64" s="1036">
        <v>78990151.530000001</v>
      </c>
      <c r="P64" s="1454">
        <v>79583138.820000023</v>
      </c>
      <c r="Q64" s="1455">
        <v>0</v>
      </c>
      <c r="R64" s="1454">
        <v>4523564.5</v>
      </c>
      <c r="S64" s="1455">
        <v>0</v>
      </c>
      <c r="T64" s="1034">
        <v>8112846.1600000001</v>
      </c>
      <c r="U64" s="1037">
        <v>12636410.659999998</v>
      </c>
      <c r="V64" s="1018">
        <v>0</v>
      </c>
      <c r="W64" s="1032">
        <v>6755510.8199999994</v>
      </c>
      <c r="X64" s="1038">
        <v>6746010.8199999994</v>
      </c>
      <c r="Y64" s="1032">
        <v>5117910.8</v>
      </c>
      <c r="Z64" s="1037">
        <v>5062910.8</v>
      </c>
      <c r="AA64" s="1032">
        <v>16847025.499999993</v>
      </c>
      <c r="AB64" s="1037">
        <v>17011265.319999997</v>
      </c>
      <c r="AC64" s="975"/>
    </row>
    <row r="65" spans="2:29" ht="15.75">
      <c r="B65" s="972"/>
      <c r="C65" s="1448"/>
      <c r="D65" s="1449"/>
      <c r="E65" s="1450"/>
      <c r="F65" s="1039" t="s">
        <v>1878</v>
      </c>
      <c r="G65" s="1040">
        <v>74270924.370000005</v>
      </c>
      <c r="H65" s="1018"/>
      <c r="I65" s="1041">
        <v>48873199.489999995</v>
      </c>
      <c r="J65" s="1042">
        <v>47812693.270000003</v>
      </c>
      <c r="K65" s="1456">
        <v>986977.3899999999</v>
      </c>
      <c r="L65" s="1457">
        <v>0</v>
      </c>
      <c r="M65" s="1042">
        <v>9878040.5299999993</v>
      </c>
      <c r="N65" s="1043">
        <v>10865017.92</v>
      </c>
      <c r="O65" s="1044">
        <v>49670925.470000006</v>
      </c>
      <c r="P65" s="1456">
        <v>44576004.889999993</v>
      </c>
      <c r="Q65" s="1457">
        <v>0</v>
      </c>
      <c r="R65" s="1456">
        <v>-2099202.3000000003</v>
      </c>
      <c r="S65" s="1457">
        <v>0</v>
      </c>
      <c r="T65" s="1042">
        <v>12502621.76</v>
      </c>
      <c r="U65" s="1045">
        <v>10403419.459999997</v>
      </c>
      <c r="V65" s="1018">
        <v>0</v>
      </c>
      <c r="W65" s="1041">
        <v>4854949.8899999997</v>
      </c>
      <c r="X65" s="1046">
        <v>4838767.8899999997</v>
      </c>
      <c r="Y65" s="1041">
        <v>4158514.7</v>
      </c>
      <c r="Z65" s="1045">
        <v>4519839.05</v>
      </c>
      <c r="AA65" s="1041">
        <v>6579748.5900000026</v>
      </c>
      <c r="AB65" s="1045">
        <v>9932893.0800000131</v>
      </c>
      <c r="AC65" s="975"/>
    </row>
    <row r="66" spans="2:29" ht="15.75">
      <c r="B66" s="972"/>
      <c r="C66" s="1451"/>
      <c r="D66" s="1452"/>
      <c r="E66" s="1453"/>
      <c r="F66" s="1047" t="s">
        <v>1879</v>
      </c>
      <c r="G66" s="1048">
        <v>19088890.68</v>
      </c>
      <c r="H66" s="1018"/>
      <c r="I66" s="1049">
        <v>14978332.98</v>
      </c>
      <c r="J66" s="1050">
        <v>14831389.970000001</v>
      </c>
      <c r="K66" s="1458">
        <v>2370513.9900000002</v>
      </c>
      <c r="L66" s="1459">
        <v>0</v>
      </c>
      <c r="M66" s="1050">
        <v>977411.41999999993</v>
      </c>
      <c r="N66" s="1051">
        <v>3347925.41</v>
      </c>
      <c r="O66" s="1052">
        <v>13376960.42</v>
      </c>
      <c r="P66" s="1458">
        <v>13213132.820000002</v>
      </c>
      <c r="Q66" s="1459">
        <v>0</v>
      </c>
      <c r="R66" s="1458">
        <v>3024022.1</v>
      </c>
      <c r="S66" s="1459">
        <v>0</v>
      </c>
      <c r="T66" s="1050">
        <v>1240240.7</v>
      </c>
      <c r="U66" s="1053">
        <v>4264262.8000000007</v>
      </c>
      <c r="V66" s="1018">
        <v>0</v>
      </c>
      <c r="W66" s="1047">
        <v>688927.6</v>
      </c>
      <c r="X66" s="1054">
        <v>1253642.6000000001</v>
      </c>
      <c r="Y66" s="1047">
        <v>52454.69</v>
      </c>
      <c r="Z66" s="1055">
        <v>52454.69</v>
      </c>
      <c r="AA66" s="1047">
        <v>168193.0099999989</v>
      </c>
      <c r="AB66" s="1055">
        <v>305397.7699999967</v>
      </c>
      <c r="AC66" s="975"/>
    </row>
    <row r="67" spans="2:29" ht="16.5" thickBot="1">
      <c r="B67" s="972"/>
      <c r="C67" s="1427" t="s">
        <v>519</v>
      </c>
      <c r="D67" s="1428"/>
      <c r="E67" s="1428"/>
      <c r="F67" s="1429"/>
      <c r="G67" s="1057">
        <v>214399551.47000003</v>
      </c>
      <c r="H67" s="1058"/>
      <c r="I67" s="1059">
        <v>143293128.39999998</v>
      </c>
      <c r="J67" s="1060">
        <v>142227222.06000003</v>
      </c>
      <c r="K67" s="1433">
        <v>7980795.5300000003</v>
      </c>
      <c r="L67" s="1434">
        <v>0</v>
      </c>
      <c r="M67" s="1060">
        <v>18968298.280000001</v>
      </c>
      <c r="N67" s="1062">
        <v>26949093.810000002</v>
      </c>
      <c r="O67" s="1062">
        <v>142038037.42000002</v>
      </c>
      <c r="P67" s="1433">
        <v>137372276.53000003</v>
      </c>
      <c r="Q67" s="1434">
        <v>0</v>
      </c>
      <c r="R67" s="1433">
        <v>5448384.2999999998</v>
      </c>
      <c r="S67" s="1434">
        <v>0</v>
      </c>
      <c r="T67" s="1060">
        <v>21855708.619999997</v>
      </c>
      <c r="U67" s="1063">
        <v>27304092.919999994</v>
      </c>
      <c r="V67" s="1058">
        <v>0</v>
      </c>
      <c r="W67" s="1059">
        <v>12299388.309999999</v>
      </c>
      <c r="X67" s="1061">
        <v>12838421.309999999</v>
      </c>
      <c r="Y67" s="1059">
        <v>9328880.1900000013</v>
      </c>
      <c r="Z67" s="1063">
        <v>9635204.5399999991</v>
      </c>
      <c r="AA67" s="1059">
        <v>23594967.099999994</v>
      </c>
      <c r="AB67" s="1063">
        <v>27249556.170000009</v>
      </c>
      <c r="AC67" s="975"/>
    </row>
    <row r="68" spans="2:29" ht="15.75">
      <c r="B68" s="972"/>
      <c r="C68" s="1064"/>
      <c r="D68" s="1064"/>
      <c r="E68" s="1064"/>
      <c r="F68" s="968"/>
      <c r="G68" s="968"/>
      <c r="H68" s="968"/>
      <c r="I68" s="968"/>
      <c r="J68" s="968"/>
      <c r="K68" s="968"/>
      <c r="L68" s="995"/>
      <c r="M68" s="968"/>
      <c r="N68" s="968"/>
      <c r="O68" s="968"/>
      <c r="P68" s="968"/>
      <c r="Q68" s="968"/>
      <c r="R68" s="968"/>
      <c r="S68" s="995"/>
      <c r="T68" s="968"/>
      <c r="U68" s="968"/>
      <c r="V68" s="968"/>
      <c r="W68" s="968"/>
      <c r="X68" s="968"/>
      <c r="Y68" s="968"/>
      <c r="Z68" s="968"/>
      <c r="AA68" s="968"/>
      <c r="AB68" s="968"/>
      <c r="AC68" s="975"/>
    </row>
    <row r="69" spans="2:29" ht="15.75">
      <c r="B69" s="972"/>
      <c r="C69" s="1064"/>
      <c r="D69" s="1064"/>
      <c r="E69" s="1064"/>
      <c r="F69" s="968"/>
      <c r="G69" s="968"/>
      <c r="H69" s="968"/>
      <c r="I69" s="968"/>
      <c r="J69" s="968"/>
      <c r="K69" s="968"/>
      <c r="L69" s="995"/>
      <c r="M69" s="968"/>
      <c r="N69" s="968"/>
      <c r="O69" s="968"/>
      <c r="P69" s="968"/>
      <c r="Q69" s="968"/>
      <c r="R69" s="968"/>
      <c r="S69" s="995"/>
      <c r="T69" s="968"/>
      <c r="U69" s="968"/>
      <c r="V69" s="968"/>
      <c r="W69" s="968"/>
      <c r="X69" s="968"/>
      <c r="Y69" s="968"/>
      <c r="Z69" s="968"/>
      <c r="AA69" s="968"/>
      <c r="AB69" s="968"/>
      <c r="AC69" s="975"/>
    </row>
    <row r="70" spans="2:29" ht="16.5" thickBot="1">
      <c r="B70" s="972"/>
      <c r="C70" s="968"/>
      <c r="D70" s="968"/>
      <c r="E70" s="968"/>
      <c r="F70" s="995"/>
      <c r="G70" s="995"/>
      <c r="H70" s="968"/>
      <c r="I70" s="995"/>
      <c r="J70" s="995"/>
      <c r="K70" s="995"/>
      <c r="L70" s="995"/>
      <c r="M70" s="968"/>
      <c r="N70" s="968"/>
      <c r="O70" s="968"/>
      <c r="P70" s="968"/>
      <c r="Q70" s="968"/>
      <c r="R70" s="968"/>
      <c r="S70" s="995"/>
      <c r="T70" s="968"/>
      <c r="U70" s="968"/>
      <c r="V70" s="968"/>
      <c r="W70" s="968"/>
      <c r="X70" s="968"/>
      <c r="Y70" s="968"/>
      <c r="Z70" s="968"/>
      <c r="AA70" s="968"/>
      <c r="AB70" s="968"/>
      <c r="AC70" s="975"/>
    </row>
    <row r="71" spans="2:29" ht="16.5" thickBot="1">
      <c r="B71" s="972"/>
      <c r="C71" s="992" t="s">
        <v>1880</v>
      </c>
      <c r="D71" s="992"/>
      <c r="E71" s="992"/>
      <c r="F71" s="968"/>
      <c r="G71" s="996" t="s">
        <v>1860</v>
      </c>
      <c r="H71" s="968"/>
      <c r="I71" s="1435" t="s">
        <v>1881</v>
      </c>
      <c r="J71" s="1436"/>
      <c r="K71" s="1065"/>
      <c r="L71" s="1437" t="s">
        <v>1882</v>
      </c>
      <c r="M71" s="1438"/>
      <c r="N71" s="1439"/>
      <c r="O71" s="968"/>
      <c r="P71" s="968"/>
      <c r="Q71" s="968"/>
      <c r="R71" s="968"/>
      <c r="S71" s="995"/>
      <c r="T71" s="968"/>
      <c r="U71" s="968"/>
      <c r="V71" s="968"/>
      <c r="W71" s="968"/>
      <c r="X71" s="968"/>
      <c r="Y71" s="968"/>
      <c r="Z71" s="968"/>
      <c r="AA71" s="968"/>
      <c r="AB71" s="968"/>
      <c r="AC71" s="975"/>
    </row>
    <row r="72" spans="2:29" ht="30">
      <c r="B72" s="972"/>
      <c r="C72" s="1440" t="s">
        <v>1863</v>
      </c>
      <c r="D72" s="1441"/>
      <c r="E72" s="1442"/>
      <c r="F72" s="998" t="s">
        <v>406</v>
      </c>
      <c r="G72" s="998" t="s">
        <v>1883</v>
      </c>
      <c r="H72" s="968"/>
      <c r="I72" s="999" t="s">
        <v>1851</v>
      </c>
      <c r="J72" s="1066" t="s">
        <v>1852</v>
      </c>
      <c r="K72" s="1065"/>
      <c r="L72" s="999" t="s">
        <v>1884</v>
      </c>
      <c r="M72" s="1001" t="s">
        <v>1885</v>
      </c>
      <c r="N72" s="1066" t="s">
        <v>1886</v>
      </c>
      <c r="O72" s="968"/>
      <c r="P72" s="968"/>
      <c r="Q72" s="968"/>
      <c r="R72" s="968"/>
      <c r="S72" s="995"/>
      <c r="T72" s="968"/>
      <c r="U72" s="968"/>
      <c r="V72" s="968"/>
      <c r="W72" s="968"/>
      <c r="X72" s="968"/>
      <c r="Y72" s="968"/>
      <c r="Z72" s="968"/>
      <c r="AA72" s="968"/>
      <c r="AB72" s="968"/>
      <c r="AC72" s="975"/>
    </row>
    <row r="73" spans="2:29" ht="15.75">
      <c r="B73" s="972"/>
      <c r="C73" s="1421" t="s">
        <v>2853</v>
      </c>
      <c r="D73" s="1422"/>
      <c r="E73" s="1423"/>
      <c r="F73" s="1005" t="s">
        <v>1887</v>
      </c>
      <c r="G73" s="1067">
        <v>252741</v>
      </c>
      <c r="H73" s="1013"/>
      <c r="I73" s="1068">
        <v>239500</v>
      </c>
      <c r="J73" s="1069">
        <v>0</v>
      </c>
      <c r="K73" s="1013"/>
      <c r="L73" s="1068">
        <v>0</v>
      </c>
      <c r="M73" s="1070">
        <v>0</v>
      </c>
      <c r="N73" s="1071">
        <v>13241</v>
      </c>
      <c r="O73" s="968"/>
      <c r="P73" s="968"/>
      <c r="Q73" s="968"/>
      <c r="R73" s="968"/>
      <c r="S73" s="995"/>
      <c r="T73" s="968"/>
      <c r="U73" s="968"/>
      <c r="V73" s="968"/>
      <c r="W73" s="968"/>
      <c r="X73" s="968"/>
      <c r="Y73" s="968"/>
      <c r="Z73" s="968"/>
      <c r="AA73" s="968"/>
      <c r="AB73" s="968"/>
      <c r="AC73" s="975"/>
    </row>
    <row r="74" spans="2:29" ht="15.75">
      <c r="B74" s="1072"/>
      <c r="C74" s="1424"/>
      <c r="D74" s="1425"/>
      <c r="E74" s="1426"/>
      <c r="F74" s="1016" t="s">
        <v>421</v>
      </c>
      <c r="G74" s="1073">
        <v>1177802.3999999999</v>
      </c>
      <c r="H74" s="968"/>
      <c r="I74" s="1074">
        <v>1519103.67</v>
      </c>
      <c r="J74" s="1075">
        <v>0</v>
      </c>
      <c r="K74" s="1065"/>
      <c r="L74" s="1074">
        <v>0</v>
      </c>
      <c r="M74" s="1076">
        <v>0</v>
      </c>
      <c r="N74" s="1077">
        <v>-341301.27</v>
      </c>
      <c r="O74" s="968"/>
      <c r="P74" s="968"/>
      <c r="Q74" s="968"/>
      <c r="R74" s="968"/>
      <c r="S74" s="995"/>
      <c r="T74" s="968"/>
      <c r="U74" s="968"/>
      <c r="V74" s="968"/>
      <c r="W74" s="968"/>
      <c r="X74" s="968"/>
      <c r="Y74" s="968"/>
      <c r="Z74" s="968"/>
      <c r="AA74" s="968"/>
      <c r="AB74" s="968"/>
      <c r="AC74" s="975"/>
    </row>
    <row r="75" spans="2:29" ht="15.75">
      <c r="B75" s="1072"/>
      <c r="C75" s="1424"/>
      <c r="D75" s="1425"/>
      <c r="E75" s="1426"/>
      <c r="F75" s="1016" t="s">
        <v>1888</v>
      </c>
      <c r="G75" s="1073">
        <v>580632.06000000006</v>
      </c>
      <c r="H75" s="968"/>
      <c r="I75" s="1074">
        <v>649450.98</v>
      </c>
      <c r="J75" s="1075">
        <v>0</v>
      </c>
      <c r="K75" s="1065"/>
      <c r="L75" s="1074">
        <v>0</v>
      </c>
      <c r="M75" s="1076">
        <v>0</v>
      </c>
      <c r="N75" s="1077">
        <v>-68818.919999999925</v>
      </c>
      <c r="O75" s="968"/>
      <c r="P75" s="968"/>
      <c r="Q75" s="968"/>
      <c r="R75" s="968"/>
      <c r="S75" s="995"/>
      <c r="T75" s="968"/>
      <c r="U75" s="968"/>
      <c r="V75" s="968"/>
      <c r="W75" s="968"/>
      <c r="X75" s="968"/>
      <c r="Y75" s="968"/>
      <c r="Z75" s="968"/>
      <c r="AA75" s="968"/>
      <c r="AB75" s="968"/>
      <c r="AC75" s="975"/>
    </row>
    <row r="76" spans="2:29" ht="15.75">
      <c r="B76" s="972"/>
      <c r="C76" s="1418" t="s">
        <v>2857</v>
      </c>
      <c r="D76" s="1419"/>
      <c r="E76" s="1419"/>
      <c r="F76" s="1420"/>
      <c r="G76" s="1025">
        <v>2011175.46</v>
      </c>
      <c r="H76" s="968"/>
      <c r="I76" s="1026">
        <v>2408054.65</v>
      </c>
      <c r="J76" s="1031">
        <v>0</v>
      </c>
      <c r="K76" s="1065"/>
      <c r="L76" s="1026">
        <v>0</v>
      </c>
      <c r="M76" s="1027">
        <v>0</v>
      </c>
      <c r="N76" s="1031">
        <v>-396879.18999999994</v>
      </c>
      <c r="O76" s="968"/>
      <c r="P76" s="968"/>
      <c r="Q76" s="968"/>
      <c r="R76" s="968"/>
      <c r="S76" s="995"/>
      <c r="T76" s="968"/>
      <c r="U76" s="968"/>
      <c r="V76" s="968"/>
      <c r="W76" s="968"/>
      <c r="X76" s="968"/>
      <c r="Y76" s="968"/>
      <c r="Z76" s="968"/>
      <c r="AA76" s="968"/>
      <c r="AB76" s="968"/>
      <c r="AC76" s="975"/>
    </row>
    <row r="77" spans="2:29" ht="15.75">
      <c r="B77" s="972"/>
      <c r="C77" s="1421" t="s">
        <v>1824</v>
      </c>
      <c r="D77" s="1422"/>
      <c r="E77" s="1423"/>
      <c r="F77" s="1005" t="s">
        <v>1887</v>
      </c>
      <c r="G77" s="1067">
        <v>118750</v>
      </c>
      <c r="H77" s="1013"/>
      <c r="I77" s="1068">
        <v>0</v>
      </c>
      <c r="J77" s="1069">
        <v>118750</v>
      </c>
      <c r="K77" s="1013"/>
      <c r="L77" s="1068">
        <v>0</v>
      </c>
      <c r="M77" s="1070">
        <v>0</v>
      </c>
      <c r="N77" s="1071">
        <v>0</v>
      </c>
      <c r="O77" s="968"/>
      <c r="P77" s="968"/>
      <c r="Q77" s="968"/>
      <c r="R77" s="968"/>
      <c r="S77" s="995"/>
      <c r="T77" s="968"/>
      <c r="U77" s="968"/>
      <c r="V77" s="968"/>
      <c r="W77" s="968"/>
      <c r="X77" s="968"/>
      <c r="Y77" s="968"/>
      <c r="Z77" s="968"/>
      <c r="AA77" s="968"/>
      <c r="AB77" s="968"/>
      <c r="AC77" s="975"/>
    </row>
    <row r="78" spans="2:29" ht="15.75">
      <c r="B78" s="1072"/>
      <c r="C78" s="1424"/>
      <c r="D78" s="1425"/>
      <c r="E78" s="1426"/>
      <c r="F78" s="1016" t="s">
        <v>421</v>
      </c>
      <c r="G78" s="1073">
        <v>6149187.3700000001</v>
      </c>
      <c r="H78" s="968"/>
      <c r="I78" s="1074">
        <v>0</v>
      </c>
      <c r="J78" s="1075">
        <v>2859852.82</v>
      </c>
      <c r="K78" s="1065"/>
      <c r="L78" s="1074">
        <v>927536.42</v>
      </c>
      <c r="M78" s="1076">
        <v>941110.38</v>
      </c>
      <c r="N78" s="1077">
        <v>1420687.7500000005</v>
      </c>
      <c r="O78" s="968"/>
      <c r="P78" s="968"/>
      <c r="Q78" s="968"/>
      <c r="R78" s="968"/>
      <c r="S78" s="995"/>
      <c r="T78" s="968"/>
      <c r="U78" s="968"/>
      <c r="V78" s="968"/>
      <c r="W78" s="968"/>
      <c r="X78" s="968"/>
      <c r="Y78" s="968"/>
      <c r="Z78" s="968"/>
      <c r="AA78" s="968"/>
      <c r="AB78" s="968"/>
      <c r="AC78" s="975"/>
    </row>
    <row r="79" spans="2:29" ht="15.75">
      <c r="B79" s="1072"/>
      <c r="C79" s="1424"/>
      <c r="D79" s="1425"/>
      <c r="E79" s="1426"/>
      <c r="F79" s="1016" t="s">
        <v>1888</v>
      </c>
      <c r="G79" s="1073">
        <v>624243.34</v>
      </c>
      <c r="H79" s="968"/>
      <c r="I79" s="1074">
        <v>0</v>
      </c>
      <c r="J79" s="1075">
        <v>361089.92</v>
      </c>
      <c r="K79" s="1065"/>
      <c r="L79" s="1074">
        <v>164080.92000000001</v>
      </c>
      <c r="M79" s="1076">
        <v>48850</v>
      </c>
      <c r="N79" s="1077">
        <v>50222.499999999971</v>
      </c>
      <c r="O79" s="968"/>
      <c r="P79" s="968"/>
      <c r="Q79" s="968"/>
      <c r="R79" s="968"/>
      <c r="S79" s="995"/>
      <c r="T79" s="968"/>
      <c r="U79" s="968"/>
      <c r="V79" s="968"/>
      <c r="W79" s="968"/>
      <c r="X79" s="968"/>
      <c r="Y79" s="968"/>
      <c r="Z79" s="968"/>
      <c r="AA79" s="968"/>
      <c r="AB79" s="968"/>
      <c r="AC79" s="975"/>
    </row>
    <row r="80" spans="2:29" ht="15.75">
      <c r="B80" s="972"/>
      <c r="C80" s="1418" t="s">
        <v>1902</v>
      </c>
      <c r="D80" s="1419"/>
      <c r="E80" s="1419"/>
      <c r="F80" s="1420"/>
      <c r="G80" s="1025">
        <v>6892180.71</v>
      </c>
      <c r="H80" s="968"/>
      <c r="I80" s="1026">
        <v>0</v>
      </c>
      <c r="J80" s="1031">
        <v>3339692.74</v>
      </c>
      <c r="K80" s="1065"/>
      <c r="L80" s="1026">
        <v>1091617.3400000001</v>
      </c>
      <c r="M80" s="1027">
        <v>989960.38</v>
      </c>
      <c r="N80" s="1031">
        <v>1470910.25</v>
      </c>
      <c r="O80" s="968"/>
      <c r="P80" s="968"/>
      <c r="Q80" s="968"/>
      <c r="R80" s="968"/>
      <c r="S80" s="995"/>
      <c r="T80" s="968"/>
      <c r="U80" s="968"/>
      <c r="V80" s="968"/>
      <c r="W80" s="968"/>
      <c r="X80" s="968"/>
      <c r="Y80" s="968"/>
      <c r="Z80" s="968"/>
      <c r="AA80" s="968"/>
      <c r="AB80" s="968"/>
      <c r="AC80" s="975"/>
    </row>
    <row r="81" spans="2:29" ht="15.75">
      <c r="B81" s="972"/>
      <c r="C81" s="1421" t="s">
        <v>1812</v>
      </c>
      <c r="D81" s="1422"/>
      <c r="E81" s="1423"/>
      <c r="F81" s="1005" t="s">
        <v>1887</v>
      </c>
      <c r="G81" s="1067">
        <v>0</v>
      </c>
      <c r="H81" s="1013"/>
      <c r="I81" s="1068">
        <v>0</v>
      </c>
      <c r="J81" s="1069">
        <v>0</v>
      </c>
      <c r="K81" s="1013"/>
      <c r="L81" s="1068">
        <v>0</v>
      </c>
      <c r="M81" s="1070">
        <v>0</v>
      </c>
      <c r="N81" s="1071">
        <v>0</v>
      </c>
      <c r="O81" s="968"/>
      <c r="P81" s="968"/>
      <c r="Q81" s="968"/>
      <c r="R81" s="968"/>
      <c r="S81" s="995"/>
      <c r="T81" s="968"/>
      <c r="U81" s="968"/>
      <c r="V81" s="968"/>
      <c r="W81" s="968"/>
      <c r="X81" s="968"/>
      <c r="Y81" s="968"/>
      <c r="Z81" s="968"/>
      <c r="AA81" s="968"/>
      <c r="AB81" s="968"/>
      <c r="AC81" s="975"/>
    </row>
    <row r="82" spans="2:29" ht="15.75">
      <c r="B82" s="1072"/>
      <c r="C82" s="1424"/>
      <c r="D82" s="1425"/>
      <c r="E82" s="1426"/>
      <c r="F82" s="1016" t="s">
        <v>421</v>
      </c>
      <c r="G82" s="1073">
        <v>138997275.18000001</v>
      </c>
      <c r="H82" s="968"/>
      <c r="I82" s="1074">
        <v>102306078.41</v>
      </c>
      <c r="J82" s="1075">
        <v>17822264.969999999</v>
      </c>
      <c r="K82" s="1065"/>
      <c r="L82" s="1074">
        <v>5792770</v>
      </c>
      <c r="M82" s="1076">
        <v>5382807.9299999997</v>
      </c>
      <c r="N82" s="1077">
        <v>7693353.8700000122</v>
      </c>
      <c r="O82" s="968"/>
      <c r="P82" s="968"/>
      <c r="Q82" s="968"/>
      <c r="R82" s="968"/>
      <c r="S82" s="995"/>
      <c r="T82" s="968"/>
      <c r="U82" s="968"/>
      <c r="V82" s="968"/>
      <c r="W82" s="968"/>
      <c r="X82" s="968"/>
      <c r="Y82" s="968"/>
      <c r="Z82" s="968"/>
      <c r="AA82" s="968"/>
      <c r="AB82" s="968"/>
      <c r="AC82" s="975"/>
    </row>
    <row r="83" spans="2:29" ht="15.75">
      <c r="B83" s="1072"/>
      <c r="C83" s="1424"/>
      <c r="D83" s="1425"/>
      <c r="E83" s="1426"/>
      <c r="F83" s="1016" t="s">
        <v>1888</v>
      </c>
      <c r="G83" s="1073">
        <v>156753.26</v>
      </c>
      <c r="H83" s="968"/>
      <c r="I83" s="1074">
        <v>1220511.73</v>
      </c>
      <c r="J83" s="1075">
        <v>18575.080000000002</v>
      </c>
      <c r="K83" s="1065"/>
      <c r="L83" s="1074">
        <v>0</v>
      </c>
      <c r="M83" s="1076">
        <v>0</v>
      </c>
      <c r="N83" s="1077">
        <v>-1082333.55</v>
      </c>
      <c r="O83" s="968"/>
      <c r="P83" s="968"/>
      <c r="Q83" s="968"/>
      <c r="R83" s="968"/>
      <c r="S83" s="995"/>
      <c r="T83" s="968"/>
      <c r="U83" s="968"/>
      <c r="V83" s="968"/>
      <c r="W83" s="968"/>
      <c r="X83" s="968"/>
      <c r="Y83" s="968"/>
      <c r="Z83" s="968"/>
      <c r="AA83" s="968"/>
      <c r="AB83" s="968"/>
      <c r="AC83" s="975"/>
    </row>
    <row r="84" spans="2:29" ht="15.75">
      <c r="B84" s="972"/>
      <c r="C84" s="1418" t="s">
        <v>1903</v>
      </c>
      <c r="D84" s="1419"/>
      <c r="E84" s="1419"/>
      <c r="F84" s="1420"/>
      <c r="G84" s="1025">
        <v>139154028.44</v>
      </c>
      <c r="H84" s="968"/>
      <c r="I84" s="1026">
        <v>103526590.14</v>
      </c>
      <c r="J84" s="1031">
        <v>17840840.050000001</v>
      </c>
      <c r="K84" s="1065"/>
      <c r="L84" s="1026">
        <v>5792770</v>
      </c>
      <c r="M84" s="1027">
        <v>5382807.9299999997</v>
      </c>
      <c r="N84" s="1031">
        <v>6611020.3199999966</v>
      </c>
      <c r="O84" s="968"/>
      <c r="P84" s="968"/>
      <c r="Q84" s="968"/>
      <c r="R84" s="968"/>
      <c r="S84" s="995"/>
      <c r="T84" s="968"/>
      <c r="U84" s="968"/>
      <c r="V84" s="968"/>
      <c r="W84" s="968"/>
      <c r="X84" s="968"/>
      <c r="Y84" s="968"/>
      <c r="Z84" s="968"/>
      <c r="AA84" s="968"/>
      <c r="AB84" s="968"/>
      <c r="AC84" s="975"/>
    </row>
    <row r="85" spans="2:29" ht="15.75">
      <c r="B85" s="972"/>
      <c r="C85" s="1421" t="s">
        <v>1806</v>
      </c>
      <c r="D85" s="1422"/>
      <c r="E85" s="1423"/>
      <c r="F85" s="1005" t="s">
        <v>1887</v>
      </c>
      <c r="G85" s="1067">
        <v>15250</v>
      </c>
      <c r="H85" s="1013"/>
      <c r="I85" s="1068">
        <v>16003.94</v>
      </c>
      <c r="J85" s="1069">
        <v>0</v>
      </c>
      <c r="K85" s="1013"/>
      <c r="L85" s="1068">
        <v>0</v>
      </c>
      <c r="M85" s="1070">
        <v>0</v>
      </c>
      <c r="N85" s="1071">
        <v>-753.94000000000051</v>
      </c>
      <c r="O85" s="968"/>
      <c r="P85" s="968"/>
      <c r="Q85" s="968"/>
      <c r="R85" s="968"/>
      <c r="S85" s="995"/>
      <c r="T85" s="968"/>
      <c r="U85" s="968"/>
      <c r="V85" s="968"/>
      <c r="W85" s="968"/>
      <c r="X85" s="968"/>
      <c r="Y85" s="968"/>
      <c r="Z85" s="968"/>
      <c r="AA85" s="968"/>
      <c r="AB85" s="968"/>
      <c r="AC85" s="975"/>
    </row>
    <row r="86" spans="2:29" ht="15.75">
      <c r="B86" s="1072"/>
      <c r="C86" s="1424"/>
      <c r="D86" s="1425"/>
      <c r="E86" s="1426"/>
      <c r="F86" s="1016" t="s">
        <v>421</v>
      </c>
      <c r="G86" s="1073">
        <v>6370555.3099999996</v>
      </c>
      <c r="H86" s="968"/>
      <c r="I86" s="1074">
        <v>6160029.2699999996</v>
      </c>
      <c r="J86" s="1075">
        <v>563427.06999999995</v>
      </c>
      <c r="K86" s="1065"/>
      <c r="L86" s="1074">
        <v>155613.32999999999</v>
      </c>
      <c r="M86" s="1076">
        <v>63613.34</v>
      </c>
      <c r="N86" s="1077">
        <v>-572127.69999999984</v>
      </c>
      <c r="O86" s="968"/>
      <c r="P86" s="968"/>
      <c r="Q86" s="968"/>
      <c r="R86" s="968"/>
      <c r="S86" s="995"/>
      <c r="T86" s="968"/>
      <c r="U86" s="968"/>
      <c r="V86" s="968"/>
      <c r="W86" s="968"/>
      <c r="X86" s="968"/>
      <c r="Y86" s="968"/>
      <c r="Z86" s="968"/>
      <c r="AA86" s="968"/>
      <c r="AB86" s="968"/>
      <c r="AC86" s="975"/>
    </row>
    <row r="87" spans="2:29" ht="15.75">
      <c r="B87" s="1072"/>
      <c r="C87" s="1424"/>
      <c r="D87" s="1425"/>
      <c r="E87" s="1426"/>
      <c r="F87" s="1016" t="s">
        <v>1888</v>
      </c>
      <c r="G87" s="1073">
        <v>961313.92</v>
      </c>
      <c r="H87" s="968"/>
      <c r="I87" s="1074">
        <v>711021.99</v>
      </c>
      <c r="J87" s="1075">
        <v>42437</v>
      </c>
      <c r="K87" s="1065"/>
      <c r="L87" s="1074">
        <v>45641.25</v>
      </c>
      <c r="M87" s="1076">
        <v>141560</v>
      </c>
      <c r="N87" s="1077">
        <v>20653.680000000051</v>
      </c>
      <c r="O87" s="968"/>
      <c r="P87" s="968"/>
      <c r="Q87" s="968"/>
      <c r="R87" s="968"/>
      <c r="S87" s="995"/>
      <c r="T87" s="968"/>
      <c r="U87" s="968"/>
      <c r="V87" s="968"/>
      <c r="W87" s="968"/>
      <c r="X87" s="968"/>
      <c r="Y87" s="968"/>
      <c r="Z87" s="968"/>
      <c r="AA87" s="968"/>
      <c r="AB87" s="968"/>
      <c r="AC87" s="975"/>
    </row>
    <row r="88" spans="2:29" ht="15.75">
      <c r="B88" s="972"/>
      <c r="C88" s="1418" t="s">
        <v>1904</v>
      </c>
      <c r="D88" s="1419"/>
      <c r="E88" s="1419"/>
      <c r="F88" s="1420"/>
      <c r="G88" s="1025">
        <v>7347119.2300000004</v>
      </c>
      <c r="H88" s="968"/>
      <c r="I88" s="1026">
        <v>6887055.2000000002</v>
      </c>
      <c r="J88" s="1031">
        <v>605864.06999999995</v>
      </c>
      <c r="K88" s="1065"/>
      <c r="L88" s="1026">
        <v>201254.58</v>
      </c>
      <c r="M88" s="1027">
        <v>205173.34</v>
      </c>
      <c r="N88" s="1031">
        <v>-552227.95999999961</v>
      </c>
      <c r="O88" s="968"/>
      <c r="P88" s="968"/>
      <c r="Q88" s="968"/>
      <c r="R88" s="968"/>
      <c r="S88" s="995"/>
      <c r="T88" s="968"/>
      <c r="U88" s="968"/>
      <c r="V88" s="968"/>
      <c r="W88" s="968"/>
      <c r="X88" s="968"/>
      <c r="Y88" s="968"/>
      <c r="Z88" s="968"/>
      <c r="AA88" s="968"/>
      <c r="AB88" s="968"/>
      <c r="AC88" s="975"/>
    </row>
    <row r="89" spans="2:29" ht="15.75">
      <c r="B89" s="972"/>
      <c r="C89" s="1421" t="s">
        <v>1808</v>
      </c>
      <c r="D89" s="1422"/>
      <c r="E89" s="1423"/>
      <c r="F89" s="1005" t="s">
        <v>1887</v>
      </c>
      <c r="G89" s="1067">
        <v>271000</v>
      </c>
      <c r="H89" s="1013"/>
      <c r="I89" s="1068">
        <v>249000</v>
      </c>
      <c r="J89" s="1069">
        <v>0</v>
      </c>
      <c r="K89" s="1013"/>
      <c r="L89" s="1068">
        <v>0</v>
      </c>
      <c r="M89" s="1070">
        <v>0</v>
      </c>
      <c r="N89" s="1071">
        <v>22000</v>
      </c>
      <c r="O89" s="968"/>
      <c r="P89" s="968"/>
      <c r="Q89" s="968"/>
      <c r="R89" s="968"/>
      <c r="S89" s="995"/>
      <c r="T89" s="968"/>
      <c r="U89" s="968"/>
      <c r="V89" s="968"/>
      <c r="W89" s="968"/>
      <c r="X89" s="968"/>
      <c r="Y89" s="968"/>
      <c r="Z89" s="968"/>
      <c r="AA89" s="968"/>
      <c r="AB89" s="968"/>
      <c r="AC89" s="975"/>
    </row>
    <row r="90" spans="2:29" ht="15.75">
      <c r="B90" s="1072"/>
      <c r="C90" s="1424"/>
      <c r="D90" s="1425"/>
      <c r="E90" s="1426"/>
      <c r="F90" s="1016" t="s">
        <v>421</v>
      </c>
      <c r="G90" s="1073">
        <v>3076014.92</v>
      </c>
      <c r="H90" s="968"/>
      <c r="I90" s="1074">
        <v>1995513.7</v>
      </c>
      <c r="J90" s="1075">
        <v>379193.81</v>
      </c>
      <c r="K90" s="1065"/>
      <c r="L90" s="1074">
        <v>256547.85</v>
      </c>
      <c r="M90" s="1076">
        <v>113000</v>
      </c>
      <c r="N90" s="1077">
        <v>331759.55999999994</v>
      </c>
      <c r="O90" s="968"/>
      <c r="P90" s="968"/>
      <c r="Q90" s="968"/>
      <c r="R90" s="968"/>
      <c r="S90" s="995"/>
      <c r="T90" s="968"/>
      <c r="U90" s="968"/>
      <c r="V90" s="968"/>
      <c r="W90" s="968"/>
      <c r="X90" s="968"/>
      <c r="Y90" s="968"/>
      <c r="Z90" s="968"/>
      <c r="AA90" s="968"/>
      <c r="AB90" s="968"/>
      <c r="AC90" s="975"/>
    </row>
    <row r="91" spans="2:29" ht="15.75">
      <c r="B91" s="1072"/>
      <c r="C91" s="1424"/>
      <c r="D91" s="1425"/>
      <c r="E91" s="1426"/>
      <c r="F91" s="1016" t="s">
        <v>1888</v>
      </c>
      <c r="G91" s="1073">
        <v>2946003.57</v>
      </c>
      <c r="H91" s="968"/>
      <c r="I91" s="1074">
        <v>2439128.5299999998</v>
      </c>
      <c r="J91" s="1075">
        <v>83018.3</v>
      </c>
      <c r="K91" s="1065"/>
      <c r="L91" s="1074">
        <v>552854.49</v>
      </c>
      <c r="M91" s="1076">
        <v>0</v>
      </c>
      <c r="N91" s="1077">
        <v>-128997.74999999994</v>
      </c>
      <c r="O91" s="968"/>
      <c r="P91" s="968"/>
      <c r="Q91" s="968"/>
      <c r="R91" s="968"/>
      <c r="S91" s="995"/>
      <c r="T91" s="968"/>
      <c r="U91" s="968"/>
      <c r="V91" s="968"/>
      <c r="W91" s="968"/>
      <c r="X91" s="968"/>
      <c r="Y91" s="968"/>
      <c r="Z91" s="968"/>
      <c r="AA91" s="968"/>
      <c r="AB91" s="968"/>
      <c r="AC91" s="975"/>
    </row>
    <row r="92" spans="2:29" ht="15.75">
      <c r="B92" s="972"/>
      <c r="C92" s="1418" t="s">
        <v>1905</v>
      </c>
      <c r="D92" s="1419"/>
      <c r="E92" s="1419"/>
      <c r="F92" s="1420"/>
      <c r="G92" s="1025">
        <v>6293018.4900000002</v>
      </c>
      <c r="H92" s="968"/>
      <c r="I92" s="1026">
        <v>4683642.2300000004</v>
      </c>
      <c r="J92" s="1031">
        <v>462212.11</v>
      </c>
      <c r="K92" s="1065"/>
      <c r="L92" s="1026">
        <v>809402.34</v>
      </c>
      <c r="M92" s="1027">
        <v>113000</v>
      </c>
      <c r="N92" s="1031">
        <v>224761.80999999994</v>
      </c>
      <c r="O92" s="968"/>
      <c r="P92" s="968"/>
      <c r="Q92" s="968"/>
      <c r="R92" s="968"/>
      <c r="S92" s="995"/>
      <c r="T92" s="968"/>
      <c r="U92" s="968"/>
      <c r="V92" s="968"/>
      <c r="W92" s="968"/>
      <c r="X92" s="968"/>
      <c r="Y92" s="968"/>
      <c r="Z92" s="968"/>
      <c r="AA92" s="968"/>
      <c r="AB92" s="968"/>
      <c r="AC92" s="975"/>
    </row>
    <row r="93" spans="2:29" ht="15.75">
      <c r="B93" s="972"/>
      <c r="C93" s="1421" t="s">
        <v>1810</v>
      </c>
      <c r="D93" s="1422"/>
      <c r="E93" s="1423"/>
      <c r="F93" s="1005" t="s">
        <v>1887</v>
      </c>
      <c r="G93" s="1067">
        <v>700548.04</v>
      </c>
      <c r="H93" s="1013"/>
      <c r="I93" s="1068">
        <v>930785.88</v>
      </c>
      <c r="J93" s="1069">
        <v>19212.16</v>
      </c>
      <c r="K93" s="1013"/>
      <c r="L93" s="1068">
        <v>0</v>
      </c>
      <c r="M93" s="1070">
        <v>0</v>
      </c>
      <c r="N93" s="1071">
        <v>-249449.99999999997</v>
      </c>
      <c r="O93" s="968"/>
      <c r="P93" s="968"/>
      <c r="Q93" s="968"/>
      <c r="R93" s="968"/>
      <c r="S93" s="995"/>
      <c r="T93" s="968"/>
      <c r="U93" s="968"/>
      <c r="V93" s="968"/>
      <c r="W93" s="968"/>
      <c r="X93" s="968"/>
      <c r="Y93" s="968"/>
      <c r="Z93" s="968"/>
      <c r="AA93" s="968"/>
      <c r="AB93" s="968"/>
      <c r="AC93" s="975"/>
    </row>
    <row r="94" spans="2:29" ht="15.75">
      <c r="B94" s="1072"/>
      <c r="C94" s="1424"/>
      <c r="D94" s="1425"/>
      <c r="E94" s="1426"/>
      <c r="F94" s="1016" t="s">
        <v>421</v>
      </c>
      <c r="G94" s="1073">
        <v>6331190.3399999999</v>
      </c>
      <c r="H94" s="968"/>
      <c r="I94" s="1074">
        <v>6084858.1100000003</v>
      </c>
      <c r="J94" s="1075">
        <v>175687.44</v>
      </c>
      <c r="K94" s="1065"/>
      <c r="L94" s="1074">
        <v>0</v>
      </c>
      <c r="M94" s="1076">
        <v>0</v>
      </c>
      <c r="N94" s="1077">
        <v>70644.789999999513</v>
      </c>
      <c r="O94" s="968"/>
      <c r="P94" s="968"/>
      <c r="Q94" s="968"/>
      <c r="R94" s="968"/>
      <c r="S94" s="995"/>
      <c r="T94" s="968"/>
      <c r="U94" s="968"/>
      <c r="V94" s="968"/>
      <c r="W94" s="968"/>
      <c r="X94" s="968"/>
      <c r="Y94" s="968"/>
      <c r="Z94" s="968"/>
      <c r="AA94" s="968"/>
      <c r="AB94" s="968"/>
      <c r="AC94" s="975"/>
    </row>
    <row r="95" spans="2:29" ht="15.75">
      <c r="B95" s="1072"/>
      <c r="C95" s="1424"/>
      <c r="D95" s="1425"/>
      <c r="E95" s="1426"/>
      <c r="F95" s="1016" t="s">
        <v>1888</v>
      </c>
      <c r="G95" s="1073">
        <v>1022882.27</v>
      </c>
      <c r="H95" s="968"/>
      <c r="I95" s="1074">
        <v>730553.47</v>
      </c>
      <c r="J95" s="1075">
        <v>22948.97</v>
      </c>
      <c r="K95" s="1065"/>
      <c r="L95" s="1074">
        <v>0</v>
      </c>
      <c r="M95" s="1076">
        <v>0</v>
      </c>
      <c r="N95" s="1077">
        <v>269379.83000000007</v>
      </c>
      <c r="O95" s="968"/>
      <c r="P95" s="968"/>
      <c r="Q95" s="968"/>
      <c r="R95" s="968"/>
      <c r="S95" s="995"/>
      <c r="T95" s="968"/>
      <c r="U95" s="968"/>
      <c r="V95" s="968"/>
      <c r="W95" s="968"/>
      <c r="X95" s="968"/>
      <c r="Y95" s="968"/>
      <c r="Z95" s="968"/>
      <c r="AA95" s="968"/>
      <c r="AB95" s="968"/>
      <c r="AC95" s="975"/>
    </row>
    <row r="96" spans="2:29" ht="15.75">
      <c r="B96" s="972"/>
      <c r="C96" s="1418" t="s">
        <v>1906</v>
      </c>
      <c r="D96" s="1419"/>
      <c r="E96" s="1419"/>
      <c r="F96" s="1420"/>
      <c r="G96" s="1025">
        <v>8054620.6500000004</v>
      </c>
      <c r="H96" s="968"/>
      <c r="I96" s="1026">
        <v>7746197.46</v>
      </c>
      <c r="J96" s="1031">
        <v>217848.57</v>
      </c>
      <c r="K96" s="1065"/>
      <c r="L96" s="1026">
        <v>0</v>
      </c>
      <c r="M96" s="1027">
        <v>0</v>
      </c>
      <c r="N96" s="1031">
        <v>90574.620000000403</v>
      </c>
      <c r="O96" s="968"/>
      <c r="P96" s="968"/>
      <c r="Q96" s="968"/>
      <c r="R96" s="968"/>
      <c r="S96" s="995"/>
      <c r="T96" s="968"/>
      <c r="U96" s="968"/>
      <c r="V96" s="968"/>
      <c r="W96" s="968"/>
      <c r="X96" s="968"/>
      <c r="Y96" s="968"/>
      <c r="Z96" s="968"/>
      <c r="AA96" s="968"/>
      <c r="AB96" s="968"/>
      <c r="AC96" s="975"/>
    </row>
    <row r="97" spans="2:29" ht="15.75">
      <c r="B97" s="972"/>
      <c r="C97" s="1421" t="s">
        <v>1814</v>
      </c>
      <c r="D97" s="1422"/>
      <c r="E97" s="1423"/>
      <c r="F97" s="1005" t="s">
        <v>1887</v>
      </c>
      <c r="G97" s="1067">
        <v>185092.67</v>
      </c>
      <c r="H97" s="1013"/>
      <c r="I97" s="1068">
        <v>200750</v>
      </c>
      <c r="J97" s="1069">
        <v>23842.67</v>
      </c>
      <c r="K97" s="1013"/>
      <c r="L97" s="1068">
        <v>0</v>
      </c>
      <c r="M97" s="1070">
        <v>0</v>
      </c>
      <c r="N97" s="1071">
        <v>-39499.999999999985</v>
      </c>
      <c r="O97" s="968"/>
      <c r="P97" s="968"/>
      <c r="Q97" s="968"/>
      <c r="R97" s="968"/>
      <c r="S97" s="995"/>
      <c r="T97" s="968"/>
      <c r="U97" s="968"/>
      <c r="V97" s="968"/>
      <c r="W97" s="968"/>
      <c r="X97" s="968"/>
      <c r="Y97" s="968"/>
      <c r="Z97" s="968"/>
      <c r="AA97" s="968"/>
      <c r="AB97" s="968"/>
      <c r="AC97" s="975"/>
    </row>
    <row r="98" spans="2:29" ht="15.75">
      <c r="B98" s="1072"/>
      <c r="C98" s="1424"/>
      <c r="D98" s="1425"/>
      <c r="E98" s="1426"/>
      <c r="F98" s="1016" t="s">
        <v>421</v>
      </c>
      <c r="G98" s="1073">
        <v>2231098.11</v>
      </c>
      <c r="H98" s="968"/>
      <c r="I98" s="1074">
        <v>1567046.15</v>
      </c>
      <c r="J98" s="1075">
        <v>284713.63</v>
      </c>
      <c r="K98" s="1065"/>
      <c r="L98" s="1074">
        <v>0</v>
      </c>
      <c r="M98" s="1076">
        <v>0</v>
      </c>
      <c r="N98" s="1077">
        <v>379338.32999999996</v>
      </c>
      <c r="O98" s="968"/>
      <c r="P98" s="968"/>
      <c r="Q98" s="968"/>
      <c r="R98" s="968"/>
      <c r="S98" s="995"/>
      <c r="T98" s="968"/>
      <c r="U98" s="968"/>
      <c r="V98" s="968"/>
      <c r="W98" s="968"/>
      <c r="X98" s="968"/>
      <c r="Y98" s="968"/>
      <c r="Z98" s="968"/>
      <c r="AA98" s="968"/>
      <c r="AB98" s="968"/>
      <c r="AC98" s="975"/>
    </row>
    <row r="99" spans="2:29" ht="15.75">
      <c r="B99" s="1072"/>
      <c r="C99" s="1424"/>
      <c r="D99" s="1425"/>
      <c r="E99" s="1426"/>
      <c r="F99" s="1016" t="s">
        <v>1888</v>
      </c>
      <c r="G99" s="1073">
        <v>839781.68</v>
      </c>
      <c r="H99" s="968"/>
      <c r="I99" s="1074">
        <v>1180212.73</v>
      </c>
      <c r="J99" s="1075">
        <v>-168024.65</v>
      </c>
      <c r="K99" s="1065"/>
      <c r="L99" s="1074">
        <v>0</v>
      </c>
      <c r="M99" s="1076">
        <v>0</v>
      </c>
      <c r="N99" s="1077">
        <v>-172406.39999999994</v>
      </c>
      <c r="O99" s="968"/>
      <c r="P99" s="968"/>
      <c r="Q99" s="968"/>
      <c r="R99" s="968"/>
      <c r="S99" s="995"/>
      <c r="T99" s="968"/>
      <c r="U99" s="968"/>
      <c r="V99" s="968"/>
      <c r="W99" s="968"/>
      <c r="X99" s="968"/>
      <c r="Y99" s="968"/>
      <c r="Z99" s="968"/>
      <c r="AA99" s="968"/>
      <c r="AB99" s="968"/>
      <c r="AC99" s="975"/>
    </row>
    <row r="100" spans="2:29" ht="15.75">
      <c r="B100" s="972"/>
      <c r="C100" s="1418" t="s">
        <v>1907</v>
      </c>
      <c r="D100" s="1419"/>
      <c r="E100" s="1419"/>
      <c r="F100" s="1420"/>
      <c r="G100" s="1025">
        <v>3255972.46</v>
      </c>
      <c r="H100" s="968"/>
      <c r="I100" s="1026">
        <v>2948008.88</v>
      </c>
      <c r="J100" s="1031">
        <v>140531.65</v>
      </c>
      <c r="K100" s="1065"/>
      <c r="L100" s="1026">
        <v>0</v>
      </c>
      <c r="M100" s="1027">
        <v>0</v>
      </c>
      <c r="N100" s="1031">
        <v>167431.93000000008</v>
      </c>
      <c r="O100" s="968"/>
      <c r="P100" s="968"/>
      <c r="Q100" s="968"/>
      <c r="R100" s="968"/>
      <c r="S100" s="995"/>
      <c r="T100" s="968"/>
      <c r="U100" s="968"/>
      <c r="V100" s="968"/>
      <c r="W100" s="968"/>
      <c r="X100" s="968"/>
      <c r="Y100" s="968"/>
      <c r="Z100" s="968"/>
      <c r="AA100" s="968"/>
      <c r="AB100" s="968"/>
      <c r="AC100" s="975"/>
    </row>
    <row r="101" spans="2:29" ht="15.75">
      <c r="B101" s="972"/>
      <c r="C101" s="1421" t="s">
        <v>1816</v>
      </c>
      <c r="D101" s="1422"/>
      <c r="E101" s="1423"/>
      <c r="F101" s="1005" t="s">
        <v>1887</v>
      </c>
      <c r="G101" s="1067">
        <v>296250</v>
      </c>
      <c r="H101" s="1013"/>
      <c r="I101" s="1068">
        <v>216250</v>
      </c>
      <c r="J101" s="1069">
        <v>78750</v>
      </c>
      <c r="K101" s="1013"/>
      <c r="L101" s="1068">
        <v>0</v>
      </c>
      <c r="M101" s="1070">
        <v>0</v>
      </c>
      <c r="N101" s="1071">
        <v>1250</v>
      </c>
      <c r="O101" s="968"/>
      <c r="P101" s="968"/>
      <c r="Q101" s="968"/>
      <c r="R101" s="968"/>
      <c r="S101" s="995"/>
      <c r="T101" s="968"/>
      <c r="U101" s="968"/>
      <c r="V101" s="968"/>
      <c r="W101" s="968"/>
      <c r="X101" s="968"/>
      <c r="Y101" s="968"/>
      <c r="Z101" s="968"/>
      <c r="AA101" s="968"/>
      <c r="AB101" s="968"/>
      <c r="AC101" s="975"/>
    </row>
    <row r="102" spans="2:29" ht="15.75">
      <c r="B102" s="1072"/>
      <c r="C102" s="1424"/>
      <c r="D102" s="1425"/>
      <c r="E102" s="1426"/>
      <c r="F102" s="1016" t="s">
        <v>421</v>
      </c>
      <c r="G102" s="1073">
        <v>4976210.95</v>
      </c>
      <c r="H102" s="968"/>
      <c r="I102" s="1074">
        <v>4015351.89</v>
      </c>
      <c r="J102" s="1075">
        <v>548458.51</v>
      </c>
      <c r="K102" s="1065"/>
      <c r="L102" s="1074">
        <v>12000</v>
      </c>
      <c r="M102" s="1076">
        <v>0</v>
      </c>
      <c r="N102" s="1077">
        <v>400400.55000000005</v>
      </c>
      <c r="O102" s="968"/>
      <c r="P102" s="968"/>
      <c r="Q102" s="968"/>
      <c r="R102" s="968"/>
      <c r="S102" s="995"/>
      <c r="T102" s="968"/>
      <c r="U102" s="968"/>
      <c r="V102" s="968"/>
      <c r="W102" s="968"/>
      <c r="X102" s="968"/>
      <c r="Y102" s="968"/>
      <c r="Z102" s="968"/>
      <c r="AA102" s="968"/>
      <c r="AB102" s="968"/>
      <c r="AC102" s="975"/>
    </row>
    <row r="103" spans="2:29" ht="15.75">
      <c r="B103" s="1072"/>
      <c r="C103" s="1424"/>
      <c r="D103" s="1425"/>
      <c r="E103" s="1426"/>
      <c r="F103" s="1016" t="s">
        <v>1888</v>
      </c>
      <c r="G103" s="1073">
        <v>2323152.0499999998</v>
      </c>
      <c r="H103" s="968"/>
      <c r="I103" s="1074">
        <v>2011495.36</v>
      </c>
      <c r="J103" s="1075">
        <v>195681.72</v>
      </c>
      <c r="K103" s="1065"/>
      <c r="L103" s="1074">
        <v>106681</v>
      </c>
      <c r="M103" s="1076">
        <v>0</v>
      </c>
      <c r="N103" s="1077">
        <v>9293.9699999997101</v>
      </c>
      <c r="O103" s="968"/>
      <c r="P103" s="968"/>
      <c r="Q103" s="968"/>
      <c r="R103" s="968"/>
      <c r="S103" s="995"/>
      <c r="T103" s="968"/>
      <c r="U103" s="968"/>
      <c r="V103" s="968"/>
      <c r="W103" s="968"/>
      <c r="X103" s="968"/>
      <c r="Y103" s="968"/>
      <c r="Z103" s="968"/>
      <c r="AA103" s="968"/>
      <c r="AB103" s="968"/>
      <c r="AC103" s="975"/>
    </row>
    <row r="104" spans="2:29" ht="15.75">
      <c r="B104" s="972"/>
      <c r="C104" s="1418" t="s">
        <v>1908</v>
      </c>
      <c r="D104" s="1419"/>
      <c r="E104" s="1419"/>
      <c r="F104" s="1420"/>
      <c r="G104" s="1025">
        <v>7595613</v>
      </c>
      <c r="H104" s="968"/>
      <c r="I104" s="1026">
        <v>6243097.25</v>
      </c>
      <c r="J104" s="1031">
        <v>822890.23</v>
      </c>
      <c r="K104" s="1065"/>
      <c r="L104" s="1026">
        <v>118681</v>
      </c>
      <c r="M104" s="1027">
        <v>0</v>
      </c>
      <c r="N104" s="1031">
        <v>410944.52</v>
      </c>
      <c r="O104" s="968"/>
      <c r="P104" s="968"/>
      <c r="Q104" s="968"/>
      <c r="R104" s="968"/>
      <c r="S104" s="995"/>
      <c r="T104" s="968"/>
      <c r="U104" s="968"/>
      <c r="V104" s="968"/>
      <c r="W104" s="968"/>
      <c r="X104" s="968"/>
      <c r="Y104" s="968"/>
      <c r="Z104" s="968"/>
      <c r="AA104" s="968"/>
      <c r="AB104" s="968"/>
      <c r="AC104" s="975"/>
    </row>
    <row r="105" spans="2:29" ht="15.75">
      <c r="B105" s="972"/>
      <c r="C105" s="1421" t="s">
        <v>1818</v>
      </c>
      <c r="D105" s="1422"/>
      <c r="E105" s="1423"/>
      <c r="F105" s="1005" t="s">
        <v>1887</v>
      </c>
      <c r="G105" s="1067">
        <v>304337.89</v>
      </c>
      <c r="H105" s="1013"/>
      <c r="I105" s="1068">
        <v>180678</v>
      </c>
      <c r="J105" s="1069">
        <v>120000</v>
      </c>
      <c r="K105" s="1013"/>
      <c r="L105" s="1068">
        <v>0</v>
      </c>
      <c r="M105" s="1070">
        <v>0</v>
      </c>
      <c r="N105" s="1071">
        <v>3659.890000000014</v>
      </c>
      <c r="O105" s="968"/>
      <c r="P105" s="968"/>
      <c r="Q105" s="968"/>
      <c r="R105" s="968"/>
      <c r="S105" s="995"/>
      <c r="T105" s="968"/>
      <c r="U105" s="968"/>
      <c r="V105" s="968"/>
      <c r="W105" s="968"/>
      <c r="X105" s="968"/>
      <c r="Y105" s="968"/>
      <c r="Z105" s="968"/>
      <c r="AA105" s="968"/>
      <c r="AB105" s="968"/>
      <c r="AC105" s="975"/>
    </row>
    <row r="106" spans="2:29" ht="15.75">
      <c r="B106" s="1072"/>
      <c r="C106" s="1424"/>
      <c r="D106" s="1425"/>
      <c r="E106" s="1426"/>
      <c r="F106" s="1016" t="s">
        <v>421</v>
      </c>
      <c r="G106" s="1073">
        <v>9465001.6300000008</v>
      </c>
      <c r="H106" s="968"/>
      <c r="I106" s="1074">
        <v>5191014.46</v>
      </c>
      <c r="J106" s="1075">
        <v>2020050.17</v>
      </c>
      <c r="K106" s="1065"/>
      <c r="L106" s="1074">
        <v>1450574.31</v>
      </c>
      <c r="M106" s="1076">
        <v>118495.97</v>
      </c>
      <c r="N106" s="1077">
        <v>684866.7200000009</v>
      </c>
      <c r="O106" s="968"/>
      <c r="P106" s="968"/>
      <c r="Q106" s="968"/>
      <c r="R106" s="968"/>
      <c r="S106" s="995"/>
      <c r="T106" s="968"/>
      <c r="U106" s="968"/>
      <c r="V106" s="968"/>
      <c r="W106" s="968"/>
      <c r="X106" s="968"/>
      <c r="Y106" s="968"/>
      <c r="Z106" s="968"/>
      <c r="AA106" s="968"/>
      <c r="AB106" s="968"/>
      <c r="AC106" s="975"/>
    </row>
    <row r="107" spans="2:29" ht="15.75">
      <c r="B107" s="1072"/>
      <c r="C107" s="1424"/>
      <c r="D107" s="1425"/>
      <c r="E107" s="1426"/>
      <c r="F107" s="1016" t="s">
        <v>1888</v>
      </c>
      <c r="G107" s="1073">
        <v>2624544.4</v>
      </c>
      <c r="H107" s="968"/>
      <c r="I107" s="1074">
        <v>1932110.96</v>
      </c>
      <c r="J107" s="1075">
        <v>476169.36</v>
      </c>
      <c r="K107" s="1065"/>
      <c r="L107" s="1074">
        <v>127328</v>
      </c>
      <c r="M107" s="1076">
        <v>67580</v>
      </c>
      <c r="N107" s="1077">
        <v>21356.079999999958</v>
      </c>
      <c r="O107" s="968"/>
      <c r="P107" s="968"/>
      <c r="Q107" s="968"/>
      <c r="R107" s="968"/>
      <c r="S107" s="995"/>
      <c r="T107" s="968"/>
      <c r="U107" s="968"/>
      <c r="V107" s="968"/>
      <c r="W107" s="968"/>
      <c r="X107" s="968"/>
      <c r="Y107" s="968"/>
      <c r="Z107" s="968"/>
      <c r="AA107" s="968"/>
      <c r="AB107" s="968"/>
      <c r="AC107" s="975"/>
    </row>
    <row r="108" spans="2:29" ht="15.75">
      <c r="B108" s="972"/>
      <c r="C108" s="1418" t="s">
        <v>1909</v>
      </c>
      <c r="D108" s="1419"/>
      <c r="E108" s="1419"/>
      <c r="F108" s="1420"/>
      <c r="G108" s="1025">
        <v>12393883.92</v>
      </c>
      <c r="H108" s="968"/>
      <c r="I108" s="1026">
        <v>7303803.4199999999</v>
      </c>
      <c r="J108" s="1031">
        <v>2616219.5299999998</v>
      </c>
      <c r="K108" s="1065"/>
      <c r="L108" s="1026">
        <v>1577902.31</v>
      </c>
      <c r="M108" s="1027">
        <v>186075.97</v>
      </c>
      <c r="N108" s="1031">
        <v>709882.69000000018</v>
      </c>
      <c r="O108" s="968"/>
      <c r="P108" s="968"/>
      <c r="Q108" s="968"/>
      <c r="R108" s="968"/>
      <c r="S108" s="995"/>
      <c r="T108" s="968"/>
      <c r="U108" s="968"/>
      <c r="V108" s="968"/>
      <c r="W108" s="968"/>
      <c r="X108" s="968"/>
      <c r="Y108" s="968"/>
      <c r="Z108" s="968"/>
      <c r="AA108" s="968"/>
      <c r="AB108" s="968"/>
      <c r="AC108" s="975"/>
    </row>
    <row r="109" spans="2:29" ht="15.75">
      <c r="B109" s="972"/>
      <c r="C109" s="1421" t="s">
        <v>1820</v>
      </c>
      <c r="D109" s="1422"/>
      <c r="E109" s="1423"/>
      <c r="F109" s="1005" t="s">
        <v>1887</v>
      </c>
      <c r="G109" s="1067">
        <v>954461.8</v>
      </c>
      <c r="H109" s="1013"/>
      <c r="I109" s="1068">
        <v>801283.8</v>
      </c>
      <c r="J109" s="1069">
        <v>70678</v>
      </c>
      <c r="K109" s="1013"/>
      <c r="L109" s="1068">
        <v>30000</v>
      </c>
      <c r="M109" s="1070">
        <v>30000</v>
      </c>
      <c r="N109" s="1071">
        <v>22500</v>
      </c>
      <c r="O109" s="968"/>
      <c r="P109" s="968"/>
      <c r="Q109" s="968"/>
      <c r="R109" s="968"/>
      <c r="S109" s="995"/>
      <c r="T109" s="968"/>
      <c r="U109" s="968"/>
      <c r="V109" s="968"/>
      <c r="W109" s="968"/>
      <c r="X109" s="968"/>
      <c r="Y109" s="968"/>
      <c r="Z109" s="968"/>
      <c r="AA109" s="968"/>
      <c r="AB109" s="968"/>
      <c r="AC109" s="975"/>
    </row>
    <row r="110" spans="2:29" ht="15.75">
      <c r="B110" s="1072"/>
      <c r="C110" s="1424"/>
      <c r="D110" s="1425"/>
      <c r="E110" s="1426"/>
      <c r="F110" s="1016" t="s">
        <v>421</v>
      </c>
      <c r="G110" s="1073">
        <v>9583694.6199999992</v>
      </c>
      <c r="H110" s="968"/>
      <c r="I110" s="1074">
        <v>5143492.6900000004</v>
      </c>
      <c r="J110" s="1075">
        <v>2189537.8199999998</v>
      </c>
      <c r="K110" s="1065"/>
      <c r="L110" s="1074">
        <v>1145415.3600000001</v>
      </c>
      <c r="M110" s="1076">
        <v>367666.65</v>
      </c>
      <c r="N110" s="1077">
        <v>737582.09999999881</v>
      </c>
      <c r="O110" s="968"/>
      <c r="P110" s="968"/>
      <c r="Q110" s="968"/>
      <c r="R110" s="968"/>
      <c r="S110" s="995"/>
      <c r="T110" s="968"/>
      <c r="U110" s="968"/>
      <c r="V110" s="968"/>
      <c r="W110" s="968"/>
      <c r="X110" s="968"/>
      <c r="Y110" s="968"/>
      <c r="Z110" s="968"/>
      <c r="AA110" s="968"/>
      <c r="AB110" s="968"/>
      <c r="AC110" s="975"/>
    </row>
    <row r="111" spans="2:29" ht="15.75">
      <c r="B111" s="1072"/>
      <c r="C111" s="1424"/>
      <c r="D111" s="1425"/>
      <c r="E111" s="1426"/>
      <c r="F111" s="1016" t="s">
        <v>1888</v>
      </c>
      <c r="G111" s="1073">
        <v>1068020.19</v>
      </c>
      <c r="H111" s="968"/>
      <c r="I111" s="1074">
        <v>1018774.93</v>
      </c>
      <c r="J111" s="1075">
        <v>-119475.95</v>
      </c>
      <c r="K111" s="1065"/>
      <c r="L111" s="1074">
        <v>145579.95000000001</v>
      </c>
      <c r="M111" s="1076">
        <v>22525</v>
      </c>
      <c r="N111" s="1077">
        <v>616.2599999998929</v>
      </c>
      <c r="O111" s="968"/>
      <c r="P111" s="968"/>
      <c r="Q111" s="968"/>
      <c r="R111" s="968"/>
      <c r="S111" s="995"/>
      <c r="T111" s="968"/>
      <c r="U111" s="968"/>
      <c r="V111" s="968"/>
      <c r="W111" s="968"/>
      <c r="X111" s="968"/>
      <c r="Y111" s="968"/>
      <c r="Z111" s="968"/>
      <c r="AA111" s="968"/>
      <c r="AB111" s="968"/>
      <c r="AC111" s="975"/>
    </row>
    <row r="112" spans="2:29" ht="15.75">
      <c r="B112" s="972"/>
      <c r="C112" s="1418" t="s">
        <v>1910</v>
      </c>
      <c r="D112" s="1419"/>
      <c r="E112" s="1419"/>
      <c r="F112" s="1420"/>
      <c r="G112" s="1025">
        <v>11606176.609999999</v>
      </c>
      <c r="H112" s="968"/>
      <c r="I112" s="1026">
        <v>6963551.4199999999</v>
      </c>
      <c r="J112" s="1031">
        <v>2140739.87</v>
      </c>
      <c r="K112" s="1065"/>
      <c r="L112" s="1026">
        <v>1320995.31</v>
      </c>
      <c r="M112" s="1027">
        <v>420191.65</v>
      </c>
      <c r="N112" s="1031">
        <v>760698.35999999929</v>
      </c>
      <c r="O112" s="968"/>
      <c r="P112" s="968"/>
      <c r="Q112" s="968"/>
      <c r="R112" s="968"/>
      <c r="S112" s="995"/>
      <c r="T112" s="968"/>
      <c r="U112" s="968"/>
      <c r="V112" s="968"/>
      <c r="W112" s="968"/>
      <c r="X112" s="968"/>
      <c r="Y112" s="968"/>
      <c r="Z112" s="968"/>
      <c r="AA112" s="968"/>
      <c r="AB112" s="968"/>
      <c r="AC112" s="975"/>
    </row>
    <row r="113" spans="2:29" ht="15.75">
      <c r="B113" s="972"/>
      <c r="C113" s="1421" t="s">
        <v>1822</v>
      </c>
      <c r="D113" s="1422"/>
      <c r="E113" s="1423"/>
      <c r="F113" s="1005" t="s">
        <v>1887</v>
      </c>
      <c r="G113" s="1067">
        <v>292387.5</v>
      </c>
      <c r="H113" s="1013"/>
      <c r="I113" s="1068">
        <v>63000</v>
      </c>
      <c r="J113" s="1069">
        <v>60637.5</v>
      </c>
      <c r="K113" s="1013"/>
      <c r="L113" s="1068">
        <v>45000</v>
      </c>
      <c r="M113" s="1070">
        <v>45000</v>
      </c>
      <c r="N113" s="1071">
        <v>78750</v>
      </c>
      <c r="O113" s="968"/>
      <c r="P113" s="968"/>
      <c r="Q113" s="968"/>
      <c r="R113" s="968"/>
      <c r="S113" s="995"/>
      <c r="T113" s="968"/>
      <c r="U113" s="968"/>
      <c r="V113" s="968"/>
      <c r="W113" s="968"/>
      <c r="X113" s="968"/>
      <c r="Y113" s="968"/>
      <c r="Z113" s="968"/>
      <c r="AA113" s="968"/>
      <c r="AB113" s="968"/>
      <c r="AC113" s="975"/>
    </row>
    <row r="114" spans="2:29" ht="15.75">
      <c r="B114" s="1072"/>
      <c r="C114" s="1424"/>
      <c r="D114" s="1425"/>
      <c r="E114" s="1426"/>
      <c r="F114" s="1016" t="s">
        <v>421</v>
      </c>
      <c r="G114" s="1073">
        <v>8526500.8800000008</v>
      </c>
      <c r="H114" s="968"/>
      <c r="I114" s="1074">
        <v>2674398.4</v>
      </c>
      <c r="J114" s="1075">
        <v>2238633.21</v>
      </c>
      <c r="K114" s="1065"/>
      <c r="L114" s="1074">
        <v>1858344.42</v>
      </c>
      <c r="M114" s="1076">
        <v>1173615.24</v>
      </c>
      <c r="N114" s="1077">
        <v>581509.61000000057</v>
      </c>
      <c r="O114" s="968"/>
      <c r="P114" s="968"/>
      <c r="Q114" s="968"/>
      <c r="R114" s="968"/>
      <c r="S114" s="995"/>
      <c r="T114" s="968"/>
      <c r="U114" s="968"/>
      <c r="V114" s="968"/>
      <c r="W114" s="968"/>
      <c r="X114" s="968"/>
      <c r="Y114" s="968"/>
      <c r="Z114" s="968"/>
      <c r="AA114" s="968"/>
      <c r="AB114" s="968"/>
      <c r="AC114" s="975"/>
    </row>
    <row r="115" spans="2:29" ht="15.75">
      <c r="B115" s="1072"/>
      <c r="C115" s="1424"/>
      <c r="D115" s="1425"/>
      <c r="E115" s="1426"/>
      <c r="F115" s="1016" t="s">
        <v>1888</v>
      </c>
      <c r="G115" s="1073">
        <v>1004967.34</v>
      </c>
      <c r="H115" s="968"/>
      <c r="I115" s="1074">
        <v>294860.78999999998</v>
      </c>
      <c r="J115" s="1075">
        <v>361265.45</v>
      </c>
      <c r="K115" s="1065"/>
      <c r="L115" s="1074">
        <v>184182.1</v>
      </c>
      <c r="M115" s="1076">
        <v>141163.95000000001</v>
      </c>
      <c r="N115" s="1077">
        <v>23495.050000000017</v>
      </c>
      <c r="O115" s="968"/>
      <c r="P115" s="968"/>
      <c r="Q115" s="968"/>
      <c r="R115" s="968"/>
      <c r="S115" s="995"/>
      <c r="T115" s="968"/>
      <c r="U115" s="968"/>
      <c r="V115" s="968"/>
      <c r="W115" s="968"/>
      <c r="X115" s="968"/>
      <c r="Y115" s="968"/>
      <c r="Z115" s="968"/>
      <c r="AA115" s="968"/>
      <c r="AB115" s="968"/>
      <c r="AC115" s="975"/>
    </row>
    <row r="116" spans="2:29" ht="15.75">
      <c r="B116" s="972"/>
      <c r="C116" s="1418" t="s">
        <v>1911</v>
      </c>
      <c r="D116" s="1419"/>
      <c r="E116" s="1419"/>
      <c r="F116" s="1420"/>
      <c r="G116" s="1025">
        <v>9823855.7200000007</v>
      </c>
      <c r="H116" s="968"/>
      <c r="I116" s="1026">
        <v>3032259.19</v>
      </c>
      <c r="J116" s="1031">
        <v>2660536.16</v>
      </c>
      <c r="K116" s="1065"/>
      <c r="L116" s="1026">
        <v>2087526.52</v>
      </c>
      <c r="M116" s="1027">
        <v>1359779.19</v>
      </c>
      <c r="N116" s="1031">
        <v>683754.66000000108</v>
      </c>
      <c r="O116" s="968"/>
      <c r="P116" s="968"/>
      <c r="Q116" s="968"/>
      <c r="R116" s="968"/>
      <c r="S116" s="995"/>
      <c r="T116" s="968"/>
      <c r="U116" s="968"/>
      <c r="V116" s="968"/>
      <c r="W116" s="968"/>
      <c r="X116" s="968"/>
      <c r="Y116" s="968"/>
      <c r="Z116" s="968"/>
      <c r="AA116" s="968"/>
      <c r="AB116" s="968"/>
      <c r="AC116" s="975"/>
    </row>
    <row r="117" spans="2:29" ht="15.75">
      <c r="B117" s="972"/>
      <c r="C117" s="1430"/>
      <c r="D117" s="1431"/>
      <c r="E117" s="1432"/>
      <c r="F117" s="1039" t="s">
        <v>1889</v>
      </c>
      <c r="G117" s="1039">
        <v>3390818.9000000004</v>
      </c>
      <c r="H117" s="968"/>
      <c r="I117" s="1041">
        <v>2897251.62</v>
      </c>
      <c r="J117" s="1045">
        <v>491870.33</v>
      </c>
      <c r="K117" s="1065"/>
      <c r="L117" s="1078">
        <v>75000</v>
      </c>
      <c r="M117" s="1042">
        <v>75000</v>
      </c>
      <c r="N117" s="1045">
        <v>-148303.04999999976</v>
      </c>
      <c r="O117" s="968"/>
      <c r="P117" s="968"/>
      <c r="Q117" s="968"/>
      <c r="R117" s="968"/>
      <c r="S117" s="995"/>
      <c r="T117" s="968"/>
      <c r="U117" s="968"/>
      <c r="V117" s="968"/>
      <c r="W117" s="968"/>
      <c r="X117" s="968"/>
      <c r="Y117" s="968"/>
      <c r="Z117" s="968"/>
      <c r="AA117" s="968"/>
      <c r="AB117" s="968"/>
      <c r="AC117" s="975"/>
    </row>
    <row r="118" spans="2:29" ht="15.75">
      <c r="B118" s="972"/>
      <c r="C118" s="1430"/>
      <c r="D118" s="1431"/>
      <c r="E118" s="1432"/>
      <c r="F118" s="1039" t="s">
        <v>1890</v>
      </c>
      <c r="G118" s="1039">
        <v>196884531.71000001</v>
      </c>
      <c r="H118" s="968"/>
      <c r="I118" s="1041">
        <v>136656886.75</v>
      </c>
      <c r="J118" s="1045">
        <v>29081819.450000003</v>
      </c>
      <c r="K118" s="1065"/>
      <c r="L118" s="1078">
        <v>11598801.689999999</v>
      </c>
      <c r="M118" s="1042">
        <v>8160309.5099999998</v>
      </c>
      <c r="N118" s="1045">
        <v>11386714.310000008</v>
      </c>
      <c r="O118" s="968"/>
      <c r="P118" s="968"/>
      <c r="Q118" s="968"/>
      <c r="R118" s="968"/>
      <c r="S118" s="995"/>
      <c r="T118" s="968"/>
      <c r="U118" s="968"/>
      <c r="V118" s="968"/>
      <c r="W118" s="968"/>
      <c r="X118" s="968"/>
      <c r="Y118" s="968"/>
      <c r="Z118" s="968"/>
      <c r="AA118" s="968"/>
      <c r="AB118" s="968"/>
      <c r="AC118" s="975"/>
    </row>
    <row r="119" spans="2:29" ht="15.75">
      <c r="B119" s="972"/>
      <c r="C119" s="1430"/>
      <c r="D119" s="1431"/>
      <c r="E119" s="1432"/>
      <c r="F119" s="1039" t="s">
        <v>1891</v>
      </c>
      <c r="G119" s="1039">
        <v>14152294.079999998</v>
      </c>
      <c r="H119" s="968"/>
      <c r="I119" s="1041">
        <v>12188121.469999999</v>
      </c>
      <c r="J119" s="1045">
        <v>1273685.2</v>
      </c>
      <c r="K119" s="1065"/>
      <c r="L119" s="1078">
        <v>1326347.7100000002</v>
      </c>
      <c r="M119" s="1042">
        <v>421678.95</v>
      </c>
      <c r="N119" s="1045">
        <v>-1057539.2500000007</v>
      </c>
      <c r="O119" s="968"/>
      <c r="P119" s="968"/>
      <c r="Q119" s="968"/>
      <c r="R119" s="968"/>
      <c r="S119" s="995"/>
      <c r="T119" s="968"/>
      <c r="U119" s="968"/>
      <c r="V119" s="968"/>
      <c r="W119" s="968"/>
      <c r="X119" s="968"/>
      <c r="Y119" s="968"/>
      <c r="Z119" s="968"/>
      <c r="AA119" s="968"/>
      <c r="AB119" s="968"/>
      <c r="AC119" s="975"/>
    </row>
    <row r="120" spans="2:29" ht="16.5" thickBot="1">
      <c r="B120" s="972"/>
      <c r="C120" s="1427" t="s">
        <v>519</v>
      </c>
      <c r="D120" s="1428"/>
      <c r="E120" s="1428"/>
      <c r="F120" s="1429"/>
      <c r="G120" s="1079">
        <v>214427644.69000003</v>
      </c>
      <c r="H120" s="968"/>
      <c r="I120" s="1080">
        <v>151742259.84</v>
      </c>
      <c r="J120" s="1056">
        <v>30847374.98</v>
      </c>
      <c r="K120" s="1065"/>
      <c r="L120" s="1080">
        <v>13000149.4</v>
      </c>
      <c r="M120" s="1081">
        <v>8656988.459999999</v>
      </c>
      <c r="N120" s="1082">
        <v>10180872.010000022</v>
      </c>
      <c r="O120" s="968"/>
      <c r="P120" s="968"/>
      <c r="Q120" s="968"/>
      <c r="R120" s="968"/>
      <c r="S120" s="995"/>
      <c r="T120" s="968"/>
      <c r="U120" s="968"/>
      <c r="V120" s="968"/>
      <c r="W120" s="968"/>
      <c r="X120" s="968"/>
      <c r="Y120" s="968"/>
      <c r="Z120" s="968"/>
      <c r="AA120" s="968"/>
      <c r="AB120" s="968"/>
      <c r="AC120" s="975"/>
    </row>
    <row r="121" spans="2:29" ht="15.75">
      <c r="B121" s="972"/>
      <c r="C121" s="1064"/>
      <c r="D121" s="1064"/>
      <c r="E121" s="1064"/>
      <c r="F121" s="968"/>
      <c r="G121" s="968"/>
      <c r="H121" s="968"/>
      <c r="I121" s="968"/>
      <c r="J121" s="968"/>
      <c r="K121" s="1065"/>
      <c r="L121" s="968"/>
      <c r="M121" s="968"/>
      <c r="N121" s="968"/>
      <c r="O121" s="968"/>
      <c r="P121" s="968"/>
      <c r="Q121" s="968"/>
      <c r="R121" s="968"/>
      <c r="S121" s="995"/>
      <c r="T121" s="968"/>
      <c r="U121" s="968"/>
      <c r="V121" s="968"/>
      <c r="W121" s="968"/>
      <c r="X121" s="968"/>
      <c r="Y121" s="968"/>
      <c r="Z121" s="968"/>
      <c r="AA121" s="968"/>
      <c r="AB121" s="968"/>
      <c r="AC121" s="975"/>
    </row>
    <row r="122" spans="2:29" ht="15.75">
      <c r="B122" s="972"/>
      <c r="C122" s="976" t="s">
        <v>1892</v>
      </c>
      <c r="D122" s="1471">
        <v>45600</v>
      </c>
      <c r="E122" s="1471"/>
      <c r="F122" s="968"/>
      <c r="G122" s="968"/>
      <c r="H122" s="968"/>
      <c r="I122" s="968"/>
      <c r="J122" s="968"/>
      <c r="K122" s="968"/>
      <c r="L122" s="968"/>
      <c r="M122" s="968"/>
      <c r="N122" s="968"/>
      <c r="O122" s="968"/>
      <c r="P122" s="968"/>
      <c r="Q122" s="968"/>
      <c r="R122" s="968"/>
      <c r="S122" s="995"/>
      <c r="T122" s="968"/>
      <c r="U122" s="968"/>
      <c r="V122" s="968"/>
      <c r="W122" s="968"/>
      <c r="X122" s="968"/>
      <c r="Y122" s="968"/>
      <c r="Z122" s="968"/>
      <c r="AA122" s="968"/>
      <c r="AB122" s="1083"/>
      <c r="AC122" s="975"/>
    </row>
    <row r="123" spans="2:29" ht="16.5" thickBot="1">
      <c r="B123" s="1084"/>
      <c r="C123" s="1085"/>
      <c r="D123" s="1085"/>
      <c r="E123" s="1085"/>
      <c r="F123" s="1086"/>
      <c r="G123" s="1086"/>
      <c r="H123" s="1086"/>
      <c r="I123" s="1086"/>
      <c r="J123" s="1086"/>
      <c r="K123" s="1086"/>
      <c r="L123" s="1086"/>
      <c r="M123" s="1086"/>
      <c r="N123" s="1086"/>
      <c r="O123" s="1086"/>
      <c r="P123" s="1086"/>
      <c r="Q123" s="1086"/>
      <c r="R123" s="1086"/>
      <c r="S123" s="1087"/>
      <c r="T123" s="1086"/>
      <c r="U123" s="1086"/>
      <c r="V123" s="1086"/>
      <c r="W123" s="1086"/>
      <c r="X123" s="1086"/>
      <c r="Y123" s="1086"/>
      <c r="Z123" s="1086"/>
      <c r="AA123" s="1086"/>
      <c r="AB123" s="1086"/>
      <c r="AC123" s="1088"/>
    </row>
  </sheetData>
  <mergeCells count="208">
    <mergeCell ref="D122:E122"/>
    <mergeCell ref="B2:AC2"/>
    <mergeCell ref="B3:AC3"/>
    <mergeCell ref="B4:AC4"/>
    <mergeCell ref="B6:AC6"/>
    <mergeCell ref="C80:F80"/>
    <mergeCell ref="R45:S45"/>
    <mergeCell ref="K46:L46"/>
    <mergeCell ref="P46:Q46"/>
    <mergeCell ref="R46:S46"/>
    <mergeCell ref="C47:F47"/>
    <mergeCell ref="K47:L47"/>
    <mergeCell ref="P47:Q47"/>
    <mergeCell ref="R47:S47"/>
    <mergeCell ref="C43:F43"/>
    <mergeCell ref="K43:L43"/>
    <mergeCell ref="P43:Q43"/>
    <mergeCell ref="R43:S43"/>
    <mergeCell ref="C44:E46"/>
    <mergeCell ref="K44:L44"/>
    <mergeCell ref="P44:Q44"/>
    <mergeCell ref="R44:S44"/>
    <mergeCell ref="K45:L45"/>
    <mergeCell ref="P45:Q45"/>
    <mergeCell ref="C40:E42"/>
    <mergeCell ref="K40:L40"/>
    <mergeCell ref="P40:Q40"/>
    <mergeCell ref="R40:S40"/>
    <mergeCell ref="K41:L41"/>
    <mergeCell ref="P41:Q41"/>
    <mergeCell ref="R41:S41"/>
    <mergeCell ref="K42:L42"/>
    <mergeCell ref="P42:Q42"/>
    <mergeCell ref="R42:S42"/>
    <mergeCell ref="R37:S37"/>
    <mergeCell ref="K38:L38"/>
    <mergeCell ref="P38:Q38"/>
    <mergeCell ref="R38:S38"/>
    <mergeCell ref="C39:F39"/>
    <mergeCell ref="K39:L39"/>
    <mergeCell ref="P39:Q39"/>
    <mergeCell ref="R39:S39"/>
    <mergeCell ref="C35:F35"/>
    <mergeCell ref="K35:L35"/>
    <mergeCell ref="P35:Q35"/>
    <mergeCell ref="R35:S35"/>
    <mergeCell ref="C36:E38"/>
    <mergeCell ref="K36:L36"/>
    <mergeCell ref="P36:Q36"/>
    <mergeCell ref="R36:S36"/>
    <mergeCell ref="K37:L37"/>
    <mergeCell ref="P37:Q37"/>
    <mergeCell ref="C32:E34"/>
    <mergeCell ref="K32:L32"/>
    <mergeCell ref="P32:Q32"/>
    <mergeCell ref="R32:S32"/>
    <mergeCell ref="K33:L33"/>
    <mergeCell ref="P33:Q33"/>
    <mergeCell ref="R33:S33"/>
    <mergeCell ref="K34:L34"/>
    <mergeCell ref="P34:Q34"/>
    <mergeCell ref="R34:S34"/>
    <mergeCell ref="R29:S29"/>
    <mergeCell ref="K30:L30"/>
    <mergeCell ref="P30:Q30"/>
    <mergeCell ref="R30:S30"/>
    <mergeCell ref="C31:F31"/>
    <mergeCell ref="K31:L31"/>
    <mergeCell ref="P31:Q31"/>
    <mergeCell ref="R31:S31"/>
    <mergeCell ref="C27:F27"/>
    <mergeCell ref="K27:L27"/>
    <mergeCell ref="P27:Q27"/>
    <mergeCell ref="R27:S27"/>
    <mergeCell ref="C28:E30"/>
    <mergeCell ref="K28:L28"/>
    <mergeCell ref="P28:Q28"/>
    <mergeCell ref="R28:S28"/>
    <mergeCell ref="K29:L29"/>
    <mergeCell ref="P29:Q29"/>
    <mergeCell ref="K21:L21"/>
    <mergeCell ref="P21:Q21"/>
    <mergeCell ref="R21:S21"/>
    <mergeCell ref="K22:L22"/>
    <mergeCell ref="P22:Q22"/>
    <mergeCell ref="R22:S22"/>
    <mergeCell ref="C24:E26"/>
    <mergeCell ref="K24:L24"/>
    <mergeCell ref="P24:Q24"/>
    <mergeCell ref="R24:S24"/>
    <mergeCell ref="K25:L25"/>
    <mergeCell ref="P25:Q25"/>
    <mergeCell ref="R25:S25"/>
    <mergeCell ref="K26:L26"/>
    <mergeCell ref="P26:Q26"/>
    <mergeCell ref="R26:S26"/>
    <mergeCell ref="I18:U18"/>
    <mergeCell ref="W18:AB18"/>
    <mergeCell ref="C19:E19"/>
    <mergeCell ref="K19:L19"/>
    <mergeCell ref="P19:Q19"/>
    <mergeCell ref="R19:S19"/>
    <mergeCell ref="C48:E50"/>
    <mergeCell ref="K48:L48"/>
    <mergeCell ref="P48:Q48"/>
    <mergeCell ref="R48:S48"/>
    <mergeCell ref="K49:L49"/>
    <mergeCell ref="P49:Q49"/>
    <mergeCell ref="R49:S49"/>
    <mergeCell ref="K50:L50"/>
    <mergeCell ref="P50:Q50"/>
    <mergeCell ref="R50:S50"/>
    <mergeCell ref="C23:F23"/>
    <mergeCell ref="K23:L23"/>
    <mergeCell ref="P23:Q23"/>
    <mergeCell ref="R23:S23"/>
    <mergeCell ref="C20:E22"/>
    <mergeCell ref="K20:L20"/>
    <mergeCell ref="P20:Q20"/>
    <mergeCell ref="R20:S20"/>
    <mergeCell ref="C51:F51"/>
    <mergeCell ref="K51:L51"/>
    <mergeCell ref="P51:Q51"/>
    <mergeCell ref="R51:S51"/>
    <mergeCell ref="C52:E54"/>
    <mergeCell ref="K52:L52"/>
    <mergeCell ref="P52:Q52"/>
    <mergeCell ref="R52:S52"/>
    <mergeCell ref="K53:L53"/>
    <mergeCell ref="P53:Q53"/>
    <mergeCell ref="R53:S53"/>
    <mergeCell ref="K54:L54"/>
    <mergeCell ref="P54:Q54"/>
    <mergeCell ref="R54:S54"/>
    <mergeCell ref="C55:F55"/>
    <mergeCell ref="K55:L55"/>
    <mergeCell ref="P55:Q55"/>
    <mergeCell ref="R55:S55"/>
    <mergeCell ref="C56:E58"/>
    <mergeCell ref="K56:L56"/>
    <mergeCell ref="P56:Q56"/>
    <mergeCell ref="R56:S56"/>
    <mergeCell ref="K57:L57"/>
    <mergeCell ref="P57:Q57"/>
    <mergeCell ref="R57:S57"/>
    <mergeCell ref="K58:L58"/>
    <mergeCell ref="P58:Q58"/>
    <mergeCell ref="R58:S58"/>
    <mergeCell ref="C59:F59"/>
    <mergeCell ref="K59:L59"/>
    <mergeCell ref="P59:Q59"/>
    <mergeCell ref="R59:S59"/>
    <mergeCell ref="C60:E62"/>
    <mergeCell ref="K60:L60"/>
    <mergeCell ref="P60:Q60"/>
    <mergeCell ref="R60:S60"/>
    <mergeCell ref="K61:L61"/>
    <mergeCell ref="P61:Q61"/>
    <mergeCell ref="R61:S61"/>
    <mergeCell ref="K62:L62"/>
    <mergeCell ref="P62:Q62"/>
    <mergeCell ref="R62:S62"/>
    <mergeCell ref="C63:F63"/>
    <mergeCell ref="K63:L63"/>
    <mergeCell ref="P63:Q63"/>
    <mergeCell ref="R63:S63"/>
    <mergeCell ref="C64:E66"/>
    <mergeCell ref="K64:L64"/>
    <mergeCell ref="P64:Q64"/>
    <mergeCell ref="R64:S64"/>
    <mergeCell ref="K65:L65"/>
    <mergeCell ref="P65:Q65"/>
    <mergeCell ref="R65:S65"/>
    <mergeCell ref="K66:L66"/>
    <mergeCell ref="P66:Q66"/>
    <mergeCell ref="R66:S66"/>
    <mergeCell ref="C67:F67"/>
    <mergeCell ref="K67:L67"/>
    <mergeCell ref="P67:Q67"/>
    <mergeCell ref="R67:S67"/>
    <mergeCell ref="I71:J71"/>
    <mergeCell ref="L71:N71"/>
    <mergeCell ref="C72:E72"/>
    <mergeCell ref="C81:E83"/>
    <mergeCell ref="C84:F84"/>
    <mergeCell ref="C77:E79"/>
    <mergeCell ref="C73:E75"/>
    <mergeCell ref="C76:F76"/>
    <mergeCell ref="C104:F104"/>
    <mergeCell ref="C105:E107"/>
    <mergeCell ref="C108:F108"/>
    <mergeCell ref="C109:E111"/>
    <mergeCell ref="C112:F112"/>
    <mergeCell ref="C113:E115"/>
    <mergeCell ref="C116:F116"/>
    <mergeCell ref="C120:F120"/>
    <mergeCell ref="C85:E87"/>
    <mergeCell ref="C88:F88"/>
    <mergeCell ref="C89:E91"/>
    <mergeCell ref="C92:F92"/>
    <mergeCell ref="C93:E95"/>
    <mergeCell ref="C96:F96"/>
    <mergeCell ref="C97:E99"/>
    <mergeCell ref="C100:F100"/>
    <mergeCell ref="C101:E103"/>
    <mergeCell ref="C117:E117"/>
    <mergeCell ref="C118:E118"/>
    <mergeCell ref="C119:E119"/>
  </mergeCells>
  <pageMargins left="0.7" right="0.7" top="0.75" bottom="0.75" header="0.3" footer="0.3"/>
  <pageSetup paperSize="8" scale="34" orientation="landscape" r:id="rId1"/>
  <headerFooter>
    <oddHeader>&amp;L&amp;G</oddHeader>
  </headerFooter>
  <rowBreaks count="1" manualBreakCount="1">
    <brk id="49" max="1638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4FE4A-31CF-4761-8379-289F18C896E0}">
  <sheetPr codeName="Feuil21">
    <tabColor theme="0" tint="-0.499984740745262"/>
    <pageSetUpPr fitToPage="1"/>
  </sheetPr>
  <dimension ref="A1:AC116"/>
  <sheetViews>
    <sheetView showGridLines="0" zoomScale="70" zoomScaleNormal="70" workbookViewId="0">
      <selection activeCell="K34" sqref="K34:L34"/>
    </sheetView>
  </sheetViews>
  <sheetFormatPr baseColWidth="10" defaultColWidth="11.42578125" defaultRowHeight="12.75"/>
  <cols>
    <col min="1" max="1" width="6.5703125" style="1094" customWidth="1"/>
    <col min="2" max="2" width="3.7109375" style="1094" customWidth="1"/>
    <col min="3" max="3" width="6.7109375" style="1094" customWidth="1"/>
    <col min="4" max="4" width="10.85546875" style="1094" customWidth="1"/>
    <col min="5" max="5" width="3.7109375" style="1094" customWidth="1"/>
    <col min="6" max="6" width="36" style="1094" customWidth="1"/>
    <col min="7" max="7" width="27" style="1094" customWidth="1"/>
    <col min="8" max="8" width="2.28515625" style="1094" customWidth="1"/>
    <col min="9" max="10" width="18.140625" style="1094" customWidth="1"/>
    <col min="11" max="11" width="3.42578125" style="1094" customWidth="1"/>
    <col min="12" max="13" width="17.85546875" style="1094" customWidth="1"/>
    <col min="14" max="14" width="20.42578125" style="1094" customWidth="1"/>
    <col min="15" max="15" width="20.140625" style="1094" customWidth="1"/>
    <col min="16" max="16" width="3.7109375" style="1094" customWidth="1"/>
    <col min="17" max="17" width="18.28515625" style="1094" customWidth="1"/>
    <col min="18" max="18" width="3.5703125" style="1094" customWidth="1"/>
    <col min="19" max="19" width="17.7109375" style="1094" customWidth="1"/>
    <col min="20" max="20" width="17" style="1094" customWidth="1"/>
    <col min="21" max="21" width="18.85546875" style="1094" customWidth="1"/>
    <col min="22" max="22" width="2.28515625" style="1094" customWidth="1"/>
    <col min="23" max="28" width="16.140625" style="1094" customWidth="1"/>
    <col min="29" max="29" width="6" style="1094" customWidth="1"/>
    <col min="30" max="16384" width="11.42578125" style="1094"/>
  </cols>
  <sheetData>
    <row r="1" spans="1:29" s="91" customFormat="1">
      <c r="A1" s="55"/>
      <c r="B1" s="55"/>
      <c r="C1" s="55"/>
      <c r="D1" s="55"/>
      <c r="E1" s="55"/>
      <c r="F1" s="55"/>
      <c r="G1" s="55"/>
      <c r="H1" s="55"/>
      <c r="I1" s="55"/>
      <c r="J1" s="55"/>
      <c r="M1" s="55"/>
      <c r="N1" s="55"/>
      <c r="O1" s="55"/>
    </row>
    <row r="2" spans="1:29" s="91" customFormat="1" ht="26.25">
      <c r="B2" s="1472" t="s">
        <v>2879</v>
      </c>
      <c r="C2" s="1472"/>
      <c r="D2" s="1472"/>
      <c r="E2" s="1472"/>
      <c r="F2" s="1472"/>
      <c r="G2" s="1472"/>
      <c r="H2" s="1472"/>
      <c r="I2" s="1472"/>
      <c r="J2" s="1472"/>
      <c r="K2" s="1472"/>
      <c r="L2" s="1472"/>
      <c r="M2" s="1472"/>
      <c r="N2" s="1472"/>
      <c r="O2" s="1472"/>
      <c r="P2" s="1472"/>
      <c r="Q2" s="1472"/>
      <c r="R2" s="1472"/>
      <c r="S2" s="1472"/>
      <c r="T2" s="1472"/>
      <c r="U2" s="1472"/>
      <c r="V2" s="1472"/>
      <c r="W2" s="1472"/>
      <c r="X2" s="1472"/>
      <c r="Y2" s="1472"/>
      <c r="Z2" s="1472"/>
      <c r="AA2" s="1472"/>
      <c r="AB2" s="1472"/>
      <c r="AC2" s="1472"/>
    </row>
    <row r="3" spans="1:29" s="91" customFormat="1" ht="26.25">
      <c r="B3" s="1472" t="s">
        <v>1858</v>
      </c>
      <c r="C3" s="1472"/>
      <c r="D3" s="1472"/>
      <c r="E3" s="1472"/>
      <c r="F3" s="1472"/>
      <c r="G3" s="1472"/>
      <c r="H3" s="1472"/>
      <c r="I3" s="1472"/>
      <c r="J3" s="1472"/>
      <c r="K3" s="1472"/>
      <c r="L3" s="1472"/>
      <c r="M3" s="1472"/>
      <c r="N3" s="1472"/>
      <c r="O3" s="1472"/>
      <c r="P3" s="1472"/>
      <c r="Q3" s="1472"/>
      <c r="R3" s="1472"/>
      <c r="S3" s="1472"/>
      <c r="T3" s="1472"/>
      <c r="U3" s="1472"/>
      <c r="V3" s="1472"/>
      <c r="W3" s="1472"/>
      <c r="X3" s="1472"/>
      <c r="Y3" s="1472"/>
      <c r="Z3" s="1472"/>
      <c r="AA3" s="1472"/>
      <c r="AB3" s="1472"/>
      <c r="AC3" s="1472"/>
    </row>
    <row r="4" spans="1:29" s="91" customFormat="1" ht="26.25">
      <c r="B4" s="1473" t="s">
        <v>2862</v>
      </c>
      <c r="C4" s="1473"/>
      <c r="D4" s="1473"/>
      <c r="E4" s="1473"/>
      <c r="F4" s="1473"/>
      <c r="G4" s="1473"/>
      <c r="H4" s="1473"/>
      <c r="I4" s="1473"/>
      <c r="J4" s="1473"/>
      <c r="K4" s="1473"/>
      <c r="L4" s="1473"/>
      <c r="M4" s="1473"/>
      <c r="N4" s="1473"/>
      <c r="O4" s="1473"/>
      <c r="P4" s="1473"/>
      <c r="Q4" s="1473"/>
      <c r="R4" s="1473"/>
      <c r="S4" s="1473"/>
      <c r="T4" s="1473"/>
      <c r="U4" s="1473"/>
      <c r="V4" s="1473"/>
      <c r="W4" s="1473"/>
      <c r="X4" s="1473"/>
      <c r="Y4" s="1473"/>
      <c r="Z4" s="1473"/>
      <c r="AA4" s="1473"/>
      <c r="AB4" s="1473"/>
      <c r="AC4" s="1473"/>
    </row>
    <row r="5" spans="1:29" s="91" customFormat="1" ht="26.25">
      <c r="B5" s="1089"/>
      <c r="C5" s="1089"/>
      <c r="D5" s="1089"/>
      <c r="E5" s="1089"/>
      <c r="F5" s="1089"/>
      <c r="G5" s="1089"/>
      <c r="H5" s="1089"/>
      <c r="I5" s="1089"/>
      <c r="J5" s="1089"/>
      <c r="K5" s="1090"/>
      <c r="L5" s="1090"/>
      <c r="M5" s="1090"/>
      <c r="N5" s="1090"/>
      <c r="O5" s="1090"/>
      <c r="P5" s="1090"/>
      <c r="Q5" s="1090"/>
      <c r="R5" s="1090"/>
      <c r="S5" s="1090"/>
      <c r="T5" s="1090"/>
      <c r="U5" s="1090"/>
      <c r="V5" s="1090"/>
      <c r="W5" s="1090"/>
      <c r="X5" s="1090"/>
      <c r="Y5" s="1090"/>
      <c r="Z5" s="1090"/>
      <c r="AA5" s="1090"/>
      <c r="AB5" s="1090"/>
      <c r="AC5" s="1090"/>
    </row>
    <row r="6" spans="1:29" s="91" customFormat="1" ht="26.25">
      <c r="B6" s="1472" t="s">
        <v>435</v>
      </c>
      <c r="C6" s="1472"/>
      <c r="D6" s="1472"/>
      <c r="E6" s="1472"/>
      <c r="F6" s="1472"/>
      <c r="G6" s="1472"/>
      <c r="H6" s="1472"/>
      <c r="I6" s="1472"/>
      <c r="J6" s="1472"/>
      <c r="K6" s="1472"/>
      <c r="L6" s="1472"/>
      <c r="M6" s="1472"/>
      <c r="N6" s="1472"/>
      <c r="O6" s="1472"/>
      <c r="P6" s="1472"/>
      <c r="Q6" s="1472"/>
      <c r="R6" s="1472"/>
      <c r="S6" s="1472"/>
      <c r="T6" s="1472"/>
      <c r="U6" s="1472"/>
      <c r="V6" s="1472"/>
      <c r="W6" s="1472"/>
      <c r="X6" s="1472"/>
      <c r="Y6" s="1472"/>
      <c r="Z6" s="1472"/>
      <c r="AA6" s="1472"/>
      <c r="AB6" s="1472"/>
      <c r="AC6" s="1472"/>
    </row>
    <row r="7" spans="1:29" s="91" customFormat="1" ht="18.75">
      <c r="B7" s="689"/>
      <c r="C7" s="689"/>
      <c r="D7" s="689"/>
      <c r="E7" s="689"/>
      <c r="F7" s="689"/>
      <c r="G7" s="689"/>
      <c r="H7" s="689"/>
      <c r="I7" s="689"/>
      <c r="J7" s="689"/>
      <c r="K7" s="689"/>
      <c r="L7" s="689"/>
      <c r="M7" s="689"/>
      <c r="N7" s="689"/>
      <c r="O7" s="689"/>
      <c r="P7" s="689"/>
      <c r="Q7" s="689"/>
      <c r="R7" s="689"/>
      <c r="S7" s="689"/>
      <c r="T7" s="689"/>
      <c r="U7" s="689"/>
      <c r="V7" s="689"/>
      <c r="W7" s="689"/>
      <c r="X7" s="689"/>
      <c r="Y7" s="689"/>
      <c r="Z7" s="689"/>
      <c r="AA7" s="689"/>
      <c r="AB7" s="689"/>
      <c r="AC7" s="689"/>
    </row>
    <row r="8" spans="1:29" s="707" customFormat="1" ht="21" customHeight="1">
      <c r="A8" s="705"/>
      <c r="B8" s="642"/>
      <c r="C8" s="642"/>
      <c r="D8" s="642"/>
      <c r="E8" s="642"/>
      <c r="F8" s="642"/>
      <c r="G8" s="642"/>
      <c r="H8" s="642"/>
      <c r="I8" s="642"/>
      <c r="J8" s="642"/>
      <c r="K8" s="642"/>
      <c r="L8" s="642"/>
      <c r="M8" s="642"/>
      <c r="N8" s="642"/>
      <c r="O8" s="642"/>
      <c r="P8" s="642"/>
      <c r="Q8" s="642"/>
      <c r="R8" s="642"/>
      <c r="S8" s="642"/>
      <c r="T8" s="706"/>
      <c r="U8" s="706"/>
      <c r="V8" s="642"/>
    </row>
    <row r="9" spans="1:29" ht="21" customHeight="1" thickBot="1">
      <c r="A9" s="1091"/>
      <c r="B9" s="1092"/>
      <c r="C9" s="1092"/>
      <c r="D9" s="1092"/>
      <c r="E9" s="1092"/>
      <c r="F9" s="1092"/>
      <c r="G9" s="1092"/>
      <c r="H9" s="1092"/>
      <c r="I9" s="1092"/>
      <c r="J9" s="1092"/>
      <c r="K9" s="1092"/>
      <c r="L9" s="1092"/>
      <c r="M9" s="1092"/>
      <c r="N9" s="1092"/>
      <c r="O9" s="1092"/>
      <c r="P9" s="1092"/>
      <c r="Q9" s="1092"/>
      <c r="R9" s="1092"/>
      <c r="S9" s="1092"/>
      <c r="T9" s="1093"/>
      <c r="U9" s="1093"/>
      <c r="V9" s="1092"/>
    </row>
    <row r="10" spans="1:29" ht="12.75" customHeight="1">
      <c r="A10" s="1092"/>
      <c r="B10" s="969"/>
      <c r="C10" s="970"/>
      <c r="D10" s="970"/>
      <c r="E10" s="970"/>
      <c r="F10" s="970"/>
      <c r="G10" s="970"/>
      <c r="H10" s="970"/>
      <c r="I10" s="970"/>
      <c r="J10" s="970"/>
      <c r="K10" s="970"/>
      <c r="L10" s="970"/>
      <c r="M10" s="970"/>
      <c r="N10" s="970"/>
      <c r="O10" s="970"/>
      <c r="P10" s="970"/>
      <c r="Q10" s="970"/>
      <c r="R10" s="970"/>
      <c r="S10" s="970"/>
      <c r="T10" s="970"/>
      <c r="U10" s="970"/>
      <c r="V10" s="970"/>
      <c r="W10" s="970"/>
      <c r="X10" s="970"/>
      <c r="Y10" s="970"/>
      <c r="Z10" s="970"/>
      <c r="AA10" s="970"/>
      <c r="AB10" s="970"/>
      <c r="AC10" s="971"/>
    </row>
    <row r="11" spans="1:29" ht="14.25" customHeight="1">
      <c r="A11" s="1092"/>
      <c r="B11" s="972"/>
      <c r="C11" s="973" t="s">
        <v>1767</v>
      </c>
      <c r="D11" s="973"/>
      <c r="E11" s="973"/>
      <c r="F11" s="968"/>
      <c r="G11" s="968"/>
      <c r="H11" s="968"/>
      <c r="I11" s="968"/>
      <c r="J11" s="968"/>
      <c r="K11" s="968"/>
      <c r="L11" s="968"/>
      <c r="M11" s="968"/>
      <c r="N11" s="968"/>
      <c r="O11" s="968"/>
      <c r="P11" s="968"/>
      <c r="Q11" s="968"/>
      <c r="R11" s="968"/>
      <c r="S11" s="968"/>
      <c r="T11" s="968"/>
      <c r="U11" s="968"/>
      <c r="V11" s="968"/>
      <c r="W11" s="968"/>
      <c r="X11" s="968"/>
      <c r="Y11" s="968"/>
      <c r="Z11" s="968"/>
      <c r="AA11" s="968"/>
      <c r="AB11" s="974" t="s">
        <v>1854</v>
      </c>
      <c r="AC11" s="975"/>
    </row>
    <row r="12" spans="1:29" ht="14.25" customHeight="1">
      <c r="A12" s="1092"/>
      <c r="B12" s="972"/>
      <c r="C12" s="976" t="s">
        <v>1855</v>
      </c>
      <c r="D12" s="976"/>
      <c r="E12" s="977" t="s">
        <v>1856</v>
      </c>
      <c r="F12" s="968"/>
      <c r="G12" s="978"/>
      <c r="H12" s="968"/>
      <c r="I12" s="968"/>
      <c r="J12" s="968"/>
      <c r="K12" s="968"/>
      <c r="L12" s="968"/>
      <c r="M12" s="968"/>
      <c r="N12" s="968"/>
      <c r="O12" s="968"/>
      <c r="P12" s="968"/>
      <c r="Q12" s="968"/>
      <c r="R12" s="968"/>
      <c r="S12" s="968"/>
      <c r="T12" s="968"/>
      <c r="U12" s="968"/>
      <c r="V12" s="968"/>
      <c r="W12" s="968"/>
      <c r="X12" s="968"/>
      <c r="Y12" s="968"/>
      <c r="Z12" s="968"/>
      <c r="AA12" s="968"/>
      <c r="AB12" s="979" t="s">
        <v>2831</v>
      </c>
      <c r="AC12" s="975"/>
    </row>
    <row r="13" spans="1:29" ht="14.25" customHeight="1">
      <c r="A13" s="1092"/>
      <c r="B13" s="972"/>
      <c r="C13" s="976"/>
      <c r="D13" s="979"/>
      <c r="E13" s="976" t="s">
        <v>1857</v>
      </c>
      <c r="F13" s="968"/>
      <c r="G13" s="968"/>
      <c r="H13" s="968"/>
      <c r="I13" s="968"/>
      <c r="J13" s="968"/>
      <c r="K13" s="968"/>
      <c r="L13" s="968"/>
      <c r="M13" s="968"/>
      <c r="N13" s="968"/>
      <c r="O13" s="968"/>
      <c r="P13" s="968"/>
      <c r="Q13" s="968"/>
      <c r="R13" s="968"/>
      <c r="S13" s="968"/>
      <c r="T13" s="968"/>
      <c r="U13" s="968"/>
      <c r="V13" s="968"/>
      <c r="W13" s="968"/>
      <c r="X13" s="968"/>
      <c r="Y13" s="968"/>
      <c r="Z13" s="968"/>
      <c r="AA13" s="968"/>
      <c r="AB13" s="979"/>
      <c r="AC13" s="975"/>
    </row>
    <row r="14" spans="1:29" ht="18" customHeight="1">
      <c r="A14" s="1092"/>
      <c r="B14" s="972"/>
      <c r="C14" s="980"/>
      <c r="D14" s="980"/>
      <c r="E14" s="980"/>
      <c r="F14" s="980"/>
      <c r="G14" s="980"/>
      <c r="H14" s="980"/>
      <c r="I14" s="980"/>
      <c r="J14" s="980"/>
      <c r="K14" s="980"/>
      <c r="L14" s="980"/>
      <c r="M14" s="981"/>
      <c r="N14" s="982"/>
      <c r="O14" s="982"/>
      <c r="P14" s="982"/>
      <c r="Q14" s="982"/>
      <c r="R14" s="982"/>
      <c r="S14" s="982"/>
      <c r="T14" s="982"/>
      <c r="U14" s="982"/>
      <c r="V14" s="982"/>
      <c r="W14" s="982"/>
      <c r="X14" s="981"/>
      <c r="Y14" s="981"/>
      <c r="Z14" s="981"/>
      <c r="AA14" s="968"/>
      <c r="AB14" s="983"/>
      <c r="AC14" s="975"/>
    </row>
    <row r="15" spans="1:29" ht="26.25" customHeight="1">
      <c r="A15" s="1092"/>
      <c r="B15" s="984"/>
      <c r="C15" s="985"/>
      <c r="D15" s="985"/>
      <c r="E15" s="985"/>
      <c r="F15" s="985"/>
      <c r="G15" s="985"/>
      <c r="H15" s="985"/>
      <c r="I15" s="985"/>
      <c r="J15" s="985"/>
      <c r="K15" s="985"/>
      <c r="L15" s="985"/>
      <c r="M15" s="985" t="s">
        <v>1858</v>
      </c>
      <c r="N15" s="985"/>
      <c r="O15" s="985"/>
      <c r="P15" s="985"/>
      <c r="Q15" s="985"/>
      <c r="R15" s="985"/>
      <c r="S15" s="985"/>
      <c r="T15" s="985"/>
      <c r="U15" s="985"/>
      <c r="V15" s="986"/>
      <c r="W15" s="986"/>
      <c r="X15" s="986"/>
      <c r="Y15" s="987"/>
      <c r="Z15" s="987"/>
      <c r="AA15" s="988"/>
      <c r="AB15" s="988"/>
      <c r="AC15" s="989"/>
    </row>
    <row r="16" spans="1:29" ht="7.5" customHeight="1">
      <c r="A16" s="1092"/>
      <c r="B16" s="984"/>
      <c r="C16" s="990"/>
      <c r="D16" s="990"/>
      <c r="E16" s="990"/>
      <c r="F16" s="991"/>
      <c r="G16" s="991"/>
      <c r="H16" s="990"/>
      <c r="I16" s="991"/>
      <c r="J16" s="991"/>
      <c r="K16" s="991"/>
      <c r="L16" s="992"/>
      <c r="M16" s="993"/>
      <c r="N16" s="992"/>
      <c r="O16" s="992"/>
      <c r="P16" s="994"/>
      <c r="Q16" s="994"/>
      <c r="R16" s="994"/>
      <c r="S16" s="994"/>
      <c r="T16" s="990"/>
      <c r="U16" s="990"/>
      <c r="V16" s="990"/>
      <c r="W16" s="990"/>
      <c r="X16" s="990"/>
      <c r="Y16" s="990"/>
      <c r="Z16" s="990"/>
      <c r="AA16" s="990"/>
      <c r="AB16" s="990"/>
      <c r="AC16" s="989"/>
    </row>
    <row r="17" spans="1:29" ht="5.25" customHeight="1">
      <c r="A17" s="1092"/>
      <c r="B17" s="984"/>
      <c r="C17" s="990"/>
      <c r="D17" s="990"/>
      <c r="E17" s="990"/>
      <c r="F17" s="995"/>
      <c r="G17" s="995"/>
      <c r="H17" s="990"/>
      <c r="I17" s="995"/>
      <c r="J17" s="995"/>
      <c r="K17" s="995"/>
      <c r="L17" s="995"/>
      <c r="M17" s="995"/>
      <c r="N17" s="995"/>
      <c r="O17" s="995"/>
      <c r="P17" s="995"/>
      <c r="Q17" s="995"/>
      <c r="R17" s="995"/>
      <c r="S17" s="995"/>
      <c r="T17" s="990"/>
      <c r="U17" s="990"/>
      <c r="V17" s="990"/>
      <c r="W17" s="990"/>
      <c r="X17" s="990"/>
      <c r="Y17" s="990"/>
      <c r="Z17" s="990"/>
      <c r="AA17" s="990"/>
      <c r="AB17" s="990"/>
      <c r="AC17" s="989"/>
    </row>
    <row r="18" spans="1:29" ht="18" customHeight="1" thickBot="1">
      <c r="A18" s="1092"/>
      <c r="B18" s="984"/>
      <c r="C18" s="990"/>
      <c r="D18" s="990"/>
      <c r="E18" s="990"/>
      <c r="F18" s="995"/>
      <c r="G18" s="995"/>
      <c r="H18" s="990"/>
      <c r="I18" s="995"/>
      <c r="J18" s="995"/>
      <c r="K18" s="995"/>
      <c r="L18" s="995"/>
      <c r="M18" s="995"/>
      <c r="N18" s="995"/>
      <c r="O18" s="995"/>
      <c r="P18" s="995"/>
      <c r="Q18" s="995"/>
      <c r="R18" s="995"/>
      <c r="S18" s="995"/>
      <c r="T18" s="990"/>
      <c r="U18" s="990"/>
      <c r="V18" s="990"/>
      <c r="W18" s="990"/>
      <c r="X18" s="990"/>
      <c r="Y18" s="990"/>
      <c r="Z18" s="990"/>
      <c r="AA18" s="990"/>
      <c r="AB18" s="990"/>
      <c r="AC18" s="989"/>
    </row>
    <row r="19" spans="1:29" ht="23.25" customHeight="1" thickBot="1">
      <c r="A19" s="1092"/>
      <c r="B19" s="972"/>
      <c r="C19" s="992" t="s">
        <v>1859</v>
      </c>
      <c r="D19" s="992"/>
      <c r="E19" s="992"/>
      <c r="F19" s="995"/>
      <c r="G19" s="996" t="s">
        <v>1860</v>
      </c>
      <c r="H19" s="968"/>
      <c r="I19" s="1435" t="s">
        <v>1861</v>
      </c>
      <c r="J19" s="1468"/>
      <c r="K19" s="1468"/>
      <c r="L19" s="1468"/>
      <c r="M19" s="1468"/>
      <c r="N19" s="1468"/>
      <c r="O19" s="1468"/>
      <c r="P19" s="1468"/>
      <c r="Q19" s="1468"/>
      <c r="R19" s="1468"/>
      <c r="S19" s="1468"/>
      <c r="T19" s="1468"/>
      <c r="U19" s="1436"/>
      <c r="V19" s="968"/>
      <c r="W19" s="1435" t="s">
        <v>1862</v>
      </c>
      <c r="X19" s="1468"/>
      <c r="Y19" s="1468"/>
      <c r="Z19" s="1468"/>
      <c r="AA19" s="1468"/>
      <c r="AB19" s="1436"/>
      <c r="AC19" s="975"/>
    </row>
    <row r="20" spans="1:29" ht="51.75" customHeight="1" thickBot="1">
      <c r="A20" s="1092"/>
      <c r="B20" s="972"/>
      <c r="C20" s="1440" t="s">
        <v>1863</v>
      </c>
      <c r="D20" s="1441"/>
      <c r="E20" s="1442"/>
      <c r="F20" s="998" t="s">
        <v>406</v>
      </c>
      <c r="G20" s="998" t="s">
        <v>1864</v>
      </c>
      <c r="H20" s="968"/>
      <c r="I20" s="999" t="s">
        <v>1865</v>
      </c>
      <c r="J20" s="1000" t="s">
        <v>1776</v>
      </c>
      <c r="K20" s="1469" t="s">
        <v>1777</v>
      </c>
      <c r="L20" s="1470"/>
      <c r="M20" s="1001" t="s">
        <v>1778</v>
      </c>
      <c r="N20" s="1001" t="s">
        <v>1866</v>
      </c>
      <c r="O20" s="1001" t="s">
        <v>1867</v>
      </c>
      <c r="P20" s="1469" t="s">
        <v>1781</v>
      </c>
      <c r="Q20" s="1470"/>
      <c r="R20" s="1441" t="s">
        <v>1777</v>
      </c>
      <c r="S20" s="1470"/>
      <c r="T20" s="1000" t="s">
        <v>1782</v>
      </c>
      <c r="U20" s="997" t="s">
        <v>1783</v>
      </c>
      <c r="V20" s="968"/>
      <c r="W20" s="1002" t="s">
        <v>1868</v>
      </c>
      <c r="X20" s="1003" t="s">
        <v>1869</v>
      </c>
      <c r="Y20" s="1002" t="s">
        <v>1870</v>
      </c>
      <c r="Z20" s="1004" t="s">
        <v>1871</v>
      </c>
      <c r="AA20" s="1002" t="s">
        <v>1872</v>
      </c>
      <c r="AB20" s="1004" t="s">
        <v>1873</v>
      </c>
      <c r="AC20" s="975"/>
    </row>
    <row r="21" spans="1:29" ht="15" customHeight="1">
      <c r="A21" s="1092"/>
      <c r="B21" s="972"/>
      <c r="C21" s="1421" t="s">
        <v>1843</v>
      </c>
      <c r="D21" s="1422"/>
      <c r="E21" s="1423"/>
      <c r="F21" s="1005" t="s">
        <v>414</v>
      </c>
      <c r="G21" s="1006">
        <v>1468640.53</v>
      </c>
      <c r="H21" s="1007"/>
      <c r="I21" s="1008">
        <v>0</v>
      </c>
      <c r="J21" s="1009">
        <v>0</v>
      </c>
      <c r="K21" s="1463">
        <v>167800</v>
      </c>
      <c r="L21" s="1464"/>
      <c r="M21" s="1010">
        <v>0</v>
      </c>
      <c r="N21" s="1011">
        <v>167800</v>
      </c>
      <c r="O21" s="1011">
        <v>0</v>
      </c>
      <c r="P21" s="1463">
        <v>0</v>
      </c>
      <c r="Q21" s="1464"/>
      <c r="R21" s="1465">
        <v>167800</v>
      </c>
      <c r="S21" s="1464"/>
      <c r="T21" s="1010">
        <v>0</v>
      </c>
      <c r="U21" s="1012">
        <v>167800</v>
      </c>
      <c r="V21" s="1013"/>
      <c r="W21" s="1014">
        <v>317425.33</v>
      </c>
      <c r="X21" s="1015">
        <v>317425.33</v>
      </c>
      <c r="Y21" s="1014">
        <v>184692.53</v>
      </c>
      <c r="Z21" s="1012">
        <v>184692.53</v>
      </c>
      <c r="AA21" s="1014">
        <v>798722.66999999993</v>
      </c>
      <c r="AB21" s="1012">
        <v>798722.66999999993</v>
      </c>
      <c r="AC21" s="975"/>
    </row>
    <row r="22" spans="1:29" ht="15" customHeight="1">
      <c r="A22" s="1092"/>
      <c r="B22" s="972"/>
      <c r="C22" s="1424"/>
      <c r="D22" s="1425"/>
      <c r="E22" s="1426"/>
      <c r="F22" s="1016" t="s">
        <v>619</v>
      </c>
      <c r="G22" s="1017">
        <v>1343787.67</v>
      </c>
      <c r="H22" s="1018"/>
      <c r="I22" s="1019">
        <v>19125.36</v>
      </c>
      <c r="J22" s="1020">
        <v>19125.36</v>
      </c>
      <c r="K22" s="1466">
        <v>468753.85</v>
      </c>
      <c r="L22" s="1467"/>
      <c r="M22" s="1020">
        <v>0</v>
      </c>
      <c r="N22" s="1022">
        <v>468753.85</v>
      </c>
      <c r="O22" s="1022">
        <v>36250</v>
      </c>
      <c r="P22" s="1466">
        <v>5600</v>
      </c>
      <c r="Q22" s="1467"/>
      <c r="R22" s="1466">
        <v>460534.54</v>
      </c>
      <c r="S22" s="1467"/>
      <c r="T22" s="1020">
        <v>0</v>
      </c>
      <c r="U22" s="1023">
        <v>460534.54</v>
      </c>
      <c r="V22" s="1018"/>
      <c r="W22" s="1019">
        <v>421087.1</v>
      </c>
      <c r="X22" s="1021">
        <v>421087.1</v>
      </c>
      <c r="Y22" s="1019">
        <v>227104.9</v>
      </c>
      <c r="Z22" s="1024">
        <v>227104.9</v>
      </c>
      <c r="AA22" s="1019">
        <v>207716.45999999988</v>
      </c>
      <c r="AB22" s="1024">
        <v>229461.12999999992</v>
      </c>
      <c r="AC22" s="975"/>
    </row>
    <row r="23" spans="1:29" ht="15" customHeight="1">
      <c r="A23" s="1092"/>
      <c r="B23" s="972"/>
      <c r="C23" s="1460"/>
      <c r="D23" s="1461"/>
      <c r="E23" s="1462"/>
      <c r="F23" s="1016" t="s">
        <v>422</v>
      </c>
      <c r="G23" s="1017">
        <v>105598.95</v>
      </c>
      <c r="H23" s="1018"/>
      <c r="I23" s="1019">
        <v>0</v>
      </c>
      <c r="J23" s="1020">
        <v>0</v>
      </c>
      <c r="K23" s="1466">
        <v>105598.95</v>
      </c>
      <c r="L23" s="1467"/>
      <c r="M23" s="1020">
        <v>0</v>
      </c>
      <c r="N23" s="1022">
        <v>105598.95</v>
      </c>
      <c r="O23" s="1022">
        <v>0</v>
      </c>
      <c r="P23" s="1466">
        <v>0</v>
      </c>
      <c r="Q23" s="1467"/>
      <c r="R23" s="1466">
        <v>54457</v>
      </c>
      <c r="S23" s="1467"/>
      <c r="T23" s="1020">
        <v>0</v>
      </c>
      <c r="U23" s="1023">
        <v>54457</v>
      </c>
      <c r="V23" s="1018"/>
      <c r="W23" s="1019">
        <v>0</v>
      </c>
      <c r="X23" s="1021">
        <v>51141.95</v>
      </c>
      <c r="Y23" s="1019">
        <v>0</v>
      </c>
      <c r="Z23" s="1024">
        <v>0</v>
      </c>
      <c r="AA23" s="1019">
        <v>0</v>
      </c>
      <c r="AB23" s="1024">
        <v>0</v>
      </c>
      <c r="AC23" s="975"/>
    </row>
    <row r="24" spans="1:29" ht="15.75" customHeight="1">
      <c r="A24" s="1092"/>
      <c r="B24" s="972"/>
      <c r="C24" s="1418" t="s">
        <v>1893</v>
      </c>
      <c r="D24" s="1419"/>
      <c r="E24" s="1419"/>
      <c r="F24" s="1420"/>
      <c r="G24" s="1025">
        <v>2918027.15</v>
      </c>
      <c r="H24" s="1018"/>
      <c r="I24" s="1026">
        <v>19125.36</v>
      </c>
      <c r="J24" s="1027">
        <v>19125.36</v>
      </c>
      <c r="K24" s="1443">
        <v>742152.8</v>
      </c>
      <c r="L24" s="1444"/>
      <c r="M24" s="1027">
        <v>0</v>
      </c>
      <c r="N24" s="1029">
        <v>742152.8</v>
      </c>
      <c r="O24" s="1029">
        <v>36250</v>
      </c>
      <c r="P24" s="1443">
        <v>5600</v>
      </c>
      <c r="Q24" s="1444"/>
      <c r="R24" s="1443">
        <v>682791.54</v>
      </c>
      <c r="S24" s="1444"/>
      <c r="T24" s="1027">
        <v>0</v>
      </c>
      <c r="U24" s="1030">
        <v>682791.54</v>
      </c>
      <c r="V24" s="1018"/>
      <c r="W24" s="1026">
        <v>738512.43</v>
      </c>
      <c r="X24" s="1028">
        <v>789654.38</v>
      </c>
      <c r="Y24" s="1026">
        <v>411797.43</v>
      </c>
      <c r="Z24" s="1031">
        <v>411797.43</v>
      </c>
      <c r="AA24" s="1026">
        <v>1006439.1300000001</v>
      </c>
      <c r="AB24" s="1031">
        <v>1028183.8</v>
      </c>
      <c r="AC24" s="975"/>
    </row>
    <row r="25" spans="1:29" ht="15" customHeight="1">
      <c r="A25" s="1092"/>
      <c r="B25" s="972"/>
      <c r="C25" s="1421" t="s">
        <v>1827</v>
      </c>
      <c r="D25" s="1422"/>
      <c r="E25" s="1423"/>
      <c r="F25" s="1005" t="s">
        <v>414</v>
      </c>
      <c r="G25" s="1006">
        <v>28688210.710000001</v>
      </c>
      <c r="H25" s="1007"/>
      <c r="I25" s="1008">
        <v>7551460.0599999996</v>
      </c>
      <c r="J25" s="1009">
        <v>7550100.8700000001</v>
      </c>
      <c r="K25" s="1463">
        <v>-285415.53000000003</v>
      </c>
      <c r="L25" s="1464"/>
      <c r="M25" s="1010">
        <v>3662811.21</v>
      </c>
      <c r="N25" s="1011">
        <v>3377395.68</v>
      </c>
      <c r="O25" s="1011">
        <v>7551460.0599999996</v>
      </c>
      <c r="P25" s="1463">
        <v>7550100.8700000001</v>
      </c>
      <c r="Q25" s="1464"/>
      <c r="R25" s="1465">
        <v>-553877.61</v>
      </c>
      <c r="S25" s="1464"/>
      <c r="T25" s="1010">
        <v>3662811.21</v>
      </c>
      <c r="U25" s="1012">
        <v>3108933.6</v>
      </c>
      <c r="V25" s="1013"/>
      <c r="W25" s="1014">
        <v>2825988.99</v>
      </c>
      <c r="X25" s="1015">
        <v>2825988.99</v>
      </c>
      <c r="Y25" s="1014">
        <v>2287260.5</v>
      </c>
      <c r="Z25" s="1012">
        <v>2287260.5</v>
      </c>
      <c r="AA25" s="1014">
        <v>12647464.67</v>
      </c>
      <c r="AB25" s="1012">
        <v>12915926.749999998</v>
      </c>
      <c r="AC25" s="975"/>
    </row>
    <row r="26" spans="1:29" ht="15" customHeight="1">
      <c r="A26" s="1092"/>
      <c r="B26" s="972"/>
      <c r="C26" s="1424"/>
      <c r="D26" s="1425"/>
      <c r="E26" s="1426"/>
      <c r="F26" s="1016" t="s">
        <v>619</v>
      </c>
      <c r="G26" s="1017">
        <v>25884852.309999999</v>
      </c>
      <c r="H26" s="1018"/>
      <c r="I26" s="1019">
        <v>6831776.1900000004</v>
      </c>
      <c r="J26" s="1020">
        <v>6785772.4800000004</v>
      </c>
      <c r="K26" s="1466">
        <v>495535.1</v>
      </c>
      <c r="L26" s="1467"/>
      <c r="M26" s="1020">
        <v>2933335.74</v>
      </c>
      <c r="N26" s="1022">
        <v>3428870.84</v>
      </c>
      <c r="O26" s="1022">
        <v>7670406.5199999996</v>
      </c>
      <c r="P26" s="1466">
        <v>6605720.5599999996</v>
      </c>
      <c r="Q26" s="1467"/>
      <c r="R26" s="1466">
        <v>210372.91</v>
      </c>
      <c r="S26" s="1467"/>
      <c r="T26" s="1020">
        <v>2933335.74</v>
      </c>
      <c r="U26" s="1023">
        <v>3143708.65</v>
      </c>
      <c r="V26" s="1018"/>
      <c r="W26" s="1019">
        <v>4570166.1100000003</v>
      </c>
      <c r="X26" s="1021">
        <v>4297215.3099999996</v>
      </c>
      <c r="Y26" s="1019">
        <v>4107347.48</v>
      </c>
      <c r="Z26" s="1024">
        <v>4019198.12</v>
      </c>
      <c r="AA26" s="1019">
        <v>6992695.3999999985</v>
      </c>
      <c r="AB26" s="1024">
        <v>7819009.669999999</v>
      </c>
      <c r="AC26" s="975"/>
    </row>
    <row r="27" spans="1:29" ht="15" customHeight="1">
      <c r="A27" s="1092"/>
      <c r="B27" s="972"/>
      <c r="C27" s="1460"/>
      <c r="D27" s="1461"/>
      <c r="E27" s="1462"/>
      <c r="F27" s="1016" t="s">
        <v>422</v>
      </c>
      <c r="G27" s="1017">
        <v>1232853.6200000001</v>
      </c>
      <c r="H27" s="1018"/>
      <c r="I27" s="1019">
        <v>335221.84999999998</v>
      </c>
      <c r="J27" s="1020">
        <v>335174.58</v>
      </c>
      <c r="K27" s="1466">
        <v>-106091.17</v>
      </c>
      <c r="L27" s="1467"/>
      <c r="M27" s="1020">
        <v>301887.73</v>
      </c>
      <c r="N27" s="1022">
        <v>195796.56</v>
      </c>
      <c r="O27" s="1022">
        <v>293638.25</v>
      </c>
      <c r="P27" s="1466">
        <v>298269.68</v>
      </c>
      <c r="Q27" s="1467"/>
      <c r="R27" s="1466">
        <v>-60105.99</v>
      </c>
      <c r="S27" s="1467"/>
      <c r="T27" s="1020">
        <v>301887.73</v>
      </c>
      <c r="U27" s="1023">
        <v>241781.74</v>
      </c>
      <c r="V27" s="1018"/>
      <c r="W27" s="1019">
        <v>265742.63</v>
      </c>
      <c r="X27" s="1021">
        <v>265742.63</v>
      </c>
      <c r="Y27" s="1019">
        <v>111887.73</v>
      </c>
      <c r="Z27" s="1024">
        <v>111887.73</v>
      </c>
      <c r="AA27" s="1019">
        <v>324252.12</v>
      </c>
      <c r="AB27" s="1024">
        <v>315171.8400000002</v>
      </c>
      <c r="AC27" s="975"/>
    </row>
    <row r="28" spans="1:29" ht="15.75" customHeight="1">
      <c r="A28" s="1092"/>
      <c r="B28" s="972"/>
      <c r="C28" s="1418" t="s">
        <v>1894</v>
      </c>
      <c r="D28" s="1419"/>
      <c r="E28" s="1419"/>
      <c r="F28" s="1420"/>
      <c r="G28" s="1025">
        <v>55805916.640000001</v>
      </c>
      <c r="H28" s="1018"/>
      <c r="I28" s="1026">
        <v>14718458.1</v>
      </c>
      <c r="J28" s="1027">
        <v>14671047.93</v>
      </c>
      <c r="K28" s="1443">
        <v>104028.4</v>
      </c>
      <c r="L28" s="1444"/>
      <c r="M28" s="1027">
        <v>6898034.6799999997</v>
      </c>
      <c r="N28" s="1029">
        <v>7002063.0800000001</v>
      </c>
      <c r="O28" s="1029">
        <v>15515504.83</v>
      </c>
      <c r="P28" s="1443">
        <v>14454091.109999999</v>
      </c>
      <c r="Q28" s="1444"/>
      <c r="R28" s="1443">
        <v>-403610.69</v>
      </c>
      <c r="S28" s="1444"/>
      <c r="T28" s="1027">
        <v>6898034.6799999997</v>
      </c>
      <c r="U28" s="1030">
        <v>6494423.9900000002</v>
      </c>
      <c r="V28" s="1018"/>
      <c r="W28" s="1026">
        <v>7661897.7300000004</v>
      </c>
      <c r="X28" s="1028">
        <v>7388946.9299999997</v>
      </c>
      <c r="Y28" s="1026">
        <v>6506495.71</v>
      </c>
      <c r="Z28" s="1031">
        <v>6418346.3499999996</v>
      </c>
      <c r="AA28" s="1026">
        <v>19964412.190000001</v>
      </c>
      <c r="AB28" s="1031">
        <v>21050108.259999998</v>
      </c>
      <c r="AC28" s="975"/>
    </row>
    <row r="29" spans="1:29" ht="15" customHeight="1">
      <c r="A29" s="1092"/>
      <c r="B29" s="972"/>
      <c r="C29" s="1421" t="s">
        <v>1841</v>
      </c>
      <c r="D29" s="1422"/>
      <c r="E29" s="1423"/>
      <c r="F29" s="1005" t="s">
        <v>414</v>
      </c>
      <c r="G29" s="1006">
        <v>1891254.87</v>
      </c>
      <c r="H29" s="1007"/>
      <c r="I29" s="1008">
        <v>209183.3</v>
      </c>
      <c r="J29" s="1009">
        <v>207266.37</v>
      </c>
      <c r="K29" s="1463">
        <v>341092.25</v>
      </c>
      <c r="L29" s="1464"/>
      <c r="M29" s="1010">
        <v>632766</v>
      </c>
      <c r="N29" s="1011">
        <v>973858.25</v>
      </c>
      <c r="O29" s="1011">
        <v>209183.3</v>
      </c>
      <c r="P29" s="1463">
        <v>207266.37</v>
      </c>
      <c r="Q29" s="1464"/>
      <c r="R29" s="1465">
        <v>293220.47999999998</v>
      </c>
      <c r="S29" s="1464"/>
      <c r="T29" s="1010">
        <v>640266</v>
      </c>
      <c r="U29" s="1012">
        <v>933486.48</v>
      </c>
      <c r="V29" s="1013"/>
      <c r="W29" s="1014">
        <v>244253.83</v>
      </c>
      <c r="X29" s="1015">
        <v>244253.83</v>
      </c>
      <c r="Y29" s="1014">
        <v>322540.34999999998</v>
      </c>
      <c r="Z29" s="1012">
        <v>322540.34999999998</v>
      </c>
      <c r="AA29" s="1014">
        <v>143336.07000000007</v>
      </c>
      <c r="AB29" s="1012">
        <v>183707.84000000008</v>
      </c>
      <c r="AC29" s="975"/>
    </row>
    <row r="30" spans="1:29" ht="15" customHeight="1">
      <c r="A30" s="1092"/>
      <c r="B30" s="972"/>
      <c r="C30" s="1424"/>
      <c r="D30" s="1425"/>
      <c r="E30" s="1426"/>
      <c r="F30" s="1016" t="s">
        <v>619</v>
      </c>
      <c r="G30" s="1017">
        <v>2242124.69</v>
      </c>
      <c r="H30" s="1018"/>
      <c r="I30" s="1019">
        <v>360663.9</v>
      </c>
      <c r="J30" s="1020">
        <v>351031.03999999998</v>
      </c>
      <c r="K30" s="1466">
        <v>125844.23</v>
      </c>
      <c r="L30" s="1467"/>
      <c r="M30" s="1020">
        <v>1206561.81</v>
      </c>
      <c r="N30" s="1022">
        <v>1332406.04</v>
      </c>
      <c r="O30" s="1022">
        <v>402237.81</v>
      </c>
      <c r="P30" s="1466">
        <v>226936.49</v>
      </c>
      <c r="Q30" s="1467"/>
      <c r="R30" s="1466">
        <v>542623.97</v>
      </c>
      <c r="S30" s="1467"/>
      <c r="T30" s="1020">
        <v>1206561.81</v>
      </c>
      <c r="U30" s="1023">
        <v>1749185.78</v>
      </c>
      <c r="V30" s="1018"/>
      <c r="W30" s="1019">
        <v>291397.03999999998</v>
      </c>
      <c r="X30" s="1021">
        <v>291397.03999999998</v>
      </c>
      <c r="Y30" s="1019">
        <v>106090</v>
      </c>
      <c r="Z30" s="1024">
        <v>106090</v>
      </c>
      <c r="AA30" s="1019">
        <v>161200.56999999989</v>
      </c>
      <c r="AB30" s="1024">
        <v>-131484.62000000005</v>
      </c>
      <c r="AC30" s="975"/>
    </row>
    <row r="31" spans="1:29" ht="15" customHeight="1">
      <c r="A31" s="1092"/>
      <c r="B31" s="972"/>
      <c r="C31" s="1460"/>
      <c r="D31" s="1461"/>
      <c r="E31" s="1462"/>
      <c r="F31" s="1016" t="s">
        <v>422</v>
      </c>
      <c r="G31" s="1017">
        <v>1697416.7</v>
      </c>
      <c r="H31" s="1018"/>
      <c r="I31" s="1019">
        <v>645326.31000000006</v>
      </c>
      <c r="J31" s="1020">
        <v>645326.31000000006</v>
      </c>
      <c r="K31" s="1466">
        <v>802711.39</v>
      </c>
      <c r="L31" s="1467"/>
      <c r="M31" s="1020">
        <v>249379</v>
      </c>
      <c r="N31" s="1022">
        <v>1052090.3899999999</v>
      </c>
      <c r="O31" s="1022">
        <v>25715.86</v>
      </c>
      <c r="P31" s="1466">
        <v>25715.86</v>
      </c>
      <c r="Q31" s="1467"/>
      <c r="R31" s="1466">
        <v>1426620.13</v>
      </c>
      <c r="S31" s="1467"/>
      <c r="T31" s="1020">
        <v>249379</v>
      </c>
      <c r="U31" s="1023">
        <v>1675999.13</v>
      </c>
      <c r="V31" s="1018"/>
      <c r="W31" s="1019">
        <v>0</v>
      </c>
      <c r="X31" s="1021">
        <v>510000</v>
      </c>
      <c r="Y31" s="1019">
        <v>0</v>
      </c>
      <c r="Z31" s="1024">
        <v>0</v>
      </c>
      <c r="AA31" s="1019">
        <v>0</v>
      </c>
      <c r="AB31" s="1024">
        <v>-514298.29000000004</v>
      </c>
      <c r="AC31" s="975"/>
    </row>
    <row r="32" spans="1:29" ht="15.75" customHeight="1">
      <c r="A32" s="1092"/>
      <c r="B32" s="972"/>
      <c r="C32" s="1418" t="s">
        <v>1895</v>
      </c>
      <c r="D32" s="1419"/>
      <c r="E32" s="1419"/>
      <c r="F32" s="1420"/>
      <c r="G32" s="1025">
        <v>5830796.2599999998</v>
      </c>
      <c r="H32" s="1018"/>
      <c r="I32" s="1026">
        <v>1215173.51</v>
      </c>
      <c r="J32" s="1027">
        <v>1203623.72</v>
      </c>
      <c r="K32" s="1443">
        <v>1269647.8700000001</v>
      </c>
      <c r="L32" s="1444"/>
      <c r="M32" s="1027">
        <v>2088706.81</v>
      </c>
      <c r="N32" s="1029">
        <v>3358354.68</v>
      </c>
      <c r="O32" s="1029">
        <v>637136.97</v>
      </c>
      <c r="P32" s="1443">
        <v>459918.72</v>
      </c>
      <c r="Q32" s="1444"/>
      <c r="R32" s="1443">
        <v>2262464.58</v>
      </c>
      <c r="S32" s="1444"/>
      <c r="T32" s="1027">
        <v>2096206.81</v>
      </c>
      <c r="U32" s="1030">
        <v>4358671.3899999997</v>
      </c>
      <c r="V32" s="1018"/>
      <c r="W32" s="1026">
        <v>535650.87</v>
      </c>
      <c r="X32" s="1028">
        <v>1045650.87</v>
      </c>
      <c r="Y32" s="1026">
        <v>428630.35</v>
      </c>
      <c r="Z32" s="1031">
        <v>428630.35</v>
      </c>
      <c r="AA32" s="1026">
        <v>304536.6399999999</v>
      </c>
      <c r="AB32" s="1031">
        <v>-462075.0699999996</v>
      </c>
      <c r="AC32" s="975"/>
    </row>
    <row r="33" spans="1:29" ht="15" customHeight="1">
      <c r="A33" s="1092"/>
      <c r="B33" s="972"/>
      <c r="C33" s="1421" t="s">
        <v>1839</v>
      </c>
      <c r="D33" s="1422"/>
      <c r="E33" s="1423"/>
      <c r="F33" s="1005" t="s">
        <v>414</v>
      </c>
      <c r="G33" s="1006">
        <v>1485375.7</v>
      </c>
      <c r="H33" s="1007"/>
      <c r="I33" s="1008">
        <v>506307.81</v>
      </c>
      <c r="J33" s="1009">
        <v>483791.27</v>
      </c>
      <c r="K33" s="1463">
        <v>-285426.82</v>
      </c>
      <c r="L33" s="1464"/>
      <c r="M33" s="1010">
        <v>825547.62</v>
      </c>
      <c r="N33" s="1011">
        <v>540120.80000000005</v>
      </c>
      <c r="O33" s="1011">
        <v>506307.81</v>
      </c>
      <c r="P33" s="1463">
        <v>483791.27</v>
      </c>
      <c r="Q33" s="1464"/>
      <c r="R33" s="1465">
        <v>-308170.09999999998</v>
      </c>
      <c r="S33" s="1464"/>
      <c r="T33" s="1010">
        <v>825547.62</v>
      </c>
      <c r="U33" s="1012">
        <v>517377.52</v>
      </c>
      <c r="V33" s="1013"/>
      <c r="W33" s="1014">
        <v>438947.09</v>
      </c>
      <c r="X33" s="1015">
        <v>438947.09</v>
      </c>
      <c r="Y33" s="1014">
        <v>0</v>
      </c>
      <c r="Z33" s="1012">
        <v>0</v>
      </c>
      <c r="AA33" s="1014">
        <v>22516.539999999863</v>
      </c>
      <c r="AB33" s="1012">
        <v>45259.819999999891</v>
      </c>
      <c r="AC33" s="975"/>
    </row>
    <row r="34" spans="1:29" ht="15" customHeight="1">
      <c r="A34" s="1092"/>
      <c r="B34" s="972"/>
      <c r="C34" s="1424"/>
      <c r="D34" s="1425"/>
      <c r="E34" s="1426"/>
      <c r="F34" s="1016" t="s">
        <v>619</v>
      </c>
      <c r="G34" s="1017">
        <v>3736813.04</v>
      </c>
      <c r="H34" s="1018"/>
      <c r="I34" s="1019">
        <v>1900708.03</v>
      </c>
      <c r="J34" s="1020">
        <v>1599196.25</v>
      </c>
      <c r="K34" s="1466">
        <v>561260.65</v>
      </c>
      <c r="L34" s="1467"/>
      <c r="M34" s="1020">
        <v>635267.96</v>
      </c>
      <c r="N34" s="1022">
        <v>1196528.6100000001</v>
      </c>
      <c r="O34" s="1022">
        <v>1960332.13</v>
      </c>
      <c r="P34" s="1466">
        <v>1255183.8700000001</v>
      </c>
      <c r="Q34" s="1467"/>
      <c r="R34" s="1466">
        <v>303331.87</v>
      </c>
      <c r="S34" s="1467"/>
      <c r="T34" s="1020">
        <v>735267.96</v>
      </c>
      <c r="U34" s="1023">
        <v>1038599.83</v>
      </c>
      <c r="V34" s="1018"/>
      <c r="W34" s="1019">
        <v>565576.4</v>
      </c>
      <c r="X34" s="1021">
        <v>665130.02</v>
      </c>
      <c r="Y34" s="1019">
        <v>35000</v>
      </c>
      <c r="Z34" s="1024">
        <v>35000</v>
      </c>
      <c r="AA34" s="1019">
        <v>340511.77999999991</v>
      </c>
      <c r="AB34" s="1024">
        <v>742899.31999999983</v>
      </c>
      <c r="AC34" s="975"/>
    </row>
    <row r="35" spans="1:29" ht="15" customHeight="1">
      <c r="A35" s="1092"/>
      <c r="B35" s="972"/>
      <c r="C35" s="1460"/>
      <c r="D35" s="1461"/>
      <c r="E35" s="1462"/>
      <c r="F35" s="1016" t="s">
        <v>422</v>
      </c>
      <c r="G35" s="1017">
        <v>218959.29</v>
      </c>
      <c r="H35" s="1018"/>
      <c r="I35" s="1019">
        <v>143895.48000000001</v>
      </c>
      <c r="J35" s="1020">
        <v>142640.10999999999</v>
      </c>
      <c r="K35" s="1466">
        <v>70063.81</v>
      </c>
      <c r="L35" s="1467"/>
      <c r="M35" s="1020">
        <v>0</v>
      </c>
      <c r="N35" s="1022">
        <v>70063.81</v>
      </c>
      <c r="O35" s="1022">
        <v>59661.98</v>
      </c>
      <c r="P35" s="1466">
        <v>58406.62</v>
      </c>
      <c r="Q35" s="1467"/>
      <c r="R35" s="1466">
        <v>28450.3</v>
      </c>
      <c r="S35" s="1467"/>
      <c r="T35" s="1020">
        <v>81806</v>
      </c>
      <c r="U35" s="1023">
        <v>110256.3</v>
      </c>
      <c r="V35" s="1018"/>
      <c r="W35" s="1019">
        <v>5000</v>
      </c>
      <c r="X35" s="1021">
        <v>5000</v>
      </c>
      <c r="Y35" s="1019">
        <v>0</v>
      </c>
      <c r="Z35" s="1024">
        <v>0</v>
      </c>
      <c r="AA35" s="1019">
        <v>1255.3700000000244</v>
      </c>
      <c r="AB35" s="1024">
        <v>45296.37000000001</v>
      </c>
      <c r="AC35" s="975"/>
    </row>
    <row r="36" spans="1:29" ht="15.75" customHeight="1">
      <c r="A36" s="1092"/>
      <c r="B36" s="972"/>
      <c r="C36" s="1418" t="s">
        <v>1896</v>
      </c>
      <c r="D36" s="1419"/>
      <c r="E36" s="1419"/>
      <c r="F36" s="1420"/>
      <c r="G36" s="1025">
        <v>5441148.0300000003</v>
      </c>
      <c r="H36" s="1018"/>
      <c r="I36" s="1026">
        <v>2550911.3199999998</v>
      </c>
      <c r="J36" s="1027">
        <v>2225627.63</v>
      </c>
      <c r="K36" s="1443">
        <v>345897.64</v>
      </c>
      <c r="L36" s="1444"/>
      <c r="M36" s="1027">
        <v>1460815.58</v>
      </c>
      <c r="N36" s="1029">
        <v>1806713.22</v>
      </c>
      <c r="O36" s="1029">
        <v>2526301.92</v>
      </c>
      <c r="P36" s="1443">
        <v>1797381.76</v>
      </c>
      <c r="Q36" s="1444"/>
      <c r="R36" s="1443">
        <v>23612.07</v>
      </c>
      <c r="S36" s="1444"/>
      <c r="T36" s="1027">
        <v>1642621.58</v>
      </c>
      <c r="U36" s="1030">
        <v>1666233.65</v>
      </c>
      <c r="V36" s="1018"/>
      <c r="W36" s="1026">
        <v>1009523.49</v>
      </c>
      <c r="X36" s="1028">
        <v>1109077.1100000001</v>
      </c>
      <c r="Y36" s="1026">
        <v>35000</v>
      </c>
      <c r="Z36" s="1031">
        <v>35000</v>
      </c>
      <c r="AA36" s="1026">
        <v>364283.69000000041</v>
      </c>
      <c r="AB36" s="1031">
        <v>833455.51000000047</v>
      </c>
      <c r="AC36" s="975"/>
    </row>
    <row r="37" spans="1:29" ht="15" customHeight="1">
      <c r="A37" s="1092"/>
      <c r="B37" s="972"/>
      <c r="C37" s="1421" t="s">
        <v>1837</v>
      </c>
      <c r="D37" s="1422"/>
      <c r="E37" s="1423"/>
      <c r="F37" s="1005" t="s">
        <v>414</v>
      </c>
      <c r="G37" s="1006">
        <v>474245.83</v>
      </c>
      <c r="H37" s="1007"/>
      <c r="I37" s="1008">
        <v>225923.24</v>
      </c>
      <c r="J37" s="1009">
        <v>185574.68</v>
      </c>
      <c r="K37" s="1463">
        <v>-140438.32</v>
      </c>
      <c r="L37" s="1464"/>
      <c r="M37" s="1010">
        <v>388760.91</v>
      </c>
      <c r="N37" s="1011">
        <v>248322.59</v>
      </c>
      <c r="O37" s="1011">
        <v>226913.23</v>
      </c>
      <c r="P37" s="1463">
        <v>185574.68</v>
      </c>
      <c r="Q37" s="1464"/>
      <c r="R37" s="1465">
        <v>-141736.32000000001</v>
      </c>
      <c r="S37" s="1464"/>
      <c r="T37" s="1010">
        <v>388760.91</v>
      </c>
      <c r="U37" s="1012">
        <v>247024.59</v>
      </c>
      <c r="V37" s="1013"/>
      <c r="W37" s="1014">
        <v>0</v>
      </c>
      <c r="X37" s="1015">
        <v>0</v>
      </c>
      <c r="Y37" s="1014">
        <v>0</v>
      </c>
      <c r="Z37" s="1012">
        <v>0</v>
      </c>
      <c r="AA37" s="1014">
        <v>40348.560000000027</v>
      </c>
      <c r="AB37" s="1012">
        <v>41646.560000000027</v>
      </c>
      <c r="AC37" s="975"/>
    </row>
    <row r="38" spans="1:29" ht="15" customHeight="1">
      <c r="A38" s="1092"/>
      <c r="B38" s="972"/>
      <c r="C38" s="1424"/>
      <c r="D38" s="1425"/>
      <c r="E38" s="1426"/>
      <c r="F38" s="1016" t="s">
        <v>619</v>
      </c>
      <c r="G38" s="1017">
        <v>2146760.15</v>
      </c>
      <c r="H38" s="1018"/>
      <c r="I38" s="1019">
        <v>1821019.86</v>
      </c>
      <c r="J38" s="1020">
        <v>1662398.49</v>
      </c>
      <c r="K38" s="1466">
        <v>-96547.39</v>
      </c>
      <c r="L38" s="1467"/>
      <c r="M38" s="1020">
        <v>303167.67</v>
      </c>
      <c r="N38" s="1022">
        <v>206620.28</v>
      </c>
      <c r="O38" s="1022">
        <v>1990235.71</v>
      </c>
      <c r="P38" s="1466">
        <v>1639725.98</v>
      </c>
      <c r="Q38" s="1467"/>
      <c r="R38" s="1466">
        <v>-236733.03</v>
      </c>
      <c r="S38" s="1467"/>
      <c r="T38" s="1020">
        <v>303167.67</v>
      </c>
      <c r="U38" s="1023">
        <v>66434.64</v>
      </c>
      <c r="V38" s="1018"/>
      <c r="W38" s="1019">
        <v>119120.01</v>
      </c>
      <c r="X38" s="1021">
        <v>119120.01</v>
      </c>
      <c r="Y38" s="1019">
        <v>0</v>
      </c>
      <c r="Z38" s="1024">
        <v>0</v>
      </c>
      <c r="AA38" s="1019">
        <v>158621.36999999988</v>
      </c>
      <c r="AB38" s="1024">
        <v>321479.5199999999</v>
      </c>
      <c r="AC38" s="975"/>
    </row>
    <row r="39" spans="1:29" ht="15" customHeight="1">
      <c r="A39" s="1092"/>
      <c r="B39" s="972"/>
      <c r="C39" s="1460"/>
      <c r="D39" s="1461"/>
      <c r="E39" s="1462"/>
      <c r="F39" s="1016" t="s">
        <v>422</v>
      </c>
      <c r="G39" s="1017">
        <v>63993.75</v>
      </c>
      <c r="H39" s="1018"/>
      <c r="I39" s="1019">
        <v>59228.53</v>
      </c>
      <c r="J39" s="1020">
        <v>58887.09</v>
      </c>
      <c r="K39" s="1466">
        <v>4765.22</v>
      </c>
      <c r="L39" s="1467"/>
      <c r="M39" s="1020">
        <v>0</v>
      </c>
      <c r="N39" s="1022">
        <v>4765.22</v>
      </c>
      <c r="O39" s="1022">
        <v>57279.37</v>
      </c>
      <c r="P39" s="1466">
        <v>56937.93</v>
      </c>
      <c r="Q39" s="1467"/>
      <c r="R39" s="1466">
        <v>6714.38</v>
      </c>
      <c r="S39" s="1467"/>
      <c r="T39" s="1020">
        <v>0</v>
      </c>
      <c r="U39" s="1023">
        <v>6714.38</v>
      </c>
      <c r="V39" s="1018"/>
      <c r="W39" s="1019">
        <v>0</v>
      </c>
      <c r="X39" s="1021">
        <v>0</v>
      </c>
      <c r="Y39" s="1019">
        <v>0</v>
      </c>
      <c r="Z39" s="1024">
        <v>0</v>
      </c>
      <c r="AA39" s="1019">
        <v>341.44000000000324</v>
      </c>
      <c r="AB39" s="1024">
        <v>341.4399999999996</v>
      </c>
      <c r="AC39" s="975"/>
    </row>
    <row r="40" spans="1:29" ht="15.75" customHeight="1">
      <c r="A40" s="1092"/>
      <c r="B40" s="972"/>
      <c r="C40" s="1418" t="s">
        <v>1897</v>
      </c>
      <c r="D40" s="1419"/>
      <c r="E40" s="1419"/>
      <c r="F40" s="1420"/>
      <c r="G40" s="1025">
        <v>2684999.73</v>
      </c>
      <c r="H40" s="1018"/>
      <c r="I40" s="1026">
        <v>2106171.63</v>
      </c>
      <c r="J40" s="1027">
        <v>1906860.26</v>
      </c>
      <c r="K40" s="1443">
        <v>-232220.49</v>
      </c>
      <c r="L40" s="1444"/>
      <c r="M40" s="1027">
        <v>691928.58</v>
      </c>
      <c r="N40" s="1029">
        <v>459708.09</v>
      </c>
      <c r="O40" s="1029">
        <v>2274428.31</v>
      </c>
      <c r="P40" s="1443">
        <v>1882238.59</v>
      </c>
      <c r="Q40" s="1444"/>
      <c r="R40" s="1443">
        <v>-371754.97</v>
      </c>
      <c r="S40" s="1444"/>
      <c r="T40" s="1027">
        <v>691928.58</v>
      </c>
      <c r="U40" s="1030">
        <v>320173.61</v>
      </c>
      <c r="V40" s="1018"/>
      <c r="W40" s="1026">
        <v>119120.01</v>
      </c>
      <c r="X40" s="1028">
        <v>119120.01</v>
      </c>
      <c r="Y40" s="1026">
        <v>0</v>
      </c>
      <c r="Z40" s="1031">
        <v>0</v>
      </c>
      <c r="AA40" s="1026">
        <v>199311.36999999994</v>
      </c>
      <c r="AB40" s="1031">
        <v>363467.5199999999</v>
      </c>
      <c r="AC40" s="975"/>
    </row>
    <row r="41" spans="1:29" ht="15" customHeight="1">
      <c r="A41" s="1092"/>
      <c r="B41" s="972"/>
      <c r="C41" s="1421" t="s">
        <v>1835</v>
      </c>
      <c r="D41" s="1422"/>
      <c r="E41" s="1423"/>
      <c r="F41" s="1005" t="s">
        <v>414</v>
      </c>
      <c r="G41" s="1006">
        <v>2248000.4700000002</v>
      </c>
      <c r="H41" s="1007"/>
      <c r="I41" s="1008">
        <v>1872077.62</v>
      </c>
      <c r="J41" s="1009">
        <v>1759688.6</v>
      </c>
      <c r="K41" s="1463">
        <v>326988.84999999998</v>
      </c>
      <c r="L41" s="1464"/>
      <c r="M41" s="1010">
        <v>33634</v>
      </c>
      <c r="N41" s="1011">
        <v>360622.85</v>
      </c>
      <c r="O41" s="1011">
        <v>1872077.62</v>
      </c>
      <c r="P41" s="1463">
        <v>1759688.6</v>
      </c>
      <c r="Q41" s="1464"/>
      <c r="R41" s="1465">
        <v>326988.84999999998</v>
      </c>
      <c r="S41" s="1464"/>
      <c r="T41" s="1010">
        <v>33634</v>
      </c>
      <c r="U41" s="1012">
        <v>360622.85</v>
      </c>
      <c r="V41" s="1013"/>
      <c r="W41" s="1014">
        <v>15300</v>
      </c>
      <c r="X41" s="1015">
        <v>15300</v>
      </c>
      <c r="Y41" s="1014">
        <v>0</v>
      </c>
      <c r="Z41" s="1012">
        <v>0</v>
      </c>
      <c r="AA41" s="1014">
        <v>112389.02000000014</v>
      </c>
      <c r="AB41" s="1012">
        <v>112389.02000000014</v>
      </c>
      <c r="AC41" s="975"/>
    </row>
    <row r="42" spans="1:29" ht="15" customHeight="1">
      <c r="A42" s="1092"/>
      <c r="B42" s="972"/>
      <c r="C42" s="1424"/>
      <c r="D42" s="1425"/>
      <c r="E42" s="1426"/>
      <c r="F42" s="1016" t="s">
        <v>619</v>
      </c>
      <c r="G42" s="1017">
        <v>2862199.13</v>
      </c>
      <c r="H42" s="1018"/>
      <c r="I42" s="1019">
        <v>2645991</v>
      </c>
      <c r="J42" s="1020">
        <v>2275698.52</v>
      </c>
      <c r="K42" s="1466">
        <v>202376.13</v>
      </c>
      <c r="L42" s="1467"/>
      <c r="M42" s="1020">
        <v>7000</v>
      </c>
      <c r="N42" s="1022">
        <v>209376.13</v>
      </c>
      <c r="O42" s="1022">
        <v>2618915.65</v>
      </c>
      <c r="P42" s="1466">
        <v>2245063.5099999998</v>
      </c>
      <c r="Q42" s="1467"/>
      <c r="R42" s="1466">
        <v>239451.48</v>
      </c>
      <c r="S42" s="1467"/>
      <c r="T42" s="1020">
        <v>7000</v>
      </c>
      <c r="U42" s="1023">
        <v>246451.48</v>
      </c>
      <c r="V42" s="1018"/>
      <c r="W42" s="1019">
        <v>6832</v>
      </c>
      <c r="X42" s="1021">
        <v>6832</v>
      </c>
      <c r="Y42" s="1019">
        <v>0</v>
      </c>
      <c r="Z42" s="1024">
        <v>0</v>
      </c>
      <c r="AA42" s="1019">
        <v>370292.47999999986</v>
      </c>
      <c r="AB42" s="1024">
        <v>363852.14000000013</v>
      </c>
      <c r="AC42" s="975"/>
    </row>
    <row r="43" spans="1:29" ht="15" customHeight="1">
      <c r="A43" s="1092"/>
      <c r="B43" s="972"/>
      <c r="C43" s="1460"/>
      <c r="D43" s="1461"/>
      <c r="E43" s="1462"/>
      <c r="F43" s="1016" t="s">
        <v>422</v>
      </c>
      <c r="G43" s="1017">
        <v>141034.22</v>
      </c>
      <c r="H43" s="1018"/>
      <c r="I43" s="1019">
        <v>114427.22</v>
      </c>
      <c r="J43" s="1020">
        <v>108785.99</v>
      </c>
      <c r="K43" s="1466">
        <v>26607</v>
      </c>
      <c r="L43" s="1467"/>
      <c r="M43" s="1020">
        <v>0</v>
      </c>
      <c r="N43" s="1022">
        <v>26607</v>
      </c>
      <c r="O43" s="1022">
        <v>108967.22</v>
      </c>
      <c r="P43" s="1466">
        <v>108785.99</v>
      </c>
      <c r="Q43" s="1467"/>
      <c r="R43" s="1466">
        <v>32458</v>
      </c>
      <c r="S43" s="1467"/>
      <c r="T43" s="1020">
        <v>0</v>
      </c>
      <c r="U43" s="1023">
        <v>32458</v>
      </c>
      <c r="V43" s="1018"/>
      <c r="W43" s="1019">
        <v>0</v>
      </c>
      <c r="X43" s="1021">
        <v>0</v>
      </c>
      <c r="Y43" s="1019">
        <v>0</v>
      </c>
      <c r="Z43" s="1024">
        <v>0</v>
      </c>
      <c r="AA43" s="1019">
        <v>5641.2299999999959</v>
      </c>
      <c r="AB43" s="1024">
        <v>-209.77000000000407</v>
      </c>
      <c r="AC43" s="975"/>
    </row>
    <row r="44" spans="1:29" ht="15.75" customHeight="1">
      <c r="A44" s="1092"/>
      <c r="B44" s="972"/>
      <c r="C44" s="1418" t="s">
        <v>1898</v>
      </c>
      <c r="D44" s="1419"/>
      <c r="E44" s="1419"/>
      <c r="F44" s="1420"/>
      <c r="G44" s="1025">
        <v>5251233.82</v>
      </c>
      <c r="H44" s="1018"/>
      <c r="I44" s="1026">
        <v>4632495.84</v>
      </c>
      <c r="J44" s="1027">
        <v>4144173.11</v>
      </c>
      <c r="K44" s="1443">
        <v>555971.98</v>
      </c>
      <c r="L44" s="1444"/>
      <c r="M44" s="1027">
        <v>40634</v>
      </c>
      <c r="N44" s="1029">
        <v>596605.98</v>
      </c>
      <c r="O44" s="1029">
        <v>4599960.49</v>
      </c>
      <c r="P44" s="1443">
        <v>4113538.1</v>
      </c>
      <c r="Q44" s="1444"/>
      <c r="R44" s="1443">
        <v>598898.32999999996</v>
      </c>
      <c r="S44" s="1444"/>
      <c r="T44" s="1027">
        <v>40634</v>
      </c>
      <c r="U44" s="1030">
        <v>639532.32999999996</v>
      </c>
      <c r="V44" s="1018"/>
      <c r="W44" s="1026">
        <v>22132</v>
      </c>
      <c r="X44" s="1028">
        <v>22132</v>
      </c>
      <c r="Y44" s="1026">
        <v>0</v>
      </c>
      <c r="Z44" s="1031">
        <v>0</v>
      </c>
      <c r="AA44" s="1026">
        <v>488322.73000000045</v>
      </c>
      <c r="AB44" s="1031">
        <v>476031.39000000025</v>
      </c>
      <c r="AC44" s="975"/>
    </row>
    <row r="45" spans="1:29" ht="15" customHeight="1">
      <c r="A45" s="1092"/>
      <c r="B45" s="972"/>
      <c r="C45" s="1421" t="s">
        <v>1833</v>
      </c>
      <c r="D45" s="1422"/>
      <c r="E45" s="1423"/>
      <c r="F45" s="1005" t="s">
        <v>414</v>
      </c>
      <c r="G45" s="1006">
        <v>331452.31</v>
      </c>
      <c r="H45" s="1007"/>
      <c r="I45" s="1008">
        <v>307565.02</v>
      </c>
      <c r="J45" s="1009">
        <v>287881.01</v>
      </c>
      <c r="K45" s="1463">
        <v>23887.29</v>
      </c>
      <c r="L45" s="1464"/>
      <c r="M45" s="1010">
        <v>0</v>
      </c>
      <c r="N45" s="1011">
        <v>23887.29</v>
      </c>
      <c r="O45" s="1011">
        <v>307565.02</v>
      </c>
      <c r="P45" s="1463">
        <v>287881.01</v>
      </c>
      <c r="Q45" s="1464"/>
      <c r="R45" s="1465">
        <v>23887.29</v>
      </c>
      <c r="S45" s="1464"/>
      <c r="T45" s="1010">
        <v>0</v>
      </c>
      <c r="U45" s="1012">
        <v>23887.29</v>
      </c>
      <c r="V45" s="1013"/>
      <c r="W45" s="1014">
        <v>0</v>
      </c>
      <c r="X45" s="1015">
        <v>0</v>
      </c>
      <c r="Y45" s="1014">
        <v>0</v>
      </c>
      <c r="Z45" s="1012">
        <v>0</v>
      </c>
      <c r="AA45" s="1014">
        <v>19684.009999999987</v>
      </c>
      <c r="AB45" s="1012">
        <v>19684.009999999987</v>
      </c>
      <c r="AC45" s="975"/>
    </row>
    <row r="46" spans="1:29" ht="15" customHeight="1">
      <c r="A46" s="1092"/>
      <c r="B46" s="972"/>
      <c r="C46" s="1424"/>
      <c r="D46" s="1425"/>
      <c r="E46" s="1426"/>
      <c r="F46" s="1016" t="s">
        <v>619</v>
      </c>
      <c r="G46" s="1017">
        <v>4251733.6399999997</v>
      </c>
      <c r="H46" s="1018"/>
      <c r="I46" s="1019">
        <v>3998910.54</v>
      </c>
      <c r="J46" s="1020">
        <v>3419025.62</v>
      </c>
      <c r="K46" s="1466">
        <v>8823.1</v>
      </c>
      <c r="L46" s="1467"/>
      <c r="M46" s="1020">
        <v>244000</v>
      </c>
      <c r="N46" s="1022">
        <v>252823.1</v>
      </c>
      <c r="O46" s="1022">
        <v>3803341.73</v>
      </c>
      <c r="P46" s="1466">
        <v>3196053.35</v>
      </c>
      <c r="Q46" s="1467"/>
      <c r="R46" s="1466">
        <v>-46697.74</v>
      </c>
      <c r="S46" s="1467"/>
      <c r="T46" s="1020">
        <v>525617.69999999995</v>
      </c>
      <c r="U46" s="1023">
        <v>478919.96</v>
      </c>
      <c r="V46" s="1018"/>
      <c r="W46" s="1019">
        <v>0</v>
      </c>
      <c r="X46" s="1021">
        <v>0</v>
      </c>
      <c r="Y46" s="1019">
        <v>0</v>
      </c>
      <c r="Z46" s="1024">
        <v>0</v>
      </c>
      <c r="AA46" s="1019">
        <v>579884.91999999958</v>
      </c>
      <c r="AB46" s="1024">
        <v>576760.32999999961</v>
      </c>
      <c r="AC46" s="975"/>
    </row>
    <row r="47" spans="1:29" ht="15" customHeight="1">
      <c r="A47" s="1092"/>
      <c r="B47" s="972"/>
      <c r="C47" s="1460"/>
      <c r="D47" s="1461"/>
      <c r="E47" s="1462"/>
      <c r="F47" s="1016" t="s">
        <v>422</v>
      </c>
      <c r="G47" s="1017">
        <v>62334.96</v>
      </c>
      <c r="H47" s="1018"/>
      <c r="I47" s="1019">
        <v>62334.96</v>
      </c>
      <c r="J47" s="1020">
        <v>53737.83</v>
      </c>
      <c r="K47" s="1466">
        <v>0</v>
      </c>
      <c r="L47" s="1467"/>
      <c r="M47" s="1020">
        <v>0</v>
      </c>
      <c r="N47" s="1022">
        <v>0</v>
      </c>
      <c r="O47" s="1022">
        <v>62334.96</v>
      </c>
      <c r="P47" s="1466">
        <v>19967.98</v>
      </c>
      <c r="Q47" s="1467"/>
      <c r="R47" s="1466">
        <v>0</v>
      </c>
      <c r="S47" s="1467"/>
      <c r="T47" s="1020">
        <v>0</v>
      </c>
      <c r="U47" s="1023">
        <v>0</v>
      </c>
      <c r="V47" s="1018"/>
      <c r="W47" s="1019">
        <v>0</v>
      </c>
      <c r="X47" s="1021">
        <v>0</v>
      </c>
      <c r="Y47" s="1019">
        <v>0</v>
      </c>
      <c r="Z47" s="1024">
        <v>0</v>
      </c>
      <c r="AA47" s="1019">
        <v>8597.1299999999974</v>
      </c>
      <c r="AB47" s="1024">
        <v>42366.979999999996</v>
      </c>
      <c r="AC47" s="975"/>
    </row>
    <row r="48" spans="1:29" ht="15.75" customHeight="1">
      <c r="A48" s="1092"/>
      <c r="B48" s="972"/>
      <c r="C48" s="1418" t="s">
        <v>1899</v>
      </c>
      <c r="D48" s="1419"/>
      <c r="E48" s="1419"/>
      <c r="F48" s="1420"/>
      <c r="G48" s="1025">
        <v>4645520.91</v>
      </c>
      <c r="H48" s="1018"/>
      <c r="I48" s="1026">
        <v>4368810.5199999996</v>
      </c>
      <c r="J48" s="1027">
        <v>3760644.46</v>
      </c>
      <c r="K48" s="1443">
        <v>32710.39</v>
      </c>
      <c r="L48" s="1444"/>
      <c r="M48" s="1027">
        <v>244000</v>
      </c>
      <c r="N48" s="1029">
        <v>276710.39</v>
      </c>
      <c r="O48" s="1029">
        <v>4173241.71</v>
      </c>
      <c r="P48" s="1443">
        <v>3503902.34</v>
      </c>
      <c r="Q48" s="1444"/>
      <c r="R48" s="1443">
        <v>-22810.45</v>
      </c>
      <c r="S48" s="1444"/>
      <c r="T48" s="1027">
        <v>525617.69999999995</v>
      </c>
      <c r="U48" s="1030">
        <v>502807.25</v>
      </c>
      <c r="V48" s="1018"/>
      <c r="W48" s="1026">
        <v>0</v>
      </c>
      <c r="X48" s="1028">
        <v>0</v>
      </c>
      <c r="Y48" s="1026">
        <v>0</v>
      </c>
      <c r="Z48" s="1031">
        <v>0</v>
      </c>
      <c r="AA48" s="1026">
        <v>608166.06000000017</v>
      </c>
      <c r="AB48" s="1031">
        <v>638811.3200000003</v>
      </c>
      <c r="AC48" s="975"/>
    </row>
    <row r="49" spans="1:29" ht="15" customHeight="1">
      <c r="A49" s="1092"/>
      <c r="B49" s="972"/>
      <c r="C49" s="1421" t="s">
        <v>1831</v>
      </c>
      <c r="D49" s="1422"/>
      <c r="E49" s="1423"/>
      <c r="F49" s="1005" t="s">
        <v>414</v>
      </c>
      <c r="G49" s="1006">
        <v>698711.71</v>
      </c>
      <c r="H49" s="1007"/>
      <c r="I49" s="1008">
        <v>570095.22</v>
      </c>
      <c r="J49" s="1009">
        <v>566333.98</v>
      </c>
      <c r="K49" s="1463">
        <v>65848.83</v>
      </c>
      <c r="L49" s="1464"/>
      <c r="M49" s="1010">
        <v>62767.66</v>
      </c>
      <c r="N49" s="1011">
        <v>128616.49</v>
      </c>
      <c r="O49" s="1011">
        <v>570094.91</v>
      </c>
      <c r="P49" s="1463">
        <v>566333.98</v>
      </c>
      <c r="Q49" s="1464"/>
      <c r="R49" s="1465">
        <v>65849.14</v>
      </c>
      <c r="S49" s="1464"/>
      <c r="T49" s="1010">
        <v>62767.66</v>
      </c>
      <c r="U49" s="1012">
        <v>128616.8</v>
      </c>
      <c r="V49" s="1013"/>
      <c r="W49" s="1014">
        <v>0</v>
      </c>
      <c r="X49" s="1015">
        <v>0</v>
      </c>
      <c r="Y49" s="1014">
        <v>0</v>
      </c>
      <c r="Z49" s="1012">
        <v>0</v>
      </c>
      <c r="AA49" s="1014">
        <v>3761.2399999999761</v>
      </c>
      <c r="AB49" s="1012">
        <v>3760.9299999999785</v>
      </c>
      <c r="AC49" s="975"/>
    </row>
    <row r="50" spans="1:29" ht="15" customHeight="1">
      <c r="A50" s="1092"/>
      <c r="B50" s="972"/>
      <c r="C50" s="1424"/>
      <c r="D50" s="1425"/>
      <c r="E50" s="1426"/>
      <c r="F50" s="1016" t="s">
        <v>619</v>
      </c>
      <c r="G50" s="1017">
        <v>2284576.62</v>
      </c>
      <c r="H50" s="1018"/>
      <c r="I50" s="1019">
        <v>2206416.77</v>
      </c>
      <c r="J50" s="1020">
        <v>1848623.33</v>
      </c>
      <c r="K50" s="1466">
        <v>18159.849999999999</v>
      </c>
      <c r="L50" s="1467"/>
      <c r="M50" s="1020">
        <v>60000</v>
      </c>
      <c r="N50" s="1022">
        <v>78159.850000000006</v>
      </c>
      <c r="O50" s="1022">
        <v>2264576.62</v>
      </c>
      <c r="P50" s="1466">
        <v>1855880.22</v>
      </c>
      <c r="Q50" s="1467"/>
      <c r="R50" s="1466">
        <v>-40000</v>
      </c>
      <c r="S50" s="1467"/>
      <c r="T50" s="1020">
        <v>60000</v>
      </c>
      <c r="U50" s="1023">
        <v>20000</v>
      </c>
      <c r="V50" s="1018"/>
      <c r="W50" s="1019">
        <v>0</v>
      </c>
      <c r="X50" s="1021">
        <v>0</v>
      </c>
      <c r="Y50" s="1019">
        <v>0</v>
      </c>
      <c r="Z50" s="1024">
        <v>0</v>
      </c>
      <c r="AA50" s="1019">
        <v>357793.44000000006</v>
      </c>
      <c r="AB50" s="1024">
        <v>408696.40000000014</v>
      </c>
      <c r="AC50" s="975"/>
    </row>
    <row r="51" spans="1:29" ht="15" customHeight="1">
      <c r="A51" s="1092"/>
      <c r="B51" s="972"/>
      <c r="C51" s="1460"/>
      <c r="D51" s="1461"/>
      <c r="E51" s="1462"/>
      <c r="F51" s="1016" t="s">
        <v>422</v>
      </c>
      <c r="G51" s="1017">
        <v>108588.75</v>
      </c>
      <c r="H51" s="1018"/>
      <c r="I51" s="1019">
        <v>108229.94</v>
      </c>
      <c r="J51" s="1020">
        <v>87260.61</v>
      </c>
      <c r="K51" s="1466">
        <v>358.81</v>
      </c>
      <c r="L51" s="1467"/>
      <c r="M51" s="1020">
        <v>0</v>
      </c>
      <c r="N51" s="1022">
        <v>358.81</v>
      </c>
      <c r="O51" s="1022">
        <v>108229.94</v>
      </c>
      <c r="P51" s="1466">
        <v>87260.61</v>
      </c>
      <c r="Q51" s="1467"/>
      <c r="R51" s="1466">
        <v>358.81</v>
      </c>
      <c r="S51" s="1467"/>
      <c r="T51" s="1020">
        <v>0</v>
      </c>
      <c r="U51" s="1023">
        <v>358.81</v>
      </c>
      <c r="V51" s="1018"/>
      <c r="W51" s="1019">
        <v>0</v>
      </c>
      <c r="X51" s="1021">
        <v>0</v>
      </c>
      <c r="Y51" s="1019">
        <v>0</v>
      </c>
      <c r="Z51" s="1024">
        <v>0</v>
      </c>
      <c r="AA51" s="1019">
        <v>20969.329999999998</v>
      </c>
      <c r="AB51" s="1024">
        <v>20969.329999999998</v>
      </c>
      <c r="AC51" s="975"/>
    </row>
    <row r="52" spans="1:29" ht="15.75" customHeight="1">
      <c r="A52" s="1092"/>
      <c r="B52" s="972"/>
      <c r="C52" s="1418" t="s">
        <v>1900</v>
      </c>
      <c r="D52" s="1419"/>
      <c r="E52" s="1419"/>
      <c r="F52" s="1420"/>
      <c r="G52" s="1025">
        <v>3091877.08</v>
      </c>
      <c r="H52" s="1018"/>
      <c r="I52" s="1026">
        <v>2884741.93</v>
      </c>
      <c r="J52" s="1027">
        <v>2502217.92</v>
      </c>
      <c r="K52" s="1443">
        <v>84367.49</v>
      </c>
      <c r="L52" s="1444"/>
      <c r="M52" s="1027">
        <v>122767.66</v>
      </c>
      <c r="N52" s="1029">
        <v>207135.15</v>
      </c>
      <c r="O52" s="1029">
        <v>2942901.47</v>
      </c>
      <c r="P52" s="1443">
        <v>2509474.81</v>
      </c>
      <c r="Q52" s="1444"/>
      <c r="R52" s="1443">
        <v>26207.95</v>
      </c>
      <c r="S52" s="1444"/>
      <c r="T52" s="1027">
        <v>122767.66</v>
      </c>
      <c r="U52" s="1030">
        <v>148975.60999999999</v>
      </c>
      <c r="V52" s="1018"/>
      <c r="W52" s="1026">
        <v>0</v>
      </c>
      <c r="X52" s="1028">
        <v>0</v>
      </c>
      <c r="Y52" s="1026">
        <v>0</v>
      </c>
      <c r="Z52" s="1031">
        <v>0</v>
      </c>
      <c r="AA52" s="1026">
        <v>382524.01000000013</v>
      </c>
      <c r="AB52" s="1031">
        <v>433426.66000000003</v>
      </c>
      <c r="AC52" s="975"/>
    </row>
    <row r="53" spans="1:29" ht="15" customHeight="1">
      <c r="A53" s="1092"/>
      <c r="B53" s="972"/>
      <c r="C53" s="1421" t="s">
        <v>1829</v>
      </c>
      <c r="D53" s="1422"/>
      <c r="E53" s="1423"/>
      <c r="F53" s="1005" t="s">
        <v>414</v>
      </c>
      <c r="G53" s="1006">
        <v>33330.239999999998</v>
      </c>
      <c r="H53" s="1007"/>
      <c r="I53" s="1008">
        <v>33330.239999999998</v>
      </c>
      <c r="J53" s="1009">
        <v>33330.239999999998</v>
      </c>
      <c r="K53" s="1463">
        <v>0</v>
      </c>
      <c r="L53" s="1464"/>
      <c r="M53" s="1010">
        <v>0</v>
      </c>
      <c r="N53" s="1011">
        <v>0</v>
      </c>
      <c r="O53" s="1011">
        <v>33330.239999999998</v>
      </c>
      <c r="P53" s="1463">
        <v>33330.239999999998</v>
      </c>
      <c r="Q53" s="1464"/>
      <c r="R53" s="1465">
        <v>0</v>
      </c>
      <c r="S53" s="1464"/>
      <c r="T53" s="1010">
        <v>0</v>
      </c>
      <c r="U53" s="1012">
        <v>0</v>
      </c>
      <c r="V53" s="1013"/>
      <c r="W53" s="1014">
        <v>0</v>
      </c>
      <c r="X53" s="1015">
        <v>0</v>
      </c>
      <c r="Y53" s="1014">
        <v>0</v>
      </c>
      <c r="Z53" s="1012">
        <v>0</v>
      </c>
      <c r="AA53" s="1014">
        <v>0</v>
      </c>
      <c r="AB53" s="1012">
        <v>0</v>
      </c>
      <c r="AC53" s="975"/>
    </row>
    <row r="54" spans="1:29" ht="15" customHeight="1">
      <c r="A54" s="1092"/>
      <c r="B54" s="972"/>
      <c r="C54" s="1424"/>
      <c r="D54" s="1425"/>
      <c r="E54" s="1426"/>
      <c r="F54" s="1016" t="s">
        <v>619</v>
      </c>
      <c r="G54" s="1017">
        <v>30419.38</v>
      </c>
      <c r="H54" s="1018"/>
      <c r="I54" s="1019">
        <v>30419.38</v>
      </c>
      <c r="J54" s="1020">
        <v>8374.4699999999993</v>
      </c>
      <c r="K54" s="1466">
        <v>0</v>
      </c>
      <c r="L54" s="1467"/>
      <c r="M54" s="1020">
        <v>0</v>
      </c>
      <c r="N54" s="1022">
        <v>0</v>
      </c>
      <c r="O54" s="1022">
        <v>30419.38</v>
      </c>
      <c r="P54" s="1466">
        <v>9868.4699999999993</v>
      </c>
      <c r="Q54" s="1467"/>
      <c r="R54" s="1466">
        <v>0</v>
      </c>
      <c r="S54" s="1467"/>
      <c r="T54" s="1020">
        <v>0</v>
      </c>
      <c r="U54" s="1023">
        <v>0</v>
      </c>
      <c r="V54" s="1018"/>
      <c r="W54" s="1019">
        <v>0</v>
      </c>
      <c r="X54" s="1021">
        <v>0</v>
      </c>
      <c r="Y54" s="1019">
        <v>0</v>
      </c>
      <c r="Z54" s="1024">
        <v>0</v>
      </c>
      <c r="AA54" s="1019">
        <v>22044.910000000003</v>
      </c>
      <c r="AB54" s="1024">
        <v>20550.910000000003</v>
      </c>
      <c r="AC54" s="975"/>
    </row>
    <row r="55" spans="1:29" ht="15" customHeight="1">
      <c r="A55" s="1092"/>
      <c r="B55" s="972"/>
      <c r="C55" s="1460"/>
      <c r="D55" s="1461"/>
      <c r="E55" s="1462"/>
      <c r="F55" s="1016" t="s">
        <v>422</v>
      </c>
      <c r="G55" s="1017">
        <v>0</v>
      </c>
      <c r="H55" s="1018"/>
      <c r="I55" s="1019">
        <v>0</v>
      </c>
      <c r="J55" s="1020">
        <v>0</v>
      </c>
      <c r="K55" s="1466">
        <v>0</v>
      </c>
      <c r="L55" s="1467"/>
      <c r="M55" s="1020">
        <v>0</v>
      </c>
      <c r="N55" s="1022">
        <v>0</v>
      </c>
      <c r="O55" s="1022">
        <v>0</v>
      </c>
      <c r="P55" s="1466">
        <v>0</v>
      </c>
      <c r="Q55" s="1467"/>
      <c r="R55" s="1466">
        <v>0</v>
      </c>
      <c r="S55" s="1467"/>
      <c r="T55" s="1020">
        <v>0</v>
      </c>
      <c r="U55" s="1023">
        <v>0</v>
      </c>
      <c r="V55" s="1018"/>
      <c r="W55" s="1019">
        <v>0</v>
      </c>
      <c r="X55" s="1021">
        <v>0</v>
      </c>
      <c r="Y55" s="1019">
        <v>0</v>
      </c>
      <c r="Z55" s="1024">
        <v>0</v>
      </c>
      <c r="AA55" s="1019">
        <v>0</v>
      </c>
      <c r="AB55" s="1024">
        <v>0</v>
      </c>
      <c r="AC55" s="975"/>
    </row>
    <row r="56" spans="1:29" ht="15.75" customHeight="1">
      <c r="A56" s="1092"/>
      <c r="B56" s="972"/>
      <c r="C56" s="1418" t="s">
        <v>1901</v>
      </c>
      <c r="D56" s="1419"/>
      <c r="E56" s="1419"/>
      <c r="F56" s="1420"/>
      <c r="G56" s="1025">
        <v>63749.62</v>
      </c>
      <c r="H56" s="1018"/>
      <c r="I56" s="1026">
        <v>63749.62</v>
      </c>
      <c r="J56" s="1027">
        <v>41704.71</v>
      </c>
      <c r="K56" s="1443">
        <v>0</v>
      </c>
      <c r="L56" s="1444"/>
      <c r="M56" s="1027">
        <v>0</v>
      </c>
      <c r="N56" s="1029">
        <v>0</v>
      </c>
      <c r="O56" s="1029">
        <v>63749.62</v>
      </c>
      <c r="P56" s="1443">
        <v>43198.71</v>
      </c>
      <c r="Q56" s="1444"/>
      <c r="R56" s="1443">
        <v>0</v>
      </c>
      <c r="S56" s="1444"/>
      <c r="T56" s="1027">
        <v>0</v>
      </c>
      <c r="U56" s="1030">
        <v>0</v>
      </c>
      <c r="V56" s="1018"/>
      <c r="W56" s="1026">
        <v>0</v>
      </c>
      <c r="X56" s="1028">
        <v>0</v>
      </c>
      <c r="Y56" s="1026">
        <v>0</v>
      </c>
      <c r="Z56" s="1031">
        <v>0</v>
      </c>
      <c r="AA56" s="1026">
        <v>22044.910000000003</v>
      </c>
      <c r="AB56" s="1031">
        <v>20550.910000000003</v>
      </c>
      <c r="AC56" s="975"/>
    </row>
    <row r="57" spans="1:29" ht="15" customHeight="1">
      <c r="A57" s="1092"/>
      <c r="B57" s="972"/>
      <c r="C57" s="1421" t="s">
        <v>2855</v>
      </c>
      <c r="D57" s="1422"/>
      <c r="E57" s="1423"/>
      <c r="F57" s="1005" t="s">
        <v>414</v>
      </c>
      <c r="G57" s="1006">
        <v>4969345.18</v>
      </c>
      <c r="H57" s="1007"/>
      <c r="I57" s="1008">
        <v>2962233.48</v>
      </c>
      <c r="J57" s="1009">
        <v>2915405.2</v>
      </c>
      <c r="K57" s="1463">
        <v>507111.7</v>
      </c>
      <c r="L57" s="1464"/>
      <c r="M57" s="1010">
        <v>0</v>
      </c>
      <c r="N57" s="1011">
        <v>507111.7</v>
      </c>
      <c r="O57" s="1011">
        <v>2967249.26</v>
      </c>
      <c r="P57" s="1463">
        <v>2915405.2</v>
      </c>
      <c r="Q57" s="1464"/>
      <c r="R57" s="1465">
        <v>507111.7</v>
      </c>
      <c r="S57" s="1464"/>
      <c r="T57" s="1010">
        <v>0</v>
      </c>
      <c r="U57" s="1012">
        <v>507111.7</v>
      </c>
      <c r="V57" s="1013"/>
      <c r="W57" s="1014">
        <v>500000</v>
      </c>
      <c r="X57" s="1015">
        <v>500000</v>
      </c>
      <c r="Y57" s="1014">
        <v>500000</v>
      </c>
      <c r="Z57" s="1012">
        <v>500000</v>
      </c>
      <c r="AA57" s="1014">
        <v>546828.27999999956</v>
      </c>
      <c r="AB57" s="1012">
        <v>546828.27999999956</v>
      </c>
      <c r="AC57" s="975"/>
    </row>
    <row r="58" spans="1:29" ht="15" customHeight="1">
      <c r="A58" s="1092"/>
      <c r="B58" s="972"/>
      <c r="C58" s="1424"/>
      <c r="D58" s="1425"/>
      <c r="E58" s="1426"/>
      <c r="F58" s="1016" t="s">
        <v>619</v>
      </c>
      <c r="G58" s="1017">
        <v>1948410.86</v>
      </c>
      <c r="H58" s="1018"/>
      <c r="I58" s="1019">
        <v>1682390.86</v>
      </c>
      <c r="J58" s="1020">
        <v>1412819.26</v>
      </c>
      <c r="K58" s="1466">
        <v>116020</v>
      </c>
      <c r="L58" s="1467"/>
      <c r="M58" s="1020">
        <v>0</v>
      </c>
      <c r="N58" s="1022">
        <v>116020</v>
      </c>
      <c r="O58" s="1022">
        <v>1661390.86</v>
      </c>
      <c r="P58" s="1466">
        <v>1428391.92</v>
      </c>
      <c r="Q58" s="1467"/>
      <c r="R58" s="1466">
        <v>116020</v>
      </c>
      <c r="S58" s="1467"/>
      <c r="T58" s="1020">
        <v>0</v>
      </c>
      <c r="U58" s="1023">
        <v>116020</v>
      </c>
      <c r="V58" s="1018"/>
      <c r="W58" s="1019">
        <v>50000</v>
      </c>
      <c r="X58" s="1021">
        <v>50000</v>
      </c>
      <c r="Y58" s="1019">
        <v>50000</v>
      </c>
      <c r="Z58" s="1024">
        <v>50000</v>
      </c>
      <c r="AA58" s="1019">
        <v>319571.60000000009</v>
      </c>
      <c r="AB58" s="1024">
        <v>303998.94000000018</v>
      </c>
      <c r="AC58" s="975"/>
    </row>
    <row r="59" spans="1:29" ht="15" customHeight="1">
      <c r="A59" s="1092"/>
      <c r="B59" s="972"/>
      <c r="C59" s="1460"/>
      <c r="D59" s="1461"/>
      <c r="E59" s="1462"/>
      <c r="F59" s="1016" t="s">
        <v>422</v>
      </c>
      <c r="G59" s="1017">
        <v>36733.1</v>
      </c>
      <c r="H59" s="1018"/>
      <c r="I59" s="1019">
        <v>36733.1</v>
      </c>
      <c r="J59" s="1020">
        <v>36718.94</v>
      </c>
      <c r="K59" s="1466">
        <v>0</v>
      </c>
      <c r="L59" s="1467"/>
      <c r="M59" s="1020">
        <v>0</v>
      </c>
      <c r="N59" s="1022">
        <v>0</v>
      </c>
      <c r="O59" s="1022">
        <v>36733.1</v>
      </c>
      <c r="P59" s="1466">
        <v>36718.94</v>
      </c>
      <c r="Q59" s="1467"/>
      <c r="R59" s="1466">
        <v>0</v>
      </c>
      <c r="S59" s="1467"/>
      <c r="T59" s="1020">
        <v>0</v>
      </c>
      <c r="U59" s="1023">
        <v>0</v>
      </c>
      <c r="V59" s="1018"/>
      <c r="W59" s="1019">
        <v>0</v>
      </c>
      <c r="X59" s="1021">
        <v>0</v>
      </c>
      <c r="Y59" s="1019">
        <v>0</v>
      </c>
      <c r="Z59" s="1024">
        <v>0</v>
      </c>
      <c r="AA59" s="1019">
        <v>14.159999999996217</v>
      </c>
      <c r="AB59" s="1024">
        <v>14.159999999996217</v>
      </c>
      <c r="AC59" s="975"/>
    </row>
    <row r="60" spans="1:29" ht="15.75" customHeight="1">
      <c r="A60" s="1092"/>
      <c r="B60" s="972"/>
      <c r="C60" s="1418" t="s">
        <v>2856</v>
      </c>
      <c r="D60" s="1419"/>
      <c r="E60" s="1419"/>
      <c r="F60" s="1420"/>
      <c r="G60" s="1025">
        <v>6954489.1399999997</v>
      </c>
      <c r="H60" s="1018"/>
      <c r="I60" s="1026">
        <v>4681357.4400000004</v>
      </c>
      <c r="J60" s="1027">
        <v>4364943.4000000004</v>
      </c>
      <c r="K60" s="1443">
        <v>623131.69999999995</v>
      </c>
      <c r="L60" s="1444"/>
      <c r="M60" s="1027">
        <v>0</v>
      </c>
      <c r="N60" s="1029">
        <v>623131.69999999995</v>
      </c>
      <c r="O60" s="1029">
        <v>4665373.22</v>
      </c>
      <c r="P60" s="1443">
        <v>4380516.0599999996</v>
      </c>
      <c r="Q60" s="1444"/>
      <c r="R60" s="1443">
        <v>623131.69999999995</v>
      </c>
      <c r="S60" s="1444"/>
      <c r="T60" s="1027">
        <v>0</v>
      </c>
      <c r="U60" s="1030">
        <v>623131.69999999995</v>
      </c>
      <c r="V60" s="1018"/>
      <c r="W60" s="1026">
        <v>550000</v>
      </c>
      <c r="X60" s="1028">
        <v>550000</v>
      </c>
      <c r="Y60" s="1026">
        <v>550000</v>
      </c>
      <c r="Z60" s="1031">
        <v>550000</v>
      </c>
      <c r="AA60" s="1026">
        <v>866414.03999999934</v>
      </c>
      <c r="AB60" s="1031">
        <v>850841.38000000012</v>
      </c>
      <c r="AC60" s="975"/>
    </row>
    <row r="61" spans="1:29" ht="15" customHeight="1">
      <c r="A61" s="1092"/>
      <c r="B61" s="972"/>
      <c r="C61" s="1445"/>
      <c r="D61" s="1446"/>
      <c r="E61" s="1447"/>
      <c r="F61" s="1032" t="s">
        <v>1877</v>
      </c>
      <c r="G61" s="1033">
        <v>42288567.550000004</v>
      </c>
      <c r="H61" s="1018"/>
      <c r="I61" s="1032">
        <v>14238175.989999998</v>
      </c>
      <c r="J61" s="1034">
        <v>13989372.219999999</v>
      </c>
      <c r="K61" s="1454">
        <v>721448.25</v>
      </c>
      <c r="L61" s="1455">
        <v>0</v>
      </c>
      <c r="M61" s="1034">
        <v>5606287.4000000004</v>
      </c>
      <c r="N61" s="1035">
        <v>6327735.6499999994</v>
      </c>
      <c r="O61" s="1036">
        <v>14244181.449999999</v>
      </c>
      <c r="P61" s="1454">
        <v>13989372.219999999</v>
      </c>
      <c r="Q61" s="1455">
        <v>0</v>
      </c>
      <c r="R61" s="1454">
        <v>381073.42999999993</v>
      </c>
      <c r="S61" s="1455">
        <v>0</v>
      </c>
      <c r="T61" s="1034">
        <v>5613787.4000000004</v>
      </c>
      <c r="U61" s="1037">
        <v>5994860.8299999991</v>
      </c>
      <c r="V61" s="1018"/>
      <c r="W61" s="1032">
        <v>4341915.24</v>
      </c>
      <c r="X61" s="1038">
        <v>4341915.24</v>
      </c>
      <c r="Y61" s="1032">
        <v>3294493.38</v>
      </c>
      <c r="Z61" s="1037">
        <v>3294493.38</v>
      </c>
      <c r="AA61" s="1032">
        <v>14335051.060000006</v>
      </c>
      <c r="AB61" s="1037">
        <v>14667925.880000006</v>
      </c>
      <c r="AC61" s="975"/>
    </row>
    <row r="62" spans="1:29" ht="15" customHeight="1">
      <c r="A62" s="1092"/>
      <c r="B62" s="972"/>
      <c r="C62" s="1448"/>
      <c r="D62" s="1449"/>
      <c r="E62" s="1450"/>
      <c r="F62" s="1039" t="s">
        <v>1878</v>
      </c>
      <c r="G62" s="1040">
        <v>46731677.490000002</v>
      </c>
      <c r="H62" s="1018"/>
      <c r="I62" s="1041">
        <v>21497421.889999997</v>
      </c>
      <c r="J62" s="1042">
        <v>19382064.820000004</v>
      </c>
      <c r="K62" s="1456">
        <v>1900225.5200000005</v>
      </c>
      <c r="L62" s="1457">
        <v>0</v>
      </c>
      <c r="M62" s="1042">
        <v>5389333.1799999997</v>
      </c>
      <c r="N62" s="1043">
        <v>7289558.7000000002</v>
      </c>
      <c r="O62" s="1044">
        <v>22438106.409999996</v>
      </c>
      <c r="P62" s="1456">
        <v>18468424.369999997</v>
      </c>
      <c r="Q62" s="1457">
        <v>0</v>
      </c>
      <c r="R62" s="1456">
        <v>1548904</v>
      </c>
      <c r="S62" s="1457">
        <v>0</v>
      </c>
      <c r="T62" s="1042">
        <v>5770950.8799999999</v>
      </c>
      <c r="U62" s="1045">
        <v>7319854.8799999999</v>
      </c>
      <c r="V62" s="1018"/>
      <c r="W62" s="1041">
        <v>6024178.6600000001</v>
      </c>
      <c r="X62" s="1046">
        <v>5850781.4799999986</v>
      </c>
      <c r="Y62" s="1041">
        <v>4525542.38</v>
      </c>
      <c r="Z62" s="1045">
        <v>4437393.0200000005</v>
      </c>
      <c r="AA62" s="1041">
        <v>9510332.9299999997</v>
      </c>
      <c r="AB62" s="1045">
        <v>10655223.740000006</v>
      </c>
      <c r="AC62" s="975"/>
    </row>
    <row r="63" spans="1:29" ht="15" customHeight="1">
      <c r="A63" s="1092"/>
      <c r="B63" s="972"/>
      <c r="C63" s="1451"/>
      <c r="D63" s="1452"/>
      <c r="E63" s="1453"/>
      <c r="F63" s="1047" t="s">
        <v>1879</v>
      </c>
      <c r="G63" s="1048">
        <v>3667513.3400000003</v>
      </c>
      <c r="H63" s="1018"/>
      <c r="I63" s="1049">
        <v>1505397.3900000001</v>
      </c>
      <c r="J63" s="1050">
        <v>1468531.4600000002</v>
      </c>
      <c r="K63" s="1458">
        <v>904014.01</v>
      </c>
      <c r="L63" s="1459">
        <v>0</v>
      </c>
      <c r="M63" s="1050">
        <v>551266.73</v>
      </c>
      <c r="N63" s="1051">
        <v>1455280.74</v>
      </c>
      <c r="O63" s="1052">
        <v>752560.67999999982</v>
      </c>
      <c r="P63" s="1458">
        <v>692063.60999999987</v>
      </c>
      <c r="Q63" s="1459">
        <v>0</v>
      </c>
      <c r="R63" s="1458">
        <v>1488952.63</v>
      </c>
      <c r="S63" s="1459">
        <v>0</v>
      </c>
      <c r="T63" s="1050">
        <v>633072.73</v>
      </c>
      <c r="U63" s="1053">
        <v>2122025.36</v>
      </c>
      <c r="V63" s="1018"/>
      <c r="W63" s="1047">
        <v>270742.63</v>
      </c>
      <c r="X63" s="1054">
        <v>831884.58000000007</v>
      </c>
      <c r="Y63" s="1047">
        <v>111887.73</v>
      </c>
      <c r="Z63" s="1055">
        <v>111887.73</v>
      </c>
      <c r="AA63" s="1047">
        <v>361070.77999999991</v>
      </c>
      <c r="AB63" s="1055">
        <v>-90347.939999999493</v>
      </c>
      <c r="AC63" s="975"/>
    </row>
    <row r="64" spans="1:29" ht="15.75" customHeight="1" thickBot="1">
      <c r="A64" s="1092"/>
      <c r="B64" s="972"/>
      <c r="C64" s="1427" t="s">
        <v>519</v>
      </c>
      <c r="D64" s="1428"/>
      <c r="E64" s="1428"/>
      <c r="F64" s="1429"/>
      <c r="G64" s="1057">
        <v>92687758.38000001</v>
      </c>
      <c r="H64" s="1058"/>
      <c r="I64" s="1059">
        <v>37240995.269999996</v>
      </c>
      <c r="J64" s="1060">
        <v>34839968.5</v>
      </c>
      <c r="K64" s="1433">
        <v>3525687.7800000003</v>
      </c>
      <c r="L64" s="1434">
        <v>0</v>
      </c>
      <c r="M64" s="1060">
        <v>11546887.310000001</v>
      </c>
      <c r="N64" s="1062">
        <v>15072575.09</v>
      </c>
      <c r="O64" s="1062">
        <v>37434848.539999992</v>
      </c>
      <c r="P64" s="1433">
        <v>33149860.199999996</v>
      </c>
      <c r="Q64" s="1434">
        <v>0</v>
      </c>
      <c r="R64" s="1433">
        <v>3418930.0599999996</v>
      </c>
      <c r="S64" s="1434">
        <v>0</v>
      </c>
      <c r="T64" s="1060">
        <v>12017811.01</v>
      </c>
      <c r="U64" s="1063">
        <v>15436741.07</v>
      </c>
      <c r="V64" s="1058"/>
      <c r="W64" s="1059">
        <v>10636836.530000001</v>
      </c>
      <c r="X64" s="1061">
        <v>11024581.299999999</v>
      </c>
      <c r="Y64" s="1059">
        <v>7931923.4900000002</v>
      </c>
      <c r="Z64" s="1063">
        <v>7843774.1300000008</v>
      </c>
      <c r="AA64" s="1059">
        <v>24206454.770000003</v>
      </c>
      <c r="AB64" s="1063">
        <v>25232801.680000015</v>
      </c>
      <c r="AC64" s="975"/>
    </row>
    <row r="65" spans="1:29" ht="15.75" customHeight="1">
      <c r="A65" s="1092"/>
      <c r="B65" s="972"/>
      <c r="C65" s="1064"/>
      <c r="D65" s="1064"/>
      <c r="E65" s="1064"/>
      <c r="F65" s="968"/>
      <c r="G65" s="968"/>
      <c r="H65" s="968"/>
      <c r="I65" s="968"/>
      <c r="J65" s="968"/>
      <c r="K65" s="968"/>
      <c r="L65" s="995"/>
      <c r="M65" s="968"/>
      <c r="N65" s="968"/>
      <c r="O65" s="968"/>
      <c r="P65" s="968"/>
      <c r="Q65" s="968"/>
      <c r="R65" s="968"/>
      <c r="S65" s="995"/>
      <c r="T65" s="968"/>
      <c r="U65" s="968"/>
      <c r="V65" s="968"/>
      <c r="W65" s="968"/>
      <c r="X65" s="968"/>
      <c r="Y65" s="968"/>
      <c r="Z65" s="968"/>
      <c r="AA65" s="968"/>
      <c r="AB65" s="968"/>
      <c r="AC65" s="975"/>
    </row>
    <row r="66" spans="1:29" ht="15.75" customHeight="1">
      <c r="A66" s="1092"/>
      <c r="B66" s="972"/>
      <c r="C66" s="1064"/>
      <c r="D66" s="1064"/>
      <c r="E66" s="1064"/>
      <c r="F66" s="968"/>
      <c r="G66" s="968"/>
      <c r="H66" s="968"/>
      <c r="I66" s="968"/>
      <c r="J66" s="968"/>
      <c r="K66" s="968"/>
      <c r="L66" s="995"/>
      <c r="M66" s="968"/>
      <c r="N66" s="968"/>
      <c r="O66" s="968"/>
      <c r="P66" s="968"/>
      <c r="Q66" s="968"/>
      <c r="R66" s="968"/>
      <c r="S66" s="995"/>
      <c r="T66" s="968"/>
      <c r="U66" s="968"/>
      <c r="V66" s="968"/>
      <c r="W66" s="968"/>
      <c r="X66" s="968"/>
      <c r="Y66" s="968"/>
      <c r="Z66" s="968"/>
      <c r="AA66" s="968"/>
      <c r="AB66" s="968"/>
      <c r="AC66" s="975"/>
    </row>
    <row r="67" spans="1:29" ht="15.75" customHeight="1" thickBot="1">
      <c r="A67" s="1095"/>
      <c r="B67" s="972"/>
      <c r="C67" s="968"/>
      <c r="D67" s="968"/>
      <c r="E67" s="968"/>
      <c r="F67" s="995"/>
      <c r="G67" s="995"/>
      <c r="H67" s="968"/>
      <c r="I67" s="995"/>
      <c r="J67" s="995"/>
      <c r="K67" s="995"/>
      <c r="L67" s="995"/>
      <c r="M67" s="968"/>
      <c r="N67" s="968"/>
      <c r="O67" s="968"/>
      <c r="P67" s="968"/>
      <c r="Q67" s="968"/>
      <c r="R67" s="968"/>
      <c r="S67" s="995"/>
      <c r="T67" s="968"/>
      <c r="U67" s="968"/>
      <c r="V67" s="968"/>
      <c r="W67" s="968"/>
      <c r="X67" s="968"/>
      <c r="Y67" s="968"/>
      <c r="Z67" s="968"/>
      <c r="AA67" s="968"/>
      <c r="AB67" s="968"/>
      <c r="AC67" s="975"/>
    </row>
    <row r="68" spans="1:29" ht="24.75" customHeight="1" thickBot="1">
      <c r="A68" s="1095"/>
      <c r="B68" s="972"/>
      <c r="C68" s="992" t="s">
        <v>1880</v>
      </c>
      <c r="D68" s="992"/>
      <c r="E68" s="992"/>
      <c r="F68" s="968"/>
      <c r="G68" s="996" t="s">
        <v>1860</v>
      </c>
      <c r="H68" s="968"/>
      <c r="I68" s="1435" t="s">
        <v>1881</v>
      </c>
      <c r="J68" s="1436"/>
      <c r="K68" s="1065"/>
      <c r="L68" s="1437" t="s">
        <v>1882</v>
      </c>
      <c r="M68" s="1438"/>
      <c r="N68" s="1439"/>
      <c r="O68" s="968"/>
      <c r="P68" s="968"/>
      <c r="Q68" s="968"/>
      <c r="R68" s="968"/>
      <c r="S68" s="995"/>
      <c r="T68" s="968"/>
      <c r="U68" s="968"/>
      <c r="V68" s="968"/>
      <c r="W68" s="968"/>
      <c r="X68" s="968"/>
      <c r="Y68" s="968"/>
      <c r="Z68" s="968"/>
      <c r="AA68" s="968"/>
      <c r="AB68" s="968"/>
      <c r="AC68" s="975"/>
    </row>
    <row r="69" spans="1:29" ht="42.75" customHeight="1">
      <c r="A69" s="1092"/>
      <c r="B69" s="972"/>
      <c r="C69" s="1440" t="s">
        <v>1863</v>
      </c>
      <c r="D69" s="1441"/>
      <c r="E69" s="1442"/>
      <c r="F69" s="998" t="s">
        <v>406</v>
      </c>
      <c r="G69" s="998" t="s">
        <v>1883</v>
      </c>
      <c r="H69" s="968"/>
      <c r="I69" s="999" t="s">
        <v>1851</v>
      </c>
      <c r="J69" s="1066" t="s">
        <v>1852</v>
      </c>
      <c r="K69" s="1065"/>
      <c r="L69" s="999" t="s">
        <v>1884</v>
      </c>
      <c r="M69" s="1001" t="s">
        <v>1885</v>
      </c>
      <c r="N69" s="1066" t="s">
        <v>1886</v>
      </c>
      <c r="O69" s="968"/>
      <c r="P69" s="968"/>
      <c r="Q69" s="968"/>
      <c r="R69" s="968"/>
      <c r="S69" s="995"/>
      <c r="T69" s="968"/>
      <c r="U69" s="968"/>
      <c r="V69" s="968"/>
      <c r="W69" s="968"/>
      <c r="X69" s="968"/>
      <c r="Y69" s="968"/>
      <c r="Z69" s="968"/>
      <c r="AA69" s="968"/>
      <c r="AB69" s="968"/>
      <c r="AC69" s="975"/>
    </row>
    <row r="70" spans="1:29" ht="15.75" customHeight="1">
      <c r="B70" s="972"/>
      <c r="C70" s="1421" t="s">
        <v>1843</v>
      </c>
      <c r="D70" s="1422"/>
      <c r="E70" s="1423"/>
      <c r="F70" s="1005" t="s">
        <v>1887</v>
      </c>
      <c r="G70" s="1067">
        <v>28656</v>
      </c>
      <c r="H70" s="1013"/>
      <c r="I70" s="1068">
        <v>0</v>
      </c>
      <c r="J70" s="1069">
        <v>28656</v>
      </c>
      <c r="K70" s="1013"/>
      <c r="L70" s="1068">
        <v>0</v>
      </c>
      <c r="M70" s="1070">
        <v>0</v>
      </c>
      <c r="N70" s="1071">
        <v>0</v>
      </c>
      <c r="O70" s="968"/>
      <c r="P70" s="968"/>
      <c r="Q70" s="968"/>
      <c r="R70" s="968"/>
      <c r="S70" s="995"/>
      <c r="T70" s="968"/>
      <c r="U70" s="968"/>
      <c r="V70" s="968"/>
      <c r="W70" s="968"/>
      <c r="X70" s="968"/>
      <c r="Y70" s="968"/>
      <c r="Z70" s="968"/>
      <c r="AA70" s="968"/>
      <c r="AB70" s="968"/>
      <c r="AC70" s="975"/>
    </row>
    <row r="71" spans="1:29" ht="15.75" customHeight="1">
      <c r="B71" s="1072"/>
      <c r="C71" s="1424"/>
      <c r="D71" s="1425"/>
      <c r="E71" s="1426"/>
      <c r="F71" s="1016" t="s">
        <v>421</v>
      </c>
      <c r="G71" s="1073">
        <v>2848646.49</v>
      </c>
      <c r="H71" s="968"/>
      <c r="I71" s="1074">
        <v>25750</v>
      </c>
      <c r="J71" s="1075">
        <v>1072210.07</v>
      </c>
      <c r="K71" s="1065"/>
      <c r="L71" s="1074">
        <v>405683.95</v>
      </c>
      <c r="M71" s="1076">
        <v>108648</v>
      </c>
      <c r="N71" s="1077">
        <v>1236354.4700000002</v>
      </c>
      <c r="O71" s="968"/>
      <c r="P71" s="968"/>
      <c r="Q71" s="968"/>
      <c r="R71" s="968"/>
      <c r="S71" s="995"/>
      <c r="T71" s="968"/>
      <c r="U71" s="968"/>
      <c r="V71" s="968"/>
      <c r="W71" s="968"/>
      <c r="X71" s="968"/>
      <c r="Y71" s="968"/>
      <c r="Z71" s="968"/>
      <c r="AA71" s="968"/>
      <c r="AB71" s="968"/>
      <c r="AC71" s="975"/>
    </row>
    <row r="72" spans="1:29" ht="15.75" customHeight="1">
      <c r="B72" s="1072"/>
      <c r="C72" s="1424"/>
      <c r="D72" s="1425"/>
      <c r="E72" s="1426"/>
      <c r="F72" s="1016" t="s">
        <v>1888</v>
      </c>
      <c r="G72" s="1073">
        <v>0</v>
      </c>
      <c r="H72" s="968"/>
      <c r="I72" s="1074">
        <v>0</v>
      </c>
      <c r="J72" s="1075">
        <v>0</v>
      </c>
      <c r="K72" s="1065"/>
      <c r="L72" s="1074">
        <v>0</v>
      </c>
      <c r="M72" s="1076">
        <v>0</v>
      </c>
      <c r="N72" s="1077">
        <v>0</v>
      </c>
      <c r="O72" s="968"/>
      <c r="P72" s="968"/>
      <c r="Q72" s="968"/>
      <c r="R72" s="968"/>
      <c r="S72" s="995"/>
      <c r="T72" s="968"/>
      <c r="U72" s="968"/>
      <c r="V72" s="968"/>
      <c r="W72" s="968"/>
      <c r="X72" s="968"/>
      <c r="Y72" s="968"/>
      <c r="Z72" s="968"/>
      <c r="AA72" s="968"/>
      <c r="AB72" s="968"/>
      <c r="AC72" s="975"/>
    </row>
    <row r="73" spans="1:29" ht="15.75" customHeight="1">
      <c r="B73" s="972"/>
      <c r="C73" s="1418" t="s">
        <v>1893</v>
      </c>
      <c r="D73" s="1419"/>
      <c r="E73" s="1419"/>
      <c r="F73" s="1420"/>
      <c r="G73" s="1025">
        <v>2877302.49</v>
      </c>
      <c r="H73" s="968"/>
      <c r="I73" s="1026">
        <v>25750</v>
      </c>
      <c r="J73" s="1031">
        <v>1100866.07</v>
      </c>
      <c r="K73" s="1065"/>
      <c r="L73" s="1026">
        <v>405683.95</v>
      </c>
      <c r="M73" s="1027">
        <v>108648</v>
      </c>
      <c r="N73" s="1031">
        <v>1236354.4700000002</v>
      </c>
      <c r="O73" s="968"/>
      <c r="P73" s="968"/>
      <c r="Q73" s="968"/>
      <c r="R73" s="968"/>
      <c r="S73" s="995"/>
      <c r="T73" s="968"/>
      <c r="U73" s="968"/>
      <c r="V73" s="968"/>
      <c r="W73" s="968"/>
      <c r="X73" s="968"/>
      <c r="Y73" s="968"/>
      <c r="Z73" s="968"/>
      <c r="AA73" s="968"/>
      <c r="AB73" s="968"/>
      <c r="AC73" s="975"/>
    </row>
    <row r="74" spans="1:29" ht="15.75" customHeight="1">
      <c r="B74" s="972"/>
      <c r="C74" s="1421" t="s">
        <v>1827</v>
      </c>
      <c r="D74" s="1422"/>
      <c r="E74" s="1423"/>
      <c r="F74" s="1005" t="s">
        <v>1887</v>
      </c>
      <c r="G74" s="1067">
        <v>8532.5499999999993</v>
      </c>
      <c r="H74" s="1013"/>
      <c r="I74" s="1068">
        <v>8532.5499999999993</v>
      </c>
      <c r="J74" s="1069">
        <v>0</v>
      </c>
      <c r="K74" s="1013"/>
      <c r="L74" s="1068">
        <v>0</v>
      </c>
      <c r="M74" s="1070">
        <v>0</v>
      </c>
      <c r="N74" s="1071">
        <v>0</v>
      </c>
      <c r="O74" s="968"/>
      <c r="P74" s="968"/>
      <c r="Q74" s="968"/>
      <c r="R74" s="968"/>
      <c r="S74" s="995"/>
      <c r="T74" s="968"/>
      <c r="U74" s="968"/>
      <c r="V74" s="968"/>
      <c r="W74" s="968"/>
      <c r="X74" s="968"/>
      <c r="Y74" s="968"/>
      <c r="Z74" s="968"/>
      <c r="AA74" s="968"/>
      <c r="AB74" s="968"/>
      <c r="AC74" s="975"/>
    </row>
    <row r="75" spans="1:29" ht="15.75" customHeight="1">
      <c r="B75" s="1072"/>
      <c r="C75" s="1424"/>
      <c r="D75" s="1425"/>
      <c r="E75" s="1426"/>
      <c r="F75" s="1016" t="s">
        <v>421</v>
      </c>
      <c r="G75" s="1073">
        <v>55294086.68</v>
      </c>
      <c r="H75" s="968"/>
      <c r="I75" s="1074">
        <v>27148470.079999998</v>
      </c>
      <c r="J75" s="1075">
        <v>9160579.3499999996</v>
      </c>
      <c r="K75" s="1065"/>
      <c r="L75" s="1074">
        <v>6599735</v>
      </c>
      <c r="M75" s="1076">
        <v>4778789.9000000004</v>
      </c>
      <c r="N75" s="1077">
        <v>7606512.3499999996</v>
      </c>
      <c r="O75" s="968"/>
      <c r="P75" s="968"/>
      <c r="Q75" s="968"/>
      <c r="R75" s="968"/>
      <c r="S75" s="995"/>
      <c r="T75" s="968"/>
      <c r="U75" s="968"/>
      <c r="V75" s="968"/>
      <c r="W75" s="968"/>
      <c r="X75" s="968"/>
      <c r="Y75" s="968"/>
      <c r="Z75" s="968"/>
      <c r="AA75" s="968"/>
      <c r="AB75" s="968"/>
      <c r="AC75" s="975"/>
    </row>
    <row r="76" spans="1:29" ht="15.75" customHeight="1">
      <c r="B76" s="1072"/>
      <c r="C76" s="1424"/>
      <c r="D76" s="1425"/>
      <c r="E76" s="1426"/>
      <c r="F76" s="1016" t="s">
        <v>1888</v>
      </c>
      <c r="G76" s="1073">
        <v>3829932.28</v>
      </c>
      <c r="H76" s="968"/>
      <c r="I76" s="1074">
        <v>3020340.88</v>
      </c>
      <c r="J76" s="1075">
        <v>74480.06</v>
      </c>
      <c r="K76" s="1065"/>
      <c r="L76" s="1074">
        <v>743033.8</v>
      </c>
      <c r="M76" s="1076">
        <v>0</v>
      </c>
      <c r="N76" s="1077">
        <v>-7922.4600000001956</v>
      </c>
      <c r="O76" s="968"/>
      <c r="P76" s="968"/>
      <c r="Q76" s="968"/>
      <c r="R76" s="968"/>
      <c r="S76" s="995"/>
      <c r="T76" s="968"/>
      <c r="U76" s="968"/>
      <c r="V76" s="968"/>
      <c r="W76" s="968"/>
      <c r="X76" s="968"/>
      <c r="Y76" s="968"/>
      <c r="Z76" s="968"/>
      <c r="AA76" s="968"/>
      <c r="AB76" s="968"/>
      <c r="AC76" s="975"/>
    </row>
    <row r="77" spans="1:29" ht="15.75" customHeight="1">
      <c r="B77" s="972"/>
      <c r="C77" s="1418" t="s">
        <v>1894</v>
      </c>
      <c r="D77" s="1419"/>
      <c r="E77" s="1419"/>
      <c r="F77" s="1420"/>
      <c r="G77" s="1025">
        <v>59132551.509999998</v>
      </c>
      <c r="H77" s="968"/>
      <c r="I77" s="1026">
        <v>30177343.510000002</v>
      </c>
      <c r="J77" s="1031">
        <v>9235059.4100000001</v>
      </c>
      <c r="K77" s="1065"/>
      <c r="L77" s="1026">
        <v>7342768.7999999998</v>
      </c>
      <c r="M77" s="1027">
        <v>4778789.9000000004</v>
      </c>
      <c r="N77" s="1031">
        <v>7598589.889999995</v>
      </c>
      <c r="O77" s="968"/>
      <c r="P77" s="968"/>
      <c r="Q77" s="968"/>
      <c r="R77" s="968"/>
      <c r="S77" s="995"/>
      <c r="T77" s="968"/>
      <c r="U77" s="968"/>
      <c r="V77" s="968"/>
      <c r="W77" s="968"/>
      <c r="X77" s="968"/>
      <c r="Y77" s="968"/>
      <c r="Z77" s="968"/>
      <c r="AA77" s="968"/>
      <c r="AB77" s="968"/>
      <c r="AC77" s="975"/>
    </row>
    <row r="78" spans="1:29" ht="15.75" customHeight="1">
      <c r="B78" s="972"/>
      <c r="C78" s="1421" t="s">
        <v>1841</v>
      </c>
      <c r="D78" s="1422"/>
      <c r="E78" s="1423"/>
      <c r="F78" s="1005" t="s">
        <v>1887</v>
      </c>
      <c r="G78" s="1067">
        <v>281000</v>
      </c>
      <c r="H78" s="1013"/>
      <c r="I78" s="1068">
        <v>285500</v>
      </c>
      <c r="J78" s="1069">
        <v>-4500</v>
      </c>
      <c r="K78" s="1013"/>
      <c r="L78" s="1068">
        <v>0</v>
      </c>
      <c r="M78" s="1070">
        <v>0</v>
      </c>
      <c r="N78" s="1071">
        <v>0</v>
      </c>
      <c r="O78" s="968"/>
      <c r="P78" s="968"/>
      <c r="Q78" s="968"/>
      <c r="R78" s="968"/>
      <c r="S78" s="995"/>
      <c r="T78" s="968"/>
      <c r="U78" s="968"/>
      <c r="V78" s="968"/>
      <c r="W78" s="968"/>
      <c r="X78" s="968"/>
      <c r="Y78" s="968"/>
      <c r="Z78" s="968"/>
      <c r="AA78" s="968"/>
      <c r="AB78" s="968"/>
      <c r="AC78" s="975"/>
    </row>
    <row r="79" spans="1:29" ht="15.75" customHeight="1">
      <c r="B79" s="1072"/>
      <c r="C79" s="1424"/>
      <c r="D79" s="1425"/>
      <c r="E79" s="1426"/>
      <c r="F79" s="1016" t="s">
        <v>421</v>
      </c>
      <c r="G79" s="1073">
        <v>2875810.63</v>
      </c>
      <c r="H79" s="968"/>
      <c r="I79" s="1074">
        <v>678811.55</v>
      </c>
      <c r="J79" s="1075">
        <v>955369.18</v>
      </c>
      <c r="K79" s="1065"/>
      <c r="L79" s="1074">
        <v>641544.80000000005</v>
      </c>
      <c r="M79" s="1076">
        <v>86930.1</v>
      </c>
      <c r="N79" s="1077">
        <v>513154.99999999988</v>
      </c>
      <c r="O79" s="968"/>
      <c r="P79" s="968"/>
      <c r="Q79" s="968"/>
      <c r="R79" s="968"/>
      <c r="S79" s="995"/>
      <c r="T79" s="968"/>
      <c r="U79" s="968"/>
      <c r="V79" s="968"/>
      <c r="W79" s="968"/>
      <c r="X79" s="968"/>
      <c r="Y79" s="968"/>
      <c r="Z79" s="968"/>
      <c r="AA79" s="968"/>
      <c r="AB79" s="968"/>
      <c r="AC79" s="975"/>
    </row>
    <row r="80" spans="1:29" ht="15.75" customHeight="1">
      <c r="B80" s="1072"/>
      <c r="C80" s="1424"/>
      <c r="D80" s="1425"/>
      <c r="E80" s="1426"/>
      <c r="F80" s="1016" t="s">
        <v>1888</v>
      </c>
      <c r="G80" s="1073">
        <v>6068.49</v>
      </c>
      <c r="H80" s="968"/>
      <c r="I80" s="1074">
        <v>0</v>
      </c>
      <c r="J80" s="1075">
        <v>6068.49</v>
      </c>
      <c r="K80" s="1065"/>
      <c r="L80" s="1074">
        <v>0</v>
      </c>
      <c r="M80" s="1076">
        <v>0</v>
      </c>
      <c r="N80" s="1077">
        <v>0</v>
      </c>
      <c r="O80" s="968"/>
      <c r="P80" s="968"/>
      <c r="Q80" s="968"/>
      <c r="R80" s="968"/>
      <c r="S80" s="995"/>
      <c r="T80" s="968"/>
      <c r="U80" s="968"/>
      <c r="V80" s="968"/>
      <c r="W80" s="968"/>
      <c r="X80" s="968"/>
      <c r="Y80" s="968"/>
      <c r="Z80" s="968"/>
      <c r="AA80" s="968"/>
      <c r="AB80" s="968"/>
      <c r="AC80" s="975"/>
    </row>
    <row r="81" spans="2:29" ht="15.75" customHeight="1">
      <c r="B81" s="972"/>
      <c r="C81" s="1418" t="s">
        <v>1895</v>
      </c>
      <c r="D81" s="1419"/>
      <c r="E81" s="1419"/>
      <c r="F81" s="1420"/>
      <c r="G81" s="1025">
        <v>3162879.12</v>
      </c>
      <c r="H81" s="968"/>
      <c r="I81" s="1026">
        <v>964311.55</v>
      </c>
      <c r="J81" s="1031">
        <v>956937.67</v>
      </c>
      <c r="K81" s="1065"/>
      <c r="L81" s="1026">
        <v>641544.80000000005</v>
      </c>
      <c r="M81" s="1027">
        <v>86930.1</v>
      </c>
      <c r="N81" s="1031">
        <v>513155.00000000035</v>
      </c>
      <c r="O81" s="968"/>
      <c r="P81" s="968"/>
      <c r="Q81" s="968"/>
      <c r="R81" s="968"/>
      <c r="S81" s="995"/>
      <c r="T81" s="968"/>
      <c r="U81" s="968"/>
      <c r="V81" s="968"/>
      <c r="W81" s="968"/>
      <c r="X81" s="968"/>
      <c r="Y81" s="968"/>
      <c r="Z81" s="968"/>
      <c r="AA81" s="968"/>
      <c r="AB81" s="968"/>
      <c r="AC81" s="975"/>
    </row>
    <row r="82" spans="2:29" ht="15.75" customHeight="1">
      <c r="B82" s="972"/>
      <c r="C82" s="1421" t="s">
        <v>1839</v>
      </c>
      <c r="D82" s="1422"/>
      <c r="E82" s="1423"/>
      <c r="F82" s="1005" t="s">
        <v>1887</v>
      </c>
      <c r="G82" s="1067">
        <v>2095371</v>
      </c>
      <c r="H82" s="1013"/>
      <c r="I82" s="1068">
        <v>2095371</v>
      </c>
      <c r="J82" s="1069">
        <v>0</v>
      </c>
      <c r="K82" s="1013"/>
      <c r="L82" s="1068">
        <v>0</v>
      </c>
      <c r="M82" s="1070">
        <v>0</v>
      </c>
      <c r="N82" s="1071">
        <v>0</v>
      </c>
      <c r="O82" s="968"/>
      <c r="P82" s="968"/>
      <c r="Q82" s="968"/>
      <c r="R82" s="968"/>
      <c r="S82" s="995"/>
      <c r="T82" s="968"/>
      <c r="U82" s="968"/>
      <c r="V82" s="968"/>
      <c r="W82" s="968"/>
      <c r="X82" s="968"/>
      <c r="Y82" s="968"/>
      <c r="Z82" s="968"/>
      <c r="AA82" s="968"/>
      <c r="AB82" s="968"/>
      <c r="AC82" s="975"/>
    </row>
    <row r="83" spans="2:29" ht="15.75" customHeight="1">
      <c r="B83" s="1072"/>
      <c r="C83" s="1424"/>
      <c r="D83" s="1425"/>
      <c r="E83" s="1426"/>
      <c r="F83" s="1016" t="s">
        <v>421</v>
      </c>
      <c r="G83" s="1073">
        <v>3484645.38</v>
      </c>
      <c r="H83" s="968"/>
      <c r="I83" s="1074">
        <v>2582256.39</v>
      </c>
      <c r="J83" s="1075">
        <v>844891.48</v>
      </c>
      <c r="K83" s="1065"/>
      <c r="L83" s="1074">
        <v>376002</v>
      </c>
      <c r="M83" s="1076">
        <v>36800</v>
      </c>
      <c r="N83" s="1077">
        <v>-355304.49000000022</v>
      </c>
      <c r="O83" s="968"/>
      <c r="P83" s="968"/>
      <c r="Q83" s="968"/>
      <c r="R83" s="968"/>
      <c r="S83" s="995"/>
      <c r="T83" s="968"/>
      <c r="U83" s="968"/>
      <c r="V83" s="968"/>
      <c r="W83" s="968"/>
      <c r="X83" s="968"/>
      <c r="Y83" s="968"/>
      <c r="Z83" s="968"/>
      <c r="AA83" s="968"/>
      <c r="AB83" s="968"/>
      <c r="AC83" s="975"/>
    </row>
    <row r="84" spans="2:29" ht="15.75" customHeight="1">
      <c r="B84" s="1072"/>
      <c r="C84" s="1424"/>
      <c r="D84" s="1425"/>
      <c r="E84" s="1426"/>
      <c r="F84" s="1016" t="s">
        <v>1888</v>
      </c>
      <c r="G84" s="1073">
        <v>81316.44</v>
      </c>
      <c r="H84" s="968"/>
      <c r="I84" s="1074">
        <v>38231.440000000002</v>
      </c>
      <c r="J84" s="1075">
        <v>0</v>
      </c>
      <c r="K84" s="1065"/>
      <c r="L84" s="1074">
        <v>0</v>
      </c>
      <c r="M84" s="1076">
        <v>0</v>
      </c>
      <c r="N84" s="1077">
        <v>43085</v>
      </c>
      <c r="O84" s="968"/>
      <c r="P84" s="968"/>
      <c r="Q84" s="968"/>
      <c r="R84" s="968"/>
      <c r="S84" s="995"/>
      <c r="T84" s="968"/>
      <c r="U84" s="968"/>
      <c r="V84" s="968"/>
      <c r="W84" s="968"/>
      <c r="X84" s="968"/>
      <c r="Y84" s="968"/>
      <c r="Z84" s="968"/>
      <c r="AA84" s="968"/>
      <c r="AB84" s="968"/>
      <c r="AC84" s="975"/>
    </row>
    <row r="85" spans="2:29" ht="15.75" customHeight="1">
      <c r="B85" s="972"/>
      <c r="C85" s="1418" t="s">
        <v>1896</v>
      </c>
      <c r="D85" s="1419"/>
      <c r="E85" s="1419"/>
      <c r="F85" s="1420"/>
      <c r="G85" s="1025">
        <v>5661332.8200000003</v>
      </c>
      <c r="H85" s="968"/>
      <c r="I85" s="1026">
        <v>4715858.83</v>
      </c>
      <c r="J85" s="1031">
        <v>844891.48</v>
      </c>
      <c r="K85" s="1065"/>
      <c r="L85" s="1026">
        <v>376002</v>
      </c>
      <c r="M85" s="1027">
        <v>36800</v>
      </c>
      <c r="N85" s="1031">
        <v>-312219.48999999976</v>
      </c>
      <c r="O85" s="968"/>
      <c r="P85" s="968"/>
      <c r="Q85" s="968"/>
      <c r="R85" s="968"/>
      <c r="S85" s="995"/>
      <c r="T85" s="968"/>
      <c r="U85" s="968"/>
      <c r="V85" s="968"/>
      <c r="W85" s="968"/>
      <c r="X85" s="968"/>
      <c r="Y85" s="968"/>
      <c r="Z85" s="968"/>
      <c r="AA85" s="968"/>
      <c r="AB85" s="968"/>
      <c r="AC85" s="975"/>
    </row>
    <row r="86" spans="2:29" ht="15.75" customHeight="1">
      <c r="B86" s="972"/>
      <c r="C86" s="1421" t="s">
        <v>1837</v>
      </c>
      <c r="D86" s="1422"/>
      <c r="E86" s="1423"/>
      <c r="F86" s="1005" t="s">
        <v>1887</v>
      </c>
      <c r="G86" s="1067">
        <v>9500</v>
      </c>
      <c r="H86" s="1013"/>
      <c r="I86" s="1068">
        <v>9500</v>
      </c>
      <c r="J86" s="1069">
        <v>0</v>
      </c>
      <c r="K86" s="1013"/>
      <c r="L86" s="1068">
        <v>0</v>
      </c>
      <c r="M86" s="1070">
        <v>0</v>
      </c>
      <c r="N86" s="1071">
        <v>0</v>
      </c>
      <c r="O86" s="968"/>
      <c r="P86" s="968"/>
      <c r="Q86" s="968"/>
      <c r="R86" s="968"/>
      <c r="S86" s="995"/>
      <c r="T86" s="968"/>
      <c r="U86" s="968"/>
      <c r="V86" s="968"/>
      <c r="W86" s="968"/>
      <c r="X86" s="968"/>
      <c r="Y86" s="968"/>
      <c r="Z86" s="968"/>
      <c r="AA86" s="968"/>
      <c r="AB86" s="968"/>
      <c r="AC86" s="975"/>
    </row>
    <row r="87" spans="2:29" ht="15.75" customHeight="1">
      <c r="B87" s="1072"/>
      <c r="C87" s="1424"/>
      <c r="D87" s="1425"/>
      <c r="E87" s="1426"/>
      <c r="F87" s="1016" t="s">
        <v>421</v>
      </c>
      <c r="G87" s="1073">
        <v>3420062.96</v>
      </c>
      <c r="H87" s="968"/>
      <c r="I87" s="1074">
        <v>2497139.9</v>
      </c>
      <c r="J87" s="1075">
        <v>793154.46</v>
      </c>
      <c r="K87" s="1065"/>
      <c r="L87" s="1074">
        <v>0</v>
      </c>
      <c r="M87" s="1076">
        <v>0</v>
      </c>
      <c r="N87" s="1077">
        <v>129768.60000000009</v>
      </c>
      <c r="O87" s="968"/>
      <c r="P87" s="968"/>
      <c r="Q87" s="968"/>
      <c r="R87" s="968"/>
      <c r="S87" s="995"/>
      <c r="T87" s="968"/>
      <c r="U87" s="968"/>
      <c r="V87" s="968"/>
      <c r="W87" s="968"/>
      <c r="X87" s="968"/>
      <c r="Y87" s="968"/>
      <c r="Z87" s="968"/>
      <c r="AA87" s="968"/>
      <c r="AB87" s="968"/>
      <c r="AC87" s="975"/>
    </row>
    <row r="88" spans="2:29" ht="15.75" customHeight="1">
      <c r="B88" s="1072"/>
      <c r="C88" s="1424"/>
      <c r="D88" s="1425"/>
      <c r="E88" s="1426"/>
      <c r="F88" s="1016" t="s">
        <v>1888</v>
      </c>
      <c r="G88" s="1073">
        <v>81067.44</v>
      </c>
      <c r="H88" s="968"/>
      <c r="I88" s="1074">
        <v>73924.88</v>
      </c>
      <c r="J88" s="1075">
        <v>7142.56</v>
      </c>
      <c r="K88" s="1065"/>
      <c r="L88" s="1074">
        <v>0</v>
      </c>
      <c r="M88" s="1076">
        <v>0</v>
      </c>
      <c r="N88" s="1077">
        <v>-2.7284841053187847E-12</v>
      </c>
      <c r="O88" s="968"/>
      <c r="P88" s="968"/>
      <c r="Q88" s="968"/>
      <c r="R88" s="968"/>
      <c r="S88" s="995"/>
      <c r="T88" s="968"/>
      <c r="U88" s="968"/>
      <c r="V88" s="968"/>
      <c r="W88" s="968"/>
      <c r="X88" s="968"/>
      <c r="Y88" s="968"/>
      <c r="Z88" s="968"/>
      <c r="AA88" s="968"/>
      <c r="AB88" s="968"/>
      <c r="AC88" s="975"/>
    </row>
    <row r="89" spans="2:29" ht="15.75" customHeight="1">
      <c r="B89" s="972"/>
      <c r="C89" s="1418" t="s">
        <v>1897</v>
      </c>
      <c r="D89" s="1419"/>
      <c r="E89" s="1419"/>
      <c r="F89" s="1420"/>
      <c r="G89" s="1025">
        <v>3510630.3999999999</v>
      </c>
      <c r="H89" s="968"/>
      <c r="I89" s="1026">
        <v>2580564.7799999998</v>
      </c>
      <c r="J89" s="1031">
        <v>800297.02</v>
      </c>
      <c r="K89" s="1065"/>
      <c r="L89" s="1026">
        <v>0</v>
      </c>
      <c r="M89" s="1027">
        <v>0</v>
      </c>
      <c r="N89" s="1031">
        <v>129768.60000000009</v>
      </c>
      <c r="O89" s="968"/>
      <c r="P89" s="968"/>
      <c r="Q89" s="968"/>
      <c r="R89" s="968"/>
      <c r="S89" s="995"/>
      <c r="T89" s="968"/>
      <c r="U89" s="968"/>
      <c r="V89" s="968"/>
      <c r="W89" s="968"/>
      <c r="X89" s="968"/>
      <c r="Y89" s="968"/>
      <c r="Z89" s="968"/>
      <c r="AA89" s="968"/>
      <c r="AB89" s="968"/>
      <c r="AC89" s="975"/>
    </row>
    <row r="90" spans="2:29" ht="15.75" customHeight="1">
      <c r="B90" s="972"/>
      <c r="C90" s="1421" t="s">
        <v>1835</v>
      </c>
      <c r="D90" s="1422"/>
      <c r="E90" s="1423"/>
      <c r="F90" s="1005" t="s">
        <v>1887</v>
      </c>
      <c r="G90" s="1067">
        <v>127695.39</v>
      </c>
      <c r="H90" s="1013"/>
      <c r="I90" s="1068">
        <v>75900</v>
      </c>
      <c r="J90" s="1069">
        <v>61795.39</v>
      </c>
      <c r="K90" s="1013"/>
      <c r="L90" s="1068">
        <v>0</v>
      </c>
      <c r="M90" s="1070">
        <v>0</v>
      </c>
      <c r="N90" s="1071">
        <v>-10000</v>
      </c>
      <c r="O90" s="968"/>
      <c r="P90" s="968"/>
      <c r="Q90" s="968"/>
      <c r="R90" s="968"/>
      <c r="S90" s="995"/>
      <c r="T90" s="968"/>
      <c r="U90" s="968"/>
      <c r="V90" s="968"/>
      <c r="W90" s="968"/>
      <c r="X90" s="968"/>
      <c r="Y90" s="968"/>
      <c r="Z90" s="968"/>
      <c r="AA90" s="968"/>
      <c r="AB90" s="968"/>
      <c r="AC90" s="975"/>
    </row>
    <row r="91" spans="2:29" ht="15.75" customHeight="1">
      <c r="B91" s="1072"/>
      <c r="C91" s="1424"/>
      <c r="D91" s="1425"/>
      <c r="E91" s="1426"/>
      <c r="F91" s="1016" t="s">
        <v>421</v>
      </c>
      <c r="G91" s="1073">
        <v>4905305.99</v>
      </c>
      <c r="H91" s="968"/>
      <c r="I91" s="1074">
        <v>4218050.05</v>
      </c>
      <c r="J91" s="1075">
        <v>499448</v>
      </c>
      <c r="K91" s="1065"/>
      <c r="L91" s="1074">
        <v>0</v>
      </c>
      <c r="M91" s="1076">
        <v>0</v>
      </c>
      <c r="N91" s="1077">
        <v>187807.94000000041</v>
      </c>
      <c r="O91" s="968"/>
      <c r="P91" s="968"/>
      <c r="Q91" s="968"/>
      <c r="R91" s="968"/>
      <c r="S91" s="995"/>
      <c r="T91" s="968"/>
      <c r="U91" s="968"/>
      <c r="V91" s="968"/>
      <c r="W91" s="968"/>
      <c r="X91" s="968"/>
      <c r="Y91" s="968"/>
      <c r="Z91" s="968"/>
      <c r="AA91" s="968"/>
      <c r="AB91" s="968"/>
      <c r="AC91" s="975"/>
    </row>
    <row r="92" spans="2:29" ht="15.75" customHeight="1">
      <c r="B92" s="1072"/>
      <c r="C92" s="1424"/>
      <c r="D92" s="1425"/>
      <c r="E92" s="1426"/>
      <c r="F92" s="1016" t="s">
        <v>1888</v>
      </c>
      <c r="G92" s="1073">
        <v>222356.73</v>
      </c>
      <c r="H92" s="968"/>
      <c r="I92" s="1074">
        <v>217019.87</v>
      </c>
      <c r="J92" s="1075">
        <v>20500</v>
      </c>
      <c r="K92" s="1065"/>
      <c r="L92" s="1074">
        <v>0</v>
      </c>
      <c r="M92" s="1076">
        <v>0</v>
      </c>
      <c r="N92" s="1077">
        <v>-15163.139999999985</v>
      </c>
      <c r="O92" s="968"/>
      <c r="P92" s="968"/>
      <c r="Q92" s="968"/>
      <c r="R92" s="968"/>
      <c r="S92" s="995"/>
      <c r="T92" s="968"/>
      <c r="U92" s="968"/>
      <c r="V92" s="968"/>
      <c r="W92" s="968"/>
      <c r="X92" s="968"/>
      <c r="Y92" s="968"/>
      <c r="Z92" s="968"/>
      <c r="AA92" s="968"/>
      <c r="AB92" s="968"/>
      <c r="AC92" s="975"/>
    </row>
    <row r="93" spans="2:29" ht="15.75" customHeight="1">
      <c r="B93" s="972"/>
      <c r="C93" s="1418" t="s">
        <v>1898</v>
      </c>
      <c r="D93" s="1419"/>
      <c r="E93" s="1419"/>
      <c r="F93" s="1420"/>
      <c r="G93" s="1025">
        <v>5255358.1100000003</v>
      </c>
      <c r="H93" s="968"/>
      <c r="I93" s="1026">
        <v>4510969.92</v>
      </c>
      <c r="J93" s="1031">
        <v>581743.39</v>
      </c>
      <c r="K93" s="1065"/>
      <c r="L93" s="1026">
        <v>0</v>
      </c>
      <c r="M93" s="1027">
        <v>0</v>
      </c>
      <c r="N93" s="1031">
        <v>162644.8000000004</v>
      </c>
      <c r="O93" s="968"/>
      <c r="P93" s="968"/>
      <c r="Q93" s="968"/>
      <c r="R93" s="968"/>
      <c r="S93" s="995"/>
      <c r="T93" s="968"/>
      <c r="U93" s="968"/>
      <c r="V93" s="968"/>
      <c r="W93" s="968"/>
      <c r="X93" s="968"/>
      <c r="Y93" s="968"/>
      <c r="Z93" s="968"/>
      <c r="AA93" s="968"/>
      <c r="AB93" s="968"/>
      <c r="AC93" s="975"/>
    </row>
    <row r="94" spans="2:29" ht="15.75" customHeight="1">
      <c r="B94" s="972"/>
      <c r="C94" s="1421" t="s">
        <v>1833</v>
      </c>
      <c r="D94" s="1422"/>
      <c r="E94" s="1423"/>
      <c r="F94" s="1005" t="s">
        <v>1887</v>
      </c>
      <c r="G94" s="1067">
        <v>0</v>
      </c>
      <c r="H94" s="1013"/>
      <c r="I94" s="1068">
        <v>0</v>
      </c>
      <c r="J94" s="1069">
        <v>0</v>
      </c>
      <c r="K94" s="1013"/>
      <c r="L94" s="1068">
        <v>0</v>
      </c>
      <c r="M94" s="1070">
        <v>0</v>
      </c>
      <c r="N94" s="1071">
        <v>0</v>
      </c>
      <c r="O94" s="968"/>
      <c r="P94" s="968"/>
      <c r="Q94" s="968"/>
      <c r="R94" s="968"/>
      <c r="S94" s="995"/>
      <c r="T94" s="968"/>
      <c r="U94" s="968"/>
      <c r="V94" s="968"/>
      <c r="W94" s="968"/>
      <c r="X94" s="968"/>
      <c r="Y94" s="968"/>
      <c r="Z94" s="968"/>
      <c r="AA94" s="968"/>
      <c r="AB94" s="968"/>
      <c r="AC94" s="975"/>
    </row>
    <row r="95" spans="2:29" ht="15.75" customHeight="1">
      <c r="B95" s="1072"/>
      <c r="C95" s="1424"/>
      <c r="D95" s="1425"/>
      <c r="E95" s="1426"/>
      <c r="F95" s="1016" t="s">
        <v>421</v>
      </c>
      <c r="G95" s="1073">
        <v>4704825.93</v>
      </c>
      <c r="H95" s="968"/>
      <c r="I95" s="1074">
        <v>3183855.13</v>
      </c>
      <c r="J95" s="1075">
        <v>0</v>
      </c>
      <c r="K95" s="1065"/>
      <c r="L95" s="1074">
        <v>0</v>
      </c>
      <c r="M95" s="1076">
        <v>0</v>
      </c>
      <c r="N95" s="1077">
        <v>1520970.7999999998</v>
      </c>
      <c r="O95" s="968"/>
      <c r="P95" s="968"/>
      <c r="Q95" s="968"/>
      <c r="R95" s="968"/>
      <c r="S95" s="995"/>
      <c r="T95" s="968"/>
      <c r="U95" s="968"/>
      <c r="V95" s="968"/>
      <c r="W95" s="968"/>
      <c r="X95" s="968"/>
      <c r="Y95" s="968"/>
      <c r="Z95" s="968"/>
      <c r="AA95" s="968"/>
      <c r="AB95" s="968"/>
      <c r="AC95" s="975"/>
    </row>
    <row r="96" spans="2:29" ht="15.75" customHeight="1">
      <c r="B96" s="1072"/>
      <c r="C96" s="1424"/>
      <c r="D96" s="1425"/>
      <c r="E96" s="1426"/>
      <c r="F96" s="1016" t="s">
        <v>1888</v>
      </c>
      <c r="G96" s="1073">
        <v>6000</v>
      </c>
      <c r="H96" s="968"/>
      <c r="I96" s="1074">
        <v>6000</v>
      </c>
      <c r="J96" s="1075">
        <v>0</v>
      </c>
      <c r="K96" s="1065"/>
      <c r="L96" s="1074">
        <v>0</v>
      </c>
      <c r="M96" s="1076">
        <v>0</v>
      </c>
      <c r="N96" s="1077">
        <v>0</v>
      </c>
      <c r="O96" s="968"/>
      <c r="P96" s="968"/>
      <c r="Q96" s="968"/>
      <c r="R96" s="968"/>
      <c r="S96" s="995"/>
      <c r="T96" s="968"/>
      <c r="U96" s="968"/>
      <c r="V96" s="968"/>
      <c r="W96" s="968"/>
      <c r="X96" s="968"/>
      <c r="Y96" s="968"/>
      <c r="Z96" s="968"/>
      <c r="AA96" s="968"/>
      <c r="AB96" s="968"/>
      <c r="AC96" s="975"/>
    </row>
    <row r="97" spans="2:29" ht="15.75" customHeight="1">
      <c r="B97" s="972"/>
      <c r="C97" s="1418" t="s">
        <v>1899</v>
      </c>
      <c r="D97" s="1419"/>
      <c r="E97" s="1419"/>
      <c r="F97" s="1420"/>
      <c r="G97" s="1025">
        <v>4710825.93</v>
      </c>
      <c r="H97" s="968"/>
      <c r="I97" s="1026">
        <v>3189855.13</v>
      </c>
      <c r="J97" s="1031">
        <v>0</v>
      </c>
      <c r="K97" s="1065"/>
      <c r="L97" s="1026">
        <v>0</v>
      </c>
      <c r="M97" s="1027">
        <v>0</v>
      </c>
      <c r="N97" s="1031">
        <v>1520970.7999999998</v>
      </c>
      <c r="O97" s="968"/>
      <c r="P97" s="968"/>
      <c r="Q97" s="968"/>
      <c r="R97" s="968"/>
      <c r="S97" s="995"/>
      <c r="T97" s="968"/>
      <c r="U97" s="968"/>
      <c r="V97" s="968"/>
      <c r="W97" s="968"/>
      <c r="X97" s="968"/>
      <c r="Y97" s="968"/>
      <c r="Z97" s="968"/>
      <c r="AA97" s="968"/>
      <c r="AB97" s="968"/>
      <c r="AC97" s="975"/>
    </row>
    <row r="98" spans="2:29" ht="15.75" customHeight="1">
      <c r="B98" s="972"/>
      <c r="C98" s="1421" t="s">
        <v>1831</v>
      </c>
      <c r="D98" s="1422"/>
      <c r="E98" s="1423"/>
      <c r="F98" s="1005" t="s">
        <v>1887</v>
      </c>
      <c r="G98" s="1067">
        <v>75500</v>
      </c>
      <c r="H98" s="1013"/>
      <c r="I98" s="1068">
        <v>68500</v>
      </c>
      <c r="J98" s="1069">
        <v>0</v>
      </c>
      <c r="K98" s="1013"/>
      <c r="L98" s="1068">
        <v>0</v>
      </c>
      <c r="M98" s="1070">
        <v>0</v>
      </c>
      <c r="N98" s="1071">
        <v>7000</v>
      </c>
      <c r="O98" s="968"/>
      <c r="P98" s="968"/>
      <c r="Q98" s="968"/>
      <c r="R98" s="968"/>
      <c r="S98" s="995"/>
      <c r="T98" s="968"/>
      <c r="U98" s="968"/>
      <c r="V98" s="968"/>
      <c r="W98" s="968"/>
      <c r="X98" s="968"/>
      <c r="Y98" s="968"/>
      <c r="Z98" s="968"/>
      <c r="AA98" s="968"/>
      <c r="AB98" s="968"/>
      <c r="AC98" s="975"/>
    </row>
    <row r="99" spans="2:29" ht="15.75" customHeight="1">
      <c r="B99" s="1072"/>
      <c r="C99" s="1424"/>
      <c r="D99" s="1425"/>
      <c r="E99" s="1426"/>
      <c r="F99" s="1016" t="s">
        <v>421</v>
      </c>
      <c r="G99" s="1073">
        <v>3061302.78</v>
      </c>
      <c r="H99" s="968"/>
      <c r="I99" s="1074">
        <v>2472317.06</v>
      </c>
      <c r="J99" s="1075">
        <v>334884.78000000003</v>
      </c>
      <c r="K99" s="1065"/>
      <c r="L99" s="1074">
        <v>0</v>
      </c>
      <c r="M99" s="1076">
        <v>0</v>
      </c>
      <c r="N99" s="1077">
        <v>254100.93999999971</v>
      </c>
      <c r="O99" s="968"/>
      <c r="P99" s="968"/>
      <c r="Q99" s="968"/>
      <c r="R99" s="968"/>
      <c r="S99" s="995"/>
      <c r="T99" s="968"/>
      <c r="U99" s="968"/>
      <c r="V99" s="968"/>
      <c r="W99" s="968"/>
      <c r="X99" s="968"/>
      <c r="Y99" s="968"/>
      <c r="Z99" s="968"/>
      <c r="AA99" s="968"/>
      <c r="AB99" s="968"/>
      <c r="AC99" s="975"/>
    </row>
    <row r="100" spans="2:29" ht="15.75" customHeight="1">
      <c r="B100" s="1072"/>
      <c r="C100" s="1424"/>
      <c r="D100" s="1425"/>
      <c r="E100" s="1426"/>
      <c r="F100" s="1016" t="s">
        <v>1888</v>
      </c>
      <c r="G100" s="1073">
        <v>0</v>
      </c>
      <c r="H100" s="968"/>
      <c r="I100" s="1074">
        <v>568</v>
      </c>
      <c r="J100" s="1075">
        <v>0</v>
      </c>
      <c r="K100" s="1065"/>
      <c r="L100" s="1074">
        <v>0</v>
      </c>
      <c r="M100" s="1076">
        <v>0</v>
      </c>
      <c r="N100" s="1077">
        <v>-568</v>
      </c>
      <c r="O100" s="968"/>
      <c r="P100" s="968"/>
      <c r="Q100" s="968"/>
      <c r="R100" s="968"/>
      <c r="S100" s="995"/>
      <c r="T100" s="968"/>
      <c r="U100" s="968"/>
      <c r="V100" s="968"/>
      <c r="W100" s="968"/>
      <c r="X100" s="968"/>
      <c r="Y100" s="968"/>
      <c r="Z100" s="968"/>
      <c r="AA100" s="968"/>
      <c r="AB100" s="968"/>
      <c r="AC100" s="975"/>
    </row>
    <row r="101" spans="2:29" ht="15.75" customHeight="1">
      <c r="B101" s="972"/>
      <c r="C101" s="1418" t="s">
        <v>1900</v>
      </c>
      <c r="D101" s="1419"/>
      <c r="E101" s="1419"/>
      <c r="F101" s="1420"/>
      <c r="G101" s="1025">
        <v>3136802.78</v>
      </c>
      <c r="H101" s="968"/>
      <c r="I101" s="1026">
        <v>2541385.06</v>
      </c>
      <c r="J101" s="1031">
        <v>334884.78000000003</v>
      </c>
      <c r="K101" s="1065"/>
      <c r="L101" s="1026">
        <v>0</v>
      </c>
      <c r="M101" s="1027">
        <v>0</v>
      </c>
      <c r="N101" s="1031">
        <v>260532.93999999971</v>
      </c>
      <c r="O101" s="968"/>
      <c r="P101" s="968"/>
      <c r="Q101" s="968"/>
      <c r="R101" s="968"/>
      <c r="S101" s="995"/>
      <c r="T101" s="968"/>
      <c r="U101" s="968"/>
      <c r="V101" s="968"/>
      <c r="W101" s="968"/>
      <c r="X101" s="968"/>
      <c r="Y101" s="968"/>
      <c r="Z101" s="968"/>
      <c r="AA101" s="968"/>
      <c r="AB101" s="968"/>
      <c r="AC101" s="975"/>
    </row>
    <row r="102" spans="2:29" ht="15.75" customHeight="1">
      <c r="B102" s="972"/>
      <c r="C102" s="1421" t="s">
        <v>1829</v>
      </c>
      <c r="D102" s="1422"/>
      <c r="E102" s="1423"/>
      <c r="F102" s="1005" t="s">
        <v>1887</v>
      </c>
      <c r="G102" s="1067">
        <v>0</v>
      </c>
      <c r="H102" s="1013"/>
      <c r="I102" s="1068">
        <v>0</v>
      </c>
      <c r="J102" s="1069">
        <v>0</v>
      </c>
      <c r="K102" s="1013"/>
      <c r="L102" s="1068">
        <v>0</v>
      </c>
      <c r="M102" s="1070">
        <v>0</v>
      </c>
      <c r="N102" s="1071">
        <v>0</v>
      </c>
      <c r="O102" s="968"/>
      <c r="P102" s="968"/>
      <c r="Q102" s="968"/>
      <c r="R102" s="968"/>
      <c r="S102" s="995"/>
      <c r="T102" s="968"/>
      <c r="U102" s="968"/>
      <c r="V102" s="968"/>
      <c r="W102" s="968"/>
      <c r="X102" s="968"/>
      <c r="Y102" s="968"/>
      <c r="Z102" s="968"/>
      <c r="AA102" s="968"/>
      <c r="AB102" s="968"/>
      <c r="AC102" s="975"/>
    </row>
    <row r="103" spans="2:29" ht="15.75" customHeight="1">
      <c r="B103" s="1072"/>
      <c r="C103" s="1424"/>
      <c r="D103" s="1425"/>
      <c r="E103" s="1426"/>
      <c r="F103" s="1016" t="s">
        <v>421</v>
      </c>
      <c r="G103" s="1073">
        <v>83300</v>
      </c>
      <c r="H103" s="968"/>
      <c r="I103" s="1074">
        <v>21168.45</v>
      </c>
      <c r="J103" s="1075">
        <v>0</v>
      </c>
      <c r="K103" s="1065"/>
      <c r="L103" s="1074">
        <v>0</v>
      </c>
      <c r="M103" s="1076">
        <v>0</v>
      </c>
      <c r="N103" s="1077">
        <v>62131.55</v>
      </c>
      <c r="O103" s="968"/>
      <c r="P103" s="968"/>
      <c r="Q103" s="968"/>
      <c r="R103" s="968"/>
      <c r="S103" s="995"/>
      <c r="T103" s="968"/>
      <c r="U103" s="968"/>
      <c r="V103" s="968"/>
      <c r="W103" s="968"/>
      <c r="X103" s="968"/>
      <c r="Y103" s="968"/>
      <c r="Z103" s="968"/>
      <c r="AA103" s="968"/>
      <c r="AB103" s="968"/>
      <c r="AC103" s="975"/>
    </row>
    <row r="104" spans="2:29" ht="15.75" customHeight="1">
      <c r="B104" s="1072"/>
      <c r="C104" s="1424"/>
      <c r="D104" s="1425"/>
      <c r="E104" s="1426"/>
      <c r="F104" s="1016" t="s">
        <v>1888</v>
      </c>
      <c r="G104" s="1073">
        <v>0</v>
      </c>
      <c r="H104" s="968"/>
      <c r="I104" s="1074">
        <v>0</v>
      </c>
      <c r="J104" s="1075">
        <v>0</v>
      </c>
      <c r="K104" s="1065"/>
      <c r="L104" s="1074">
        <v>0</v>
      </c>
      <c r="M104" s="1076">
        <v>0</v>
      </c>
      <c r="N104" s="1077">
        <v>0</v>
      </c>
      <c r="O104" s="968"/>
      <c r="P104" s="968"/>
      <c r="Q104" s="968"/>
      <c r="R104" s="968"/>
      <c r="S104" s="995"/>
      <c r="T104" s="968"/>
      <c r="U104" s="968"/>
      <c r="V104" s="968"/>
      <c r="W104" s="968"/>
      <c r="X104" s="968"/>
      <c r="Y104" s="968"/>
      <c r="Z104" s="968"/>
      <c r="AA104" s="968"/>
      <c r="AB104" s="968"/>
      <c r="AC104" s="975"/>
    </row>
    <row r="105" spans="2:29" ht="15.75" customHeight="1">
      <c r="B105" s="972"/>
      <c r="C105" s="1418" t="s">
        <v>1901</v>
      </c>
      <c r="D105" s="1419"/>
      <c r="E105" s="1419"/>
      <c r="F105" s="1420"/>
      <c r="G105" s="1025">
        <v>83300</v>
      </c>
      <c r="H105" s="968"/>
      <c r="I105" s="1026">
        <v>21168.45</v>
      </c>
      <c r="J105" s="1031">
        <v>0</v>
      </c>
      <c r="K105" s="1065"/>
      <c r="L105" s="1026">
        <v>0</v>
      </c>
      <c r="M105" s="1027">
        <v>0</v>
      </c>
      <c r="N105" s="1031">
        <v>62131.55</v>
      </c>
      <c r="O105" s="968"/>
      <c r="P105" s="968"/>
      <c r="Q105" s="968"/>
      <c r="R105" s="968"/>
      <c r="S105" s="995"/>
      <c r="T105" s="968"/>
      <c r="U105" s="968"/>
      <c r="V105" s="968"/>
      <c r="W105" s="968"/>
      <c r="X105" s="968"/>
      <c r="Y105" s="968"/>
      <c r="Z105" s="968"/>
      <c r="AA105" s="968"/>
      <c r="AB105" s="968"/>
      <c r="AC105" s="975"/>
    </row>
    <row r="106" spans="2:29" ht="15.75" customHeight="1">
      <c r="B106" s="972"/>
      <c r="C106" s="1421" t="s">
        <v>2855</v>
      </c>
      <c r="D106" s="1422"/>
      <c r="E106" s="1423"/>
      <c r="F106" s="1005" t="s">
        <v>1887</v>
      </c>
      <c r="G106" s="1067">
        <v>0</v>
      </c>
      <c r="H106" s="1013"/>
      <c r="I106" s="1068">
        <v>-9568.2999999999993</v>
      </c>
      <c r="J106" s="1069">
        <v>0</v>
      </c>
      <c r="K106" s="1013"/>
      <c r="L106" s="1068">
        <v>0</v>
      </c>
      <c r="M106" s="1070">
        <v>0</v>
      </c>
      <c r="N106" s="1071">
        <v>9568.2999999999993</v>
      </c>
      <c r="O106" s="968"/>
      <c r="P106" s="968"/>
      <c r="Q106" s="968"/>
      <c r="R106" s="968"/>
      <c r="S106" s="995"/>
      <c r="T106" s="968"/>
      <c r="U106" s="968"/>
      <c r="V106" s="968"/>
      <c r="W106" s="968"/>
      <c r="X106" s="968"/>
      <c r="Y106" s="968"/>
      <c r="Z106" s="968"/>
      <c r="AA106" s="968"/>
      <c r="AB106" s="968"/>
      <c r="AC106" s="975"/>
    </row>
    <row r="107" spans="2:29" ht="15.75" customHeight="1">
      <c r="B107" s="1072"/>
      <c r="C107" s="1424"/>
      <c r="D107" s="1425"/>
      <c r="E107" s="1426"/>
      <c r="F107" s="1016" t="s">
        <v>421</v>
      </c>
      <c r="G107" s="1073">
        <v>2226885.9300000002</v>
      </c>
      <c r="H107" s="968"/>
      <c r="I107" s="1074">
        <v>3718421.06</v>
      </c>
      <c r="J107" s="1075">
        <v>249353.78</v>
      </c>
      <c r="K107" s="1065"/>
      <c r="L107" s="1074">
        <v>0</v>
      </c>
      <c r="M107" s="1076">
        <v>0</v>
      </c>
      <c r="N107" s="1077">
        <v>-1740888.91</v>
      </c>
      <c r="O107" s="968"/>
      <c r="P107" s="968"/>
      <c r="Q107" s="968"/>
      <c r="R107" s="968"/>
      <c r="S107" s="995"/>
      <c r="T107" s="968"/>
      <c r="U107" s="968"/>
      <c r="V107" s="968"/>
      <c r="W107" s="968"/>
      <c r="X107" s="968"/>
      <c r="Y107" s="968"/>
      <c r="Z107" s="968"/>
      <c r="AA107" s="968"/>
      <c r="AB107" s="968"/>
      <c r="AC107" s="975"/>
    </row>
    <row r="108" spans="2:29" ht="15.75" customHeight="1">
      <c r="B108" s="1072"/>
      <c r="C108" s="1424"/>
      <c r="D108" s="1425"/>
      <c r="E108" s="1426"/>
      <c r="F108" s="1016" t="s">
        <v>1888</v>
      </c>
      <c r="G108" s="1073">
        <v>0</v>
      </c>
      <c r="H108" s="968"/>
      <c r="I108" s="1074">
        <v>-2568.0500000000002</v>
      </c>
      <c r="J108" s="1075">
        <v>0</v>
      </c>
      <c r="K108" s="1065"/>
      <c r="L108" s="1074">
        <v>0</v>
      </c>
      <c r="M108" s="1076">
        <v>0</v>
      </c>
      <c r="N108" s="1077">
        <v>2568.0500000000002</v>
      </c>
      <c r="O108" s="968"/>
      <c r="P108" s="968"/>
      <c r="Q108" s="968"/>
      <c r="R108" s="968"/>
      <c r="S108" s="995"/>
      <c r="T108" s="968"/>
      <c r="U108" s="968"/>
      <c r="V108" s="968"/>
      <c r="W108" s="968"/>
      <c r="X108" s="968"/>
      <c r="Y108" s="968"/>
      <c r="Z108" s="968"/>
      <c r="AA108" s="968"/>
      <c r="AB108" s="968"/>
      <c r="AC108" s="975"/>
    </row>
    <row r="109" spans="2:29" ht="15.75" customHeight="1">
      <c r="B109" s="972"/>
      <c r="C109" s="1418" t="s">
        <v>2856</v>
      </c>
      <c r="D109" s="1419"/>
      <c r="E109" s="1419"/>
      <c r="F109" s="1420"/>
      <c r="G109" s="1025">
        <v>2226885.9300000002</v>
      </c>
      <c r="H109" s="968"/>
      <c r="I109" s="1026">
        <v>3706284.71</v>
      </c>
      <c r="J109" s="1031">
        <v>249353.78</v>
      </c>
      <c r="K109" s="1065"/>
      <c r="L109" s="1026">
        <v>0</v>
      </c>
      <c r="M109" s="1027">
        <v>0</v>
      </c>
      <c r="N109" s="1031">
        <v>-1728752.5599999998</v>
      </c>
      <c r="O109" s="968"/>
      <c r="P109" s="968"/>
      <c r="Q109" s="968"/>
      <c r="R109" s="968"/>
      <c r="S109" s="995"/>
      <c r="T109" s="968"/>
      <c r="U109" s="968"/>
      <c r="V109" s="968"/>
      <c r="W109" s="968"/>
      <c r="X109" s="968"/>
      <c r="Y109" s="968"/>
      <c r="Z109" s="968"/>
      <c r="AA109" s="968"/>
      <c r="AB109" s="968"/>
      <c r="AC109" s="975"/>
    </row>
    <row r="110" spans="2:29" ht="15.75" customHeight="1">
      <c r="B110" s="972"/>
      <c r="C110" s="1430"/>
      <c r="D110" s="1431"/>
      <c r="E110" s="1432"/>
      <c r="F110" s="1039" t="s">
        <v>1889</v>
      </c>
      <c r="G110" s="1039">
        <v>2626254.94</v>
      </c>
      <c r="H110" s="968"/>
      <c r="I110" s="1041">
        <v>2533735.25</v>
      </c>
      <c r="J110" s="1045">
        <v>85951.39</v>
      </c>
      <c r="K110" s="1065"/>
      <c r="L110" s="1078">
        <v>0</v>
      </c>
      <c r="M110" s="1042">
        <v>0</v>
      </c>
      <c r="N110" s="1045">
        <v>6568.2999999999447</v>
      </c>
      <c r="O110" s="968"/>
      <c r="P110" s="968"/>
      <c r="Q110" s="968"/>
      <c r="R110" s="968"/>
      <c r="S110" s="995"/>
      <c r="T110" s="968"/>
      <c r="U110" s="968"/>
      <c r="V110" s="968"/>
      <c r="W110" s="968"/>
      <c r="X110" s="968"/>
      <c r="Y110" s="968"/>
      <c r="Z110" s="968"/>
      <c r="AA110" s="968"/>
      <c r="AB110" s="968"/>
      <c r="AC110" s="975"/>
    </row>
    <row r="111" spans="2:29" ht="15.75" customHeight="1">
      <c r="B111" s="972"/>
      <c r="C111" s="1430"/>
      <c r="D111" s="1431"/>
      <c r="E111" s="1432"/>
      <c r="F111" s="1039" t="s">
        <v>1890</v>
      </c>
      <c r="G111" s="1039">
        <v>82904872.770000011</v>
      </c>
      <c r="H111" s="968"/>
      <c r="I111" s="1041">
        <v>46546239.670000009</v>
      </c>
      <c r="J111" s="1045">
        <v>13909891.099999998</v>
      </c>
      <c r="K111" s="1065"/>
      <c r="L111" s="1078">
        <v>8022965.75</v>
      </c>
      <c r="M111" s="1042">
        <v>5011168</v>
      </c>
      <c r="N111" s="1045">
        <v>9414608.2500000037</v>
      </c>
      <c r="O111" s="968"/>
      <c r="P111" s="968"/>
      <c r="Q111" s="968"/>
      <c r="R111" s="968"/>
      <c r="S111" s="995"/>
      <c r="T111" s="968"/>
      <c r="U111" s="968"/>
      <c r="V111" s="968"/>
      <c r="W111" s="968"/>
      <c r="X111" s="968"/>
      <c r="Y111" s="968"/>
      <c r="Z111" s="968"/>
      <c r="AA111" s="968"/>
      <c r="AB111" s="968"/>
      <c r="AC111" s="975"/>
    </row>
    <row r="112" spans="2:29" ht="15.75" customHeight="1">
      <c r="B112" s="972"/>
      <c r="C112" s="1430"/>
      <c r="D112" s="1431"/>
      <c r="E112" s="1432"/>
      <c r="F112" s="1039" t="s">
        <v>1891</v>
      </c>
      <c r="G112" s="1039">
        <v>4226741.38</v>
      </c>
      <c r="H112" s="968"/>
      <c r="I112" s="1041">
        <v>3353517.02</v>
      </c>
      <c r="J112" s="1045">
        <v>108191.11</v>
      </c>
      <c r="K112" s="1065"/>
      <c r="L112" s="1078">
        <v>743033.8</v>
      </c>
      <c r="M112" s="1042">
        <v>0</v>
      </c>
      <c r="N112" s="1045">
        <v>21999.449999999837</v>
      </c>
      <c r="O112" s="968"/>
      <c r="P112" s="968"/>
      <c r="Q112" s="968"/>
      <c r="R112" s="968"/>
      <c r="S112" s="995"/>
      <c r="T112" s="968"/>
      <c r="U112" s="968"/>
      <c r="V112" s="968"/>
      <c r="W112" s="968"/>
      <c r="X112" s="968"/>
      <c r="Y112" s="968"/>
      <c r="Z112" s="968"/>
      <c r="AA112" s="968"/>
      <c r="AB112" s="968"/>
      <c r="AC112" s="975"/>
    </row>
    <row r="113" spans="2:29" ht="15.75" customHeight="1" thickBot="1">
      <c r="B113" s="972"/>
      <c r="C113" s="1427" t="s">
        <v>519</v>
      </c>
      <c r="D113" s="1428"/>
      <c r="E113" s="1428"/>
      <c r="F113" s="1429"/>
      <c r="G113" s="1079">
        <v>89757869.090000004</v>
      </c>
      <c r="H113" s="968"/>
      <c r="I113" s="1080">
        <v>52433491.940000013</v>
      </c>
      <c r="J113" s="1056">
        <v>14104033.599999998</v>
      </c>
      <c r="K113" s="1065"/>
      <c r="L113" s="1080">
        <v>8765999.5500000007</v>
      </c>
      <c r="M113" s="1081">
        <v>5011168</v>
      </c>
      <c r="N113" s="1082">
        <v>9443175.9999999925</v>
      </c>
      <c r="O113" s="968"/>
      <c r="P113" s="968"/>
      <c r="Q113" s="968"/>
      <c r="R113" s="968"/>
      <c r="S113" s="995"/>
      <c r="T113" s="968"/>
      <c r="U113" s="968"/>
      <c r="V113" s="968"/>
      <c r="W113" s="968"/>
      <c r="X113" s="968"/>
      <c r="Y113" s="968"/>
      <c r="Z113" s="968"/>
      <c r="AA113" s="968"/>
      <c r="AB113" s="968"/>
      <c r="AC113" s="975"/>
    </row>
    <row r="114" spans="2:29" ht="15.75" customHeight="1">
      <c r="B114" s="972"/>
      <c r="C114" s="1064"/>
      <c r="D114" s="1064"/>
      <c r="E114" s="1064"/>
      <c r="F114" s="968"/>
      <c r="G114" s="968"/>
      <c r="H114" s="968"/>
      <c r="I114" s="968"/>
      <c r="J114" s="968"/>
      <c r="K114" s="1065"/>
      <c r="L114" s="968"/>
      <c r="M114" s="968"/>
      <c r="N114" s="968"/>
      <c r="O114" s="968"/>
      <c r="P114" s="968"/>
      <c r="Q114" s="968"/>
      <c r="R114" s="968"/>
      <c r="S114" s="995"/>
      <c r="T114" s="968"/>
      <c r="U114" s="968"/>
      <c r="V114" s="968"/>
      <c r="W114" s="968"/>
      <c r="X114" s="968"/>
      <c r="Y114" s="968"/>
      <c r="Z114" s="968"/>
      <c r="AA114" s="968"/>
      <c r="AB114" s="968"/>
      <c r="AC114" s="975"/>
    </row>
    <row r="115" spans="2:29" ht="15.75" customHeight="1">
      <c r="B115" s="972"/>
      <c r="C115" s="976" t="s">
        <v>1892</v>
      </c>
      <c r="D115" s="1471">
        <v>45600</v>
      </c>
      <c r="E115" s="1471"/>
      <c r="F115" s="968"/>
      <c r="G115" s="968"/>
      <c r="H115" s="968"/>
      <c r="I115" s="968"/>
      <c r="J115" s="968"/>
      <c r="K115" s="968"/>
      <c r="L115" s="968"/>
      <c r="M115" s="968"/>
      <c r="N115" s="968"/>
      <c r="O115" s="968"/>
      <c r="P115" s="968"/>
      <c r="Q115" s="968"/>
      <c r="R115" s="968"/>
      <c r="S115" s="995"/>
      <c r="T115" s="968"/>
      <c r="U115" s="968"/>
      <c r="V115" s="968"/>
      <c r="W115" s="968"/>
      <c r="X115" s="968"/>
      <c r="Y115" s="968"/>
      <c r="Z115" s="968"/>
      <c r="AA115" s="968"/>
      <c r="AB115" s="1083"/>
      <c r="AC115" s="975"/>
    </row>
    <row r="116" spans="2:29" ht="15.75" customHeight="1" thickBot="1">
      <c r="B116" s="1084"/>
      <c r="C116" s="1085"/>
      <c r="D116" s="1085"/>
      <c r="E116" s="1085"/>
      <c r="F116" s="1086"/>
      <c r="G116" s="1086"/>
      <c r="H116" s="1086"/>
      <c r="I116" s="1086"/>
      <c r="J116" s="1086"/>
      <c r="K116" s="1086"/>
      <c r="L116" s="1086"/>
      <c r="M116" s="1086"/>
      <c r="N116" s="1086"/>
      <c r="O116" s="1086"/>
      <c r="P116" s="1086"/>
      <c r="Q116" s="1086"/>
      <c r="R116" s="1086"/>
      <c r="S116" s="1087"/>
      <c r="T116" s="1086"/>
      <c r="U116" s="1086"/>
      <c r="V116" s="1086"/>
      <c r="W116" s="1086"/>
      <c r="X116" s="1086"/>
      <c r="Y116" s="1086"/>
      <c r="Z116" s="1086"/>
      <c r="AA116" s="1086"/>
      <c r="AB116" s="1086"/>
      <c r="AC116" s="1088"/>
    </row>
  </sheetData>
  <mergeCells count="192">
    <mergeCell ref="C70:E72"/>
    <mergeCell ref="C73:F73"/>
    <mergeCell ref="C110:E110"/>
    <mergeCell ref="C111:E111"/>
    <mergeCell ref="C112:E112"/>
    <mergeCell ref="D115:E115"/>
    <mergeCell ref="C98:E100"/>
    <mergeCell ref="C101:F101"/>
    <mergeCell ref="C102:E104"/>
    <mergeCell ref="C90:E92"/>
    <mergeCell ref="C113:F113"/>
    <mergeCell ref="B2:AC2"/>
    <mergeCell ref="B3:AC3"/>
    <mergeCell ref="B4:AC4"/>
    <mergeCell ref="B6:AC6"/>
    <mergeCell ref="C81:F81"/>
    <mergeCell ref="C82:E84"/>
    <mergeCell ref="C85:F85"/>
    <mergeCell ref="C86:E88"/>
    <mergeCell ref="C89:F89"/>
    <mergeCell ref="C74:E76"/>
    <mergeCell ref="C77:F77"/>
    <mergeCell ref="C78:E80"/>
    <mergeCell ref="I68:J68"/>
    <mergeCell ref="L68:N68"/>
    <mergeCell ref="C69:E69"/>
    <mergeCell ref="R62:S62"/>
    <mergeCell ref="K63:L63"/>
    <mergeCell ref="P63:Q63"/>
    <mergeCell ref="R63:S63"/>
    <mergeCell ref="C64:F64"/>
    <mergeCell ref="K64:L64"/>
    <mergeCell ref="P64:Q64"/>
    <mergeCell ref="R64:S64"/>
    <mergeCell ref="C60:F60"/>
    <mergeCell ref="K60:L60"/>
    <mergeCell ref="P60:Q60"/>
    <mergeCell ref="R60:S60"/>
    <mergeCell ref="C61:E63"/>
    <mergeCell ref="K61:L61"/>
    <mergeCell ref="P61:Q61"/>
    <mergeCell ref="R61:S61"/>
    <mergeCell ref="K62:L62"/>
    <mergeCell ref="P62:Q62"/>
    <mergeCell ref="C57:E59"/>
    <mergeCell ref="K57:L57"/>
    <mergeCell ref="P57:Q57"/>
    <mergeCell ref="R57:S57"/>
    <mergeCell ref="K58:L58"/>
    <mergeCell ref="P58:Q58"/>
    <mergeCell ref="R58:S58"/>
    <mergeCell ref="K59:L59"/>
    <mergeCell ref="P59:Q59"/>
    <mergeCell ref="R59:S59"/>
    <mergeCell ref="R54:S54"/>
    <mergeCell ref="K55:L55"/>
    <mergeCell ref="P55:Q55"/>
    <mergeCell ref="R55:S55"/>
    <mergeCell ref="C56:F56"/>
    <mergeCell ref="K56:L56"/>
    <mergeCell ref="P56:Q56"/>
    <mergeCell ref="R56:S56"/>
    <mergeCell ref="C52:F52"/>
    <mergeCell ref="K52:L52"/>
    <mergeCell ref="P52:Q52"/>
    <mergeCell ref="R52:S52"/>
    <mergeCell ref="C53:E55"/>
    <mergeCell ref="K53:L53"/>
    <mergeCell ref="P53:Q53"/>
    <mergeCell ref="R53:S53"/>
    <mergeCell ref="K54:L54"/>
    <mergeCell ref="P54:Q54"/>
    <mergeCell ref="C49:E51"/>
    <mergeCell ref="K49:L49"/>
    <mergeCell ref="P49:Q49"/>
    <mergeCell ref="R49:S49"/>
    <mergeCell ref="K50:L50"/>
    <mergeCell ref="P50:Q50"/>
    <mergeCell ref="R50:S50"/>
    <mergeCell ref="K51:L51"/>
    <mergeCell ref="P51:Q51"/>
    <mergeCell ref="R51:S51"/>
    <mergeCell ref="R46:S46"/>
    <mergeCell ref="K47:L47"/>
    <mergeCell ref="P47:Q47"/>
    <mergeCell ref="R47:S47"/>
    <mergeCell ref="C48:F48"/>
    <mergeCell ref="K48:L48"/>
    <mergeCell ref="P48:Q48"/>
    <mergeCell ref="R48:S48"/>
    <mergeCell ref="C44:F44"/>
    <mergeCell ref="K44:L44"/>
    <mergeCell ref="P44:Q44"/>
    <mergeCell ref="R44:S44"/>
    <mergeCell ref="C45:E47"/>
    <mergeCell ref="K45:L45"/>
    <mergeCell ref="P45:Q45"/>
    <mergeCell ref="R45:S45"/>
    <mergeCell ref="K46:L46"/>
    <mergeCell ref="P46:Q46"/>
    <mergeCell ref="C41:E43"/>
    <mergeCell ref="K41:L41"/>
    <mergeCell ref="P41:Q41"/>
    <mergeCell ref="R41:S41"/>
    <mergeCell ref="K42:L42"/>
    <mergeCell ref="P42:Q42"/>
    <mergeCell ref="R42:S42"/>
    <mergeCell ref="K43:L43"/>
    <mergeCell ref="P43:Q43"/>
    <mergeCell ref="R43:S43"/>
    <mergeCell ref="R38:S38"/>
    <mergeCell ref="K39:L39"/>
    <mergeCell ref="P39:Q39"/>
    <mergeCell ref="R39:S39"/>
    <mergeCell ref="C40:F40"/>
    <mergeCell ref="K40:L40"/>
    <mergeCell ref="P40:Q40"/>
    <mergeCell ref="R40:S40"/>
    <mergeCell ref="C36:F36"/>
    <mergeCell ref="K36:L36"/>
    <mergeCell ref="P36:Q36"/>
    <mergeCell ref="R36:S36"/>
    <mergeCell ref="C37:E39"/>
    <mergeCell ref="K37:L37"/>
    <mergeCell ref="P37:Q37"/>
    <mergeCell ref="R37:S37"/>
    <mergeCell ref="K38:L38"/>
    <mergeCell ref="P38:Q38"/>
    <mergeCell ref="C33:E35"/>
    <mergeCell ref="K33:L33"/>
    <mergeCell ref="P33:Q33"/>
    <mergeCell ref="R33:S33"/>
    <mergeCell ref="K34:L34"/>
    <mergeCell ref="P34:Q34"/>
    <mergeCell ref="R34:S34"/>
    <mergeCell ref="K35:L35"/>
    <mergeCell ref="P35:Q35"/>
    <mergeCell ref="R35:S35"/>
    <mergeCell ref="R30:S30"/>
    <mergeCell ref="K31:L31"/>
    <mergeCell ref="P31:Q31"/>
    <mergeCell ref="R31:S31"/>
    <mergeCell ref="C32:F32"/>
    <mergeCell ref="K32:L32"/>
    <mergeCell ref="P32:Q32"/>
    <mergeCell ref="R32:S32"/>
    <mergeCell ref="C28:F28"/>
    <mergeCell ref="K28:L28"/>
    <mergeCell ref="P28:Q28"/>
    <mergeCell ref="R28:S28"/>
    <mergeCell ref="C29:E31"/>
    <mergeCell ref="K29:L29"/>
    <mergeCell ref="P29:Q29"/>
    <mergeCell ref="R29:S29"/>
    <mergeCell ref="K30:L30"/>
    <mergeCell ref="P30:Q30"/>
    <mergeCell ref="K22:L22"/>
    <mergeCell ref="P22:Q22"/>
    <mergeCell ref="C25:E27"/>
    <mergeCell ref="K25:L25"/>
    <mergeCell ref="P25:Q25"/>
    <mergeCell ref="R25:S25"/>
    <mergeCell ref="K26:L26"/>
    <mergeCell ref="P26:Q26"/>
    <mergeCell ref="R26:S26"/>
    <mergeCell ref="K27:L27"/>
    <mergeCell ref="P27:Q27"/>
    <mergeCell ref="R27:S27"/>
    <mergeCell ref="I19:U19"/>
    <mergeCell ref="W19:AB19"/>
    <mergeCell ref="C20:E20"/>
    <mergeCell ref="K20:L20"/>
    <mergeCell ref="P20:Q20"/>
    <mergeCell ref="R20:S20"/>
    <mergeCell ref="C105:F105"/>
    <mergeCell ref="C106:E108"/>
    <mergeCell ref="C109:F109"/>
    <mergeCell ref="C93:F93"/>
    <mergeCell ref="C94:E96"/>
    <mergeCell ref="C97:F97"/>
    <mergeCell ref="R22:S22"/>
    <mergeCell ref="K23:L23"/>
    <mergeCell ref="P23:Q23"/>
    <mergeCell ref="R23:S23"/>
    <mergeCell ref="C24:F24"/>
    <mergeCell ref="K24:L24"/>
    <mergeCell ref="P24:Q24"/>
    <mergeCell ref="R24:S24"/>
    <mergeCell ref="C21:E23"/>
    <mergeCell ref="K21:L21"/>
    <mergeCell ref="P21:Q21"/>
    <mergeCell ref="R21:S21"/>
  </mergeCells>
  <pageMargins left="0.25" right="0.25" top="0.75" bottom="0.75" header="0.3" footer="0.3"/>
  <pageSetup paperSize="8" scale="39" orientation="landscape" r:id="rId1"/>
  <headerFooter>
    <oddHeader>&amp;L&amp;G</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9DEE-DF51-42A8-B9EF-D664D6900CB8}">
  <sheetPr codeName="Feuil18">
    <tabColor theme="0" tint="-0.499984740745262"/>
    <pageSetUpPr fitToPage="1"/>
  </sheetPr>
  <dimension ref="A1:AC140"/>
  <sheetViews>
    <sheetView showGridLines="0" topLeftCell="A107" zoomScale="70" zoomScaleNormal="70" zoomScaleSheetLayoutView="40" workbookViewId="0">
      <selection activeCell="B3" sqref="B3:AC3"/>
    </sheetView>
  </sheetViews>
  <sheetFormatPr baseColWidth="10" defaultColWidth="11.42578125" defaultRowHeight="12.75"/>
  <cols>
    <col min="1" max="1" width="6.5703125" style="707" customWidth="1"/>
    <col min="2" max="2" width="3.7109375" style="707" customWidth="1"/>
    <col min="3" max="3" width="36.5703125" style="707" bestFit="1" customWidth="1"/>
    <col min="4" max="4" width="10.85546875" style="707" customWidth="1"/>
    <col min="5" max="5" width="16.42578125" style="707" customWidth="1"/>
    <col min="6" max="6" width="52.5703125" style="707" customWidth="1"/>
    <col min="7" max="7" width="25" style="707" bestFit="1" customWidth="1"/>
    <col min="8" max="8" width="2.28515625" style="707" customWidth="1"/>
    <col min="9" max="10" width="18.28515625" style="707" customWidth="1"/>
    <col min="11" max="11" width="1.85546875" style="707" customWidth="1"/>
    <col min="12" max="15" width="18.28515625" style="707" customWidth="1"/>
    <col min="16" max="16" width="1.85546875" style="707" customWidth="1"/>
    <col min="17" max="17" width="18.28515625" style="707" customWidth="1"/>
    <col min="18" max="18" width="2.140625" style="707" customWidth="1"/>
    <col min="19" max="21" width="18.28515625" style="707" customWidth="1"/>
    <col min="22" max="22" width="2.28515625" style="707" customWidth="1"/>
    <col min="23" max="28" width="18.28515625" style="707" customWidth="1"/>
    <col min="29" max="30" width="6" style="707" customWidth="1"/>
    <col min="31" max="16384" width="11.42578125" style="707"/>
  </cols>
  <sheetData>
    <row r="1" spans="1:29" s="91" customFormat="1">
      <c r="A1" s="55"/>
      <c r="B1" s="55"/>
      <c r="C1" s="55"/>
      <c r="D1" s="55"/>
      <c r="E1" s="55"/>
      <c r="F1" s="55"/>
      <c r="G1" s="55"/>
      <c r="H1" s="55"/>
      <c r="I1" s="55"/>
      <c r="J1" s="55"/>
      <c r="M1" s="55"/>
      <c r="N1" s="55"/>
      <c r="O1" s="55"/>
    </row>
    <row r="2" spans="1:29" s="91" customFormat="1" ht="18.75">
      <c r="B2" s="1209" t="s">
        <v>2878</v>
      </c>
      <c r="C2" s="1209"/>
      <c r="D2" s="1209"/>
      <c r="E2" s="1209"/>
      <c r="F2" s="1209"/>
      <c r="G2" s="1209"/>
      <c r="H2" s="1209"/>
      <c r="I2" s="1209"/>
      <c r="J2" s="1209"/>
      <c r="K2" s="1209"/>
      <c r="L2" s="1209"/>
      <c r="M2" s="1209"/>
      <c r="N2" s="1209"/>
      <c r="O2" s="1209"/>
      <c r="P2" s="1209"/>
      <c r="Q2" s="1209"/>
      <c r="R2" s="1209"/>
      <c r="S2" s="1209"/>
      <c r="T2" s="1209"/>
      <c r="U2" s="1209"/>
      <c r="V2" s="1209"/>
      <c r="W2" s="1209"/>
      <c r="X2" s="1209"/>
      <c r="Y2" s="1209"/>
      <c r="Z2" s="1209"/>
      <c r="AA2" s="1209"/>
      <c r="AB2" s="1209"/>
      <c r="AC2" s="1209"/>
    </row>
    <row r="3" spans="1:29" s="91" customFormat="1" ht="18.75">
      <c r="B3" s="1209" t="s">
        <v>1858</v>
      </c>
      <c r="C3" s="1209"/>
      <c r="D3" s="1209"/>
      <c r="E3" s="1209"/>
      <c r="F3" s="1209"/>
      <c r="G3" s="1209"/>
      <c r="H3" s="1209"/>
      <c r="I3" s="1209"/>
      <c r="J3" s="1209"/>
      <c r="K3" s="1209"/>
      <c r="L3" s="1209"/>
      <c r="M3" s="1209"/>
      <c r="N3" s="1209"/>
      <c r="O3" s="1209"/>
      <c r="P3" s="1209"/>
      <c r="Q3" s="1209"/>
      <c r="R3" s="1209"/>
      <c r="S3" s="1209"/>
      <c r="T3" s="1209"/>
      <c r="U3" s="1209"/>
      <c r="V3" s="1209"/>
      <c r="W3" s="1209"/>
      <c r="X3" s="1209"/>
      <c r="Y3" s="1209"/>
      <c r="Z3" s="1209"/>
      <c r="AA3" s="1209"/>
      <c r="AB3" s="1209"/>
      <c r="AC3" s="1209"/>
    </row>
    <row r="4" spans="1:29" s="91" customFormat="1" ht="18.75">
      <c r="B4" s="1416" t="s">
        <v>2862</v>
      </c>
      <c r="C4" s="1416"/>
      <c r="D4" s="1416"/>
      <c r="E4" s="1416"/>
      <c r="F4" s="1416"/>
      <c r="G4" s="1416"/>
      <c r="H4" s="1416"/>
      <c r="I4" s="1416"/>
      <c r="J4" s="1416"/>
      <c r="K4" s="1416"/>
      <c r="L4" s="1416"/>
      <c r="M4" s="1416"/>
      <c r="N4" s="1416"/>
      <c r="O4" s="1416"/>
      <c r="P4" s="1416"/>
      <c r="Q4" s="1416"/>
      <c r="R4" s="1416"/>
      <c r="S4" s="1416"/>
      <c r="T4" s="1416"/>
      <c r="U4" s="1416"/>
      <c r="V4" s="1416"/>
      <c r="W4" s="1416"/>
      <c r="X4" s="1416"/>
      <c r="Y4" s="1416"/>
      <c r="Z4" s="1416"/>
      <c r="AA4" s="1416"/>
      <c r="AB4" s="1416"/>
      <c r="AC4" s="1416"/>
    </row>
    <row r="5" spans="1:29" s="91" customFormat="1" ht="18.75">
      <c r="B5" s="568"/>
      <c r="C5" s="568"/>
      <c r="D5" s="568"/>
      <c r="E5" s="568"/>
      <c r="F5" s="568"/>
      <c r="G5" s="568"/>
      <c r="H5" s="568"/>
      <c r="I5" s="568"/>
      <c r="J5" s="568"/>
      <c r="K5" s="419"/>
      <c r="L5" s="419"/>
      <c r="M5" s="419"/>
      <c r="N5" s="419"/>
      <c r="O5" s="419"/>
      <c r="P5" s="419"/>
      <c r="Q5" s="419"/>
      <c r="R5" s="419"/>
      <c r="S5" s="419"/>
      <c r="T5" s="419"/>
      <c r="U5" s="419"/>
      <c r="V5" s="419"/>
      <c r="W5" s="419"/>
      <c r="X5" s="419"/>
      <c r="Y5" s="419"/>
      <c r="Z5" s="419"/>
      <c r="AA5" s="419"/>
      <c r="AB5" s="419"/>
      <c r="AC5" s="419"/>
    </row>
    <row r="6" spans="1:29" s="91" customFormat="1" ht="18.75">
      <c r="B6" s="1209" t="s">
        <v>435</v>
      </c>
      <c r="C6" s="1209"/>
      <c r="D6" s="1209"/>
      <c r="E6" s="1209"/>
      <c r="F6" s="1209"/>
      <c r="G6" s="1209"/>
      <c r="H6" s="1209"/>
      <c r="I6" s="1209"/>
      <c r="J6" s="1209"/>
      <c r="K6" s="1209"/>
      <c r="L6" s="1209"/>
      <c r="M6" s="1209"/>
      <c r="N6" s="1209"/>
      <c r="O6" s="1209"/>
      <c r="P6" s="1209"/>
      <c r="Q6" s="1209"/>
      <c r="R6" s="1209"/>
      <c r="S6" s="1209"/>
      <c r="T6" s="1209"/>
      <c r="U6" s="1209"/>
      <c r="V6" s="1209"/>
      <c r="W6" s="1209"/>
      <c r="X6" s="1209"/>
      <c r="Y6" s="1209"/>
      <c r="Z6" s="1209"/>
      <c r="AA6" s="1209"/>
      <c r="AB6" s="1209"/>
      <c r="AC6" s="1209"/>
    </row>
    <row r="7" spans="1:29" s="690" customFormat="1" ht="18.75">
      <c r="A7" s="703"/>
      <c r="B7" s="703"/>
      <c r="C7" s="55"/>
      <c r="D7" s="55"/>
      <c r="E7" s="803"/>
      <c r="F7" s="578"/>
      <c r="G7" s="578"/>
      <c r="H7" s="578"/>
      <c r="I7" s="578"/>
      <c r="J7" s="578"/>
      <c r="K7" s="578"/>
      <c r="L7" s="578"/>
    </row>
    <row r="8" spans="1:29">
      <c r="A8" s="705"/>
      <c r="B8" s="642"/>
      <c r="C8" s="642"/>
      <c r="D8" s="642"/>
      <c r="E8" s="642"/>
      <c r="F8" s="642"/>
      <c r="G8" s="642"/>
      <c r="H8" s="642"/>
      <c r="I8" s="642"/>
      <c r="J8" s="642"/>
      <c r="K8" s="642"/>
      <c r="L8" s="642"/>
      <c r="M8" s="642"/>
      <c r="N8" s="642"/>
      <c r="O8" s="642"/>
      <c r="P8" s="642"/>
      <c r="Q8" s="642"/>
      <c r="R8" s="642"/>
      <c r="S8" s="642"/>
      <c r="T8" s="706"/>
      <c r="U8" s="706"/>
      <c r="V8" s="642"/>
    </row>
    <row r="9" spans="1:29" ht="13.5" thickBot="1">
      <c r="A9" s="705"/>
      <c r="B9" s="642"/>
      <c r="C9" s="642"/>
      <c r="D9" s="642"/>
      <c r="E9" s="642"/>
      <c r="F9" s="642"/>
      <c r="G9" s="642"/>
      <c r="H9" s="642"/>
      <c r="I9" s="642"/>
      <c r="J9" s="642"/>
      <c r="K9" s="642"/>
      <c r="L9" s="642"/>
      <c r="M9" s="642"/>
      <c r="N9" s="642"/>
      <c r="O9" s="642"/>
      <c r="P9" s="642"/>
      <c r="Q9" s="642"/>
      <c r="R9" s="642"/>
      <c r="S9" s="642"/>
      <c r="T9" s="706"/>
      <c r="U9" s="706"/>
      <c r="V9" s="642"/>
    </row>
    <row r="10" spans="1:29">
      <c r="A10" s="642"/>
      <c r="B10" s="969"/>
      <c r="C10" s="970"/>
      <c r="D10" s="970"/>
      <c r="E10" s="970"/>
      <c r="F10" s="970"/>
      <c r="G10" s="970"/>
      <c r="H10" s="970"/>
      <c r="I10" s="970"/>
      <c r="J10" s="970"/>
      <c r="K10" s="970"/>
      <c r="L10" s="970"/>
      <c r="M10" s="970"/>
      <c r="N10" s="970"/>
      <c r="O10" s="970"/>
      <c r="P10" s="970"/>
      <c r="Q10" s="970"/>
      <c r="R10" s="970"/>
      <c r="S10" s="970"/>
      <c r="T10" s="970"/>
      <c r="U10" s="970"/>
      <c r="V10" s="970"/>
      <c r="W10" s="970"/>
      <c r="X10" s="970"/>
      <c r="Y10" s="970"/>
      <c r="Z10" s="970"/>
      <c r="AA10" s="970"/>
      <c r="AB10" s="970"/>
      <c r="AC10" s="971"/>
    </row>
    <row r="11" spans="1:29" ht="14.25">
      <c r="A11" s="642"/>
      <c r="B11" s="972"/>
      <c r="C11" s="973" t="s">
        <v>1767</v>
      </c>
      <c r="D11" s="973"/>
      <c r="E11" s="973"/>
      <c r="F11" s="968"/>
      <c r="G11" s="968"/>
      <c r="H11" s="968"/>
      <c r="I11" s="968"/>
      <c r="J11" s="968"/>
      <c r="K11" s="968"/>
      <c r="L11" s="968"/>
      <c r="M11" s="968"/>
      <c r="N11" s="968"/>
      <c r="O11" s="968"/>
      <c r="P11" s="968"/>
      <c r="Q11" s="968"/>
      <c r="R11" s="968"/>
      <c r="S11" s="968"/>
      <c r="T11" s="968"/>
      <c r="U11" s="968"/>
      <c r="V11" s="968"/>
      <c r="W11" s="968"/>
      <c r="X11" s="968"/>
      <c r="Y11" s="968"/>
      <c r="Z11" s="968"/>
      <c r="AA11" s="968"/>
      <c r="AB11" s="974" t="s">
        <v>1854</v>
      </c>
      <c r="AC11" s="975"/>
    </row>
    <row r="12" spans="1:29" ht="14.25">
      <c r="A12" s="642"/>
      <c r="B12" s="972"/>
      <c r="C12" s="976" t="s">
        <v>1855</v>
      </c>
      <c r="D12" s="976"/>
      <c r="E12" s="977" t="s">
        <v>1856</v>
      </c>
      <c r="F12" s="968"/>
      <c r="G12" s="978"/>
      <c r="H12" s="968"/>
      <c r="I12" s="968"/>
      <c r="J12" s="968"/>
      <c r="K12" s="968"/>
      <c r="L12" s="968"/>
      <c r="M12" s="968"/>
      <c r="N12" s="968"/>
      <c r="O12" s="968"/>
      <c r="P12" s="968"/>
      <c r="Q12" s="968"/>
      <c r="R12" s="968"/>
      <c r="S12" s="968"/>
      <c r="T12" s="968"/>
      <c r="U12" s="968"/>
      <c r="V12" s="968"/>
      <c r="W12" s="968"/>
      <c r="X12" s="968"/>
      <c r="Y12" s="968"/>
      <c r="Z12" s="968"/>
      <c r="AA12" s="968"/>
      <c r="AB12" s="979" t="s">
        <v>2831</v>
      </c>
      <c r="AC12" s="975"/>
    </row>
    <row r="13" spans="1:29" ht="14.25">
      <c r="A13" s="642"/>
      <c r="B13" s="972"/>
      <c r="C13" s="976"/>
      <c r="D13" s="979"/>
      <c r="E13" s="976" t="s">
        <v>1857</v>
      </c>
      <c r="F13" s="968"/>
      <c r="G13" s="968"/>
      <c r="H13" s="968"/>
      <c r="I13" s="968"/>
      <c r="J13" s="968"/>
      <c r="K13" s="968"/>
      <c r="L13" s="968"/>
      <c r="M13" s="968"/>
      <c r="N13" s="968"/>
      <c r="O13" s="968"/>
      <c r="P13" s="968"/>
      <c r="Q13" s="968"/>
      <c r="R13" s="968"/>
      <c r="S13" s="968"/>
      <c r="T13" s="968"/>
      <c r="U13" s="968"/>
      <c r="V13" s="968"/>
      <c r="W13" s="968"/>
      <c r="X13" s="968"/>
      <c r="Y13" s="968"/>
      <c r="Z13" s="968"/>
      <c r="AA13" s="968"/>
      <c r="AB13" s="979"/>
      <c r="AC13" s="975"/>
    </row>
    <row r="14" spans="1:29" ht="18">
      <c r="A14" s="642"/>
      <c r="B14" s="972"/>
      <c r="C14" s="980"/>
      <c r="D14" s="980"/>
      <c r="E14" s="980"/>
      <c r="F14" s="980"/>
      <c r="G14" s="980"/>
      <c r="H14" s="980"/>
      <c r="I14" s="980"/>
      <c r="J14" s="980"/>
      <c r="K14" s="980"/>
      <c r="L14" s="980"/>
      <c r="M14" s="981"/>
      <c r="N14" s="982"/>
      <c r="O14" s="982"/>
      <c r="P14" s="982"/>
      <c r="Q14" s="982"/>
      <c r="R14" s="982"/>
      <c r="S14" s="982"/>
      <c r="T14" s="982"/>
      <c r="U14" s="982"/>
      <c r="V14" s="982"/>
      <c r="W14" s="982"/>
      <c r="X14" s="981"/>
      <c r="Y14" s="981"/>
      <c r="Z14" s="981"/>
      <c r="AA14" s="968"/>
      <c r="AB14" s="983"/>
      <c r="AC14" s="975"/>
    </row>
    <row r="15" spans="1:29" ht="26.25">
      <c r="A15" s="642"/>
      <c r="B15" s="984"/>
      <c r="C15" s="985"/>
      <c r="D15" s="985"/>
      <c r="E15" s="985"/>
      <c r="F15" s="985"/>
      <c r="G15" s="985"/>
      <c r="H15" s="985"/>
      <c r="I15" s="985"/>
      <c r="J15" s="985"/>
      <c r="K15" s="985"/>
      <c r="L15" s="985"/>
      <c r="M15" s="985" t="s">
        <v>1858</v>
      </c>
      <c r="N15" s="985"/>
      <c r="O15" s="985"/>
      <c r="P15" s="985"/>
      <c r="Q15" s="985"/>
      <c r="R15" s="985"/>
      <c r="S15" s="985"/>
      <c r="T15" s="985"/>
      <c r="U15" s="985"/>
      <c r="V15" s="986"/>
      <c r="W15" s="986"/>
      <c r="X15" s="986"/>
      <c r="Y15" s="987"/>
      <c r="Z15" s="987"/>
      <c r="AA15" s="988"/>
      <c r="AB15" s="988"/>
      <c r="AC15" s="989"/>
    </row>
    <row r="16" spans="1:29" ht="15.75">
      <c r="A16" s="642"/>
      <c r="B16" s="984"/>
      <c r="C16" s="990"/>
      <c r="D16" s="990"/>
      <c r="E16" s="990"/>
      <c r="F16" s="991"/>
      <c r="G16" s="991"/>
      <c r="H16" s="990"/>
      <c r="I16" s="991"/>
      <c r="J16" s="991"/>
      <c r="K16" s="991"/>
      <c r="L16" s="992"/>
      <c r="M16" s="993"/>
      <c r="N16" s="992"/>
      <c r="O16" s="992"/>
      <c r="P16" s="994"/>
      <c r="Q16" s="994"/>
      <c r="R16" s="994"/>
      <c r="S16" s="994"/>
      <c r="T16" s="990"/>
      <c r="U16" s="990"/>
      <c r="V16" s="990"/>
      <c r="W16" s="990"/>
      <c r="X16" s="990"/>
      <c r="Y16" s="990"/>
      <c r="Z16" s="990"/>
      <c r="AA16" s="990"/>
      <c r="AB16" s="990"/>
      <c r="AC16" s="989"/>
    </row>
    <row r="17" spans="1:29" ht="15.75">
      <c r="A17" s="642"/>
      <c r="B17" s="984"/>
      <c r="C17" s="990"/>
      <c r="D17" s="990"/>
      <c r="E17" s="990"/>
      <c r="F17" s="995"/>
      <c r="G17" s="995"/>
      <c r="H17" s="990"/>
      <c r="I17" s="995"/>
      <c r="J17" s="995"/>
      <c r="K17" s="995"/>
      <c r="L17" s="995"/>
      <c r="M17" s="995"/>
      <c r="N17" s="995"/>
      <c r="O17" s="995"/>
      <c r="P17" s="995"/>
      <c r="Q17" s="995"/>
      <c r="R17" s="995"/>
      <c r="S17" s="995"/>
      <c r="T17" s="990"/>
      <c r="U17" s="990"/>
      <c r="V17" s="990"/>
      <c r="W17" s="990"/>
      <c r="X17" s="990"/>
      <c r="Y17" s="990"/>
      <c r="Z17" s="990"/>
      <c r="AA17" s="990"/>
      <c r="AB17" s="990"/>
      <c r="AC17" s="989"/>
    </row>
    <row r="18" spans="1:29" ht="16.5" thickBot="1">
      <c r="A18" s="642"/>
      <c r="B18" s="984"/>
      <c r="C18" s="990"/>
      <c r="D18" s="990"/>
      <c r="E18" s="990"/>
      <c r="F18" s="995"/>
      <c r="G18" s="995"/>
      <c r="H18" s="990"/>
      <c r="I18" s="995"/>
      <c r="J18" s="995"/>
      <c r="K18" s="995"/>
      <c r="L18" s="995"/>
      <c r="M18" s="995"/>
      <c r="N18" s="995"/>
      <c r="O18" s="995"/>
      <c r="P18" s="995"/>
      <c r="Q18" s="995"/>
      <c r="R18" s="995"/>
      <c r="S18" s="995"/>
      <c r="T18" s="990"/>
      <c r="U18" s="990"/>
      <c r="V18" s="990"/>
      <c r="W18" s="990"/>
      <c r="X18" s="990"/>
      <c r="Y18" s="990"/>
      <c r="Z18" s="990"/>
      <c r="AA18" s="990"/>
      <c r="AB18" s="990"/>
      <c r="AC18" s="989"/>
    </row>
    <row r="19" spans="1:29" ht="13.5" customHeight="1" thickBot="1">
      <c r="A19" s="642"/>
      <c r="B19" s="972"/>
      <c r="C19" s="992" t="s">
        <v>1859</v>
      </c>
      <c r="D19" s="992"/>
      <c r="E19" s="992"/>
      <c r="F19" s="995"/>
      <c r="G19" s="996" t="s">
        <v>1860</v>
      </c>
      <c r="H19" s="968"/>
      <c r="I19" s="1435" t="s">
        <v>1861</v>
      </c>
      <c r="J19" s="1468"/>
      <c r="K19" s="1468"/>
      <c r="L19" s="1468"/>
      <c r="M19" s="1468"/>
      <c r="N19" s="1468"/>
      <c r="O19" s="1468"/>
      <c r="P19" s="1468"/>
      <c r="Q19" s="1468"/>
      <c r="R19" s="1468"/>
      <c r="S19" s="1468"/>
      <c r="T19" s="1468"/>
      <c r="U19" s="1436"/>
      <c r="V19" s="968"/>
      <c r="W19" s="1435" t="s">
        <v>1862</v>
      </c>
      <c r="X19" s="1468"/>
      <c r="Y19" s="1468"/>
      <c r="Z19" s="1468"/>
      <c r="AA19" s="1468"/>
      <c r="AB19" s="1436"/>
      <c r="AC19" s="975"/>
    </row>
    <row r="20" spans="1:29" ht="36.75" customHeight="1" thickBot="1">
      <c r="A20" s="642"/>
      <c r="B20" s="972"/>
      <c r="C20" s="1440" t="s">
        <v>1863</v>
      </c>
      <c r="D20" s="1441"/>
      <c r="E20" s="1442"/>
      <c r="F20" s="998" t="s">
        <v>406</v>
      </c>
      <c r="G20" s="998" t="s">
        <v>1864</v>
      </c>
      <c r="H20" s="968"/>
      <c r="I20" s="999" t="s">
        <v>1865</v>
      </c>
      <c r="J20" s="1000" t="s">
        <v>1776</v>
      </c>
      <c r="K20" s="1469" t="s">
        <v>1777</v>
      </c>
      <c r="L20" s="1470"/>
      <c r="M20" s="1001" t="s">
        <v>1778</v>
      </c>
      <c r="N20" s="1001" t="s">
        <v>1866</v>
      </c>
      <c r="O20" s="1001" t="s">
        <v>1867</v>
      </c>
      <c r="P20" s="1469" t="s">
        <v>1781</v>
      </c>
      <c r="Q20" s="1470"/>
      <c r="R20" s="1441" t="s">
        <v>1777</v>
      </c>
      <c r="S20" s="1470"/>
      <c r="T20" s="1000" t="s">
        <v>1782</v>
      </c>
      <c r="U20" s="997" t="s">
        <v>1783</v>
      </c>
      <c r="V20" s="968"/>
      <c r="W20" s="1002" t="s">
        <v>1868</v>
      </c>
      <c r="X20" s="1003" t="s">
        <v>1869</v>
      </c>
      <c r="Y20" s="1002" t="s">
        <v>1870</v>
      </c>
      <c r="Z20" s="1004" t="s">
        <v>1871</v>
      </c>
      <c r="AA20" s="1002" t="s">
        <v>1872</v>
      </c>
      <c r="AB20" s="1004" t="s">
        <v>1873</v>
      </c>
      <c r="AC20" s="975"/>
    </row>
    <row r="21" spans="1:29" ht="12.75" customHeight="1">
      <c r="A21" s="642"/>
      <c r="B21" s="972"/>
      <c r="C21" s="1421" t="s">
        <v>2858</v>
      </c>
      <c r="D21" s="1422"/>
      <c r="E21" s="1423"/>
      <c r="F21" s="1005" t="s">
        <v>414</v>
      </c>
      <c r="G21" s="1006">
        <v>0</v>
      </c>
      <c r="H21" s="1007"/>
      <c r="I21" s="1008">
        <v>0</v>
      </c>
      <c r="J21" s="1009">
        <v>0</v>
      </c>
      <c r="K21" s="1463">
        <v>0</v>
      </c>
      <c r="L21" s="1464"/>
      <c r="M21" s="1010">
        <v>0</v>
      </c>
      <c r="N21" s="1011">
        <v>0</v>
      </c>
      <c r="O21" s="1011">
        <v>0</v>
      </c>
      <c r="P21" s="1463">
        <v>0</v>
      </c>
      <c r="Q21" s="1464"/>
      <c r="R21" s="1465">
        <v>0</v>
      </c>
      <c r="S21" s="1464"/>
      <c r="T21" s="1010">
        <v>0</v>
      </c>
      <c r="U21" s="1012">
        <v>0</v>
      </c>
      <c r="V21" s="1013"/>
      <c r="W21" s="1014">
        <v>0</v>
      </c>
      <c r="X21" s="1015">
        <v>0</v>
      </c>
      <c r="Y21" s="1014">
        <v>0</v>
      </c>
      <c r="Z21" s="1012">
        <v>0</v>
      </c>
      <c r="AA21" s="1014">
        <v>0</v>
      </c>
      <c r="AB21" s="1012">
        <v>0</v>
      </c>
      <c r="AC21" s="975"/>
    </row>
    <row r="22" spans="1:29" ht="15">
      <c r="A22" s="642"/>
      <c r="B22" s="972"/>
      <c r="C22" s="1424"/>
      <c r="D22" s="1425"/>
      <c r="E22" s="1426"/>
      <c r="F22" s="1016" t="s">
        <v>619</v>
      </c>
      <c r="G22" s="1017">
        <v>0</v>
      </c>
      <c r="H22" s="1018"/>
      <c r="I22" s="1019">
        <v>0</v>
      </c>
      <c r="J22" s="1020">
        <v>0</v>
      </c>
      <c r="K22" s="1466">
        <v>0</v>
      </c>
      <c r="L22" s="1467"/>
      <c r="M22" s="1020">
        <v>0</v>
      </c>
      <c r="N22" s="1022">
        <v>0</v>
      </c>
      <c r="O22" s="1022">
        <v>0</v>
      </c>
      <c r="P22" s="1466">
        <v>0</v>
      </c>
      <c r="Q22" s="1467"/>
      <c r="R22" s="1466">
        <v>0</v>
      </c>
      <c r="S22" s="1467"/>
      <c r="T22" s="1020">
        <v>0</v>
      </c>
      <c r="U22" s="1023">
        <v>0</v>
      </c>
      <c r="V22" s="1018"/>
      <c r="W22" s="1019">
        <v>0</v>
      </c>
      <c r="X22" s="1021">
        <v>0</v>
      </c>
      <c r="Y22" s="1019">
        <v>0</v>
      </c>
      <c r="Z22" s="1024">
        <v>0</v>
      </c>
      <c r="AA22" s="1019">
        <v>0</v>
      </c>
      <c r="AB22" s="1024">
        <v>0</v>
      </c>
      <c r="AC22" s="975"/>
    </row>
    <row r="23" spans="1:29" ht="15">
      <c r="A23" s="642"/>
      <c r="B23" s="972"/>
      <c r="C23" s="1460"/>
      <c r="D23" s="1461"/>
      <c r="E23" s="1462"/>
      <c r="F23" s="1016" t="s">
        <v>422</v>
      </c>
      <c r="G23" s="1017">
        <v>0</v>
      </c>
      <c r="H23" s="1018"/>
      <c r="I23" s="1019">
        <v>0</v>
      </c>
      <c r="J23" s="1020">
        <v>0</v>
      </c>
      <c r="K23" s="1466">
        <v>0</v>
      </c>
      <c r="L23" s="1467"/>
      <c r="M23" s="1020">
        <v>0</v>
      </c>
      <c r="N23" s="1022">
        <v>0</v>
      </c>
      <c r="O23" s="1022">
        <v>0</v>
      </c>
      <c r="P23" s="1466">
        <v>0</v>
      </c>
      <c r="Q23" s="1467"/>
      <c r="R23" s="1466">
        <v>0</v>
      </c>
      <c r="S23" s="1467"/>
      <c r="T23" s="1020">
        <v>0</v>
      </c>
      <c r="U23" s="1023">
        <v>0</v>
      </c>
      <c r="V23" s="1018"/>
      <c r="W23" s="1019">
        <v>0</v>
      </c>
      <c r="X23" s="1021">
        <v>0</v>
      </c>
      <c r="Y23" s="1019">
        <v>0</v>
      </c>
      <c r="Z23" s="1024">
        <v>0</v>
      </c>
      <c r="AA23" s="1019">
        <v>0</v>
      </c>
      <c r="AB23" s="1024">
        <v>0</v>
      </c>
      <c r="AC23" s="975"/>
    </row>
    <row r="24" spans="1:29" ht="12.75" customHeight="1">
      <c r="A24" s="642"/>
      <c r="B24" s="972"/>
      <c r="C24" s="1418" t="s">
        <v>2859</v>
      </c>
      <c r="D24" s="1419"/>
      <c r="E24" s="1419"/>
      <c r="F24" s="1420"/>
      <c r="G24" s="1025">
        <v>0</v>
      </c>
      <c r="H24" s="1018"/>
      <c r="I24" s="1026">
        <v>0</v>
      </c>
      <c r="J24" s="1027">
        <v>0</v>
      </c>
      <c r="K24" s="1443">
        <v>0</v>
      </c>
      <c r="L24" s="1444"/>
      <c r="M24" s="1027">
        <v>0</v>
      </c>
      <c r="N24" s="1029">
        <v>0</v>
      </c>
      <c r="O24" s="1029">
        <v>0</v>
      </c>
      <c r="P24" s="1443">
        <v>0</v>
      </c>
      <c r="Q24" s="1444"/>
      <c r="R24" s="1443">
        <v>0</v>
      </c>
      <c r="S24" s="1444"/>
      <c r="T24" s="1027">
        <v>0</v>
      </c>
      <c r="U24" s="1030">
        <v>0</v>
      </c>
      <c r="V24" s="1018"/>
      <c r="W24" s="1026">
        <v>0</v>
      </c>
      <c r="X24" s="1028">
        <v>0</v>
      </c>
      <c r="Y24" s="1026">
        <v>0</v>
      </c>
      <c r="Z24" s="1031">
        <v>0</v>
      </c>
      <c r="AA24" s="1026">
        <v>0</v>
      </c>
      <c r="AB24" s="1031">
        <v>0</v>
      </c>
      <c r="AC24" s="975"/>
    </row>
    <row r="25" spans="1:29" ht="12.75" customHeight="1">
      <c r="A25" s="642"/>
      <c r="B25" s="972"/>
      <c r="C25" s="1421" t="s">
        <v>2860</v>
      </c>
      <c r="D25" s="1422"/>
      <c r="E25" s="1423"/>
      <c r="F25" s="1005" t="s">
        <v>414</v>
      </c>
      <c r="G25" s="1006">
        <v>0</v>
      </c>
      <c r="H25" s="1007"/>
      <c r="I25" s="1008">
        <v>0</v>
      </c>
      <c r="J25" s="1009">
        <v>0</v>
      </c>
      <c r="K25" s="1463">
        <v>0</v>
      </c>
      <c r="L25" s="1464"/>
      <c r="M25" s="1010">
        <v>0</v>
      </c>
      <c r="N25" s="1011">
        <v>0</v>
      </c>
      <c r="O25" s="1011">
        <v>0</v>
      </c>
      <c r="P25" s="1463">
        <v>0</v>
      </c>
      <c r="Q25" s="1464"/>
      <c r="R25" s="1465">
        <v>0</v>
      </c>
      <c r="S25" s="1464"/>
      <c r="T25" s="1010">
        <v>0</v>
      </c>
      <c r="U25" s="1012">
        <v>0</v>
      </c>
      <c r="V25" s="1013"/>
      <c r="W25" s="1014">
        <v>0</v>
      </c>
      <c r="X25" s="1015">
        <v>0</v>
      </c>
      <c r="Y25" s="1014">
        <v>0</v>
      </c>
      <c r="Z25" s="1012">
        <v>0</v>
      </c>
      <c r="AA25" s="1014">
        <v>0</v>
      </c>
      <c r="AB25" s="1012">
        <v>0</v>
      </c>
      <c r="AC25" s="975"/>
    </row>
    <row r="26" spans="1:29" ht="15">
      <c r="A26" s="642"/>
      <c r="B26" s="972"/>
      <c r="C26" s="1424"/>
      <c r="D26" s="1425"/>
      <c r="E26" s="1426"/>
      <c r="F26" s="1016" t="s">
        <v>619</v>
      </c>
      <c r="G26" s="1017">
        <v>0</v>
      </c>
      <c r="H26" s="1018"/>
      <c r="I26" s="1019">
        <v>0</v>
      </c>
      <c r="J26" s="1020">
        <v>0</v>
      </c>
      <c r="K26" s="1466">
        <v>0</v>
      </c>
      <c r="L26" s="1467"/>
      <c r="M26" s="1020">
        <v>0</v>
      </c>
      <c r="N26" s="1022">
        <v>0</v>
      </c>
      <c r="O26" s="1022">
        <v>0</v>
      </c>
      <c r="P26" s="1466">
        <v>0</v>
      </c>
      <c r="Q26" s="1467"/>
      <c r="R26" s="1466">
        <v>0</v>
      </c>
      <c r="S26" s="1467"/>
      <c r="T26" s="1020">
        <v>0</v>
      </c>
      <c r="U26" s="1023">
        <v>0</v>
      </c>
      <c r="V26" s="1018"/>
      <c r="W26" s="1019">
        <v>0</v>
      </c>
      <c r="X26" s="1021">
        <v>0</v>
      </c>
      <c r="Y26" s="1019">
        <v>0</v>
      </c>
      <c r="Z26" s="1024">
        <v>0</v>
      </c>
      <c r="AA26" s="1019">
        <v>0</v>
      </c>
      <c r="AB26" s="1024">
        <v>0</v>
      </c>
      <c r="AC26" s="975"/>
    </row>
    <row r="27" spans="1:29" ht="15">
      <c r="A27" s="642"/>
      <c r="B27" s="972"/>
      <c r="C27" s="1460"/>
      <c r="D27" s="1461"/>
      <c r="E27" s="1462"/>
      <c r="F27" s="1016" t="s">
        <v>422</v>
      </c>
      <c r="G27" s="1017">
        <v>0</v>
      </c>
      <c r="H27" s="1018"/>
      <c r="I27" s="1019">
        <v>0</v>
      </c>
      <c r="J27" s="1020">
        <v>0</v>
      </c>
      <c r="K27" s="1466">
        <v>0</v>
      </c>
      <c r="L27" s="1467"/>
      <c r="M27" s="1020">
        <v>0</v>
      </c>
      <c r="N27" s="1022">
        <v>0</v>
      </c>
      <c r="O27" s="1022">
        <v>0</v>
      </c>
      <c r="P27" s="1466">
        <v>0</v>
      </c>
      <c r="Q27" s="1467"/>
      <c r="R27" s="1466">
        <v>0</v>
      </c>
      <c r="S27" s="1467"/>
      <c r="T27" s="1020">
        <v>0</v>
      </c>
      <c r="U27" s="1023">
        <v>0</v>
      </c>
      <c r="V27" s="1018"/>
      <c r="W27" s="1019">
        <v>0</v>
      </c>
      <c r="X27" s="1021">
        <v>0</v>
      </c>
      <c r="Y27" s="1019">
        <v>0</v>
      </c>
      <c r="Z27" s="1024">
        <v>0</v>
      </c>
      <c r="AA27" s="1019">
        <v>0</v>
      </c>
      <c r="AB27" s="1024">
        <v>0</v>
      </c>
      <c r="AC27" s="975"/>
    </row>
    <row r="28" spans="1:29" ht="12.75" customHeight="1">
      <c r="A28" s="642"/>
      <c r="B28" s="972"/>
      <c r="C28" s="1418" t="s">
        <v>2861</v>
      </c>
      <c r="D28" s="1419"/>
      <c r="E28" s="1419"/>
      <c r="F28" s="1420"/>
      <c r="G28" s="1025">
        <v>0</v>
      </c>
      <c r="H28" s="1018"/>
      <c r="I28" s="1026">
        <v>0</v>
      </c>
      <c r="J28" s="1027">
        <v>0</v>
      </c>
      <c r="K28" s="1443">
        <v>0</v>
      </c>
      <c r="L28" s="1444"/>
      <c r="M28" s="1027">
        <v>0</v>
      </c>
      <c r="N28" s="1029">
        <v>0</v>
      </c>
      <c r="O28" s="1029">
        <v>0</v>
      </c>
      <c r="P28" s="1443">
        <v>0</v>
      </c>
      <c r="Q28" s="1444"/>
      <c r="R28" s="1443">
        <v>0</v>
      </c>
      <c r="S28" s="1444"/>
      <c r="T28" s="1027">
        <v>0</v>
      </c>
      <c r="U28" s="1030">
        <v>0</v>
      </c>
      <c r="V28" s="1018"/>
      <c r="W28" s="1026">
        <v>0</v>
      </c>
      <c r="X28" s="1028">
        <v>0</v>
      </c>
      <c r="Y28" s="1026">
        <v>0</v>
      </c>
      <c r="Z28" s="1031">
        <v>0</v>
      </c>
      <c r="AA28" s="1026">
        <v>0</v>
      </c>
      <c r="AB28" s="1031">
        <v>0</v>
      </c>
      <c r="AC28" s="975"/>
    </row>
    <row r="29" spans="1:29" ht="12.75" customHeight="1">
      <c r="A29" s="642"/>
      <c r="B29" s="972"/>
      <c r="C29" s="1421" t="s">
        <v>1803</v>
      </c>
      <c r="D29" s="1422"/>
      <c r="E29" s="1423"/>
      <c r="F29" s="1005" t="s">
        <v>414</v>
      </c>
      <c r="G29" s="1006">
        <v>0</v>
      </c>
      <c r="H29" s="1007"/>
      <c r="I29" s="1008">
        <v>0</v>
      </c>
      <c r="J29" s="1009">
        <v>0</v>
      </c>
      <c r="K29" s="1463">
        <v>0</v>
      </c>
      <c r="L29" s="1464"/>
      <c r="M29" s="1010">
        <v>0</v>
      </c>
      <c r="N29" s="1011">
        <v>0</v>
      </c>
      <c r="O29" s="1011">
        <v>0</v>
      </c>
      <c r="P29" s="1463">
        <v>0</v>
      </c>
      <c r="Q29" s="1464"/>
      <c r="R29" s="1465">
        <v>0</v>
      </c>
      <c r="S29" s="1464"/>
      <c r="T29" s="1010">
        <v>0</v>
      </c>
      <c r="U29" s="1012">
        <v>0</v>
      </c>
      <c r="V29" s="1013"/>
      <c r="W29" s="1014">
        <v>0</v>
      </c>
      <c r="X29" s="1015">
        <v>0</v>
      </c>
      <c r="Y29" s="1014">
        <v>0</v>
      </c>
      <c r="Z29" s="1012">
        <v>0</v>
      </c>
      <c r="AA29" s="1014">
        <v>0</v>
      </c>
      <c r="AB29" s="1012">
        <v>0</v>
      </c>
      <c r="AC29" s="975"/>
    </row>
    <row r="30" spans="1:29" ht="15">
      <c r="A30" s="642"/>
      <c r="B30" s="972"/>
      <c r="C30" s="1424"/>
      <c r="D30" s="1425"/>
      <c r="E30" s="1426"/>
      <c r="F30" s="1016" t="s">
        <v>619</v>
      </c>
      <c r="G30" s="1017">
        <v>0</v>
      </c>
      <c r="H30" s="1018"/>
      <c r="I30" s="1019">
        <v>0</v>
      </c>
      <c r="J30" s="1020">
        <v>0</v>
      </c>
      <c r="K30" s="1466">
        <v>0</v>
      </c>
      <c r="L30" s="1467"/>
      <c r="M30" s="1020">
        <v>0</v>
      </c>
      <c r="N30" s="1022">
        <v>0</v>
      </c>
      <c r="O30" s="1022">
        <v>0</v>
      </c>
      <c r="P30" s="1466">
        <v>0</v>
      </c>
      <c r="Q30" s="1467"/>
      <c r="R30" s="1466">
        <v>0</v>
      </c>
      <c r="S30" s="1467"/>
      <c r="T30" s="1020">
        <v>0</v>
      </c>
      <c r="U30" s="1023">
        <v>0</v>
      </c>
      <c r="V30" s="1018"/>
      <c r="W30" s="1019">
        <v>0</v>
      </c>
      <c r="X30" s="1021">
        <v>0</v>
      </c>
      <c r="Y30" s="1019">
        <v>0</v>
      </c>
      <c r="Z30" s="1024">
        <v>0</v>
      </c>
      <c r="AA30" s="1019">
        <v>0</v>
      </c>
      <c r="AB30" s="1024">
        <v>0</v>
      </c>
      <c r="AC30" s="975"/>
    </row>
    <row r="31" spans="1:29" ht="15">
      <c r="A31" s="642"/>
      <c r="B31" s="972"/>
      <c r="C31" s="1460"/>
      <c r="D31" s="1461"/>
      <c r="E31" s="1462"/>
      <c r="F31" s="1016" t="s">
        <v>422</v>
      </c>
      <c r="G31" s="1017">
        <v>1747500</v>
      </c>
      <c r="H31" s="1018"/>
      <c r="I31" s="1019">
        <v>46300.800000000003</v>
      </c>
      <c r="J31" s="1020">
        <v>46300.800000000003</v>
      </c>
      <c r="K31" s="1466">
        <v>1701199.2</v>
      </c>
      <c r="L31" s="1467"/>
      <c r="M31" s="1020">
        <v>-669957.88</v>
      </c>
      <c r="N31" s="1022">
        <v>1031241.32</v>
      </c>
      <c r="O31" s="1022">
        <v>0</v>
      </c>
      <c r="P31" s="1466">
        <v>0</v>
      </c>
      <c r="Q31" s="1467"/>
      <c r="R31" s="1466">
        <v>1747500</v>
      </c>
      <c r="S31" s="1467"/>
      <c r="T31" s="1020">
        <v>-650000</v>
      </c>
      <c r="U31" s="1023">
        <v>1097500</v>
      </c>
      <c r="V31" s="1018"/>
      <c r="W31" s="1019">
        <v>669957.88</v>
      </c>
      <c r="X31" s="1021">
        <v>650000</v>
      </c>
      <c r="Y31" s="1019">
        <v>0</v>
      </c>
      <c r="Z31" s="1024">
        <v>0</v>
      </c>
      <c r="AA31" s="1019">
        <v>0</v>
      </c>
      <c r="AB31" s="1024">
        <v>0</v>
      </c>
      <c r="AC31" s="975"/>
    </row>
    <row r="32" spans="1:29" ht="12.75" customHeight="1">
      <c r="A32" s="642"/>
      <c r="B32" s="972"/>
      <c r="C32" s="1418" t="s">
        <v>2812</v>
      </c>
      <c r="D32" s="1419"/>
      <c r="E32" s="1419"/>
      <c r="F32" s="1420"/>
      <c r="G32" s="1025">
        <v>1747500</v>
      </c>
      <c r="H32" s="1018"/>
      <c r="I32" s="1026">
        <v>46300.800000000003</v>
      </c>
      <c r="J32" s="1027">
        <v>46300.800000000003</v>
      </c>
      <c r="K32" s="1443">
        <v>1701199.2</v>
      </c>
      <c r="L32" s="1444"/>
      <c r="M32" s="1027">
        <v>-669957.88</v>
      </c>
      <c r="N32" s="1029">
        <v>1031241.32</v>
      </c>
      <c r="O32" s="1029">
        <v>0</v>
      </c>
      <c r="P32" s="1443">
        <v>0</v>
      </c>
      <c r="Q32" s="1444"/>
      <c r="R32" s="1443">
        <v>1747500</v>
      </c>
      <c r="S32" s="1444"/>
      <c r="T32" s="1027">
        <v>-650000</v>
      </c>
      <c r="U32" s="1030">
        <v>1097500</v>
      </c>
      <c r="V32" s="1018"/>
      <c r="W32" s="1026">
        <v>669957.88</v>
      </c>
      <c r="X32" s="1028">
        <v>650000</v>
      </c>
      <c r="Y32" s="1026">
        <v>0</v>
      </c>
      <c r="Z32" s="1031">
        <v>0</v>
      </c>
      <c r="AA32" s="1026">
        <v>0</v>
      </c>
      <c r="AB32" s="1031">
        <v>0</v>
      </c>
      <c r="AC32" s="975"/>
    </row>
    <row r="33" spans="1:29" ht="12.75" customHeight="1">
      <c r="A33" s="642"/>
      <c r="B33" s="972"/>
      <c r="C33" s="1421" t="s">
        <v>337</v>
      </c>
      <c r="D33" s="1422"/>
      <c r="E33" s="1423"/>
      <c r="F33" s="1005" t="s">
        <v>414</v>
      </c>
      <c r="G33" s="1006">
        <v>0</v>
      </c>
      <c r="H33" s="1007"/>
      <c r="I33" s="1008">
        <v>0</v>
      </c>
      <c r="J33" s="1009">
        <v>0</v>
      </c>
      <c r="K33" s="1463">
        <v>0</v>
      </c>
      <c r="L33" s="1464"/>
      <c r="M33" s="1010">
        <v>0</v>
      </c>
      <c r="N33" s="1011">
        <v>0</v>
      </c>
      <c r="O33" s="1011">
        <v>0</v>
      </c>
      <c r="P33" s="1463">
        <v>0</v>
      </c>
      <c r="Q33" s="1464"/>
      <c r="R33" s="1465">
        <v>0</v>
      </c>
      <c r="S33" s="1464"/>
      <c r="T33" s="1010">
        <v>0</v>
      </c>
      <c r="U33" s="1012">
        <v>0</v>
      </c>
      <c r="V33" s="1013"/>
      <c r="W33" s="1014">
        <v>0</v>
      </c>
      <c r="X33" s="1015">
        <v>0</v>
      </c>
      <c r="Y33" s="1014">
        <v>0</v>
      </c>
      <c r="Z33" s="1012">
        <v>0</v>
      </c>
      <c r="AA33" s="1014">
        <v>0</v>
      </c>
      <c r="AB33" s="1012">
        <v>0</v>
      </c>
      <c r="AC33" s="975"/>
    </row>
    <row r="34" spans="1:29" ht="15">
      <c r="A34" s="642"/>
      <c r="B34" s="972"/>
      <c r="C34" s="1424"/>
      <c r="D34" s="1425"/>
      <c r="E34" s="1426"/>
      <c r="F34" s="1016" t="s">
        <v>619</v>
      </c>
      <c r="G34" s="1017">
        <v>-417458.5</v>
      </c>
      <c r="H34" s="1018"/>
      <c r="I34" s="1019">
        <v>-454916.68</v>
      </c>
      <c r="J34" s="1020">
        <v>-485059.03</v>
      </c>
      <c r="K34" s="1466">
        <v>37458.18</v>
      </c>
      <c r="L34" s="1467"/>
      <c r="M34" s="1020">
        <v>0</v>
      </c>
      <c r="N34" s="1022">
        <v>37458.18</v>
      </c>
      <c r="O34" s="1022">
        <v>-179050.79</v>
      </c>
      <c r="P34" s="1466">
        <v>-485059.03</v>
      </c>
      <c r="Q34" s="1467"/>
      <c r="R34" s="1466">
        <v>-459027.19</v>
      </c>
      <c r="S34" s="1467"/>
      <c r="T34" s="1020">
        <v>0</v>
      </c>
      <c r="U34" s="1023">
        <v>-459027.19</v>
      </c>
      <c r="V34" s="1018"/>
      <c r="W34" s="1019">
        <v>0</v>
      </c>
      <c r="X34" s="1021">
        <v>0</v>
      </c>
      <c r="Y34" s="1019">
        <v>0</v>
      </c>
      <c r="Z34" s="1024">
        <v>0</v>
      </c>
      <c r="AA34" s="1019">
        <v>30142.350000000028</v>
      </c>
      <c r="AB34" s="1024">
        <v>526627.72</v>
      </c>
      <c r="AC34" s="975"/>
    </row>
    <row r="35" spans="1:29" ht="15">
      <c r="A35" s="642"/>
      <c r="B35" s="972"/>
      <c r="C35" s="1460"/>
      <c r="D35" s="1461"/>
      <c r="E35" s="1462"/>
      <c r="F35" s="1016" t="s">
        <v>422</v>
      </c>
      <c r="G35" s="1017">
        <v>19751785.469999999</v>
      </c>
      <c r="H35" s="1018"/>
      <c r="I35" s="1019">
        <v>19692404.66</v>
      </c>
      <c r="J35" s="1020">
        <v>19648367.670000002</v>
      </c>
      <c r="K35" s="1466">
        <v>59380.81</v>
      </c>
      <c r="L35" s="1467"/>
      <c r="M35" s="1020">
        <v>0</v>
      </c>
      <c r="N35" s="1022">
        <v>59380.81</v>
      </c>
      <c r="O35" s="1022">
        <v>19542442.760000002</v>
      </c>
      <c r="P35" s="1466">
        <v>19542442.760000002</v>
      </c>
      <c r="Q35" s="1467"/>
      <c r="R35" s="1466">
        <v>925125.6</v>
      </c>
      <c r="S35" s="1467"/>
      <c r="T35" s="1020">
        <v>0</v>
      </c>
      <c r="U35" s="1023">
        <v>925125.6</v>
      </c>
      <c r="V35" s="1018"/>
      <c r="W35" s="1019">
        <v>0</v>
      </c>
      <c r="X35" s="1021">
        <v>0</v>
      </c>
      <c r="Y35" s="1019">
        <v>0</v>
      </c>
      <c r="Z35" s="1024">
        <v>0</v>
      </c>
      <c r="AA35" s="1019">
        <v>44036.989999997022</v>
      </c>
      <c r="AB35" s="1024">
        <v>-715782.89000000281</v>
      </c>
      <c r="AC35" s="975"/>
    </row>
    <row r="36" spans="1:29" ht="12.75" customHeight="1">
      <c r="A36" s="642"/>
      <c r="B36" s="972"/>
      <c r="C36" s="1418" t="s">
        <v>2813</v>
      </c>
      <c r="D36" s="1419"/>
      <c r="E36" s="1419"/>
      <c r="F36" s="1420"/>
      <c r="G36" s="1025">
        <v>19334326.969999999</v>
      </c>
      <c r="H36" s="1018"/>
      <c r="I36" s="1026">
        <v>19237487.98</v>
      </c>
      <c r="J36" s="1027">
        <v>19163308.640000001</v>
      </c>
      <c r="K36" s="1443">
        <v>96838.99</v>
      </c>
      <c r="L36" s="1444"/>
      <c r="M36" s="1027">
        <v>0</v>
      </c>
      <c r="N36" s="1029">
        <v>96838.99</v>
      </c>
      <c r="O36" s="1029">
        <v>19363391.969999999</v>
      </c>
      <c r="P36" s="1443">
        <v>19057383.73</v>
      </c>
      <c r="Q36" s="1444"/>
      <c r="R36" s="1443">
        <v>466098.41</v>
      </c>
      <c r="S36" s="1444"/>
      <c r="T36" s="1027">
        <v>0</v>
      </c>
      <c r="U36" s="1030">
        <v>466098.41</v>
      </c>
      <c r="V36" s="1018"/>
      <c r="W36" s="1026">
        <v>0</v>
      </c>
      <c r="X36" s="1028">
        <v>0</v>
      </c>
      <c r="Y36" s="1026">
        <v>0</v>
      </c>
      <c r="Z36" s="1031">
        <v>0</v>
      </c>
      <c r="AA36" s="1026">
        <v>74179.339999998207</v>
      </c>
      <c r="AB36" s="1031">
        <v>-189155.17000000161</v>
      </c>
      <c r="AC36" s="975"/>
    </row>
    <row r="37" spans="1:29" ht="12.75" customHeight="1">
      <c r="A37" s="642"/>
      <c r="B37" s="972"/>
      <c r="C37" s="1421" t="s">
        <v>1799</v>
      </c>
      <c r="D37" s="1422"/>
      <c r="E37" s="1423"/>
      <c r="F37" s="1005" t="s">
        <v>414</v>
      </c>
      <c r="G37" s="1006">
        <v>0</v>
      </c>
      <c r="H37" s="1007"/>
      <c r="I37" s="1008">
        <v>0</v>
      </c>
      <c r="J37" s="1009">
        <v>0</v>
      </c>
      <c r="K37" s="1463">
        <v>0</v>
      </c>
      <c r="L37" s="1464"/>
      <c r="M37" s="1010">
        <v>0</v>
      </c>
      <c r="N37" s="1011">
        <v>0</v>
      </c>
      <c r="O37" s="1011">
        <v>0</v>
      </c>
      <c r="P37" s="1463">
        <v>0</v>
      </c>
      <c r="Q37" s="1464"/>
      <c r="R37" s="1465">
        <v>0</v>
      </c>
      <c r="S37" s="1464"/>
      <c r="T37" s="1010">
        <v>0</v>
      </c>
      <c r="U37" s="1012">
        <v>0</v>
      </c>
      <c r="V37" s="1013"/>
      <c r="W37" s="1014">
        <v>0</v>
      </c>
      <c r="X37" s="1015">
        <v>0</v>
      </c>
      <c r="Y37" s="1014">
        <v>0</v>
      </c>
      <c r="Z37" s="1012">
        <v>0</v>
      </c>
      <c r="AA37" s="1014">
        <v>0</v>
      </c>
      <c r="AB37" s="1012">
        <v>0</v>
      </c>
      <c r="AC37" s="975"/>
    </row>
    <row r="38" spans="1:29" ht="15">
      <c r="A38" s="642"/>
      <c r="B38" s="972"/>
      <c r="C38" s="1424"/>
      <c r="D38" s="1425"/>
      <c r="E38" s="1426"/>
      <c r="F38" s="1016" t="s">
        <v>619</v>
      </c>
      <c r="G38" s="1017">
        <v>0</v>
      </c>
      <c r="H38" s="1018"/>
      <c r="I38" s="1019">
        <v>0</v>
      </c>
      <c r="J38" s="1020">
        <v>0</v>
      </c>
      <c r="K38" s="1466">
        <v>0</v>
      </c>
      <c r="L38" s="1467"/>
      <c r="M38" s="1020">
        <v>0</v>
      </c>
      <c r="N38" s="1022">
        <v>0</v>
      </c>
      <c r="O38" s="1022">
        <v>0</v>
      </c>
      <c r="P38" s="1466">
        <v>0</v>
      </c>
      <c r="Q38" s="1467"/>
      <c r="R38" s="1466">
        <v>0</v>
      </c>
      <c r="S38" s="1467"/>
      <c r="T38" s="1020">
        <v>0</v>
      </c>
      <c r="U38" s="1023">
        <v>0</v>
      </c>
      <c r="V38" s="1018"/>
      <c r="W38" s="1019">
        <v>0</v>
      </c>
      <c r="X38" s="1021">
        <v>0</v>
      </c>
      <c r="Y38" s="1019">
        <v>0</v>
      </c>
      <c r="Z38" s="1024">
        <v>0</v>
      </c>
      <c r="AA38" s="1019">
        <v>0</v>
      </c>
      <c r="AB38" s="1024">
        <v>0</v>
      </c>
      <c r="AC38" s="975"/>
    </row>
    <row r="39" spans="1:29" ht="15">
      <c r="A39" s="642"/>
      <c r="B39" s="972"/>
      <c r="C39" s="1460"/>
      <c r="D39" s="1461"/>
      <c r="E39" s="1462"/>
      <c r="F39" s="1016" t="s">
        <v>422</v>
      </c>
      <c r="G39" s="1017">
        <v>32600000</v>
      </c>
      <c r="H39" s="1018"/>
      <c r="I39" s="1019">
        <v>101777.31</v>
      </c>
      <c r="J39" s="1020">
        <v>101777.31</v>
      </c>
      <c r="K39" s="1466">
        <v>48222.69</v>
      </c>
      <c r="L39" s="1467"/>
      <c r="M39" s="1020">
        <v>133290.06</v>
      </c>
      <c r="N39" s="1022">
        <v>181512.75</v>
      </c>
      <c r="O39" s="1022">
        <v>15328.77</v>
      </c>
      <c r="P39" s="1466">
        <v>15328.77</v>
      </c>
      <c r="Q39" s="1467"/>
      <c r="R39" s="1466">
        <v>34671.230000000003</v>
      </c>
      <c r="S39" s="1467"/>
      <c r="T39" s="1020">
        <v>47054.34</v>
      </c>
      <c r="U39" s="1023">
        <v>81725.570000000007</v>
      </c>
      <c r="V39" s="1018"/>
      <c r="W39" s="1019">
        <v>916709.94</v>
      </c>
      <c r="X39" s="1021">
        <v>1002945.66</v>
      </c>
      <c r="Y39" s="1019">
        <v>15000000</v>
      </c>
      <c r="Z39" s="1024">
        <v>15000000</v>
      </c>
      <c r="AA39" s="1019">
        <v>16400000</v>
      </c>
      <c r="AB39" s="1024">
        <v>16500000</v>
      </c>
      <c r="AC39" s="975"/>
    </row>
    <row r="40" spans="1:29" ht="12.75" customHeight="1">
      <c r="A40" s="642"/>
      <c r="B40" s="972"/>
      <c r="C40" s="1418" t="s">
        <v>2814</v>
      </c>
      <c r="D40" s="1419"/>
      <c r="E40" s="1419"/>
      <c r="F40" s="1420"/>
      <c r="G40" s="1025">
        <v>32600000</v>
      </c>
      <c r="H40" s="1018"/>
      <c r="I40" s="1026">
        <v>101777.31</v>
      </c>
      <c r="J40" s="1027">
        <v>101777.31</v>
      </c>
      <c r="K40" s="1443">
        <v>48222.69</v>
      </c>
      <c r="L40" s="1444"/>
      <c r="M40" s="1027">
        <v>133290.06</v>
      </c>
      <c r="N40" s="1029">
        <v>181512.75</v>
      </c>
      <c r="O40" s="1029">
        <v>15328.77</v>
      </c>
      <c r="P40" s="1443">
        <v>15328.77</v>
      </c>
      <c r="Q40" s="1444"/>
      <c r="R40" s="1443">
        <v>34671.230000000003</v>
      </c>
      <c r="S40" s="1444"/>
      <c r="T40" s="1027">
        <v>47054.34</v>
      </c>
      <c r="U40" s="1030">
        <v>81725.570000000007</v>
      </c>
      <c r="V40" s="1018"/>
      <c r="W40" s="1026">
        <v>916709.94</v>
      </c>
      <c r="X40" s="1028">
        <v>1002945.66</v>
      </c>
      <c r="Y40" s="1026">
        <v>15000000</v>
      </c>
      <c r="Z40" s="1031">
        <v>15000000</v>
      </c>
      <c r="AA40" s="1026">
        <v>16400000</v>
      </c>
      <c r="AB40" s="1031">
        <v>16500000</v>
      </c>
      <c r="AC40" s="975"/>
    </row>
    <row r="41" spans="1:29" ht="12.75" customHeight="1">
      <c r="A41" s="642"/>
      <c r="B41" s="972"/>
      <c r="C41" s="1421" t="s">
        <v>1801</v>
      </c>
      <c r="D41" s="1422"/>
      <c r="E41" s="1423"/>
      <c r="F41" s="1005" t="s">
        <v>414</v>
      </c>
      <c r="G41" s="1006">
        <v>0</v>
      </c>
      <c r="H41" s="1007"/>
      <c r="I41" s="1008">
        <v>0</v>
      </c>
      <c r="J41" s="1009">
        <v>0</v>
      </c>
      <c r="K41" s="1463">
        <v>0</v>
      </c>
      <c r="L41" s="1464"/>
      <c r="M41" s="1010">
        <v>0</v>
      </c>
      <c r="N41" s="1011">
        <v>0</v>
      </c>
      <c r="O41" s="1011">
        <v>0</v>
      </c>
      <c r="P41" s="1463">
        <v>0</v>
      </c>
      <c r="Q41" s="1464"/>
      <c r="R41" s="1465">
        <v>0</v>
      </c>
      <c r="S41" s="1464"/>
      <c r="T41" s="1010">
        <v>0</v>
      </c>
      <c r="U41" s="1012">
        <v>0</v>
      </c>
      <c r="V41" s="1013"/>
      <c r="W41" s="1014">
        <v>0</v>
      </c>
      <c r="X41" s="1015">
        <v>0</v>
      </c>
      <c r="Y41" s="1014">
        <v>0</v>
      </c>
      <c r="Z41" s="1012">
        <v>0</v>
      </c>
      <c r="AA41" s="1014">
        <v>0</v>
      </c>
      <c r="AB41" s="1012">
        <v>0</v>
      </c>
      <c r="AC41" s="975"/>
    </row>
    <row r="42" spans="1:29" ht="15">
      <c r="A42" s="642"/>
      <c r="B42" s="972"/>
      <c r="C42" s="1424"/>
      <c r="D42" s="1425"/>
      <c r="E42" s="1426"/>
      <c r="F42" s="1016" t="s">
        <v>619</v>
      </c>
      <c r="G42" s="1017">
        <v>0</v>
      </c>
      <c r="H42" s="1018"/>
      <c r="I42" s="1019">
        <v>0</v>
      </c>
      <c r="J42" s="1020">
        <v>0</v>
      </c>
      <c r="K42" s="1466">
        <v>0</v>
      </c>
      <c r="L42" s="1467"/>
      <c r="M42" s="1020">
        <v>0</v>
      </c>
      <c r="N42" s="1022">
        <v>0</v>
      </c>
      <c r="O42" s="1022">
        <v>0</v>
      </c>
      <c r="P42" s="1466">
        <v>0</v>
      </c>
      <c r="Q42" s="1467"/>
      <c r="R42" s="1466">
        <v>0</v>
      </c>
      <c r="S42" s="1467"/>
      <c r="T42" s="1020">
        <v>0</v>
      </c>
      <c r="U42" s="1023">
        <v>0</v>
      </c>
      <c r="V42" s="1018"/>
      <c r="W42" s="1019">
        <v>0</v>
      </c>
      <c r="X42" s="1021">
        <v>0</v>
      </c>
      <c r="Y42" s="1019">
        <v>0</v>
      </c>
      <c r="Z42" s="1024">
        <v>0</v>
      </c>
      <c r="AA42" s="1019">
        <v>0</v>
      </c>
      <c r="AB42" s="1024">
        <v>0</v>
      </c>
      <c r="AC42" s="975"/>
    </row>
    <row r="43" spans="1:29" ht="15">
      <c r="A43" s="642"/>
      <c r="B43" s="972"/>
      <c r="C43" s="1460"/>
      <c r="D43" s="1461"/>
      <c r="E43" s="1462"/>
      <c r="F43" s="1016" t="s">
        <v>422</v>
      </c>
      <c r="G43" s="1017">
        <v>1037334</v>
      </c>
      <c r="H43" s="1018"/>
      <c r="I43" s="1019">
        <v>942748.87</v>
      </c>
      <c r="J43" s="1020">
        <v>942748.87</v>
      </c>
      <c r="K43" s="1466">
        <v>94585.13</v>
      </c>
      <c r="L43" s="1467"/>
      <c r="M43" s="1020">
        <v>0</v>
      </c>
      <c r="N43" s="1022">
        <v>94585.13</v>
      </c>
      <c r="O43" s="1022">
        <v>838.66</v>
      </c>
      <c r="P43" s="1466">
        <v>838.66</v>
      </c>
      <c r="Q43" s="1467"/>
      <c r="R43" s="1466">
        <v>-838.66</v>
      </c>
      <c r="S43" s="1467"/>
      <c r="T43" s="1020">
        <v>0</v>
      </c>
      <c r="U43" s="1023">
        <v>-838.66</v>
      </c>
      <c r="V43" s="1018"/>
      <c r="W43" s="1019">
        <v>0</v>
      </c>
      <c r="X43" s="1021">
        <v>0</v>
      </c>
      <c r="Y43" s="1019">
        <v>0</v>
      </c>
      <c r="Z43" s="1024">
        <v>0</v>
      </c>
      <c r="AA43" s="1019">
        <v>0</v>
      </c>
      <c r="AB43" s="1024">
        <v>1037334</v>
      </c>
      <c r="AC43" s="975"/>
    </row>
    <row r="44" spans="1:29" ht="12.75" customHeight="1">
      <c r="A44" s="642"/>
      <c r="B44" s="972"/>
      <c r="C44" s="1418" t="s">
        <v>2815</v>
      </c>
      <c r="D44" s="1419"/>
      <c r="E44" s="1419"/>
      <c r="F44" s="1420"/>
      <c r="G44" s="1025">
        <v>1037334</v>
      </c>
      <c r="H44" s="1018"/>
      <c r="I44" s="1026">
        <v>942748.87</v>
      </c>
      <c r="J44" s="1027">
        <v>942748.87</v>
      </c>
      <c r="K44" s="1443">
        <v>94585.13</v>
      </c>
      <c r="L44" s="1444"/>
      <c r="M44" s="1027">
        <v>0</v>
      </c>
      <c r="N44" s="1029">
        <v>94585.13</v>
      </c>
      <c r="O44" s="1029">
        <v>838.66</v>
      </c>
      <c r="P44" s="1443">
        <v>838.66</v>
      </c>
      <c r="Q44" s="1444"/>
      <c r="R44" s="1443">
        <v>-838.66</v>
      </c>
      <c r="S44" s="1444"/>
      <c r="T44" s="1027">
        <v>0</v>
      </c>
      <c r="U44" s="1030">
        <v>-838.66</v>
      </c>
      <c r="V44" s="1018"/>
      <c r="W44" s="1026">
        <v>0</v>
      </c>
      <c r="X44" s="1028">
        <v>0</v>
      </c>
      <c r="Y44" s="1026">
        <v>0</v>
      </c>
      <c r="Z44" s="1031">
        <v>0</v>
      </c>
      <c r="AA44" s="1026">
        <v>0</v>
      </c>
      <c r="AB44" s="1031">
        <v>1037334</v>
      </c>
      <c r="AC44" s="975"/>
    </row>
    <row r="45" spans="1:29" ht="12.75" customHeight="1">
      <c r="A45" s="642"/>
      <c r="B45" s="972"/>
      <c r="C45" s="1421" t="s">
        <v>1795</v>
      </c>
      <c r="D45" s="1422"/>
      <c r="E45" s="1423"/>
      <c r="F45" s="1005" t="s">
        <v>414</v>
      </c>
      <c r="G45" s="1006">
        <v>0</v>
      </c>
      <c r="H45" s="1007"/>
      <c r="I45" s="1008">
        <v>0</v>
      </c>
      <c r="J45" s="1009">
        <v>0</v>
      </c>
      <c r="K45" s="1463">
        <v>0</v>
      </c>
      <c r="L45" s="1464"/>
      <c r="M45" s="1010">
        <v>0</v>
      </c>
      <c r="N45" s="1011">
        <v>0</v>
      </c>
      <c r="O45" s="1011">
        <v>0</v>
      </c>
      <c r="P45" s="1463">
        <v>0</v>
      </c>
      <c r="Q45" s="1464"/>
      <c r="R45" s="1465">
        <v>0</v>
      </c>
      <c r="S45" s="1464"/>
      <c r="T45" s="1010">
        <v>0</v>
      </c>
      <c r="U45" s="1012">
        <v>0</v>
      </c>
      <c r="V45" s="1013"/>
      <c r="W45" s="1014">
        <v>0</v>
      </c>
      <c r="X45" s="1015">
        <v>0</v>
      </c>
      <c r="Y45" s="1014">
        <v>0</v>
      </c>
      <c r="Z45" s="1012">
        <v>0</v>
      </c>
      <c r="AA45" s="1014">
        <v>0</v>
      </c>
      <c r="AB45" s="1012">
        <v>0</v>
      </c>
      <c r="AC45" s="975"/>
    </row>
    <row r="46" spans="1:29" ht="15">
      <c r="A46" s="642"/>
      <c r="B46" s="972"/>
      <c r="C46" s="1424"/>
      <c r="D46" s="1425"/>
      <c r="E46" s="1426"/>
      <c r="F46" s="1016" t="s">
        <v>619</v>
      </c>
      <c r="G46" s="1017">
        <v>0</v>
      </c>
      <c r="H46" s="1018"/>
      <c r="I46" s="1019">
        <v>0</v>
      </c>
      <c r="J46" s="1020">
        <v>0</v>
      </c>
      <c r="K46" s="1466">
        <v>0</v>
      </c>
      <c r="L46" s="1467"/>
      <c r="M46" s="1020">
        <v>0</v>
      </c>
      <c r="N46" s="1022">
        <v>0</v>
      </c>
      <c r="O46" s="1022">
        <v>0</v>
      </c>
      <c r="P46" s="1466">
        <v>0</v>
      </c>
      <c r="Q46" s="1467"/>
      <c r="R46" s="1466">
        <v>0</v>
      </c>
      <c r="S46" s="1467"/>
      <c r="T46" s="1020">
        <v>0</v>
      </c>
      <c r="U46" s="1023">
        <v>0</v>
      </c>
      <c r="V46" s="1018"/>
      <c r="W46" s="1019">
        <v>0</v>
      </c>
      <c r="X46" s="1021">
        <v>0</v>
      </c>
      <c r="Y46" s="1019">
        <v>0</v>
      </c>
      <c r="Z46" s="1024">
        <v>0</v>
      </c>
      <c r="AA46" s="1019">
        <v>0</v>
      </c>
      <c r="AB46" s="1024">
        <v>0</v>
      </c>
      <c r="AC46" s="975"/>
    </row>
    <row r="47" spans="1:29" ht="15">
      <c r="A47" s="642"/>
      <c r="B47" s="972"/>
      <c r="C47" s="1460"/>
      <c r="D47" s="1461"/>
      <c r="E47" s="1462"/>
      <c r="F47" s="1016" t="s">
        <v>422</v>
      </c>
      <c r="G47" s="1017">
        <v>8903000</v>
      </c>
      <c r="H47" s="1018"/>
      <c r="I47" s="1019">
        <v>44964.46</v>
      </c>
      <c r="J47" s="1020">
        <v>44964.46</v>
      </c>
      <c r="K47" s="1466">
        <v>-1100000</v>
      </c>
      <c r="L47" s="1467"/>
      <c r="M47" s="1020">
        <v>1100000</v>
      </c>
      <c r="N47" s="1022">
        <v>0</v>
      </c>
      <c r="O47" s="1022">
        <v>44964.46</v>
      </c>
      <c r="P47" s="1466">
        <v>44964.46</v>
      </c>
      <c r="Q47" s="1467"/>
      <c r="R47" s="1466">
        <v>-1100000</v>
      </c>
      <c r="S47" s="1467"/>
      <c r="T47" s="1020">
        <v>1100000</v>
      </c>
      <c r="U47" s="1023">
        <v>0</v>
      </c>
      <c r="V47" s="1018"/>
      <c r="W47" s="1019">
        <v>5455035.54</v>
      </c>
      <c r="X47" s="1021">
        <v>265035.53999999998</v>
      </c>
      <c r="Y47" s="1019">
        <v>3403000</v>
      </c>
      <c r="Z47" s="1024">
        <v>1103000</v>
      </c>
      <c r="AA47" s="1019">
        <v>0</v>
      </c>
      <c r="AB47" s="1024">
        <v>7490000</v>
      </c>
      <c r="AC47" s="975"/>
    </row>
    <row r="48" spans="1:29" ht="12.75" customHeight="1">
      <c r="A48" s="642"/>
      <c r="B48" s="972"/>
      <c r="C48" s="1418" t="s">
        <v>2816</v>
      </c>
      <c r="D48" s="1419"/>
      <c r="E48" s="1419"/>
      <c r="F48" s="1420"/>
      <c r="G48" s="1025">
        <v>8903000</v>
      </c>
      <c r="H48" s="1018"/>
      <c r="I48" s="1026">
        <v>44964.46</v>
      </c>
      <c r="J48" s="1027">
        <v>44964.46</v>
      </c>
      <c r="K48" s="1443">
        <v>-1100000</v>
      </c>
      <c r="L48" s="1444"/>
      <c r="M48" s="1027">
        <v>1100000</v>
      </c>
      <c r="N48" s="1029">
        <v>0</v>
      </c>
      <c r="O48" s="1029">
        <v>44964.46</v>
      </c>
      <c r="P48" s="1443">
        <v>44964.46</v>
      </c>
      <c r="Q48" s="1444"/>
      <c r="R48" s="1443">
        <v>-1100000</v>
      </c>
      <c r="S48" s="1444"/>
      <c r="T48" s="1027">
        <v>1100000</v>
      </c>
      <c r="U48" s="1030">
        <v>0</v>
      </c>
      <c r="V48" s="1018"/>
      <c r="W48" s="1026">
        <v>5455035.54</v>
      </c>
      <c r="X48" s="1028">
        <v>265035.53999999998</v>
      </c>
      <c r="Y48" s="1026">
        <v>3403000</v>
      </c>
      <c r="Z48" s="1031">
        <v>1103000</v>
      </c>
      <c r="AA48" s="1026">
        <v>0</v>
      </c>
      <c r="AB48" s="1031">
        <v>7490000</v>
      </c>
      <c r="AC48" s="975"/>
    </row>
    <row r="49" spans="1:29" ht="12.75" customHeight="1">
      <c r="A49" s="642"/>
      <c r="B49" s="972"/>
      <c r="C49" s="1421" t="s">
        <v>1793</v>
      </c>
      <c r="D49" s="1422"/>
      <c r="E49" s="1423"/>
      <c r="F49" s="1005" t="s">
        <v>414</v>
      </c>
      <c r="G49" s="1006">
        <v>0</v>
      </c>
      <c r="H49" s="1007"/>
      <c r="I49" s="1008">
        <v>0</v>
      </c>
      <c r="J49" s="1009">
        <v>0</v>
      </c>
      <c r="K49" s="1463">
        <v>0</v>
      </c>
      <c r="L49" s="1464"/>
      <c r="M49" s="1010">
        <v>0</v>
      </c>
      <c r="N49" s="1011">
        <v>0</v>
      </c>
      <c r="O49" s="1011">
        <v>0</v>
      </c>
      <c r="P49" s="1463">
        <v>0</v>
      </c>
      <c r="Q49" s="1464"/>
      <c r="R49" s="1465">
        <v>0</v>
      </c>
      <c r="S49" s="1464"/>
      <c r="T49" s="1010">
        <v>0</v>
      </c>
      <c r="U49" s="1012">
        <v>0</v>
      </c>
      <c r="V49" s="1013"/>
      <c r="W49" s="1014">
        <v>0</v>
      </c>
      <c r="X49" s="1015">
        <v>0</v>
      </c>
      <c r="Y49" s="1014">
        <v>0</v>
      </c>
      <c r="Z49" s="1012">
        <v>0</v>
      </c>
      <c r="AA49" s="1014">
        <v>0</v>
      </c>
      <c r="AB49" s="1012">
        <v>0</v>
      </c>
      <c r="AC49" s="975"/>
    </row>
    <row r="50" spans="1:29" ht="15">
      <c r="A50" s="642"/>
      <c r="B50" s="972"/>
      <c r="C50" s="1424"/>
      <c r="D50" s="1425"/>
      <c r="E50" s="1426"/>
      <c r="F50" s="1016" t="s">
        <v>619</v>
      </c>
      <c r="G50" s="1017">
        <v>0</v>
      </c>
      <c r="H50" s="1018"/>
      <c r="I50" s="1019">
        <v>0</v>
      </c>
      <c r="J50" s="1020">
        <v>0</v>
      </c>
      <c r="K50" s="1466">
        <v>0</v>
      </c>
      <c r="L50" s="1467"/>
      <c r="M50" s="1020">
        <v>0</v>
      </c>
      <c r="N50" s="1022">
        <v>0</v>
      </c>
      <c r="O50" s="1022">
        <v>0</v>
      </c>
      <c r="P50" s="1466">
        <v>0</v>
      </c>
      <c r="Q50" s="1467"/>
      <c r="R50" s="1466">
        <v>0</v>
      </c>
      <c r="S50" s="1467"/>
      <c r="T50" s="1020">
        <v>0</v>
      </c>
      <c r="U50" s="1023">
        <v>0</v>
      </c>
      <c r="V50" s="1018"/>
      <c r="W50" s="1019">
        <v>0</v>
      </c>
      <c r="X50" s="1021">
        <v>0</v>
      </c>
      <c r="Y50" s="1019">
        <v>0</v>
      </c>
      <c r="Z50" s="1024">
        <v>0</v>
      </c>
      <c r="AA50" s="1019">
        <v>0</v>
      </c>
      <c r="AB50" s="1024">
        <v>0</v>
      </c>
      <c r="AC50" s="975"/>
    </row>
    <row r="51" spans="1:29" ht="15">
      <c r="A51" s="642"/>
      <c r="B51" s="972"/>
      <c r="C51" s="1460"/>
      <c r="D51" s="1461"/>
      <c r="E51" s="1462"/>
      <c r="F51" s="1016" t="s">
        <v>422</v>
      </c>
      <c r="G51" s="1017">
        <v>9381927.4700000007</v>
      </c>
      <c r="H51" s="1018"/>
      <c r="I51" s="1019">
        <v>8989201.5399999991</v>
      </c>
      <c r="J51" s="1020">
        <v>8867760.5099999998</v>
      </c>
      <c r="K51" s="1466">
        <v>193941.35</v>
      </c>
      <c r="L51" s="1467"/>
      <c r="M51" s="1020">
        <v>-193941.65</v>
      </c>
      <c r="N51" s="1022">
        <v>-0.3</v>
      </c>
      <c r="O51" s="1022">
        <v>9963025.4299999997</v>
      </c>
      <c r="P51" s="1466">
        <v>9077272.5999999996</v>
      </c>
      <c r="Q51" s="1467"/>
      <c r="R51" s="1466">
        <v>73877.820000000007</v>
      </c>
      <c r="S51" s="1467"/>
      <c r="T51" s="1020">
        <v>7604.72</v>
      </c>
      <c r="U51" s="1023">
        <v>81482.539999999994</v>
      </c>
      <c r="V51" s="1018"/>
      <c r="W51" s="1019">
        <v>392726.23</v>
      </c>
      <c r="X51" s="1021">
        <v>136420.76999999999</v>
      </c>
      <c r="Y51" s="1019">
        <v>0</v>
      </c>
      <c r="Z51" s="1024">
        <v>0</v>
      </c>
      <c r="AA51" s="1019">
        <v>121441.0300000009</v>
      </c>
      <c r="AB51" s="1024">
        <v>86751.560000001075</v>
      </c>
      <c r="AC51" s="975"/>
    </row>
    <row r="52" spans="1:29" ht="12.75" customHeight="1">
      <c r="A52" s="642"/>
      <c r="B52" s="972"/>
      <c r="C52" s="1418" t="s">
        <v>2817</v>
      </c>
      <c r="D52" s="1419"/>
      <c r="E52" s="1419"/>
      <c r="F52" s="1420"/>
      <c r="G52" s="1025">
        <v>9381927.4700000007</v>
      </c>
      <c r="H52" s="1018"/>
      <c r="I52" s="1026">
        <v>8989201.5399999991</v>
      </c>
      <c r="J52" s="1027">
        <v>8867760.5099999998</v>
      </c>
      <c r="K52" s="1443">
        <v>193941.35</v>
      </c>
      <c r="L52" s="1444"/>
      <c r="M52" s="1027">
        <v>-193941.65</v>
      </c>
      <c r="N52" s="1029">
        <v>-0.3</v>
      </c>
      <c r="O52" s="1029">
        <v>9963025.4299999997</v>
      </c>
      <c r="P52" s="1443">
        <v>9077272.5999999996</v>
      </c>
      <c r="Q52" s="1444"/>
      <c r="R52" s="1443">
        <v>73877.820000000007</v>
      </c>
      <c r="S52" s="1444"/>
      <c r="T52" s="1027">
        <v>7604.72</v>
      </c>
      <c r="U52" s="1030">
        <v>81482.539999999994</v>
      </c>
      <c r="V52" s="1018"/>
      <c r="W52" s="1026">
        <v>392726.23</v>
      </c>
      <c r="X52" s="1028">
        <v>136420.76999999999</v>
      </c>
      <c r="Y52" s="1026">
        <v>0</v>
      </c>
      <c r="Z52" s="1031">
        <v>0</v>
      </c>
      <c r="AA52" s="1026">
        <v>121441.0300000009</v>
      </c>
      <c r="AB52" s="1031">
        <v>86751.560000001075</v>
      </c>
      <c r="AC52" s="975"/>
    </row>
    <row r="53" spans="1:29" ht="12.75" customHeight="1">
      <c r="A53" s="642"/>
      <c r="B53" s="972"/>
      <c r="C53" s="1421" t="s">
        <v>1794</v>
      </c>
      <c r="D53" s="1422"/>
      <c r="E53" s="1423"/>
      <c r="F53" s="1005" t="s">
        <v>414</v>
      </c>
      <c r="G53" s="1006">
        <v>0</v>
      </c>
      <c r="H53" s="1007"/>
      <c r="I53" s="1008">
        <v>0</v>
      </c>
      <c r="J53" s="1009">
        <v>0</v>
      </c>
      <c r="K53" s="1463">
        <v>0</v>
      </c>
      <c r="L53" s="1464"/>
      <c r="M53" s="1010">
        <v>0</v>
      </c>
      <c r="N53" s="1011">
        <v>0</v>
      </c>
      <c r="O53" s="1011">
        <v>0</v>
      </c>
      <c r="P53" s="1463">
        <v>0</v>
      </c>
      <c r="Q53" s="1464"/>
      <c r="R53" s="1465">
        <v>0</v>
      </c>
      <c r="S53" s="1464"/>
      <c r="T53" s="1010">
        <v>0</v>
      </c>
      <c r="U53" s="1012">
        <v>0</v>
      </c>
      <c r="V53" s="1013"/>
      <c r="W53" s="1014">
        <v>0</v>
      </c>
      <c r="X53" s="1015">
        <v>0</v>
      </c>
      <c r="Y53" s="1014">
        <v>0</v>
      </c>
      <c r="Z53" s="1012">
        <v>0</v>
      </c>
      <c r="AA53" s="1014">
        <v>0</v>
      </c>
      <c r="AB53" s="1012">
        <v>0</v>
      </c>
      <c r="AC53" s="975"/>
    </row>
    <row r="54" spans="1:29" ht="15">
      <c r="A54" s="642"/>
      <c r="B54" s="972"/>
      <c r="C54" s="1424"/>
      <c r="D54" s="1425"/>
      <c r="E54" s="1426"/>
      <c r="F54" s="1016" t="s">
        <v>619</v>
      </c>
      <c r="G54" s="1017">
        <v>-20700</v>
      </c>
      <c r="H54" s="1018"/>
      <c r="I54" s="1019">
        <v>-20700</v>
      </c>
      <c r="J54" s="1020">
        <v>-20700</v>
      </c>
      <c r="K54" s="1466">
        <v>0</v>
      </c>
      <c r="L54" s="1467"/>
      <c r="M54" s="1020">
        <v>0</v>
      </c>
      <c r="N54" s="1022">
        <v>0</v>
      </c>
      <c r="O54" s="1022">
        <v>-20700</v>
      </c>
      <c r="P54" s="1466">
        <v>-20700</v>
      </c>
      <c r="Q54" s="1467"/>
      <c r="R54" s="1466">
        <v>0</v>
      </c>
      <c r="S54" s="1467"/>
      <c r="T54" s="1020">
        <v>0</v>
      </c>
      <c r="U54" s="1023">
        <v>0</v>
      </c>
      <c r="V54" s="1018"/>
      <c r="W54" s="1019">
        <v>0</v>
      </c>
      <c r="X54" s="1021">
        <v>0</v>
      </c>
      <c r="Y54" s="1019">
        <v>0</v>
      </c>
      <c r="Z54" s="1024">
        <v>0</v>
      </c>
      <c r="AA54" s="1019">
        <v>0</v>
      </c>
      <c r="AB54" s="1024">
        <v>0</v>
      </c>
      <c r="AC54" s="975"/>
    </row>
    <row r="55" spans="1:29" ht="15">
      <c r="A55" s="642"/>
      <c r="B55" s="972"/>
      <c r="C55" s="1460"/>
      <c r="D55" s="1461"/>
      <c r="E55" s="1462"/>
      <c r="F55" s="1016" t="s">
        <v>422</v>
      </c>
      <c r="G55" s="1017">
        <v>22852902.559999999</v>
      </c>
      <c r="H55" s="1018"/>
      <c r="I55" s="1019">
        <v>22318719.68</v>
      </c>
      <c r="J55" s="1020">
        <v>22207531.440000001</v>
      </c>
      <c r="K55" s="1466">
        <v>534182.88</v>
      </c>
      <c r="L55" s="1467"/>
      <c r="M55" s="1020">
        <v>-150862.99</v>
      </c>
      <c r="N55" s="1022">
        <v>383319.89</v>
      </c>
      <c r="O55" s="1022">
        <v>21571461.59</v>
      </c>
      <c r="P55" s="1466">
        <v>21571461.59</v>
      </c>
      <c r="Q55" s="1467"/>
      <c r="R55" s="1466">
        <v>978355.24</v>
      </c>
      <c r="S55" s="1467"/>
      <c r="T55" s="1020">
        <v>-346325.1</v>
      </c>
      <c r="U55" s="1023">
        <v>632030.14</v>
      </c>
      <c r="V55" s="1018"/>
      <c r="W55" s="1019">
        <v>150862.99</v>
      </c>
      <c r="X55" s="1021">
        <v>1002698.97</v>
      </c>
      <c r="Y55" s="1019">
        <v>0</v>
      </c>
      <c r="Z55" s="1024">
        <v>0</v>
      </c>
      <c r="AA55" s="1019">
        <v>111188.23999999731</v>
      </c>
      <c r="AB55" s="1024">
        <v>-353288.14000000118</v>
      </c>
      <c r="AC55" s="975"/>
    </row>
    <row r="56" spans="1:29" ht="12.75" customHeight="1">
      <c r="A56" s="642"/>
      <c r="B56" s="972"/>
      <c r="C56" s="1418" t="s">
        <v>2818</v>
      </c>
      <c r="D56" s="1419"/>
      <c r="E56" s="1419"/>
      <c r="F56" s="1420"/>
      <c r="G56" s="1025">
        <v>22832202.559999999</v>
      </c>
      <c r="H56" s="1018"/>
      <c r="I56" s="1026">
        <v>22298019.68</v>
      </c>
      <c r="J56" s="1027">
        <v>22186831.440000001</v>
      </c>
      <c r="K56" s="1443">
        <v>534182.88</v>
      </c>
      <c r="L56" s="1444"/>
      <c r="M56" s="1027">
        <v>-150862.99</v>
      </c>
      <c r="N56" s="1029">
        <v>383319.89</v>
      </c>
      <c r="O56" s="1029">
        <v>21550761.59</v>
      </c>
      <c r="P56" s="1443">
        <v>21550761.59</v>
      </c>
      <c r="Q56" s="1444"/>
      <c r="R56" s="1443">
        <v>978355.24</v>
      </c>
      <c r="S56" s="1444"/>
      <c r="T56" s="1027">
        <v>-346325.1</v>
      </c>
      <c r="U56" s="1030">
        <v>632030.14</v>
      </c>
      <c r="V56" s="1018"/>
      <c r="W56" s="1026">
        <v>150862.99</v>
      </c>
      <c r="X56" s="1028">
        <v>1002698.97</v>
      </c>
      <c r="Y56" s="1026">
        <v>0</v>
      </c>
      <c r="Z56" s="1031">
        <v>0</v>
      </c>
      <c r="AA56" s="1026">
        <v>111188.23999999731</v>
      </c>
      <c r="AB56" s="1031">
        <v>-353288.14000000118</v>
      </c>
      <c r="AC56" s="975"/>
    </row>
    <row r="57" spans="1:29" ht="12.75" customHeight="1">
      <c r="A57" s="642"/>
      <c r="B57" s="972"/>
      <c r="C57" s="1421" t="s">
        <v>1791</v>
      </c>
      <c r="D57" s="1422"/>
      <c r="E57" s="1423"/>
      <c r="F57" s="1005" t="s">
        <v>414</v>
      </c>
      <c r="G57" s="1006">
        <v>0</v>
      </c>
      <c r="H57" s="1007"/>
      <c r="I57" s="1008">
        <v>0</v>
      </c>
      <c r="J57" s="1009">
        <v>0</v>
      </c>
      <c r="K57" s="1463">
        <v>0</v>
      </c>
      <c r="L57" s="1464"/>
      <c r="M57" s="1010">
        <v>0</v>
      </c>
      <c r="N57" s="1011">
        <v>0</v>
      </c>
      <c r="O57" s="1011">
        <v>0</v>
      </c>
      <c r="P57" s="1463">
        <v>0</v>
      </c>
      <c r="Q57" s="1464"/>
      <c r="R57" s="1465">
        <v>0</v>
      </c>
      <c r="S57" s="1464"/>
      <c r="T57" s="1010">
        <v>0</v>
      </c>
      <c r="U57" s="1012">
        <v>0</v>
      </c>
      <c r="V57" s="1013"/>
      <c r="W57" s="1014">
        <v>0</v>
      </c>
      <c r="X57" s="1015">
        <v>0</v>
      </c>
      <c r="Y57" s="1014">
        <v>0</v>
      </c>
      <c r="Z57" s="1012">
        <v>0</v>
      </c>
      <c r="AA57" s="1014">
        <v>0</v>
      </c>
      <c r="AB57" s="1012">
        <v>0</v>
      </c>
      <c r="AC57" s="975"/>
    </row>
    <row r="58" spans="1:29" ht="15">
      <c r="A58" s="642"/>
      <c r="B58" s="972"/>
      <c r="C58" s="1424"/>
      <c r="D58" s="1425"/>
      <c r="E58" s="1426"/>
      <c r="F58" s="1016" t="s">
        <v>619</v>
      </c>
      <c r="G58" s="1017">
        <v>0</v>
      </c>
      <c r="H58" s="1018"/>
      <c r="I58" s="1019">
        <v>0</v>
      </c>
      <c r="J58" s="1020">
        <v>0</v>
      </c>
      <c r="K58" s="1466">
        <v>0</v>
      </c>
      <c r="L58" s="1467"/>
      <c r="M58" s="1020">
        <v>0</v>
      </c>
      <c r="N58" s="1022">
        <v>0</v>
      </c>
      <c r="O58" s="1022">
        <v>0</v>
      </c>
      <c r="P58" s="1466">
        <v>0</v>
      </c>
      <c r="Q58" s="1467"/>
      <c r="R58" s="1466">
        <v>0</v>
      </c>
      <c r="S58" s="1467"/>
      <c r="T58" s="1020">
        <v>0</v>
      </c>
      <c r="U58" s="1023">
        <v>0</v>
      </c>
      <c r="V58" s="1018"/>
      <c r="W58" s="1019">
        <v>0</v>
      </c>
      <c r="X58" s="1021">
        <v>0</v>
      </c>
      <c r="Y58" s="1019">
        <v>0</v>
      </c>
      <c r="Z58" s="1024">
        <v>0</v>
      </c>
      <c r="AA58" s="1019">
        <v>0</v>
      </c>
      <c r="AB58" s="1024">
        <v>0</v>
      </c>
      <c r="AC58" s="975"/>
    </row>
    <row r="59" spans="1:29" ht="15">
      <c r="A59" s="642"/>
      <c r="B59" s="972"/>
      <c r="C59" s="1460"/>
      <c r="D59" s="1461"/>
      <c r="E59" s="1462"/>
      <c r="F59" s="1016" t="s">
        <v>422</v>
      </c>
      <c r="G59" s="1017">
        <v>2855204.35</v>
      </c>
      <c r="H59" s="1018"/>
      <c r="I59" s="1019">
        <v>2855204.35</v>
      </c>
      <c r="J59" s="1020">
        <v>2853754.35</v>
      </c>
      <c r="K59" s="1466">
        <v>0</v>
      </c>
      <c r="L59" s="1467"/>
      <c r="M59" s="1020">
        <v>0</v>
      </c>
      <c r="N59" s="1022">
        <v>0</v>
      </c>
      <c r="O59" s="1022">
        <v>2799997.71</v>
      </c>
      <c r="P59" s="1466">
        <v>2799997.71</v>
      </c>
      <c r="Q59" s="1467"/>
      <c r="R59" s="1466">
        <v>-79915.199999999997</v>
      </c>
      <c r="S59" s="1467"/>
      <c r="T59" s="1020">
        <v>79915.199999999997</v>
      </c>
      <c r="U59" s="1023">
        <v>0</v>
      </c>
      <c r="V59" s="1018"/>
      <c r="W59" s="1019">
        <v>0</v>
      </c>
      <c r="X59" s="1021">
        <v>0</v>
      </c>
      <c r="Y59" s="1019">
        <v>0</v>
      </c>
      <c r="Z59" s="1024">
        <v>0</v>
      </c>
      <c r="AA59" s="1019">
        <v>1450</v>
      </c>
      <c r="AB59" s="1024">
        <v>55206.64000000013</v>
      </c>
      <c r="AC59" s="975"/>
    </row>
    <row r="60" spans="1:29" ht="12.75" customHeight="1">
      <c r="A60" s="642"/>
      <c r="B60" s="972"/>
      <c r="C60" s="1418" t="s">
        <v>2819</v>
      </c>
      <c r="D60" s="1419"/>
      <c r="E60" s="1419"/>
      <c r="F60" s="1420"/>
      <c r="G60" s="1025">
        <v>2855204.35</v>
      </c>
      <c r="H60" s="1018"/>
      <c r="I60" s="1026">
        <v>2855204.35</v>
      </c>
      <c r="J60" s="1027">
        <v>2853754.35</v>
      </c>
      <c r="K60" s="1443">
        <v>0</v>
      </c>
      <c r="L60" s="1444"/>
      <c r="M60" s="1027">
        <v>0</v>
      </c>
      <c r="N60" s="1029">
        <v>0</v>
      </c>
      <c r="O60" s="1029">
        <v>2799997.71</v>
      </c>
      <c r="P60" s="1443">
        <v>2799997.71</v>
      </c>
      <c r="Q60" s="1444"/>
      <c r="R60" s="1443">
        <v>-79915.199999999997</v>
      </c>
      <c r="S60" s="1444"/>
      <c r="T60" s="1027">
        <v>79915.199999999997</v>
      </c>
      <c r="U60" s="1030">
        <v>0</v>
      </c>
      <c r="V60" s="1018"/>
      <c r="W60" s="1026">
        <v>0</v>
      </c>
      <c r="X60" s="1028">
        <v>0</v>
      </c>
      <c r="Y60" s="1026">
        <v>0</v>
      </c>
      <c r="Z60" s="1031">
        <v>0</v>
      </c>
      <c r="AA60" s="1026">
        <v>1450</v>
      </c>
      <c r="AB60" s="1031">
        <v>55206.64000000013</v>
      </c>
      <c r="AC60" s="975"/>
    </row>
    <row r="61" spans="1:29" ht="12.75" customHeight="1">
      <c r="A61" s="642"/>
      <c r="B61" s="972"/>
      <c r="C61" s="1421" t="s">
        <v>1789</v>
      </c>
      <c r="D61" s="1422"/>
      <c r="E61" s="1423"/>
      <c r="F61" s="1005" t="s">
        <v>414</v>
      </c>
      <c r="G61" s="1006">
        <v>0</v>
      </c>
      <c r="H61" s="1007"/>
      <c r="I61" s="1008">
        <v>0</v>
      </c>
      <c r="J61" s="1009">
        <v>0</v>
      </c>
      <c r="K61" s="1463">
        <v>0</v>
      </c>
      <c r="L61" s="1464"/>
      <c r="M61" s="1010">
        <v>0</v>
      </c>
      <c r="N61" s="1011">
        <v>0</v>
      </c>
      <c r="O61" s="1011">
        <v>0</v>
      </c>
      <c r="P61" s="1463">
        <v>0</v>
      </c>
      <c r="Q61" s="1464"/>
      <c r="R61" s="1465">
        <v>0</v>
      </c>
      <c r="S61" s="1464"/>
      <c r="T61" s="1010">
        <v>0</v>
      </c>
      <c r="U61" s="1012">
        <v>0</v>
      </c>
      <c r="V61" s="1013"/>
      <c r="W61" s="1014">
        <v>0</v>
      </c>
      <c r="X61" s="1015">
        <v>0</v>
      </c>
      <c r="Y61" s="1014">
        <v>0</v>
      </c>
      <c r="Z61" s="1012">
        <v>0</v>
      </c>
      <c r="AA61" s="1014">
        <v>0</v>
      </c>
      <c r="AB61" s="1012">
        <v>0</v>
      </c>
      <c r="AC61" s="975"/>
    </row>
    <row r="62" spans="1:29" ht="15">
      <c r="A62" s="642"/>
      <c r="B62" s="972"/>
      <c r="C62" s="1424"/>
      <c r="D62" s="1425"/>
      <c r="E62" s="1426"/>
      <c r="F62" s="1016" t="s">
        <v>619</v>
      </c>
      <c r="G62" s="1017">
        <v>0</v>
      </c>
      <c r="H62" s="1018"/>
      <c r="I62" s="1019">
        <v>0</v>
      </c>
      <c r="J62" s="1020">
        <v>0</v>
      </c>
      <c r="K62" s="1466">
        <v>0</v>
      </c>
      <c r="L62" s="1467"/>
      <c r="M62" s="1020">
        <v>0</v>
      </c>
      <c r="N62" s="1022">
        <v>0</v>
      </c>
      <c r="O62" s="1022">
        <v>0</v>
      </c>
      <c r="P62" s="1466">
        <v>0</v>
      </c>
      <c r="Q62" s="1467"/>
      <c r="R62" s="1466">
        <v>0</v>
      </c>
      <c r="S62" s="1467"/>
      <c r="T62" s="1020">
        <v>0</v>
      </c>
      <c r="U62" s="1023">
        <v>0</v>
      </c>
      <c r="V62" s="1018"/>
      <c r="W62" s="1019">
        <v>0</v>
      </c>
      <c r="X62" s="1021">
        <v>0</v>
      </c>
      <c r="Y62" s="1019">
        <v>0</v>
      </c>
      <c r="Z62" s="1024">
        <v>0</v>
      </c>
      <c r="AA62" s="1019">
        <v>0</v>
      </c>
      <c r="AB62" s="1024">
        <v>0</v>
      </c>
      <c r="AC62" s="975"/>
    </row>
    <row r="63" spans="1:29" ht="15">
      <c r="A63" s="642"/>
      <c r="B63" s="972"/>
      <c r="C63" s="1460"/>
      <c r="D63" s="1461"/>
      <c r="E63" s="1462"/>
      <c r="F63" s="1016" t="s">
        <v>422</v>
      </c>
      <c r="G63" s="1017">
        <v>11783570.779999999</v>
      </c>
      <c r="H63" s="1018"/>
      <c r="I63" s="1019">
        <v>2323645</v>
      </c>
      <c r="J63" s="1020">
        <v>1666194.72</v>
      </c>
      <c r="K63" s="1466">
        <v>36000</v>
      </c>
      <c r="L63" s="1467"/>
      <c r="M63" s="1020">
        <v>0</v>
      </c>
      <c r="N63" s="1022">
        <v>36000</v>
      </c>
      <c r="O63" s="1022">
        <v>762665.19</v>
      </c>
      <c r="P63" s="1466">
        <v>1117383.23</v>
      </c>
      <c r="Q63" s="1467"/>
      <c r="R63" s="1466">
        <v>-100621.54</v>
      </c>
      <c r="S63" s="1467"/>
      <c r="T63" s="1020">
        <v>0</v>
      </c>
      <c r="U63" s="1023">
        <v>-100621.54</v>
      </c>
      <c r="V63" s="1018"/>
      <c r="W63" s="1019">
        <v>1430394.78</v>
      </c>
      <c r="X63" s="1021">
        <v>0</v>
      </c>
      <c r="Y63" s="1019">
        <v>1500000</v>
      </c>
      <c r="Z63" s="1024">
        <v>0</v>
      </c>
      <c r="AA63" s="1019">
        <v>7150981.2799999993</v>
      </c>
      <c r="AB63" s="1024">
        <v>10766809.089999998</v>
      </c>
      <c r="AC63" s="975"/>
    </row>
    <row r="64" spans="1:29" ht="12.75" customHeight="1">
      <c r="A64" s="642"/>
      <c r="B64" s="972"/>
      <c r="C64" s="1418" t="s">
        <v>2820</v>
      </c>
      <c r="D64" s="1419"/>
      <c r="E64" s="1419"/>
      <c r="F64" s="1420"/>
      <c r="G64" s="1025">
        <v>11783570.779999999</v>
      </c>
      <c r="H64" s="1018"/>
      <c r="I64" s="1026">
        <v>2323645</v>
      </c>
      <c r="J64" s="1027">
        <v>1666194.72</v>
      </c>
      <c r="K64" s="1443">
        <v>36000</v>
      </c>
      <c r="L64" s="1444"/>
      <c r="M64" s="1027">
        <v>0</v>
      </c>
      <c r="N64" s="1029">
        <v>36000</v>
      </c>
      <c r="O64" s="1029">
        <v>762665.19</v>
      </c>
      <c r="P64" s="1443">
        <v>1117383.23</v>
      </c>
      <c r="Q64" s="1444"/>
      <c r="R64" s="1443">
        <v>-100621.54</v>
      </c>
      <c r="S64" s="1444"/>
      <c r="T64" s="1027">
        <v>0</v>
      </c>
      <c r="U64" s="1030">
        <v>-100621.54</v>
      </c>
      <c r="V64" s="1018"/>
      <c r="W64" s="1026">
        <v>1430394.78</v>
      </c>
      <c r="X64" s="1028">
        <v>0</v>
      </c>
      <c r="Y64" s="1026">
        <v>1500000</v>
      </c>
      <c r="Z64" s="1031">
        <v>0</v>
      </c>
      <c r="AA64" s="1026">
        <v>7150981.2799999993</v>
      </c>
      <c r="AB64" s="1031">
        <v>10766809.089999998</v>
      </c>
      <c r="AC64" s="975"/>
    </row>
    <row r="65" spans="1:29" ht="15">
      <c r="A65" s="642"/>
      <c r="B65" s="972"/>
      <c r="C65" s="1421" t="s">
        <v>1787</v>
      </c>
      <c r="D65" s="1422"/>
      <c r="E65" s="1423"/>
      <c r="F65" s="1005" t="s">
        <v>414</v>
      </c>
      <c r="G65" s="1006">
        <v>0</v>
      </c>
      <c r="H65" s="1007"/>
      <c r="I65" s="1008">
        <v>0</v>
      </c>
      <c r="J65" s="1009">
        <v>0</v>
      </c>
      <c r="K65" s="1463">
        <v>0</v>
      </c>
      <c r="L65" s="1464"/>
      <c r="M65" s="1010">
        <v>0</v>
      </c>
      <c r="N65" s="1011">
        <v>0</v>
      </c>
      <c r="O65" s="1011">
        <v>0</v>
      </c>
      <c r="P65" s="1463">
        <v>0</v>
      </c>
      <c r="Q65" s="1464"/>
      <c r="R65" s="1465">
        <v>0</v>
      </c>
      <c r="S65" s="1464"/>
      <c r="T65" s="1010">
        <v>0</v>
      </c>
      <c r="U65" s="1012">
        <v>0</v>
      </c>
      <c r="V65" s="1013"/>
      <c r="W65" s="1014">
        <v>0</v>
      </c>
      <c r="X65" s="1015">
        <v>0</v>
      </c>
      <c r="Y65" s="1014">
        <v>0</v>
      </c>
      <c r="Z65" s="1012">
        <v>0</v>
      </c>
      <c r="AA65" s="1014">
        <v>0</v>
      </c>
      <c r="AB65" s="1012">
        <v>0</v>
      </c>
      <c r="AC65" s="975"/>
    </row>
    <row r="66" spans="1:29" ht="15">
      <c r="A66" s="642"/>
      <c r="B66" s="972"/>
      <c r="C66" s="1424"/>
      <c r="D66" s="1425"/>
      <c r="E66" s="1426"/>
      <c r="F66" s="1016" t="s">
        <v>619</v>
      </c>
      <c r="G66" s="1017">
        <v>1135257.1000000001</v>
      </c>
      <c r="H66" s="1018"/>
      <c r="I66" s="1019">
        <v>935263.85</v>
      </c>
      <c r="J66" s="1020">
        <v>811618.49</v>
      </c>
      <c r="K66" s="1466">
        <v>149993.25</v>
      </c>
      <c r="L66" s="1467"/>
      <c r="M66" s="1020">
        <v>50000</v>
      </c>
      <c r="N66" s="1022">
        <v>199993.25</v>
      </c>
      <c r="O66" s="1022">
        <v>346935.22</v>
      </c>
      <c r="P66" s="1466">
        <v>552488.65</v>
      </c>
      <c r="Q66" s="1467"/>
      <c r="R66" s="1466">
        <v>269379.53000000003</v>
      </c>
      <c r="S66" s="1467"/>
      <c r="T66" s="1020">
        <v>0</v>
      </c>
      <c r="U66" s="1023">
        <v>269379.53000000003</v>
      </c>
      <c r="V66" s="1018"/>
      <c r="W66" s="1019">
        <v>0</v>
      </c>
      <c r="X66" s="1021">
        <v>0</v>
      </c>
      <c r="Y66" s="1019">
        <v>0</v>
      </c>
      <c r="Z66" s="1024">
        <v>0</v>
      </c>
      <c r="AA66" s="1019">
        <v>123645.3600000001</v>
      </c>
      <c r="AB66" s="1024">
        <v>313388.92000000004</v>
      </c>
      <c r="AC66" s="975"/>
    </row>
    <row r="67" spans="1:29" ht="15">
      <c r="A67" s="642"/>
      <c r="B67" s="972"/>
      <c r="C67" s="1460"/>
      <c r="D67" s="1461"/>
      <c r="E67" s="1462"/>
      <c r="F67" s="1016" t="s">
        <v>422</v>
      </c>
      <c r="G67" s="1017">
        <v>15931493.02</v>
      </c>
      <c r="H67" s="1018"/>
      <c r="I67" s="1019">
        <v>6394856.3399999999</v>
      </c>
      <c r="J67" s="1020">
        <v>9622727.7699999996</v>
      </c>
      <c r="K67" s="1466">
        <v>188510.68</v>
      </c>
      <c r="L67" s="1467"/>
      <c r="M67" s="1020">
        <v>5362556.2300000004</v>
      </c>
      <c r="N67" s="1022">
        <v>5551066.9100000001</v>
      </c>
      <c r="O67" s="1022">
        <v>3884418.14</v>
      </c>
      <c r="P67" s="1466">
        <v>8149424.8300000001</v>
      </c>
      <c r="Q67" s="1467"/>
      <c r="R67" s="1466">
        <v>-165238.97</v>
      </c>
      <c r="S67" s="1467"/>
      <c r="T67" s="1020">
        <v>6075452.7999999998</v>
      </c>
      <c r="U67" s="1023">
        <v>5910213.8300000001</v>
      </c>
      <c r="V67" s="1018"/>
      <c r="W67" s="1019">
        <v>2699569.77</v>
      </c>
      <c r="X67" s="1021">
        <v>3244965.83</v>
      </c>
      <c r="Y67" s="1019">
        <v>1286000</v>
      </c>
      <c r="Z67" s="1024">
        <v>1286000</v>
      </c>
      <c r="AA67" s="1019">
        <v>-3227871.43</v>
      </c>
      <c r="AB67" s="1024">
        <v>-2659111.4700000007</v>
      </c>
      <c r="AC67" s="975"/>
    </row>
    <row r="68" spans="1:29" ht="16.5" customHeight="1">
      <c r="A68" s="642"/>
      <c r="B68" s="972"/>
      <c r="C68" s="1418" t="s">
        <v>2821</v>
      </c>
      <c r="D68" s="1419"/>
      <c r="E68" s="1419"/>
      <c r="F68" s="1420"/>
      <c r="G68" s="1025">
        <v>17066750.120000001</v>
      </c>
      <c r="H68" s="1018"/>
      <c r="I68" s="1026">
        <v>7330120.1900000004</v>
      </c>
      <c r="J68" s="1027">
        <v>10434346.26</v>
      </c>
      <c r="K68" s="1443">
        <v>338503.93</v>
      </c>
      <c r="L68" s="1444"/>
      <c r="M68" s="1027">
        <v>5412556.2300000004</v>
      </c>
      <c r="N68" s="1029">
        <v>5751060.1600000001</v>
      </c>
      <c r="O68" s="1029">
        <v>4231353.3600000003</v>
      </c>
      <c r="P68" s="1443">
        <v>8701913.4800000004</v>
      </c>
      <c r="Q68" s="1444"/>
      <c r="R68" s="1443">
        <v>104140.56</v>
      </c>
      <c r="S68" s="1444"/>
      <c r="T68" s="1027">
        <v>6075452.7999999998</v>
      </c>
      <c r="U68" s="1030">
        <v>6179593.3600000003</v>
      </c>
      <c r="V68" s="1018"/>
      <c r="W68" s="1026">
        <v>2699569.77</v>
      </c>
      <c r="X68" s="1028">
        <v>3244965.83</v>
      </c>
      <c r="Y68" s="1026">
        <v>1286000</v>
      </c>
      <c r="Z68" s="1031">
        <v>1286000</v>
      </c>
      <c r="AA68" s="1026">
        <v>-3104226.0699999989</v>
      </c>
      <c r="AB68" s="1031">
        <v>-2345722.5499999998</v>
      </c>
      <c r="AC68" s="975"/>
    </row>
    <row r="69" spans="1:29" ht="15">
      <c r="A69" s="642"/>
      <c r="B69" s="972"/>
      <c r="C69" s="1421" t="s">
        <v>1797</v>
      </c>
      <c r="D69" s="1422"/>
      <c r="E69" s="1423"/>
      <c r="F69" s="1005" t="s">
        <v>414</v>
      </c>
      <c r="G69" s="1006">
        <v>0</v>
      </c>
      <c r="H69" s="1007"/>
      <c r="I69" s="1008">
        <v>0</v>
      </c>
      <c r="J69" s="1009">
        <v>0</v>
      </c>
      <c r="K69" s="1463">
        <v>0</v>
      </c>
      <c r="L69" s="1464"/>
      <c r="M69" s="1010">
        <v>0</v>
      </c>
      <c r="N69" s="1011">
        <v>0</v>
      </c>
      <c r="O69" s="1011">
        <v>0</v>
      </c>
      <c r="P69" s="1463">
        <v>0</v>
      </c>
      <c r="Q69" s="1464"/>
      <c r="R69" s="1465">
        <v>0</v>
      </c>
      <c r="S69" s="1464"/>
      <c r="T69" s="1010">
        <v>0</v>
      </c>
      <c r="U69" s="1012">
        <v>0</v>
      </c>
      <c r="V69" s="1013"/>
      <c r="W69" s="1014">
        <v>0</v>
      </c>
      <c r="X69" s="1015">
        <v>0</v>
      </c>
      <c r="Y69" s="1014">
        <v>0</v>
      </c>
      <c r="Z69" s="1012">
        <v>0</v>
      </c>
      <c r="AA69" s="1014">
        <v>0</v>
      </c>
      <c r="AB69" s="1012">
        <v>0</v>
      </c>
      <c r="AC69" s="975"/>
    </row>
    <row r="70" spans="1:29" ht="15">
      <c r="A70" s="642"/>
      <c r="B70" s="972"/>
      <c r="C70" s="1424"/>
      <c r="D70" s="1425"/>
      <c r="E70" s="1426"/>
      <c r="F70" s="1016" t="s">
        <v>619</v>
      </c>
      <c r="G70" s="1017">
        <v>690184.45</v>
      </c>
      <c r="H70" s="1018"/>
      <c r="I70" s="1019">
        <v>674466.56</v>
      </c>
      <c r="J70" s="1020">
        <v>674466.56</v>
      </c>
      <c r="K70" s="1466">
        <v>15717.89</v>
      </c>
      <c r="L70" s="1467"/>
      <c r="M70" s="1020">
        <v>0</v>
      </c>
      <c r="N70" s="1022">
        <v>15717.89</v>
      </c>
      <c r="O70" s="1022">
        <v>674466.56</v>
      </c>
      <c r="P70" s="1466">
        <v>674466.56</v>
      </c>
      <c r="Q70" s="1467"/>
      <c r="R70" s="1466">
        <v>11735.88</v>
      </c>
      <c r="S70" s="1467"/>
      <c r="T70" s="1020">
        <v>0</v>
      </c>
      <c r="U70" s="1023">
        <v>11735.88</v>
      </c>
      <c r="V70" s="1018"/>
      <c r="W70" s="1019">
        <v>0</v>
      </c>
      <c r="X70" s="1021">
        <v>0</v>
      </c>
      <c r="Y70" s="1019">
        <v>0</v>
      </c>
      <c r="Z70" s="1024">
        <v>0</v>
      </c>
      <c r="AA70" s="1019">
        <v>-1.0186340659856796E-10</v>
      </c>
      <c r="AB70" s="1024">
        <v>3982.0099999998984</v>
      </c>
      <c r="AC70" s="975"/>
    </row>
    <row r="71" spans="1:29" ht="15">
      <c r="A71" s="642"/>
      <c r="B71" s="972"/>
      <c r="C71" s="1460"/>
      <c r="D71" s="1461"/>
      <c r="E71" s="1462"/>
      <c r="F71" s="1016" t="s">
        <v>422</v>
      </c>
      <c r="G71" s="1017">
        <v>57077111.149999999</v>
      </c>
      <c r="H71" s="1018"/>
      <c r="I71" s="1019">
        <v>53148108.130000003</v>
      </c>
      <c r="J71" s="1020">
        <v>51927349.729999997</v>
      </c>
      <c r="K71" s="1466">
        <v>2504003.02</v>
      </c>
      <c r="L71" s="1467"/>
      <c r="M71" s="1020">
        <v>633000</v>
      </c>
      <c r="N71" s="1022">
        <v>3137003.02</v>
      </c>
      <c r="O71" s="1022">
        <v>46464997.119999997</v>
      </c>
      <c r="P71" s="1466">
        <v>46464997.119999997</v>
      </c>
      <c r="Q71" s="1467"/>
      <c r="R71" s="1466">
        <v>3586246.14</v>
      </c>
      <c r="S71" s="1467"/>
      <c r="T71" s="1020">
        <v>5794767.7599999998</v>
      </c>
      <c r="U71" s="1023">
        <v>9381013.9000000004</v>
      </c>
      <c r="V71" s="1018"/>
      <c r="W71" s="1019">
        <v>792000</v>
      </c>
      <c r="X71" s="1021">
        <v>37380</v>
      </c>
      <c r="Y71" s="1019">
        <v>0</v>
      </c>
      <c r="Z71" s="1024">
        <v>0</v>
      </c>
      <c r="AA71" s="1019">
        <v>1220758.4000000018</v>
      </c>
      <c r="AB71" s="1024">
        <v>1193720.1300000008</v>
      </c>
      <c r="AC71" s="975"/>
    </row>
    <row r="72" spans="1:29" ht="15.75">
      <c r="A72" s="642"/>
      <c r="B72" s="972"/>
      <c r="C72" s="1418" t="s">
        <v>2822</v>
      </c>
      <c r="D72" s="1419"/>
      <c r="E72" s="1419"/>
      <c r="F72" s="1420"/>
      <c r="G72" s="1025">
        <v>57767295.600000001</v>
      </c>
      <c r="H72" s="1018"/>
      <c r="I72" s="1026">
        <v>53822574.689999998</v>
      </c>
      <c r="J72" s="1027">
        <v>52601816.289999999</v>
      </c>
      <c r="K72" s="1443">
        <v>2519720.91</v>
      </c>
      <c r="L72" s="1444"/>
      <c r="M72" s="1027">
        <v>633000</v>
      </c>
      <c r="N72" s="1029">
        <v>3152720.91</v>
      </c>
      <c r="O72" s="1029">
        <v>47139463.68</v>
      </c>
      <c r="P72" s="1443">
        <v>47139463.68</v>
      </c>
      <c r="Q72" s="1444"/>
      <c r="R72" s="1443">
        <v>3597982.02</v>
      </c>
      <c r="S72" s="1444"/>
      <c r="T72" s="1027">
        <v>5794767.7599999998</v>
      </c>
      <c r="U72" s="1030">
        <v>9392749.7799999993</v>
      </c>
      <c r="V72" s="1018"/>
      <c r="W72" s="1026">
        <v>792000</v>
      </c>
      <c r="X72" s="1028">
        <v>37380</v>
      </c>
      <c r="Y72" s="1026">
        <v>0</v>
      </c>
      <c r="Z72" s="1031">
        <v>0</v>
      </c>
      <c r="AA72" s="1026">
        <v>1220758.4000000022</v>
      </c>
      <c r="AB72" s="1031">
        <v>1197702.1400000025</v>
      </c>
      <c r="AC72" s="975"/>
    </row>
    <row r="73" spans="1:29" ht="15.75">
      <c r="A73" s="642"/>
      <c r="B73" s="972"/>
      <c r="C73" s="1445"/>
      <c r="D73" s="1446"/>
      <c r="E73" s="1447"/>
      <c r="F73" s="1032" t="s">
        <v>1877</v>
      </c>
      <c r="G73" s="1033">
        <v>0</v>
      </c>
      <c r="H73" s="1018"/>
      <c r="I73" s="1032">
        <v>0</v>
      </c>
      <c r="J73" s="1034">
        <v>0</v>
      </c>
      <c r="K73" s="1454">
        <v>0</v>
      </c>
      <c r="L73" s="1455"/>
      <c r="M73" s="1034">
        <v>0</v>
      </c>
      <c r="N73" s="1035">
        <v>0</v>
      </c>
      <c r="O73" s="1036">
        <v>0</v>
      </c>
      <c r="P73" s="1454">
        <v>0</v>
      </c>
      <c r="Q73" s="1455"/>
      <c r="R73" s="1454">
        <v>0</v>
      </c>
      <c r="S73" s="1455"/>
      <c r="T73" s="1034">
        <v>0</v>
      </c>
      <c r="U73" s="1037">
        <v>0</v>
      </c>
      <c r="V73" s="1018"/>
      <c r="W73" s="1032">
        <v>0</v>
      </c>
      <c r="X73" s="1038">
        <v>0</v>
      </c>
      <c r="Y73" s="1032">
        <v>0</v>
      </c>
      <c r="Z73" s="1037">
        <v>0</v>
      </c>
      <c r="AA73" s="1032">
        <v>0</v>
      </c>
      <c r="AB73" s="1037">
        <v>0</v>
      </c>
      <c r="AC73" s="975"/>
    </row>
    <row r="74" spans="1:29" ht="12.75" customHeight="1">
      <c r="A74" s="642"/>
      <c r="B74" s="972"/>
      <c r="C74" s="1448"/>
      <c r="D74" s="1449"/>
      <c r="E74" s="1450"/>
      <c r="F74" s="1039" t="s">
        <v>1878</v>
      </c>
      <c r="G74" s="1040">
        <v>1387283.05</v>
      </c>
      <c r="H74" s="1018"/>
      <c r="I74" s="1041">
        <v>1134113.73</v>
      </c>
      <c r="J74" s="1042">
        <v>980326.02</v>
      </c>
      <c r="K74" s="1456">
        <v>203169.32</v>
      </c>
      <c r="L74" s="1457"/>
      <c r="M74" s="1042">
        <v>50000</v>
      </c>
      <c r="N74" s="1043">
        <v>253169.32</v>
      </c>
      <c r="O74" s="1044">
        <v>821650.99</v>
      </c>
      <c r="P74" s="1456">
        <v>721196.18</v>
      </c>
      <c r="Q74" s="1457"/>
      <c r="R74" s="1456">
        <v>-177911.78</v>
      </c>
      <c r="S74" s="1457"/>
      <c r="T74" s="1042">
        <v>0</v>
      </c>
      <c r="U74" s="1045">
        <v>-177911.78</v>
      </c>
      <c r="V74" s="1018"/>
      <c r="W74" s="1041">
        <v>0</v>
      </c>
      <c r="X74" s="1046">
        <v>0</v>
      </c>
      <c r="Y74" s="1041">
        <v>0</v>
      </c>
      <c r="Z74" s="1045">
        <v>0</v>
      </c>
      <c r="AA74" s="1041">
        <v>153787.71000000002</v>
      </c>
      <c r="AB74" s="1045">
        <v>843998.65</v>
      </c>
      <c r="AC74" s="975"/>
    </row>
    <row r="75" spans="1:29" ht="15.75">
      <c r="A75" s="642"/>
      <c r="B75" s="972"/>
      <c r="C75" s="1451"/>
      <c r="D75" s="1452"/>
      <c r="E75" s="1453"/>
      <c r="F75" s="1047" t="s">
        <v>1879</v>
      </c>
      <c r="G75" s="1048">
        <v>183921828.80000001</v>
      </c>
      <c r="H75" s="1018"/>
      <c r="I75" s="1049">
        <v>116857931.14</v>
      </c>
      <c r="J75" s="1050">
        <v>117929477.63</v>
      </c>
      <c r="K75" s="1458">
        <v>4260025.76</v>
      </c>
      <c r="L75" s="1459"/>
      <c r="M75" s="1050">
        <v>6214083.7699999996</v>
      </c>
      <c r="N75" s="1051">
        <v>10474109.529999999</v>
      </c>
      <c r="O75" s="1052">
        <v>105050139.83</v>
      </c>
      <c r="P75" s="1458">
        <v>108784111.73</v>
      </c>
      <c r="Q75" s="1459"/>
      <c r="R75" s="1458">
        <v>5899161.6600000001</v>
      </c>
      <c r="S75" s="1459"/>
      <c r="T75" s="1050">
        <v>12108469.720000001</v>
      </c>
      <c r="U75" s="1053">
        <v>18007631.379999999</v>
      </c>
      <c r="V75" s="1018"/>
      <c r="W75" s="1047">
        <v>12507257.130000001</v>
      </c>
      <c r="X75" s="1054">
        <v>6339446.7699999996</v>
      </c>
      <c r="Y75" s="1047">
        <v>21189000</v>
      </c>
      <c r="Z75" s="1055">
        <v>17389000</v>
      </c>
      <c r="AA75" s="1047">
        <v>21821984.510000013</v>
      </c>
      <c r="AB75" s="1055">
        <v>33401638.920000017</v>
      </c>
      <c r="AC75" s="975"/>
    </row>
    <row r="76" spans="1:29" ht="16.5" thickBot="1">
      <c r="A76" s="642"/>
      <c r="B76" s="972"/>
      <c r="C76" s="1427" t="s">
        <v>519</v>
      </c>
      <c r="D76" s="1428"/>
      <c r="E76" s="1428"/>
      <c r="F76" s="1429"/>
      <c r="G76" s="1057">
        <v>185309111.84999999</v>
      </c>
      <c r="H76" s="1058"/>
      <c r="I76" s="1059">
        <v>117992044.87</v>
      </c>
      <c r="J76" s="1060">
        <v>118909803.65000001</v>
      </c>
      <c r="K76" s="1433">
        <v>4463195.08</v>
      </c>
      <c r="L76" s="1434"/>
      <c r="M76" s="1060">
        <v>6264083.7699999996</v>
      </c>
      <c r="N76" s="1062">
        <v>10727278.85</v>
      </c>
      <c r="O76" s="1062">
        <v>105871790.81999999</v>
      </c>
      <c r="P76" s="1433">
        <v>109505307.91</v>
      </c>
      <c r="Q76" s="1434"/>
      <c r="R76" s="1433">
        <v>5721249.8799999999</v>
      </c>
      <c r="S76" s="1434"/>
      <c r="T76" s="1060">
        <v>12108469.720000001</v>
      </c>
      <c r="U76" s="1063">
        <v>17829719.600000001</v>
      </c>
      <c r="V76" s="1058"/>
      <c r="W76" s="1059">
        <v>12507257.130000001</v>
      </c>
      <c r="X76" s="1061">
        <v>6339446.7699999996</v>
      </c>
      <c r="Y76" s="1059">
        <v>21189000</v>
      </c>
      <c r="Z76" s="1063">
        <v>17389000</v>
      </c>
      <c r="AA76" s="1059">
        <v>21975772.219999984</v>
      </c>
      <c r="AB76" s="1063">
        <v>34245637.569999993</v>
      </c>
      <c r="AC76" s="975"/>
    </row>
    <row r="77" spans="1:29" ht="12.75" customHeight="1">
      <c r="A77" s="642"/>
      <c r="B77" s="972"/>
      <c r="C77" s="1064"/>
      <c r="D77" s="1064"/>
      <c r="E77" s="1064"/>
      <c r="F77" s="968"/>
      <c r="G77" s="968"/>
      <c r="H77" s="968"/>
      <c r="I77" s="968"/>
      <c r="J77" s="968"/>
      <c r="K77" s="968"/>
      <c r="L77" s="995"/>
      <c r="M77" s="968"/>
      <c r="N77" s="968"/>
      <c r="O77" s="968"/>
      <c r="P77" s="968"/>
      <c r="Q77" s="968"/>
      <c r="R77" s="968"/>
      <c r="S77" s="995"/>
      <c r="T77" s="968"/>
      <c r="U77" s="968"/>
      <c r="V77" s="968"/>
      <c r="W77" s="968"/>
      <c r="X77" s="968"/>
      <c r="Y77" s="968"/>
      <c r="Z77" s="968"/>
      <c r="AA77" s="968"/>
      <c r="AB77" s="968"/>
      <c r="AC77" s="975"/>
    </row>
    <row r="78" spans="1:29" ht="12.75" customHeight="1">
      <c r="A78" s="642"/>
      <c r="B78" s="972"/>
      <c r="C78" s="1064"/>
      <c r="D78" s="1064"/>
      <c r="E78" s="1064"/>
      <c r="F78" s="968"/>
      <c r="G78" s="968"/>
      <c r="H78" s="968"/>
      <c r="I78" s="968"/>
      <c r="J78" s="968"/>
      <c r="K78" s="968"/>
      <c r="L78" s="995"/>
      <c r="M78" s="968"/>
      <c r="N78" s="968"/>
      <c r="O78" s="968"/>
      <c r="P78" s="968"/>
      <c r="Q78" s="968"/>
      <c r="R78" s="968"/>
      <c r="S78" s="995"/>
      <c r="T78" s="968"/>
      <c r="U78" s="968"/>
      <c r="V78" s="968"/>
      <c r="W78" s="968"/>
      <c r="X78" s="968"/>
      <c r="Y78" s="968"/>
      <c r="Z78" s="968"/>
      <c r="AA78" s="968"/>
      <c r="AB78" s="968"/>
      <c r="AC78" s="975"/>
    </row>
    <row r="79" spans="1:29" ht="16.5" thickBot="1">
      <c r="A79" s="642"/>
      <c r="B79" s="972"/>
      <c r="C79" s="968"/>
      <c r="D79" s="968"/>
      <c r="E79" s="968"/>
      <c r="F79" s="995"/>
      <c r="G79" s="995"/>
      <c r="H79" s="968"/>
      <c r="I79" s="995"/>
      <c r="J79" s="995"/>
      <c r="K79" s="995"/>
      <c r="L79" s="995"/>
      <c r="M79" s="968"/>
      <c r="N79" s="968"/>
      <c r="O79" s="968"/>
      <c r="P79" s="968"/>
      <c r="Q79" s="968"/>
      <c r="R79" s="968"/>
      <c r="S79" s="995"/>
      <c r="T79" s="968"/>
      <c r="U79" s="968"/>
      <c r="V79" s="968"/>
      <c r="W79" s="968"/>
      <c r="X79" s="968"/>
      <c r="Y79" s="968"/>
      <c r="Z79" s="968"/>
      <c r="AA79" s="968"/>
      <c r="AB79" s="968"/>
      <c r="AC79" s="975"/>
    </row>
    <row r="80" spans="1:29" ht="16.5" thickBot="1">
      <c r="A80" s="642"/>
      <c r="B80" s="972"/>
      <c r="C80" s="992" t="s">
        <v>1880</v>
      </c>
      <c r="D80" s="992"/>
      <c r="E80" s="992"/>
      <c r="F80" s="968"/>
      <c r="G80" s="996" t="s">
        <v>1860</v>
      </c>
      <c r="H80" s="968"/>
      <c r="I80" s="1435" t="s">
        <v>1881</v>
      </c>
      <c r="J80" s="1436"/>
      <c r="K80" s="1065"/>
      <c r="L80" s="1437" t="s">
        <v>1882</v>
      </c>
      <c r="M80" s="1438"/>
      <c r="N80" s="1439"/>
      <c r="O80" s="968"/>
      <c r="P80" s="968"/>
      <c r="Q80" s="968"/>
      <c r="R80" s="968"/>
      <c r="S80" s="995"/>
      <c r="T80" s="968"/>
      <c r="U80" s="968"/>
      <c r="V80" s="968"/>
      <c r="W80" s="968"/>
      <c r="X80" s="968"/>
      <c r="Y80" s="968"/>
      <c r="Z80" s="968"/>
      <c r="AA80" s="968"/>
      <c r="AB80" s="968"/>
      <c r="AC80" s="975"/>
    </row>
    <row r="81" spans="1:29" ht="37.5" customHeight="1">
      <c r="A81" s="642"/>
      <c r="B81" s="972"/>
      <c r="C81" s="1440" t="s">
        <v>1863</v>
      </c>
      <c r="D81" s="1441"/>
      <c r="E81" s="1442"/>
      <c r="F81" s="998" t="s">
        <v>406</v>
      </c>
      <c r="G81" s="998" t="s">
        <v>1883</v>
      </c>
      <c r="H81" s="968"/>
      <c r="I81" s="999" t="s">
        <v>1851</v>
      </c>
      <c r="J81" s="1066" t="s">
        <v>1852</v>
      </c>
      <c r="K81" s="1065"/>
      <c r="L81" s="999" t="s">
        <v>1884</v>
      </c>
      <c r="M81" s="1001" t="s">
        <v>1885</v>
      </c>
      <c r="N81" s="1066" t="s">
        <v>1886</v>
      </c>
      <c r="O81" s="968"/>
      <c r="P81" s="968"/>
      <c r="Q81" s="968"/>
      <c r="R81" s="968"/>
      <c r="S81" s="995"/>
      <c r="T81" s="968"/>
      <c r="U81" s="968"/>
      <c r="V81" s="968"/>
      <c r="W81" s="968"/>
      <c r="X81" s="968"/>
      <c r="Y81" s="968"/>
      <c r="Z81" s="968"/>
      <c r="AA81" s="968"/>
      <c r="AB81" s="968"/>
      <c r="AC81" s="975"/>
    </row>
    <row r="82" spans="1:29" ht="12.75" customHeight="1">
      <c r="B82" s="972"/>
      <c r="C82" s="1421" t="s">
        <v>2858</v>
      </c>
      <c r="D82" s="1422"/>
      <c r="E82" s="1423"/>
      <c r="F82" s="1005" t="s">
        <v>1887</v>
      </c>
      <c r="G82" s="1067">
        <v>0</v>
      </c>
      <c r="H82" s="1013"/>
      <c r="I82" s="1068">
        <v>0</v>
      </c>
      <c r="J82" s="1069">
        <v>0</v>
      </c>
      <c r="K82" s="1013"/>
      <c r="L82" s="1068">
        <v>0</v>
      </c>
      <c r="M82" s="1070">
        <v>0</v>
      </c>
      <c r="N82" s="1071">
        <v>0</v>
      </c>
      <c r="O82" s="968"/>
      <c r="P82" s="968"/>
      <c r="Q82" s="968"/>
      <c r="R82" s="968"/>
      <c r="S82" s="995"/>
      <c r="T82" s="968"/>
      <c r="U82" s="968"/>
      <c r="V82" s="968"/>
      <c r="W82" s="968"/>
      <c r="X82" s="968"/>
      <c r="Y82" s="968"/>
      <c r="Z82" s="968"/>
      <c r="AA82" s="968"/>
      <c r="AB82" s="968"/>
      <c r="AC82" s="975"/>
    </row>
    <row r="83" spans="1:29" ht="15.75">
      <c r="B83" s="1072"/>
      <c r="C83" s="1424"/>
      <c r="D83" s="1425"/>
      <c r="E83" s="1426"/>
      <c r="F83" s="1016" t="s">
        <v>421</v>
      </c>
      <c r="G83" s="1073">
        <v>0</v>
      </c>
      <c r="H83" s="968"/>
      <c r="I83" s="1074">
        <v>0</v>
      </c>
      <c r="J83" s="1075">
        <v>0</v>
      </c>
      <c r="K83" s="1065"/>
      <c r="L83" s="1074">
        <v>0</v>
      </c>
      <c r="M83" s="1076">
        <v>0</v>
      </c>
      <c r="N83" s="1077">
        <v>0</v>
      </c>
      <c r="O83" s="968"/>
      <c r="P83" s="968"/>
      <c r="Q83" s="968"/>
      <c r="R83" s="968"/>
      <c r="S83" s="995"/>
      <c r="T83" s="968"/>
      <c r="U83" s="968"/>
      <c r="V83" s="968"/>
      <c r="W83" s="968"/>
      <c r="X83" s="968"/>
      <c r="Y83" s="968"/>
      <c r="Z83" s="968"/>
      <c r="AA83" s="968"/>
      <c r="AB83" s="968"/>
      <c r="AC83" s="975"/>
    </row>
    <row r="84" spans="1:29" ht="15.75">
      <c r="B84" s="1072"/>
      <c r="C84" s="1424"/>
      <c r="D84" s="1425"/>
      <c r="E84" s="1426"/>
      <c r="F84" s="1016" t="s">
        <v>1888</v>
      </c>
      <c r="G84" s="1073">
        <v>0</v>
      </c>
      <c r="H84" s="968"/>
      <c r="I84" s="1074">
        <v>0</v>
      </c>
      <c r="J84" s="1075">
        <v>0</v>
      </c>
      <c r="K84" s="1065"/>
      <c r="L84" s="1074">
        <v>0</v>
      </c>
      <c r="M84" s="1076">
        <v>0</v>
      </c>
      <c r="N84" s="1077">
        <v>0</v>
      </c>
      <c r="O84" s="968"/>
      <c r="P84" s="968"/>
      <c r="Q84" s="968"/>
      <c r="R84" s="968"/>
      <c r="S84" s="995"/>
      <c r="T84" s="968"/>
      <c r="U84" s="968"/>
      <c r="V84" s="968"/>
      <c r="W84" s="968"/>
      <c r="X84" s="968"/>
      <c r="Y84" s="968"/>
      <c r="Z84" s="968"/>
      <c r="AA84" s="968"/>
      <c r="AB84" s="968"/>
      <c r="AC84" s="975"/>
    </row>
    <row r="85" spans="1:29" ht="12.75" customHeight="1">
      <c r="B85" s="972"/>
      <c r="C85" s="1418" t="s">
        <v>2859</v>
      </c>
      <c r="D85" s="1419"/>
      <c r="E85" s="1419"/>
      <c r="F85" s="1420"/>
      <c r="G85" s="1025">
        <v>0</v>
      </c>
      <c r="H85" s="968"/>
      <c r="I85" s="1026">
        <v>0</v>
      </c>
      <c r="J85" s="1031">
        <v>0</v>
      </c>
      <c r="K85" s="1065"/>
      <c r="L85" s="1026">
        <v>0</v>
      </c>
      <c r="M85" s="1027">
        <v>0</v>
      </c>
      <c r="N85" s="1031">
        <v>0</v>
      </c>
      <c r="O85" s="968"/>
      <c r="P85" s="968"/>
      <c r="Q85" s="968"/>
      <c r="R85" s="968"/>
      <c r="S85" s="995"/>
      <c r="T85" s="968"/>
      <c r="U85" s="968"/>
      <c r="V85" s="968"/>
      <c r="W85" s="968"/>
      <c r="X85" s="968"/>
      <c r="Y85" s="968"/>
      <c r="Z85" s="968"/>
      <c r="AA85" s="968"/>
      <c r="AB85" s="968"/>
      <c r="AC85" s="975"/>
    </row>
    <row r="86" spans="1:29" ht="12.75" customHeight="1">
      <c r="B86" s="972"/>
      <c r="C86" s="1421" t="s">
        <v>2860</v>
      </c>
      <c r="D86" s="1422"/>
      <c r="E86" s="1423"/>
      <c r="F86" s="1005" t="s">
        <v>1887</v>
      </c>
      <c r="G86" s="1067">
        <v>0</v>
      </c>
      <c r="H86" s="1013"/>
      <c r="I86" s="1068">
        <v>0</v>
      </c>
      <c r="J86" s="1069">
        <v>0</v>
      </c>
      <c r="K86" s="1013"/>
      <c r="L86" s="1068">
        <v>0</v>
      </c>
      <c r="M86" s="1070">
        <v>0</v>
      </c>
      <c r="N86" s="1071">
        <v>0</v>
      </c>
      <c r="O86" s="968"/>
      <c r="P86" s="968"/>
      <c r="Q86" s="968"/>
      <c r="R86" s="968"/>
      <c r="S86" s="995"/>
      <c r="T86" s="968"/>
      <c r="U86" s="968"/>
      <c r="V86" s="968"/>
      <c r="W86" s="968"/>
      <c r="X86" s="968"/>
      <c r="Y86" s="968"/>
      <c r="Z86" s="968"/>
      <c r="AA86" s="968"/>
      <c r="AB86" s="968"/>
      <c r="AC86" s="975"/>
    </row>
    <row r="87" spans="1:29" ht="15.75">
      <c r="B87" s="1072"/>
      <c r="C87" s="1424"/>
      <c r="D87" s="1425"/>
      <c r="E87" s="1426"/>
      <c r="F87" s="1016" t="s">
        <v>421</v>
      </c>
      <c r="G87" s="1073">
        <v>0</v>
      </c>
      <c r="H87" s="968"/>
      <c r="I87" s="1074">
        <v>0</v>
      </c>
      <c r="J87" s="1075">
        <v>0</v>
      </c>
      <c r="K87" s="1065"/>
      <c r="L87" s="1074">
        <v>0</v>
      </c>
      <c r="M87" s="1076">
        <v>0</v>
      </c>
      <c r="N87" s="1077">
        <v>0</v>
      </c>
      <c r="O87" s="968"/>
      <c r="P87" s="968"/>
      <c r="Q87" s="968"/>
      <c r="R87" s="968"/>
      <c r="S87" s="995"/>
      <c r="T87" s="968"/>
      <c r="U87" s="968"/>
      <c r="V87" s="968"/>
      <c r="W87" s="968"/>
      <c r="X87" s="968"/>
      <c r="Y87" s="968"/>
      <c r="Z87" s="968"/>
      <c r="AA87" s="968"/>
      <c r="AB87" s="968"/>
      <c r="AC87" s="975"/>
    </row>
    <row r="88" spans="1:29" ht="15.75">
      <c r="B88" s="1072"/>
      <c r="C88" s="1424"/>
      <c r="D88" s="1425"/>
      <c r="E88" s="1426"/>
      <c r="F88" s="1016" t="s">
        <v>1888</v>
      </c>
      <c r="G88" s="1073">
        <v>0</v>
      </c>
      <c r="H88" s="968"/>
      <c r="I88" s="1074">
        <v>0</v>
      </c>
      <c r="J88" s="1075">
        <v>0</v>
      </c>
      <c r="K88" s="1065"/>
      <c r="L88" s="1074">
        <v>0</v>
      </c>
      <c r="M88" s="1076">
        <v>0</v>
      </c>
      <c r="N88" s="1077">
        <v>0</v>
      </c>
      <c r="O88" s="968"/>
      <c r="P88" s="968"/>
      <c r="Q88" s="968"/>
      <c r="R88" s="968"/>
      <c r="S88" s="995"/>
      <c r="T88" s="968"/>
      <c r="U88" s="968"/>
      <c r="V88" s="968"/>
      <c r="W88" s="968"/>
      <c r="X88" s="968"/>
      <c r="Y88" s="968"/>
      <c r="Z88" s="968"/>
      <c r="AA88" s="968"/>
      <c r="AB88" s="968"/>
      <c r="AC88" s="975"/>
    </row>
    <row r="89" spans="1:29" ht="12.75" customHeight="1">
      <c r="B89" s="972"/>
      <c r="C89" s="1418" t="s">
        <v>2861</v>
      </c>
      <c r="D89" s="1419"/>
      <c r="E89" s="1419"/>
      <c r="F89" s="1420"/>
      <c r="G89" s="1025">
        <v>0</v>
      </c>
      <c r="H89" s="968"/>
      <c r="I89" s="1026">
        <v>0</v>
      </c>
      <c r="J89" s="1031">
        <v>0</v>
      </c>
      <c r="K89" s="1065"/>
      <c r="L89" s="1026">
        <v>0</v>
      </c>
      <c r="M89" s="1027">
        <v>0</v>
      </c>
      <c r="N89" s="1031">
        <v>0</v>
      </c>
      <c r="O89" s="968"/>
      <c r="P89" s="968"/>
      <c r="Q89" s="968"/>
      <c r="R89" s="968"/>
      <c r="S89" s="995"/>
      <c r="T89" s="968"/>
      <c r="U89" s="968"/>
      <c r="V89" s="968"/>
      <c r="W89" s="968"/>
      <c r="X89" s="968"/>
      <c r="Y89" s="968"/>
      <c r="Z89" s="968"/>
      <c r="AA89" s="968"/>
      <c r="AB89" s="968"/>
      <c r="AC89" s="975"/>
    </row>
    <row r="90" spans="1:29" ht="12.75" customHeight="1">
      <c r="B90" s="972"/>
      <c r="C90" s="1421" t="s">
        <v>1803</v>
      </c>
      <c r="D90" s="1422"/>
      <c r="E90" s="1423"/>
      <c r="F90" s="1005" t="s">
        <v>1887</v>
      </c>
      <c r="G90" s="1067">
        <v>0</v>
      </c>
      <c r="H90" s="1013"/>
      <c r="I90" s="1068">
        <v>0</v>
      </c>
      <c r="J90" s="1069">
        <v>0</v>
      </c>
      <c r="K90" s="1013"/>
      <c r="L90" s="1068">
        <v>0</v>
      </c>
      <c r="M90" s="1070">
        <v>0</v>
      </c>
      <c r="N90" s="1071">
        <v>0</v>
      </c>
      <c r="O90" s="968"/>
      <c r="P90" s="968"/>
      <c r="Q90" s="968"/>
      <c r="R90" s="968"/>
      <c r="S90" s="995"/>
      <c r="T90" s="968"/>
      <c r="U90" s="968"/>
      <c r="V90" s="968"/>
      <c r="W90" s="968"/>
      <c r="X90" s="968"/>
      <c r="Y90" s="968"/>
      <c r="Z90" s="968"/>
      <c r="AA90" s="968"/>
      <c r="AB90" s="968"/>
      <c r="AC90" s="975"/>
    </row>
    <row r="91" spans="1:29" ht="15.75">
      <c r="B91" s="1072"/>
      <c r="C91" s="1424"/>
      <c r="D91" s="1425"/>
      <c r="E91" s="1426"/>
      <c r="F91" s="1016" t="s">
        <v>421</v>
      </c>
      <c r="G91" s="1073">
        <v>182500</v>
      </c>
      <c r="H91" s="968"/>
      <c r="I91" s="1074">
        <v>0</v>
      </c>
      <c r="J91" s="1075">
        <v>182500</v>
      </c>
      <c r="K91" s="1065"/>
      <c r="L91" s="1074">
        <v>0</v>
      </c>
      <c r="M91" s="1076">
        <v>0</v>
      </c>
      <c r="N91" s="1077">
        <v>0</v>
      </c>
      <c r="O91" s="968"/>
      <c r="P91" s="968"/>
      <c r="Q91" s="968"/>
      <c r="R91" s="968"/>
      <c r="S91" s="995"/>
      <c r="T91" s="968"/>
      <c r="U91" s="968"/>
      <c r="V91" s="968"/>
      <c r="W91" s="968"/>
      <c r="X91" s="968"/>
      <c r="Y91" s="968"/>
      <c r="Z91" s="968"/>
      <c r="AA91" s="968"/>
      <c r="AB91" s="968"/>
      <c r="AC91" s="975"/>
    </row>
    <row r="92" spans="1:29" ht="15.75">
      <c r="B92" s="1072"/>
      <c r="C92" s="1424"/>
      <c r="D92" s="1425"/>
      <c r="E92" s="1426"/>
      <c r="F92" s="1016" t="s">
        <v>1888</v>
      </c>
      <c r="G92" s="1073">
        <v>0</v>
      </c>
      <c r="H92" s="968"/>
      <c r="I92" s="1074">
        <v>0</v>
      </c>
      <c r="J92" s="1075">
        <v>0</v>
      </c>
      <c r="K92" s="1065"/>
      <c r="L92" s="1074">
        <v>0</v>
      </c>
      <c r="M92" s="1076">
        <v>0</v>
      </c>
      <c r="N92" s="1077">
        <v>0</v>
      </c>
      <c r="O92" s="968"/>
      <c r="P92" s="968"/>
      <c r="Q92" s="968"/>
      <c r="R92" s="968"/>
      <c r="S92" s="995"/>
      <c r="T92" s="968"/>
      <c r="U92" s="968"/>
      <c r="V92" s="968"/>
      <c r="W92" s="968"/>
      <c r="X92" s="968"/>
      <c r="Y92" s="968"/>
      <c r="Z92" s="968"/>
      <c r="AA92" s="968"/>
      <c r="AB92" s="968"/>
      <c r="AC92" s="975"/>
    </row>
    <row r="93" spans="1:29" ht="12.75" customHeight="1">
      <c r="B93" s="972"/>
      <c r="C93" s="1418" t="s">
        <v>2812</v>
      </c>
      <c r="D93" s="1419"/>
      <c r="E93" s="1419"/>
      <c r="F93" s="1420"/>
      <c r="G93" s="1025">
        <v>182500</v>
      </c>
      <c r="H93" s="968"/>
      <c r="I93" s="1026">
        <v>0</v>
      </c>
      <c r="J93" s="1031">
        <v>182500</v>
      </c>
      <c r="K93" s="1065"/>
      <c r="L93" s="1026">
        <v>0</v>
      </c>
      <c r="M93" s="1027">
        <v>0</v>
      </c>
      <c r="N93" s="1031">
        <v>0</v>
      </c>
      <c r="O93" s="968"/>
      <c r="P93" s="968"/>
      <c r="Q93" s="968"/>
      <c r="R93" s="968"/>
      <c r="S93" s="995"/>
      <c r="T93" s="968"/>
      <c r="U93" s="968"/>
      <c r="V93" s="968"/>
      <c r="W93" s="968"/>
      <c r="X93" s="968"/>
      <c r="Y93" s="968"/>
      <c r="Z93" s="968"/>
      <c r="AA93" s="968"/>
      <c r="AB93" s="968"/>
      <c r="AC93" s="975"/>
    </row>
    <row r="94" spans="1:29" ht="12.75" customHeight="1">
      <c r="B94" s="972"/>
      <c r="C94" s="1421" t="s">
        <v>337</v>
      </c>
      <c r="D94" s="1422"/>
      <c r="E94" s="1423"/>
      <c r="F94" s="1005" t="s">
        <v>1887</v>
      </c>
      <c r="G94" s="1067">
        <v>9386134.8499999996</v>
      </c>
      <c r="H94" s="1013"/>
      <c r="I94" s="1068">
        <v>10446128.49</v>
      </c>
      <c r="J94" s="1069">
        <v>0</v>
      </c>
      <c r="K94" s="1013"/>
      <c r="L94" s="1068">
        <v>0</v>
      </c>
      <c r="M94" s="1070">
        <v>0</v>
      </c>
      <c r="N94" s="1071">
        <v>-1059993.6400000006</v>
      </c>
      <c r="O94" s="968"/>
      <c r="P94" s="968"/>
      <c r="Q94" s="968"/>
      <c r="R94" s="968"/>
      <c r="S94" s="995"/>
      <c r="T94" s="968"/>
      <c r="U94" s="968"/>
      <c r="V94" s="968"/>
      <c r="W94" s="968"/>
      <c r="X94" s="968"/>
      <c r="Y94" s="968"/>
      <c r="Z94" s="968"/>
      <c r="AA94" s="968"/>
      <c r="AB94" s="968"/>
      <c r="AC94" s="975"/>
    </row>
    <row r="95" spans="1:29" ht="15.75">
      <c r="B95" s="1072"/>
      <c r="C95" s="1424"/>
      <c r="D95" s="1425"/>
      <c r="E95" s="1426"/>
      <c r="F95" s="1016" t="s">
        <v>421</v>
      </c>
      <c r="G95" s="1073">
        <v>12113865.15</v>
      </c>
      <c r="H95" s="968"/>
      <c r="I95" s="1074">
        <v>11053871.51</v>
      </c>
      <c r="J95" s="1075">
        <v>0</v>
      </c>
      <c r="K95" s="1065"/>
      <c r="L95" s="1074">
        <v>0</v>
      </c>
      <c r="M95" s="1076">
        <v>0</v>
      </c>
      <c r="N95" s="1077">
        <v>1059993.6400000006</v>
      </c>
      <c r="O95" s="968"/>
      <c r="P95" s="968"/>
      <c r="Q95" s="968"/>
      <c r="R95" s="968"/>
      <c r="S95" s="995"/>
      <c r="T95" s="968"/>
      <c r="U95" s="968"/>
      <c r="V95" s="968"/>
      <c r="W95" s="968"/>
      <c r="X95" s="968"/>
      <c r="Y95" s="968"/>
      <c r="Z95" s="968"/>
      <c r="AA95" s="968"/>
      <c r="AB95" s="968"/>
      <c r="AC95" s="975"/>
    </row>
    <row r="96" spans="1:29" ht="15.75">
      <c r="B96" s="1072"/>
      <c r="C96" s="1424"/>
      <c r="D96" s="1425"/>
      <c r="E96" s="1426"/>
      <c r="F96" s="1016" t="s">
        <v>1888</v>
      </c>
      <c r="G96" s="1073">
        <v>-80669.86</v>
      </c>
      <c r="H96" s="968"/>
      <c r="I96" s="1074">
        <v>-80669.86</v>
      </c>
      <c r="J96" s="1075">
        <v>0</v>
      </c>
      <c r="K96" s="1065"/>
      <c r="L96" s="1074">
        <v>0</v>
      </c>
      <c r="M96" s="1076">
        <v>0</v>
      </c>
      <c r="N96" s="1077">
        <v>0</v>
      </c>
      <c r="O96" s="968"/>
      <c r="P96" s="968"/>
      <c r="Q96" s="968"/>
      <c r="R96" s="968"/>
      <c r="S96" s="995"/>
      <c r="T96" s="968"/>
      <c r="U96" s="968"/>
      <c r="V96" s="968"/>
      <c r="W96" s="968"/>
      <c r="X96" s="968"/>
      <c r="Y96" s="968"/>
      <c r="Z96" s="968"/>
      <c r="AA96" s="968"/>
      <c r="AB96" s="968"/>
      <c r="AC96" s="975"/>
    </row>
    <row r="97" spans="2:29" ht="12.75" customHeight="1">
      <c r="B97" s="972"/>
      <c r="C97" s="1418" t="s">
        <v>2813</v>
      </c>
      <c r="D97" s="1419"/>
      <c r="E97" s="1419"/>
      <c r="F97" s="1420"/>
      <c r="G97" s="1025">
        <v>21419330.140000001</v>
      </c>
      <c r="H97" s="968"/>
      <c r="I97" s="1026">
        <v>21419330.140000001</v>
      </c>
      <c r="J97" s="1031">
        <v>0</v>
      </c>
      <c r="K97" s="1065"/>
      <c r="L97" s="1026">
        <v>0</v>
      </c>
      <c r="M97" s="1027">
        <v>0</v>
      </c>
      <c r="N97" s="1031">
        <v>0</v>
      </c>
      <c r="O97" s="968"/>
      <c r="P97" s="968"/>
      <c r="Q97" s="968"/>
      <c r="R97" s="968"/>
      <c r="S97" s="995"/>
      <c r="T97" s="968"/>
      <c r="U97" s="968"/>
      <c r="V97" s="968"/>
      <c r="W97" s="968"/>
      <c r="X97" s="968"/>
      <c r="Y97" s="968"/>
      <c r="Z97" s="968"/>
      <c r="AA97" s="968"/>
      <c r="AB97" s="968"/>
      <c r="AC97" s="975"/>
    </row>
    <row r="98" spans="2:29" ht="12.75" customHeight="1">
      <c r="B98" s="972"/>
      <c r="C98" s="1421" t="s">
        <v>1799</v>
      </c>
      <c r="D98" s="1422"/>
      <c r="E98" s="1423"/>
      <c r="F98" s="1005" t="s">
        <v>1887</v>
      </c>
      <c r="G98" s="1067">
        <v>0</v>
      </c>
      <c r="H98" s="1013"/>
      <c r="I98" s="1068">
        <v>0</v>
      </c>
      <c r="J98" s="1069">
        <v>0</v>
      </c>
      <c r="K98" s="1013"/>
      <c r="L98" s="1068">
        <v>0</v>
      </c>
      <c r="M98" s="1070">
        <v>0</v>
      </c>
      <c r="N98" s="1071">
        <v>0</v>
      </c>
      <c r="O98" s="968"/>
      <c r="P98" s="968"/>
      <c r="Q98" s="968"/>
      <c r="R98" s="968"/>
      <c r="S98" s="995"/>
      <c r="T98" s="968"/>
      <c r="U98" s="968"/>
      <c r="V98" s="968"/>
      <c r="W98" s="968"/>
      <c r="X98" s="968"/>
      <c r="Y98" s="968"/>
      <c r="Z98" s="968"/>
      <c r="AA98" s="968"/>
      <c r="AB98" s="968"/>
      <c r="AC98" s="975"/>
    </row>
    <row r="99" spans="2:29" ht="15.75">
      <c r="B99" s="1072"/>
      <c r="C99" s="1424"/>
      <c r="D99" s="1425"/>
      <c r="E99" s="1426"/>
      <c r="F99" s="1016" t="s">
        <v>421</v>
      </c>
      <c r="G99" s="1073">
        <v>29670000</v>
      </c>
      <c r="H99" s="968"/>
      <c r="I99" s="1074">
        <v>0</v>
      </c>
      <c r="J99" s="1075">
        <v>0</v>
      </c>
      <c r="K99" s="1065"/>
      <c r="L99" s="1074">
        <v>11700000</v>
      </c>
      <c r="M99" s="1076">
        <v>16470000</v>
      </c>
      <c r="N99" s="1077">
        <v>1500000</v>
      </c>
      <c r="O99" s="968"/>
      <c r="P99" s="968"/>
      <c r="Q99" s="968"/>
      <c r="R99" s="968"/>
      <c r="S99" s="995"/>
      <c r="T99" s="968"/>
      <c r="U99" s="968"/>
      <c r="V99" s="968"/>
      <c r="W99" s="968"/>
      <c r="X99" s="968"/>
      <c r="Y99" s="968"/>
      <c r="Z99" s="968"/>
      <c r="AA99" s="968"/>
      <c r="AB99" s="968"/>
      <c r="AC99" s="975"/>
    </row>
    <row r="100" spans="2:29" ht="15.75">
      <c r="B100" s="1072"/>
      <c r="C100" s="1424"/>
      <c r="D100" s="1425"/>
      <c r="E100" s="1426"/>
      <c r="F100" s="1016" t="s">
        <v>1888</v>
      </c>
      <c r="G100" s="1073">
        <v>0</v>
      </c>
      <c r="H100" s="968"/>
      <c r="I100" s="1074">
        <v>0</v>
      </c>
      <c r="J100" s="1075">
        <v>0</v>
      </c>
      <c r="K100" s="1065"/>
      <c r="L100" s="1074">
        <v>0</v>
      </c>
      <c r="M100" s="1076">
        <v>0</v>
      </c>
      <c r="N100" s="1077">
        <v>0</v>
      </c>
      <c r="O100" s="968"/>
      <c r="P100" s="968"/>
      <c r="Q100" s="968"/>
      <c r="R100" s="968"/>
      <c r="S100" s="995"/>
      <c r="T100" s="968"/>
      <c r="U100" s="968"/>
      <c r="V100" s="968"/>
      <c r="W100" s="968"/>
      <c r="X100" s="968"/>
      <c r="Y100" s="968"/>
      <c r="Z100" s="968"/>
      <c r="AA100" s="968"/>
      <c r="AB100" s="968"/>
      <c r="AC100" s="975"/>
    </row>
    <row r="101" spans="2:29" ht="12.75" customHeight="1">
      <c r="B101" s="972"/>
      <c r="C101" s="1418" t="s">
        <v>2814</v>
      </c>
      <c r="D101" s="1419"/>
      <c r="E101" s="1419"/>
      <c r="F101" s="1420"/>
      <c r="G101" s="1025">
        <v>29670000</v>
      </c>
      <c r="H101" s="968"/>
      <c r="I101" s="1026">
        <v>0</v>
      </c>
      <c r="J101" s="1031">
        <v>0</v>
      </c>
      <c r="K101" s="1065"/>
      <c r="L101" s="1026">
        <v>11700000</v>
      </c>
      <c r="M101" s="1027">
        <v>16470000</v>
      </c>
      <c r="N101" s="1031">
        <v>1500000</v>
      </c>
      <c r="O101" s="968"/>
      <c r="P101" s="968"/>
      <c r="Q101" s="968"/>
      <c r="R101" s="968"/>
      <c r="S101" s="995"/>
      <c r="T101" s="968"/>
      <c r="U101" s="968"/>
      <c r="V101" s="968"/>
      <c r="W101" s="968"/>
      <c r="X101" s="968"/>
      <c r="Y101" s="968"/>
      <c r="Z101" s="968"/>
      <c r="AA101" s="968"/>
      <c r="AB101" s="968"/>
      <c r="AC101" s="975"/>
    </row>
    <row r="102" spans="2:29" ht="12.75" customHeight="1">
      <c r="B102" s="972"/>
      <c r="C102" s="1421" t="s">
        <v>1801</v>
      </c>
      <c r="D102" s="1422"/>
      <c r="E102" s="1423"/>
      <c r="F102" s="1005" t="s">
        <v>1887</v>
      </c>
      <c r="G102" s="1067">
        <v>1037334</v>
      </c>
      <c r="H102" s="1013"/>
      <c r="I102" s="1068">
        <v>160000</v>
      </c>
      <c r="J102" s="1069">
        <v>877334</v>
      </c>
      <c r="K102" s="1013"/>
      <c r="L102" s="1068">
        <v>0</v>
      </c>
      <c r="M102" s="1070">
        <v>0</v>
      </c>
      <c r="N102" s="1071">
        <v>0</v>
      </c>
      <c r="O102" s="968"/>
      <c r="P102" s="968"/>
      <c r="Q102" s="968"/>
      <c r="R102" s="968"/>
      <c r="S102" s="995"/>
      <c r="T102" s="968"/>
      <c r="U102" s="968"/>
      <c r="V102" s="968"/>
      <c r="W102" s="968"/>
      <c r="X102" s="968"/>
      <c r="Y102" s="968"/>
      <c r="Z102" s="968"/>
      <c r="AA102" s="968"/>
      <c r="AB102" s="968"/>
      <c r="AC102" s="975"/>
    </row>
    <row r="103" spans="2:29" ht="15.75">
      <c r="B103" s="1072"/>
      <c r="C103" s="1424"/>
      <c r="D103" s="1425"/>
      <c r="E103" s="1426"/>
      <c r="F103" s="1016" t="s">
        <v>421</v>
      </c>
      <c r="G103" s="1073">
        <v>0</v>
      </c>
      <c r="H103" s="968"/>
      <c r="I103" s="1074">
        <v>0</v>
      </c>
      <c r="J103" s="1075">
        <v>0</v>
      </c>
      <c r="K103" s="1065"/>
      <c r="L103" s="1074">
        <v>0</v>
      </c>
      <c r="M103" s="1076">
        <v>0</v>
      </c>
      <c r="N103" s="1077">
        <v>0</v>
      </c>
      <c r="O103" s="968"/>
      <c r="P103" s="968"/>
      <c r="Q103" s="968"/>
      <c r="R103" s="968"/>
      <c r="S103" s="995"/>
      <c r="T103" s="968"/>
      <c r="U103" s="968"/>
      <c r="V103" s="968"/>
      <c r="W103" s="968"/>
      <c r="X103" s="968"/>
      <c r="Y103" s="968"/>
      <c r="Z103" s="968"/>
      <c r="AA103" s="968"/>
      <c r="AB103" s="968"/>
      <c r="AC103" s="975"/>
    </row>
    <row r="104" spans="2:29" ht="15.75">
      <c r="B104" s="1072"/>
      <c r="C104" s="1424"/>
      <c r="D104" s="1425"/>
      <c r="E104" s="1426"/>
      <c r="F104" s="1016" t="s">
        <v>1888</v>
      </c>
      <c r="G104" s="1073">
        <v>0</v>
      </c>
      <c r="H104" s="968"/>
      <c r="I104" s="1074">
        <v>0</v>
      </c>
      <c r="J104" s="1075">
        <v>0</v>
      </c>
      <c r="K104" s="1065"/>
      <c r="L104" s="1074">
        <v>0</v>
      </c>
      <c r="M104" s="1076">
        <v>0</v>
      </c>
      <c r="N104" s="1077">
        <v>0</v>
      </c>
      <c r="O104" s="968"/>
      <c r="P104" s="968"/>
      <c r="Q104" s="968"/>
      <c r="R104" s="968"/>
      <c r="S104" s="995"/>
      <c r="T104" s="968"/>
      <c r="U104" s="968"/>
      <c r="V104" s="968"/>
      <c r="W104" s="968"/>
      <c r="X104" s="968"/>
      <c r="Y104" s="968"/>
      <c r="Z104" s="968"/>
      <c r="AA104" s="968"/>
      <c r="AB104" s="968"/>
      <c r="AC104" s="975"/>
    </row>
    <row r="105" spans="2:29" ht="12.75" customHeight="1">
      <c r="B105" s="972"/>
      <c r="C105" s="1418" t="s">
        <v>2815</v>
      </c>
      <c r="D105" s="1419"/>
      <c r="E105" s="1419"/>
      <c r="F105" s="1420"/>
      <c r="G105" s="1025">
        <v>1037334</v>
      </c>
      <c r="H105" s="968"/>
      <c r="I105" s="1026">
        <v>160000</v>
      </c>
      <c r="J105" s="1031">
        <v>877334</v>
      </c>
      <c r="K105" s="1065"/>
      <c r="L105" s="1026">
        <v>0</v>
      </c>
      <c r="M105" s="1027">
        <v>0</v>
      </c>
      <c r="N105" s="1031">
        <v>0</v>
      </c>
      <c r="O105" s="968"/>
      <c r="P105" s="968"/>
      <c r="Q105" s="968"/>
      <c r="R105" s="968"/>
      <c r="S105" s="995"/>
      <c r="T105" s="968"/>
      <c r="U105" s="968"/>
      <c r="V105" s="968"/>
      <c r="W105" s="968"/>
      <c r="X105" s="968"/>
      <c r="Y105" s="968"/>
      <c r="Z105" s="968"/>
      <c r="AA105" s="968"/>
      <c r="AB105" s="968"/>
      <c r="AC105" s="975"/>
    </row>
    <row r="106" spans="2:29" ht="12.75" customHeight="1">
      <c r="B106" s="972"/>
      <c r="C106" s="1421" t="s">
        <v>1795</v>
      </c>
      <c r="D106" s="1422"/>
      <c r="E106" s="1423"/>
      <c r="F106" s="1005" t="s">
        <v>1887</v>
      </c>
      <c r="G106" s="1067">
        <v>6460000</v>
      </c>
      <c r="H106" s="1013"/>
      <c r="I106" s="1068">
        <v>0</v>
      </c>
      <c r="J106" s="1069">
        <v>0</v>
      </c>
      <c r="K106" s="1013"/>
      <c r="L106" s="1068">
        <v>2560000</v>
      </c>
      <c r="M106" s="1070">
        <v>3900000</v>
      </c>
      <c r="N106" s="1071">
        <v>0</v>
      </c>
      <c r="O106" s="968"/>
      <c r="P106" s="968"/>
      <c r="Q106" s="968"/>
      <c r="R106" s="968"/>
      <c r="S106" s="995"/>
      <c r="T106" s="968"/>
      <c r="U106" s="968"/>
      <c r="V106" s="968"/>
      <c r="W106" s="968"/>
      <c r="X106" s="968"/>
      <c r="Y106" s="968"/>
      <c r="Z106" s="968"/>
      <c r="AA106" s="968"/>
      <c r="AB106" s="968"/>
      <c r="AC106" s="975"/>
    </row>
    <row r="107" spans="2:29" ht="15.75">
      <c r="B107" s="1072"/>
      <c r="C107" s="1424"/>
      <c r="D107" s="1425"/>
      <c r="E107" s="1426"/>
      <c r="F107" s="1016" t="s">
        <v>421</v>
      </c>
      <c r="G107" s="1073">
        <v>2443000</v>
      </c>
      <c r="H107" s="968"/>
      <c r="I107" s="1074">
        <v>0</v>
      </c>
      <c r="J107" s="1075">
        <v>0</v>
      </c>
      <c r="K107" s="1065"/>
      <c r="L107" s="1074">
        <v>0</v>
      </c>
      <c r="M107" s="1076">
        <v>2443000</v>
      </c>
      <c r="N107" s="1077">
        <v>0</v>
      </c>
      <c r="O107" s="968"/>
      <c r="P107" s="968"/>
      <c r="Q107" s="968"/>
      <c r="R107" s="968"/>
      <c r="S107" s="995"/>
      <c r="T107" s="968"/>
      <c r="U107" s="968"/>
      <c r="V107" s="968"/>
      <c r="W107" s="968"/>
      <c r="X107" s="968"/>
      <c r="Y107" s="968"/>
      <c r="Z107" s="968"/>
      <c r="AA107" s="968"/>
      <c r="AB107" s="968"/>
      <c r="AC107" s="975"/>
    </row>
    <row r="108" spans="2:29" ht="15.75">
      <c r="B108" s="1072"/>
      <c r="C108" s="1424"/>
      <c r="D108" s="1425"/>
      <c r="E108" s="1426"/>
      <c r="F108" s="1016" t="s">
        <v>1888</v>
      </c>
      <c r="G108" s="1073">
        <v>0</v>
      </c>
      <c r="H108" s="968"/>
      <c r="I108" s="1074">
        <v>0</v>
      </c>
      <c r="J108" s="1075">
        <v>0</v>
      </c>
      <c r="K108" s="1065"/>
      <c r="L108" s="1074">
        <v>0</v>
      </c>
      <c r="M108" s="1076">
        <v>0</v>
      </c>
      <c r="N108" s="1077">
        <v>0</v>
      </c>
      <c r="O108" s="968"/>
      <c r="P108" s="968"/>
      <c r="Q108" s="968"/>
      <c r="R108" s="968"/>
      <c r="S108" s="995"/>
      <c r="T108" s="968"/>
      <c r="U108" s="968"/>
      <c r="V108" s="968"/>
      <c r="W108" s="968"/>
      <c r="X108" s="968"/>
      <c r="Y108" s="968"/>
      <c r="Z108" s="968"/>
      <c r="AA108" s="968"/>
      <c r="AB108" s="968"/>
      <c r="AC108" s="975"/>
    </row>
    <row r="109" spans="2:29" ht="12.75" customHeight="1">
      <c r="B109" s="972"/>
      <c r="C109" s="1418" t="s">
        <v>2816</v>
      </c>
      <c r="D109" s="1419"/>
      <c r="E109" s="1419"/>
      <c r="F109" s="1420"/>
      <c r="G109" s="1025">
        <v>8903000</v>
      </c>
      <c r="H109" s="968"/>
      <c r="I109" s="1026">
        <v>0</v>
      </c>
      <c r="J109" s="1031">
        <v>0</v>
      </c>
      <c r="K109" s="1065"/>
      <c r="L109" s="1026">
        <v>2560000</v>
      </c>
      <c r="M109" s="1027">
        <v>6343000</v>
      </c>
      <c r="N109" s="1031">
        <v>0</v>
      </c>
      <c r="O109" s="968"/>
      <c r="P109" s="968"/>
      <c r="Q109" s="968"/>
      <c r="R109" s="968"/>
      <c r="S109" s="995"/>
      <c r="T109" s="968"/>
      <c r="U109" s="968"/>
      <c r="V109" s="968"/>
      <c r="W109" s="968"/>
      <c r="X109" s="968"/>
      <c r="Y109" s="968"/>
      <c r="Z109" s="968"/>
      <c r="AA109" s="968"/>
      <c r="AB109" s="968"/>
      <c r="AC109" s="975"/>
    </row>
    <row r="110" spans="2:29" ht="12.75" customHeight="1">
      <c r="B110" s="972"/>
      <c r="C110" s="1421" t="s">
        <v>1793</v>
      </c>
      <c r="D110" s="1422"/>
      <c r="E110" s="1423"/>
      <c r="F110" s="1005" t="s">
        <v>1887</v>
      </c>
      <c r="G110" s="1067">
        <v>-480899.54</v>
      </c>
      <c r="H110" s="1013"/>
      <c r="I110" s="1068">
        <v>0</v>
      </c>
      <c r="J110" s="1069">
        <v>0</v>
      </c>
      <c r="K110" s="1013"/>
      <c r="L110" s="1068">
        <v>0</v>
      </c>
      <c r="M110" s="1070">
        <v>0</v>
      </c>
      <c r="N110" s="1071">
        <v>-480899.54</v>
      </c>
      <c r="O110" s="968"/>
      <c r="P110" s="968"/>
      <c r="Q110" s="968"/>
      <c r="R110" s="968"/>
      <c r="S110" s="995"/>
      <c r="T110" s="968"/>
      <c r="U110" s="968"/>
      <c r="V110" s="968"/>
      <c r="W110" s="968"/>
      <c r="X110" s="968"/>
      <c r="Y110" s="968"/>
      <c r="Z110" s="968"/>
      <c r="AA110" s="968"/>
      <c r="AB110" s="968"/>
      <c r="AC110" s="975"/>
    </row>
    <row r="111" spans="2:29" ht="15.75">
      <c r="B111" s="1072"/>
      <c r="C111" s="1424"/>
      <c r="D111" s="1425"/>
      <c r="E111" s="1426"/>
      <c r="F111" s="1016" t="s">
        <v>421</v>
      </c>
      <c r="G111" s="1073">
        <v>9425899.0999999996</v>
      </c>
      <c r="H111" s="968"/>
      <c r="I111" s="1074">
        <v>8500626.0500000007</v>
      </c>
      <c r="J111" s="1075">
        <v>443366.14</v>
      </c>
      <c r="K111" s="1065"/>
      <c r="L111" s="1074">
        <v>0</v>
      </c>
      <c r="M111" s="1076">
        <v>0</v>
      </c>
      <c r="N111" s="1077">
        <v>481906.90999999887</v>
      </c>
      <c r="O111" s="968"/>
      <c r="P111" s="968"/>
      <c r="Q111" s="968"/>
      <c r="R111" s="968"/>
      <c r="S111" s="995"/>
      <c r="T111" s="968"/>
      <c r="U111" s="968"/>
      <c r="V111" s="968"/>
      <c r="W111" s="968"/>
      <c r="X111" s="968"/>
      <c r="Y111" s="968"/>
      <c r="Z111" s="968"/>
      <c r="AA111" s="968"/>
      <c r="AB111" s="968"/>
      <c r="AC111" s="975"/>
    </row>
    <row r="112" spans="2:29" ht="15.75">
      <c r="B112" s="1072"/>
      <c r="C112" s="1424"/>
      <c r="D112" s="1425"/>
      <c r="E112" s="1426"/>
      <c r="F112" s="1016" t="s">
        <v>1888</v>
      </c>
      <c r="G112" s="1073">
        <v>0</v>
      </c>
      <c r="H112" s="968"/>
      <c r="I112" s="1074">
        <v>1007.37</v>
      </c>
      <c r="J112" s="1075">
        <v>0</v>
      </c>
      <c r="K112" s="1065"/>
      <c r="L112" s="1074">
        <v>0</v>
      </c>
      <c r="M112" s="1076">
        <v>0</v>
      </c>
      <c r="N112" s="1077">
        <v>-1007.37</v>
      </c>
      <c r="O112" s="968"/>
      <c r="P112" s="968"/>
      <c r="Q112" s="968"/>
      <c r="R112" s="968"/>
      <c r="S112" s="995"/>
      <c r="T112" s="968"/>
      <c r="U112" s="968"/>
      <c r="V112" s="968"/>
      <c r="W112" s="968"/>
      <c r="X112" s="968"/>
      <c r="Y112" s="968"/>
      <c r="Z112" s="968"/>
      <c r="AA112" s="968"/>
      <c r="AB112" s="968"/>
      <c r="AC112" s="975"/>
    </row>
    <row r="113" spans="2:29" ht="12.75" customHeight="1">
      <c r="B113" s="972"/>
      <c r="C113" s="1418" t="s">
        <v>2817</v>
      </c>
      <c r="D113" s="1419"/>
      <c r="E113" s="1419"/>
      <c r="F113" s="1420"/>
      <c r="G113" s="1025">
        <v>8944999.5600000005</v>
      </c>
      <c r="H113" s="968"/>
      <c r="I113" s="1026">
        <v>8501633.4199999999</v>
      </c>
      <c r="J113" s="1031">
        <v>443366.14</v>
      </c>
      <c r="K113" s="1065"/>
      <c r="L113" s="1026">
        <v>0</v>
      </c>
      <c r="M113" s="1027">
        <v>0</v>
      </c>
      <c r="N113" s="1031">
        <v>5.8207660913467407E-10</v>
      </c>
      <c r="O113" s="968"/>
      <c r="P113" s="968"/>
      <c r="Q113" s="968"/>
      <c r="R113" s="968"/>
      <c r="S113" s="995"/>
      <c r="T113" s="968"/>
      <c r="U113" s="968"/>
      <c r="V113" s="968"/>
      <c r="W113" s="968"/>
      <c r="X113" s="968"/>
      <c r="Y113" s="968"/>
      <c r="Z113" s="968"/>
      <c r="AA113" s="968"/>
      <c r="AB113" s="968"/>
      <c r="AC113" s="975"/>
    </row>
    <row r="114" spans="2:29" ht="12.75" customHeight="1">
      <c r="B114" s="972"/>
      <c r="C114" s="1421" t="s">
        <v>1794</v>
      </c>
      <c r="D114" s="1422"/>
      <c r="E114" s="1423"/>
      <c r="F114" s="1005" t="s">
        <v>1887</v>
      </c>
      <c r="G114" s="1067">
        <v>18126002.09</v>
      </c>
      <c r="H114" s="1013"/>
      <c r="I114" s="1068">
        <v>16997800</v>
      </c>
      <c r="J114" s="1069">
        <v>3099.98</v>
      </c>
      <c r="K114" s="1013"/>
      <c r="L114" s="1068">
        <v>0</v>
      </c>
      <c r="M114" s="1070">
        <v>0</v>
      </c>
      <c r="N114" s="1071">
        <v>1125102.1099999999</v>
      </c>
      <c r="O114" s="968"/>
      <c r="P114" s="968"/>
      <c r="Q114" s="968"/>
      <c r="R114" s="968"/>
      <c r="S114" s="995"/>
      <c r="T114" s="968"/>
      <c r="U114" s="968"/>
      <c r="V114" s="968"/>
      <c r="W114" s="968"/>
      <c r="X114" s="968"/>
      <c r="Y114" s="968"/>
      <c r="Z114" s="968"/>
      <c r="AA114" s="968"/>
      <c r="AB114" s="968"/>
      <c r="AC114" s="975"/>
    </row>
    <row r="115" spans="2:29" ht="15.75">
      <c r="B115" s="1072"/>
      <c r="C115" s="1424"/>
      <c r="D115" s="1425"/>
      <c r="E115" s="1426"/>
      <c r="F115" s="1016" t="s">
        <v>421</v>
      </c>
      <c r="G115" s="1073">
        <v>2830123.16</v>
      </c>
      <c r="H115" s="968"/>
      <c r="I115" s="1074">
        <v>3954025.27</v>
      </c>
      <c r="J115" s="1075">
        <v>1200</v>
      </c>
      <c r="K115" s="1065"/>
      <c r="L115" s="1074">
        <v>0</v>
      </c>
      <c r="M115" s="1076">
        <v>0</v>
      </c>
      <c r="N115" s="1077">
        <v>-1125102.1099999999</v>
      </c>
      <c r="O115" s="968"/>
      <c r="P115" s="968"/>
      <c r="Q115" s="968"/>
      <c r="R115" s="968"/>
      <c r="S115" s="995"/>
      <c r="T115" s="968"/>
      <c r="U115" s="968"/>
      <c r="V115" s="968"/>
      <c r="W115" s="968"/>
      <c r="X115" s="968"/>
      <c r="Y115" s="968"/>
      <c r="Z115" s="968"/>
      <c r="AA115" s="968"/>
      <c r="AB115" s="968"/>
      <c r="AC115" s="975"/>
    </row>
    <row r="116" spans="2:29" ht="15.75">
      <c r="B116" s="1072"/>
      <c r="C116" s="1424"/>
      <c r="D116" s="1425"/>
      <c r="E116" s="1426"/>
      <c r="F116" s="1016" t="s">
        <v>1888</v>
      </c>
      <c r="G116" s="1073">
        <v>-3100</v>
      </c>
      <c r="H116" s="968"/>
      <c r="I116" s="1074">
        <v>-1900.1</v>
      </c>
      <c r="J116" s="1075">
        <v>0.1</v>
      </c>
      <c r="K116" s="1065"/>
      <c r="L116" s="1074">
        <v>0</v>
      </c>
      <c r="M116" s="1076">
        <v>0</v>
      </c>
      <c r="N116" s="1077">
        <v>-1200</v>
      </c>
      <c r="O116" s="968"/>
      <c r="P116" s="968"/>
      <c r="Q116" s="968"/>
      <c r="R116" s="968"/>
      <c r="S116" s="995"/>
      <c r="T116" s="968"/>
      <c r="U116" s="968"/>
      <c r="V116" s="968"/>
      <c r="W116" s="968"/>
      <c r="X116" s="968"/>
      <c r="Y116" s="968"/>
      <c r="Z116" s="968"/>
      <c r="AA116" s="968"/>
      <c r="AB116" s="968"/>
      <c r="AC116" s="975"/>
    </row>
    <row r="117" spans="2:29" ht="12.75" customHeight="1">
      <c r="B117" s="972"/>
      <c r="C117" s="1418" t="s">
        <v>2818</v>
      </c>
      <c r="D117" s="1419"/>
      <c r="E117" s="1419"/>
      <c r="F117" s="1420"/>
      <c r="G117" s="1025">
        <v>20953025.25</v>
      </c>
      <c r="H117" s="968"/>
      <c r="I117" s="1026">
        <v>20949925.170000002</v>
      </c>
      <c r="J117" s="1031">
        <v>4300.08</v>
      </c>
      <c r="K117" s="1065"/>
      <c r="L117" s="1026">
        <v>0</v>
      </c>
      <c r="M117" s="1027">
        <v>0</v>
      </c>
      <c r="N117" s="1031">
        <v>-1200.0000000017881</v>
      </c>
      <c r="O117" s="968"/>
      <c r="P117" s="968"/>
      <c r="Q117" s="968"/>
      <c r="R117" s="968"/>
      <c r="S117" s="995"/>
      <c r="T117" s="968"/>
      <c r="U117" s="968"/>
      <c r="V117" s="968"/>
      <c r="W117" s="968"/>
      <c r="X117" s="968"/>
      <c r="Y117" s="968"/>
      <c r="Z117" s="968"/>
      <c r="AA117" s="968"/>
      <c r="AB117" s="968"/>
      <c r="AC117" s="975"/>
    </row>
    <row r="118" spans="2:29" ht="15.75">
      <c r="B118" s="972"/>
      <c r="C118" s="1421" t="s">
        <v>1791</v>
      </c>
      <c r="D118" s="1422"/>
      <c r="E118" s="1423"/>
      <c r="F118" s="1005" t="s">
        <v>1887</v>
      </c>
      <c r="G118" s="1067">
        <v>0</v>
      </c>
      <c r="H118" s="1013"/>
      <c r="I118" s="1068">
        <v>0</v>
      </c>
      <c r="J118" s="1069">
        <v>0</v>
      </c>
      <c r="K118" s="1013"/>
      <c r="L118" s="1068">
        <v>0</v>
      </c>
      <c r="M118" s="1070">
        <v>0</v>
      </c>
      <c r="N118" s="1071">
        <v>0</v>
      </c>
      <c r="O118" s="968"/>
      <c r="P118" s="968"/>
      <c r="Q118" s="968"/>
      <c r="R118" s="968"/>
      <c r="S118" s="995"/>
      <c r="T118" s="968"/>
      <c r="U118" s="968"/>
      <c r="V118" s="968"/>
      <c r="W118" s="968"/>
      <c r="X118" s="968"/>
      <c r="Y118" s="968"/>
      <c r="Z118" s="968"/>
      <c r="AA118" s="968"/>
      <c r="AB118" s="968"/>
      <c r="AC118" s="975"/>
    </row>
    <row r="119" spans="2:29" ht="15.75">
      <c r="B119" s="1072"/>
      <c r="C119" s="1424"/>
      <c r="D119" s="1425"/>
      <c r="E119" s="1426"/>
      <c r="F119" s="1016" t="s">
        <v>421</v>
      </c>
      <c r="G119" s="1073">
        <v>1864537</v>
      </c>
      <c r="H119" s="968"/>
      <c r="I119" s="1074">
        <v>1864537</v>
      </c>
      <c r="J119" s="1075">
        <v>0</v>
      </c>
      <c r="K119" s="1065"/>
      <c r="L119" s="1074">
        <v>0</v>
      </c>
      <c r="M119" s="1076">
        <v>0</v>
      </c>
      <c r="N119" s="1077">
        <v>0</v>
      </c>
      <c r="O119" s="968"/>
      <c r="P119" s="968"/>
      <c r="Q119" s="968"/>
      <c r="R119" s="968"/>
      <c r="S119" s="995"/>
      <c r="T119" s="968"/>
      <c r="U119" s="968"/>
      <c r="V119" s="968"/>
      <c r="W119" s="968"/>
      <c r="X119" s="968"/>
      <c r="Y119" s="968"/>
      <c r="Z119" s="968"/>
      <c r="AA119" s="968"/>
      <c r="AB119" s="968"/>
      <c r="AC119" s="975"/>
    </row>
    <row r="120" spans="2:29" ht="15.75">
      <c r="B120" s="1072"/>
      <c r="C120" s="1424"/>
      <c r="D120" s="1425"/>
      <c r="E120" s="1426"/>
      <c r="F120" s="1016" t="s">
        <v>1888</v>
      </c>
      <c r="G120" s="1073">
        <v>0</v>
      </c>
      <c r="H120" s="968"/>
      <c r="I120" s="1074">
        <v>0</v>
      </c>
      <c r="J120" s="1075">
        <v>0</v>
      </c>
      <c r="K120" s="1065"/>
      <c r="L120" s="1074">
        <v>0</v>
      </c>
      <c r="M120" s="1076">
        <v>0</v>
      </c>
      <c r="N120" s="1077">
        <v>0</v>
      </c>
      <c r="O120" s="968"/>
      <c r="P120" s="968"/>
      <c r="Q120" s="968"/>
      <c r="R120" s="968"/>
      <c r="S120" s="995"/>
      <c r="T120" s="968"/>
      <c r="U120" s="968"/>
      <c r="V120" s="968"/>
      <c r="W120" s="968"/>
      <c r="X120" s="968"/>
      <c r="Y120" s="968"/>
      <c r="Z120" s="968"/>
      <c r="AA120" s="968"/>
      <c r="AB120" s="968"/>
      <c r="AC120" s="975"/>
    </row>
    <row r="121" spans="2:29" ht="16.5" customHeight="1">
      <c r="B121" s="972"/>
      <c r="C121" s="1418" t="s">
        <v>2819</v>
      </c>
      <c r="D121" s="1419"/>
      <c r="E121" s="1419"/>
      <c r="F121" s="1420"/>
      <c r="G121" s="1025">
        <v>1864537</v>
      </c>
      <c r="H121" s="968"/>
      <c r="I121" s="1026">
        <v>1864537</v>
      </c>
      <c r="J121" s="1031">
        <v>0</v>
      </c>
      <c r="K121" s="1065"/>
      <c r="L121" s="1026">
        <v>0</v>
      </c>
      <c r="M121" s="1027">
        <v>0</v>
      </c>
      <c r="N121" s="1031">
        <v>0</v>
      </c>
      <c r="O121" s="968"/>
      <c r="P121" s="968"/>
      <c r="Q121" s="968"/>
      <c r="R121" s="968"/>
      <c r="S121" s="995"/>
      <c r="T121" s="968"/>
      <c r="U121" s="968"/>
      <c r="V121" s="968"/>
      <c r="W121" s="968"/>
      <c r="X121" s="968"/>
      <c r="Y121" s="968"/>
      <c r="Z121" s="968"/>
      <c r="AA121" s="968"/>
      <c r="AB121" s="968"/>
      <c r="AC121" s="975"/>
    </row>
    <row r="122" spans="2:29" ht="15.75">
      <c r="B122" s="972"/>
      <c r="C122" s="1421" t="s">
        <v>1789</v>
      </c>
      <c r="D122" s="1422"/>
      <c r="E122" s="1423"/>
      <c r="F122" s="1005" t="s">
        <v>1887</v>
      </c>
      <c r="G122" s="1067">
        <v>1000000</v>
      </c>
      <c r="H122" s="1013"/>
      <c r="I122" s="1068">
        <v>600000</v>
      </c>
      <c r="J122" s="1069">
        <v>400000</v>
      </c>
      <c r="K122" s="1013"/>
      <c r="L122" s="1068">
        <v>0</v>
      </c>
      <c r="M122" s="1070">
        <v>0</v>
      </c>
      <c r="N122" s="1071">
        <v>0</v>
      </c>
      <c r="O122" s="968"/>
      <c r="P122" s="968"/>
      <c r="Q122" s="968"/>
      <c r="R122" s="968"/>
      <c r="S122" s="995"/>
      <c r="T122" s="968"/>
      <c r="U122" s="968"/>
      <c r="V122" s="968"/>
      <c r="W122" s="968"/>
      <c r="X122" s="968"/>
      <c r="Y122" s="968"/>
      <c r="Z122" s="968"/>
      <c r="AA122" s="968"/>
      <c r="AB122" s="968"/>
      <c r="AC122" s="975"/>
    </row>
    <row r="123" spans="2:29" ht="15.75">
      <c r="B123" s="1072"/>
      <c r="C123" s="1424"/>
      <c r="D123" s="1425"/>
      <c r="E123" s="1426"/>
      <c r="F123" s="1016" t="s">
        <v>421</v>
      </c>
      <c r="G123" s="1073">
        <v>0</v>
      </c>
      <c r="H123" s="968"/>
      <c r="I123" s="1074">
        <v>0</v>
      </c>
      <c r="J123" s="1075">
        <v>0</v>
      </c>
      <c r="K123" s="1065"/>
      <c r="L123" s="1074">
        <v>0</v>
      </c>
      <c r="M123" s="1076">
        <v>0</v>
      </c>
      <c r="N123" s="1077">
        <v>0</v>
      </c>
      <c r="O123" s="968"/>
      <c r="P123" s="968"/>
      <c r="Q123" s="968"/>
      <c r="R123" s="968"/>
      <c r="S123" s="995"/>
      <c r="T123" s="968"/>
      <c r="U123" s="968"/>
      <c r="V123" s="968"/>
      <c r="W123" s="968"/>
      <c r="X123" s="968"/>
      <c r="Y123" s="968"/>
      <c r="Z123" s="968"/>
      <c r="AA123" s="968"/>
      <c r="AB123" s="968"/>
      <c r="AC123" s="975"/>
    </row>
    <row r="124" spans="2:29" ht="15.75">
      <c r="B124" s="1072"/>
      <c r="C124" s="1424"/>
      <c r="D124" s="1425"/>
      <c r="E124" s="1426"/>
      <c r="F124" s="1016" t="s">
        <v>1888</v>
      </c>
      <c r="G124" s="1073">
        <v>0</v>
      </c>
      <c r="H124" s="968"/>
      <c r="I124" s="1074">
        <v>-14836.75</v>
      </c>
      <c r="J124" s="1075">
        <v>14836.75</v>
      </c>
      <c r="K124" s="1065"/>
      <c r="L124" s="1074">
        <v>0</v>
      </c>
      <c r="M124" s="1076">
        <v>0</v>
      </c>
      <c r="N124" s="1077">
        <v>0</v>
      </c>
      <c r="O124" s="968"/>
      <c r="P124" s="968"/>
      <c r="Q124" s="968"/>
      <c r="R124" s="968"/>
      <c r="S124" s="995"/>
      <c r="T124" s="968"/>
      <c r="U124" s="968"/>
      <c r="V124" s="968"/>
      <c r="W124" s="968"/>
      <c r="X124" s="968"/>
      <c r="Y124" s="968"/>
      <c r="Z124" s="968"/>
      <c r="AA124" s="968"/>
      <c r="AB124" s="968"/>
      <c r="AC124" s="975"/>
    </row>
    <row r="125" spans="2:29" ht="15.75">
      <c r="B125" s="972"/>
      <c r="C125" s="1418" t="s">
        <v>2820</v>
      </c>
      <c r="D125" s="1419"/>
      <c r="E125" s="1419"/>
      <c r="F125" s="1420"/>
      <c r="G125" s="1025">
        <v>1000000</v>
      </c>
      <c r="H125" s="968"/>
      <c r="I125" s="1026">
        <v>585163.25</v>
      </c>
      <c r="J125" s="1031">
        <v>414836.75</v>
      </c>
      <c r="K125" s="1065"/>
      <c r="L125" s="1026">
        <v>0</v>
      </c>
      <c r="M125" s="1027">
        <v>0</v>
      </c>
      <c r="N125" s="1031">
        <v>0</v>
      </c>
      <c r="O125" s="968"/>
      <c r="P125" s="968"/>
      <c r="Q125" s="968"/>
      <c r="R125" s="968"/>
      <c r="S125" s="995"/>
      <c r="T125" s="968"/>
      <c r="U125" s="968"/>
      <c r="V125" s="968"/>
      <c r="W125" s="968"/>
      <c r="X125" s="968"/>
      <c r="Y125" s="968"/>
      <c r="Z125" s="968"/>
      <c r="AA125" s="968"/>
      <c r="AB125" s="968"/>
      <c r="AC125" s="975"/>
    </row>
    <row r="126" spans="2:29" ht="15.75">
      <c r="B126" s="972"/>
      <c r="C126" s="1421" t="s">
        <v>1787</v>
      </c>
      <c r="D126" s="1422"/>
      <c r="E126" s="1423"/>
      <c r="F126" s="1005" t="s">
        <v>1887</v>
      </c>
      <c r="G126" s="1067">
        <v>980574.77</v>
      </c>
      <c r="H126" s="1013"/>
      <c r="I126" s="1068">
        <v>538000</v>
      </c>
      <c r="J126" s="1069">
        <v>-38000</v>
      </c>
      <c r="K126" s="1013"/>
      <c r="L126" s="1068">
        <v>0</v>
      </c>
      <c r="M126" s="1070">
        <v>0</v>
      </c>
      <c r="N126" s="1071">
        <v>480574.77</v>
      </c>
      <c r="O126" s="968"/>
      <c r="P126" s="968"/>
      <c r="Q126" s="968"/>
      <c r="R126" s="968"/>
      <c r="S126" s="995"/>
      <c r="T126" s="968"/>
      <c r="U126" s="968"/>
      <c r="V126" s="968"/>
      <c r="W126" s="968"/>
      <c r="X126" s="968"/>
      <c r="Y126" s="968"/>
      <c r="Z126" s="968"/>
      <c r="AA126" s="968"/>
      <c r="AB126" s="968"/>
      <c r="AC126" s="975"/>
    </row>
    <row r="127" spans="2:29" ht="15.75">
      <c r="B127" s="1072"/>
      <c r="C127" s="1424"/>
      <c r="D127" s="1425"/>
      <c r="E127" s="1426"/>
      <c r="F127" s="1016" t="s">
        <v>421</v>
      </c>
      <c r="G127" s="1073">
        <v>5800419</v>
      </c>
      <c r="H127" s="968"/>
      <c r="I127" s="1074">
        <v>4451055.3899999997</v>
      </c>
      <c r="J127" s="1075">
        <v>1686260</v>
      </c>
      <c r="K127" s="1065"/>
      <c r="L127" s="1074">
        <v>53740</v>
      </c>
      <c r="M127" s="1076">
        <v>0</v>
      </c>
      <c r="N127" s="1077">
        <v>-390636.38999999966</v>
      </c>
      <c r="O127" s="968"/>
      <c r="P127" s="968"/>
      <c r="Q127" s="968"/>
      <c r="R127" s="968"/>
      <c r="S127" s="995"/>
      <c r="T127" s="968"/>
      <c r="U127" s="968"/>
      <c r="V127" s="968"/>
      <c r="W127" s="968"/>
      <c r="X127" s="968"/>
      <c r="Y127" s="968"/>
      <c r="Z127" s="968"/>
      <c r="AA127" s="968"/>
      <c r="AB127" s="968"/>
      <c r="AC127" s="975"/>
    </row>
    <row r="128" spans="2:29" ht="15.75">
      <c r="B128" s="1072"/>
      <c r="C128" s="1424"/>
      <c r="D128" s="1425"/>
      <c r="E128" s="1426"/>
      <c r="F128" s="1016" t="s">
        <v>1888</v>
      </c>
      <c r="G128" s="1073">
        <v>9979.6</v>
      </c>
      <c r="H128" s="968"/>
      <c r="I128" s="1074">
        <v>10433</v>
      </c>
      <c r="J128" s="1075">
        <v>0</v>
      </c>
      <c r="K128" s="1065"/>
      <c r="L128" s="1074">
        <v>0</v>
      </c>
      <c r="M128" s="1076">
        <v>0</v>
      </c>
      <c r="N128" s="1077">
        <v>-453.39999999999964</v>
      </c>
      <c r="O128" s="968"/>
      <c r="P128" s="968"/>
      <c r="Q128" s="968"/>
      <c r="R128" s="968"/>
      <c r="S128" s="995"/>
      <c r="T128" s="968"/>
      <c r="U128" s="968"/>
      <c r="V128" s="968"/>
      <c r="W128" s="968"/>
      <c r="X128" s="968"/>
      <c r="Y128" s="968"/>
      <c r="Z128" s="968"/>
      <c r="AA128" s="968"/>
      <c r="AB128" s="968"/>
      <c r="AC128" s="975"/>
    </row>
    <row r="129" spans="2:29" ht="15.75">
      <c r="B129" s="972"/>
      <c r="C129" s="1418" t="s">
        <v>2821</v>
      </c>
      <c r="D129" s="1419"/>
      <c r="E129" s="1419"/>
      <c r="F129" s="1420"/>
      <c r="G129" s="1025">
        <v>6790973.3700000001</v>
      </c>
      <c r="H129" s="968"/>
      <c r="I129" s="1026">
        <v>4999488.3899999997</v>
      </c>
      <c r="J129" s="1031">
        <v>1648260</v>
      </c>
      <c r="K129" s="1065"/>
      <c r="L129" s="1026">
        <v>53740</v>
      </c>
      <c r="M129" s="1027">
        <v>0</v>
      </c>
      <c r="N129" s="1031">
        <v>89484.980000000447</v>
      </c>
      <c r="O129" s="968"/>
      <c r="P129" s="968"/>
      <c r="Q129" s="968"/>
      <c r="R129" s="968"/>
      <c r="S129" s="995"/>
      <c r="T129" s="968"/>
      <c r="U129" s="968"/>
      <c r="V129" s="968"/>
      <c r="W129" s="968"/>
      <c r="X129" s="968"/>
      <c r="Y129" s="968"/>
      <c r="Z129" s="968"/>
      <c r="AA129" s="968"/>
      <c r="AB129" s="968"/>
      <c r="AC129" s="975"/>
    </row>
    <row r="130" spans="2:29" ht="15.75">
      <c r="B130" s="972"/>
      <c r="C130" s="1421" t="s">
        <v>1797</v>
      </c>
      <c r="D130" s="1422"/>
      <c r="E130" s="1423"/>
      <c r="F130" s="1005" t="s">
        <v>1887</v>
      </c>
      <c r="G130" s="1067">
        <v>54485700</v>
      </c>
      <c r="H130" s="1013"/>
      <c r="I130" s="1068">
        <v>32205855.670000002</v>
      </c>
      <c r="J130" s="1069">
        <v>11460803.33</v>
      </c>
      <c r="K130" s="1013"/>
      <c r="L130" s="1068">
        <v>10819041</v>
      </c>
      <c r="M130" s="1070">
        <v>0</v>
      </c>
      <c r="N130" s="1071">
        <v>-1.862645149230957E-9</v>
      </c>
      <c r="O130" s="968"/>
      <c r="P130" s="968"/>
      <c r="Q130" s="968"/>
      <c r="R130" s="968"/>
      <c r="S130" s="995"/>
      <c r="T130" s="968"/>
      <c r="U130" s="968"/>
      <c r="V130" s="968"/>
      <c r="W130" s="968"/>
      <c r="X130" s="968"/>
      <c r="Y130" s="968"/>
      <c r="Z130" s="968"/>
      <c r="AA130" s="968"/>
      <c r="AB130" s="968"/>
      <c r="AC130" s="975"/>
    </row>
    <row r="131" spans="2:29" ht="15.75">
      <c r="B131" s="1072"/>
      <c r="C131" s="1424"/>
      <c r="D131" s="1425"/>
      <c r="E131" s="1426"/>
      <c r="F131" s="1016" t="s">
        <v>421</v>
      </c>
      <c r="G131" s="1073">
        <v>1425000</v>
      </c>
      <c r="H131" s="968"/>
      <c r="I131" s="1074">
        <v>-123007.67</v>
      </c>
      <c r="J131" s="1075">
        <v>123007.67</v>
      </c>
      <c r="K131" s="1065"/>
      <c r="L131" s="1074">
        <v>1425000</v>
      </c>
      <c r="M131" s="1076">
        <v>0</v>
      </c>
      <c r="N131" s="1077">
        <v>0</v>
      </c>
      <c r="O131" s="968"/>
      <c r="P131" s="968"/>
      <c r="Q131" s="968"/>
      <c r="R131" s="968"/>
      <c r="S131" s="995"/>
      <c r="T131" s="968"/>
      <c r="U131" s="968"/>
      <c r="V131" s="968"/>
      <c r="W131" s="968"/>
      <c r="X131" s="968"/>
      <c r="Y131" s="968"/>
      <c r="Z131" s="968"/>
      <c r="AA131" s="968"/>
      <c r="AB131" s="968"/>
      <c r="AC131" s="975"/>
    </row>
    <row r="132" spans="2:29" ht="15.75">
      <c r="B132" s="1072"/>
      <c r="C132" s="1424"/>
      <c r="D132" s="1425"/>
      <c r="E132" s="1426"/>
      <c r="F132" s="1016" t="s">
        <v>1888</v>
      </c>
      <c r="G132" s="1073">
        <v>0</v>
      </c>
      <c r="H132" s="968"/>
      <c r="I132" s="1074">
        <v>0</v>
      </c>
      <c r="J132" s="1075">
        <v>0</v>
      </c>
      <c r="K132" s="1065"/>
      <c r="L132" s="1074">
        <v>0</v>
      </c>
      <c r="M132" s="1076">
        <v>0</v>
      </c>
      <c r="N132" s="1077">
        <v>0</v>
      </c>
      <c r="O132" s="968"/>
      <c r="P132" s="968"/>
      <c r="Q132" s="968"/>
      <c r="R132" s="968"/>
      <c r="S132" s="995"/>
      <c r="T132" s="968"/>
      <c r="U132" s="968"/>
      <c r="V132" s="968"/>
      <c r="W132" s="968"/>
      <c r="X132" s="968"/>
      <c r="Y132" s="968"/>
      <c r="Z132" s="968"/>
      <c r="AA132" s="968"/>
      <c r="AB132" s="968"/>
      <c r="AC132" s="975"/>
    </row>
    <row r="133" spans="2:29" ht="15.75">
      <c r="B133" s="972"/>
      <c r="C133" s="1418" t="s">
        <v>2822</v>
      </c>
      <c r="D133" s="1419"/>
      <c r="E133" s="1419"/>
      <c r="F133" s="1420"/>
      <c r="G133" s="1025">
        <v>55910700</v>
      </c>
      <c r="H133" s="968"/>
      <c r="I133" s="1026">
        <v>32082848</v>
      </c>
      <c r="J133" s="1031">
        <v>11583811</v>
      </c>
      <c r="K133" s="1065"/>
      <c r="L133" s="1026">
        <v>12244041</v>
      </c>
      <c r="M133" s="1027">
        <v>0</v>
      </c>
      <c r="N133" s="1031">
        <v>0</v>
      </c>
      <c r="O133" s="968"/>
      <c r="P133" s="968"/>
      <c r="Q133" s="968"/>
      <c r="R133" s="968"/>
      <c r="S133" s="995"/>
      <c r="T133" s="968"/>
      <c r="U133" s="968"/>
      <c r="V133" s="968"/>
      <c r="W133" s="968"/>
      <c r="X133" s="968"/>
      <c r="Y133" s="968"/>
      <c r="Z133" s="968"/>
      <c r="AA133" s="968"/>
      <c r="AB133" s="968"/>
      <c r="AC133" s="975"/>
    </row>
    <row r="134" spans="2:29" ht="15.75">
      <c r="B134" s="972"/>
      <c r="C134" s="1430"/>
      <c r="D134" s="1431"/>
      <c r="E134" s="1432"/>
      <c r="F134" s="1039" t="s">
        <v>1889</v>
      </c>
      <c r="G134" s="1039">
        <v>90994846.170000002</v>
      </c>
      <c r="H134" s="968"/>
      <c r="I134" s="1041">
        <v>60947784.159999996</v>
      </c>
      <c r="J134" s="1045">
        <v>12703237.310000001</v>
      </c>
      <c r="K134" s="1065"/>
      <c r="L134" s="1078">
        <v>13379041</v>
      </c>
      <c r="M134" s="1042">
        <v>3900000</v>
      </c>
      <c r="N134" s="1045">
        <v>64783.70000000298</v>
      </c>
      <c r="O134" s="968"/>
      <c r="P134" s="968"/>
      <c r="Q134" s="968"/>
      <c r="R134" s="968"/>
      <c r="S134" s="995"/>
      <c r="T134" s="968"/>
      <c r="U134" s="968"/>
      <c r="V134" s="968"/>
      <c r="W134" s="968"/>
      <c r="X134" s="968"/>
      <c r="Y134" s="968"/>
      <c r="Z134" s="968"/>
      <c r="AA134" s="968"/>
      <c r="AB134" s="968"/>
      <c r="AC134" s="975"/>
    </row>
    <row r="135" spans="2:29" ht="15.75">
      <c r="B135" s="972"/>
      <c r="C135" s="1430"/>
      <c r="D135" s="1431"/>
      <c r="E135" s="1432"/>
      <c r="F135" s="1039" t="s">
        <v>1890</v>
      </c>
      <c r="G135" s="1039">
        <v>65755343.409999996</v>
      </c>
      <c r="H135" s="968"/>
      <c r="I135" s="1041">
        <v>29701107.550000001</v>
      </c>
      <c r="J135" s="1045">
        <v>2436333.81</v>
      </c>
      <c r="K135" s="1065"/>
      <c r="L135" s="1078">
        <v>13178740</v>
      </c>
      <c r="M135" s="1042">
        <v>18913000</v>
      </c>
      <c r="N135" s="1045">
        <v>1526162.049999997</v>
      </c>
      <c r="O135" s="968"/>
      <c r="P135" s="968"/>
      <c r="Q135" s="968"/>
      <c r="R135" s="968"/>
      <c r="S135" s="995"/>
      <c r="T135" s="968"/>
      <c r="U135" s="968"/>
      <c r="V135" s="968"/>
      <c r="W135" s="968"/>
      <c r="X135" s="968"/>
      <c r="Y135" s="968"/>
      <c r="Z135" s="968"/>
      <c r="AA135" s="968"/>
      <c r="AB135" s="968"/>
      <c r="AC135" s="975"/>
    </row>
    <row r="136" spans="2:29" ht="15.75">
      <c r="B136" s="972"/>
      <c r="C136" s="1430"/>
      <c r="D136" s="1431"/>
      <c r="E136" s="1432"/>
      <c r="F136" s="1039" t="s">
        <v>1891</v>
      </c>
      <c r="G136" s="1039">
        <v>-73790.259999999995</v>
      </c>
      <c r="H136" s="968"/>
      <c r="I136" s="1041">
        <v>-85966.34</v>
      </c>
      <c r="J136" s="1045">
        <v>14836.85</v>
      </c>
      <c r="K136" s="1065"/>
      <c r="L136" s="1078">
        <v>0</v>
      </c>
      <c r="M136" s="1042">
        <v>0</v>
      </c>
      <c r="N136" s="1045">
        <v>-2660.7699999999986</v>
      </c>
      <c r="O136" s="968"/>
      <c r="P136" s="968"/>
      <c r="Q136" s="968"/>
      <c r="R136" s="968"/>
      <c r="S136" s="995"/>
      <c r="T136" s="968"/>
      <c r="U136" s="968"/>
      <c r="V136" s="968"/>
      <c r="W136" s="968"/>
      <c r="X136" s="968"/>
      <c r="Y136" s="968"/>
      <c r="Z136" s="968"/>
      <c r="AA136" s="968"/>
      <c r="AB136" s="968"/>
      <c r="AC136" s="975"/>
    </row>
    <row r="137" spans="2:29" ht="16.5" thickBot="1">
      <c r="B137" s="972"/>
      <c r="C137" s="1427" t="s">
        <v>519</v>
      </c>
      <c r="D137" s="1428"/>
      <c r="E137" s="1428"/>
      <c r="F137" s="1429"/>
      <c r="G137" s="1079">
        <v>156676399.31999999</v>
      </c>
      <c r="H137" s="968"/>
      <c r="I137" s="1080">
        <v>90562925.370000005</v>
      </c>
      <c r="J137" s="1056">
        <v>15154407.970000001</v>
      </c>
      <c r="K137" s="1065"/>
      <c r="L137" s="1080">
        <v>26557781</v>
      </c>
      <c r="M137" s="1081">
        <v>22813000</v>
      </c>
      <c r="N137" s="1082">
        <v>1588284.9799999893</v>
      </c>
      <c r="O137" s="968"/>
      <c r="P137" s="968"/>
      <c r="Q137" s="968"/>
      <c r="R137" s="968"/>
      <c r="S137" s="995"/>
      <c r="T137" s="968"/>
      <c r="U137" s="968"/>
      <c r="V137" s="968"/>
      <c r="W137" s="968"/>
      <c r="X137" s="968"/>
      <c r="Y137" s="968"/>
      <c r="Z137" s="968"/>
      <c r="AA137" s="968"/>
      <c r="AB137" s="968"/>
      <c r="AC137" s="975"/>
    </row>
    <row r="138" spans="2:29" ht="15.75">
      <c r="B138" s="972"/>
      <c r="C138" s="1064"/>
      <c r="D138" s="1064"/>
      <c r="E138" s="1064"/>
      <c r="F138" s="968"/>
      <c r="G138" s="968"/>
      <c r="H138" s="968"/>
      <c r="I138" s="968"/>
      <c r="J138" s="968"/>
      <c r="K138" s="1065"/>
      <c r="L138" s="968"/>
      <c r="M138" s="968"/>
      <c r="N138" s="968"/>
      <c r="O138" s="968"/>
      <c r="P138" s="968"/>
      <c r="Q138" s="968"/>
      <c r="R138" s="968"/>
      <c r="S138" s="995"/>
      <c r="T138" s="968"/>
      <c r="U138" s="968"/>
      <c r="V138" s="968"/>
      <c r="W138" s="968"/>
      <c r="X138" s="968"/>
      <c r="Y138" s="968"/>
      <c r="Z138" s="968"/>
      <c r="AA138" s="968"/>
      <c r="AB138" s="968"/>
      <c r="AC138" s="975"/>
    </row>
    <row r="139" spans="2:29" ht="15.75">
      <c r="B139" s="972"/>
      <c r="C139" s="1114" t="s">
        <v>1892</v>
      </c>
      <c r="D139" s="1471">
        <v>45600</v>
      </c>
      <c r="E139" s="1471"/>
      <c r="F139" s="968"/>
      <c r="G139" s="968"/>
      <c r="H139" s="968"/>
      <c r="I139" s="968"/>
      <c r="J139" s="968"/>
      <c r="K139" s="968"/>
      <c r="L139" s="968"/>
      <c r="M139" s="968"/>
      <c r="N139" s="968"/>
      <c r="O139" s="968"/>
      <c r="P139" s="968"/>
      <c r="Q139" s="968"/>
      <c r="R139" s="968"/>
      <c r="S139" s="995"/>
      <c r="T139" s="968"/>
      <c r="U139" s="968"/>
      <c r="V139" s="968"/>
      <c r="W139" s="968"/>
      <c r="X139" s="968"/>
      <c r="Y139" s="968"/>
      <c r="Z139" s="968"/>
      <c r="AA139" s="968"/>
      <c r="AB139" s="1083"/>
      <c r="AC139" s="975"/>
    </row>
    <row r="140" spans="2:29" ht="16.5" thickBot="1">
      <c r="B140" s="1084"/>
      <c r="C140" s="1085"/>
      <c r="D140" s="1085"/>
      <c r="E140" s="1085"/>
      <c r="F140" s="1086"/>
      <c r="G140" s="1086"/>
      <c r="H140" s="1086"/>
      <c r="I140" s="1086"/>
      <c r="J140" s="1086"/>
      <c r="K140" s="1086"/>
      <c r="L140" s="1086"/>
      <c r="M140" s="1086"/>
      <c r="N140" s="1086"/>
      <c r="O140" s="1086"/>
      <c r="P140" s="1086"/>
      <c r="Q140" s="1086"/>
      <c r="R140" s="1086"/>
      <c r="S140" s="1087"/>
      <c r="T140" s="1086"/>
      <c r="U140" s="1086"/>
      <c r="V140" s="1086"/>
      <c r="W140" s="1086"/>
      <c r="X140" s="1086"/>
      <c r="Y140" s="1086"/>
      <c r="Z140" s="1086"/>
      <c r="AA140" s="1086"/>
      <c r="AB140" s="1086"/>
      <c r="AC140" s="1088"/>
    </row>
  </sheetData>
  <mergeCells count="240">
    <mergeCell ref="D139:E139"/>
    <mergeCell ref="C125:F125"/>
    <mergeCell ref="C126:E128"/>
    <mergeCell ref="C129:F129"/>
    <mergeCell ref="C130:E132"/>
    <mergeCell ref="C133:F133"/>
    <mergeCell ref="C134:E134"/>
    <mergeCell ref="C135:E135"/>
    <mergeCell ref="C136:E136"/>
    <mergeCell ref="C137:F137"/>
    <mergeCell ref="C76:F76"/>
    <mergeCell ref="K76:L76"/>
    <mergeCell ref="P76:Q76"/>
    <mergeCell ref="R76:S76"/>
    <mergeCell ref="I80:J80"/>
    <mergeCell ref="L80:N80"/>
    <mergeCell ref="C81:E81"/>
    <mergeCell ref="C118:E120"/>
    <mergeCell ref="C122:E124"/>
    <mergeCell ref="C121:F121"/>
    <mergeCell ref="C105:F105"/>
    <mergeCell ref="C106:E108"/>
    <mergeCell ref="C109:F109"/>
    <mergeCell ref="C110:E112"/>
    <mergeCell ref="C113:F113"/>
    <mergeCell ref="C114:E116"/>
    <mergeCell ref="C72:F72"/>
    <mergeCell ref="K72:L72"/>
    <mergeCell ref="P72:Q72"/>
    <mergeCell ref="R72:S72"/>
    <mergeCell ref="C73:E75"/>
    <mergeCell ref="K73:L73"/>
    <mergeCell ref="P73:Q73"/>
    <mergeCell ref="R73:S73"/>
    <mergeCell ref="K74:L74"/>
    <mergeCell ref="P74:Q74"/>
    <mergeCell ref="R74:S74"/>
    <mergeCell ref="K75:L75"/>
    <mergeCell ref="P75:Q75"/>
    <mergeCell ref="R75:S75"/>
    <mergeCell ref="B2:AC2"/>
    <mergeCell ref="B3:AC3"/>
    <mergeCell ref="B4:AC4"/>
    <mergeCell ref="B6:AC6"/>
    <mergeCell ref="C117:F117"/>
    <mergeCell ref="C101:F101"/>
    <mergeCell ref="C102:E104"/>
    <mergeCell ref="C82:E84"/>
    <mergeCell ref="C85:F85"/>
    <mergeCell ref="C86:E88"/>
    <mergeCell ref="C89:F89"/>
    <mergeCell ref="C90:E92"/>
    <mergeCell ref="C93:F93"/>
    <mergeCell ref="C94:E96"/>
    <mergeCell ref="C97:F97"/>
    <mergeCell ref="C68:F68"/>
    <mergeCell ref="K68:L68"/>
    <mergeCell ref="P68:Q68"/>
    <mergeCell ref="R68:S68"/>
    <mergeCell ref="C98:E100"/>
    <mergeCell ref="C65:E67"/>
    <mergeCell ref="K65:L65"/>
    <mergeCell ref="P65:Q65"/>
    <mergeCell ref="R65:S65"/>
    <mergeCell ref="K66:L66"/>
    <mergeCell ref="P66:Q66"/>
    <mergeCell ref="R66:S66"/>
    <mergeCell ref="K67:L67"/>
    <mergeCell ref="P67:Q67"/>
    <mergeCell ref="R67:S67"/>
    <mergeCell ref="C69:E71"/>
    <mergeCell ref="K69:L69"/>
    <mergeCell ref="P69:Q69"/>
    <mergeCell ref="R69:S69"/>
    <mergeCell ref="K70:L70"/>
    <mergeCell ref="P70:Q70"/>
    <mergeCell ref="R70:S70"/>
    <mergeCell ref="K71:L71"/>
    <mergeCell ref="P71:Q71"/>
    <mergeCell ref="R71:S71"/>
    <mergeCell ref="R62:S62"/>
    <mergeCell ref="K63:L63"/>
    <mergeCell ref="P63:Q63"/>
    <mergeCell ref="R63:S63"/>
    <mergeCell ref="C64:F64"/>
    <mergeCell ref="K64:L64"/>
    <mergeCell ref="P64:Q64"/>
    <mergeCell ref="R64:S64"/>
    <mergeCell ref="C60:F60"/>
    <mergeCell ref="K60:L60"/>
    <mergeCell ref="P60:Q60"/>
    <mergeCell ref="R60:S60"/>
    <mergeCell ref="C61:E63"/>
    <mergeCell ref="K61:L61"/>
    <mergeCell ref="P61:Q61"/>
    <mergeCell ref="R61:S61"/>
    <mergeCell ref="K62:L62"/>
    <mergeCell ref="P62:Q62"/>
    <mergeCell ref="C57:E59"/>
    <mergeCell ref="K57:L57"/>
    <mergeCell ref="P57:Q57"/>
    <mergeCell ref="R57:S57"/>
    <mergeCell ref="K58:L58"/>
    <mergeCell ref="P58:Q58"/>
    <mergeCell ref="R58:S58"/>
    <mergeCell ref="K59:L59"/>
    <mergeCell ref="P59:Q59"/>
    <mergeCell ref="R59:S59"/>
    <mergeCell ref="R54:S54"/>
    <mergeCell ref="K55:L55"/>
    <mergeCell ref="P55:Q55"/>
    <mergeCell ref="R55:S55"/>
    <mergeCell ref="C56:F56"/>
    <mergeCell ref="K56:L56"/>
    <mergeCell ref="P56:Q56"/>
    <mergeCell ref="R56:S56"/>
    <mergeCell ref="C52:F52"/>
    <mergeCell ref="K52:L52"/>
    <mergeCell ref="P52:Q52"/>
    <mergeCell ref="R52:S52"/>
    <mergeCell ref="C53:E55"/>
    <mergeCell ref="K53:L53"/>
    <mergeCell ref="P53:Q53"/>
    <mergeCell ref="R53:S53"/>
    <mergeCell ref="K54:L54"/>
    <mergeCell ref="P54:Q54"/>
    <mergeCell ref="C49:E51"/>
    <mergeCell ref="K49:L49"/>
    <mergeCell ref="P49:Q49"/>
    <mergeCell ref="R49:S49"/>
    <mergeCell ref="K50:L50"/>
    <mergeCell ref="P50:Q50"/>
    <mergeCell ref="R50:S50"/>
    <mergeCell ref="K51:L51"/>
    <mergeCell ref="P51:Q51"/>
    <mergeCell ref="R51:S51"/>
    <mergeCell ref="R46:S46"/>
    <mergeCell ref="K47:L47"/>
    <mergeCell ref="P47:Q47"/>
    <mergeCell ref="R47:S47"/>
    <mergeCell ref="C48:F48"/>
    <mergeCell ref="K48:L48"/>
    <mergeCell ref="P48:Q48"/>
    <mergeCell ref="R48:S48"/>
    <mergeCell ref="C44:F44"/>
    <mergeCell ref="K44:L44"/>
    <mergeCell ref="P44:Q44"/>
    <mergeCell ref="R44:S44"/>
    <mergeCell ref="C45:E47"/>
    <mergeCell ref="K45:L45"/>
    <mergeCell ref="P45:Q45"/>
    <mergeCell ref="R45:S45"/>
    <mergeCell ref="K46:L46"/>
    <mergeCell ref="P46:Q46"/>
    <mergeCell ref="C41:E43"/>
    <mergeCell ref="K41:L41"/>
    <mergeCell ref="P41:Q41"/>
    <mergeCell ref="R41:S41"/>
    <mergeCell ref="K42:L42"/>
    <mergeCell ref="P42:Q42"/>
    <mergeCell ref="R42:S42"/>
    <mergeCell ref="K43:L43"/>
    <mergeCell ref="P43:Q43"/>
    <mergeCell ref="R43:S43"/>
    <mergeCell ref="R38:S38"/>
    <mergeCell ref="K39:L39"/>
    <mergeCell ref="P39:Q39"/>
    <mergeCell ref="R39:S39"/>
    <mergeCell ref="C40:F40"/>
    <mergeCell ref="K40:L40"/>
    <mergeCell ref="P40:Q40"/>
    <mergeCell ref="R40:S40"/>
    <mergeCell ref="C36:F36"/>
    <mergeCell ref="K36:L36"/>
    <mergeCell ref="P36:Q36"/>
    <mergeCell ref="R36:S36"/>
    <mergeCell ref="C37:E39"/>
    <mergeCell ref="K37:L37"/>
    <mergeCell ref="P37:Q37"/>
    <mergeCell ref="R37:S37"/>
    <mergeCell ref="K38:L38"/>
    <mergeCell ref="P38:Q38"/>
    <mergeCell ref="C33:E35"/>
    <mergeCell ref="K33:L33"/>
    <mergeCell ref="P33:Q33"/>
    <mergeCell ref="R33:S33"/>
    <mergeCell ref="K34:L34"/>
    <mergeCell ref="P34:Q34"/>
    <mergeCell ref="R34:S34"/>
    <mergeCell ref="K35:L35"/>
    <mergeCell ref="P35:Q35"/>
    <mergeCell ref="R35:S35"/>
    <mergeCell ref="R30:S30"/>
    <mergeCell ref="K31:L31"/>
    <mergeCell ref="P31:Q31"/>
    <mergeCell ref="R31:S31"/>
    <mergeCell ref="C32:F32"/>
    <mergeCell ref="K32:L32"/>
    <mergeCell ref="P32:Q32"/>
    <mergeCell ref="R32:S32"/>
    <mergeCell ref="C28:F28"/>
    <mergeCell ref="K28:L28"/>
    <mergeCell ref="P28:Q28"/>
    <mergeCell ref="R28:S28"/>
    <mergeCell ref="C29:E31"/>
    <mergeCell ref="K29:L29"/>
    <mergeCell ref="P29:Q29"/>
    <mergeCell ref="R29:S29"/>
    <mergeCell ref="K30:L30"/>
    <mergeCell ref="P30:Q30"/>
    <mergeCell ref="C25:E27"/>
    <mergeCell ref="K25:L25"/>
    <mergeCell ref="P25:Q25"/>
    <mergeCell ref="R25:S25"/>
    <mergeCell ref="K26:L26"/>
    <mergeCell ref="P26:Q26"/>
    <mergeCell ref="R26:S26"/>
    <mergeCell ref="K27:L27"/>
    <mergeCell ref="P27:Q27"/>
    <mergeCell ref="R27:S27"/>
    <mergeCell ref="C24:F24"/>
    <mergeCell ref="K24:L24"/>
    <mergeCell ref="P24:Q24"/>
    <mergeCell ref="R24:S24"/>
    <mergeCell ref="I19:U19"/>
    <mergeCell ref="W19:AB19"/>
    <mergeCell ref="C20:E20"/>
    <mergeCell ref="K20:L20"/>
    <mergeCell ref="P20:Q20"/>
    <mergeCell ref="R20:S20"/>
    <mergeCell ref="C21:E23"/>
    <mergeCell ref="K21:L21"/>
    <mergeCell ref="P21:Q21"/>
    <mergeCell ref="R21:S21"/>
    <mergeCell ref="K22:L22"/>
    <mergeCell ref="P22:Q22"/>
    <mergeCell ref="R22:S22"/>
    <mergeCell ref="K23:L23"/>
    <mergeCell ref="P23:Q23"/>
    <mergeCell ref="R23:S23"/>
  </mergeCells>
  <pageMargins left="0.25" right="0.25" top="0.75" bottom="0.75" header="0.3" footer="0.3"/>
  <pageSetup paperSize="8" scale="35" orientation="landscape" r:id="rId1"/>
  <headerFooter>
    <oddHeader>&amp;L&amp;G</oddHeader>
  </headerFooter>
  <rowBreaks count="1" manualBreakCount="1">
    <brk id="77" max="1638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C6F4-C93D-4292-AE0F-3ED717DBC62B}">
  <sheetPr codeName="Feuil29">
    <tabColor theme="4" tint="0.39997558519241921"/>
    <pageSetUpPr fitToPage="1"/>
  </sheetPr>
  <dimension ref="A1:G77"/>
  <sheetViews>
    <sheetView showGridLines="0" zoomScaleNormal="100" workbookViewId="0">
      <selection activeCell="H5" sqref="H5"/>
    </sheetView>
  </sheetViews>
  <sheetFormatPr baseColWidth="10" defaultColWidth="15.28515625" defaultRowHeight="12.75"/>
  <cols>
    <col min="1" max="1" width="8.42578125" style="30" customWidth="1"/>
    <col min="2" max="2" width="18.140625" style="32" bestFit="1" customWidth="1"/>
    <col min="3" max="3" width="22" style="33" customWidth="1"/>
    <col min="4" max="4" width="22" style="34" customWidth="1"/>
    <col min="5" max="7" width="22" style="38" customWidth="1"/>
    <col min="8" max="16384" width="15.28515625" style="30"/>
  </cols>
  <sheetData>
    <row r="1" spans="1:7" ht="18">
      <c r="A1" s="26"/>
      <c r="B1" s="27"/>
      <c r="C1" s="26"/>
      <c r="D1" s="28"/>
      <c r="E1" s="29"/>
      <c r="F1" s="29"/>
      <c r="G1" s="29"/>
    </row>
    <row r="2" spans="1:7" s="31" customFormat="1" ht="29.25" customHeight="1">
      <c r="B2" s="1474" t="s">
        <v>635</v>
      </c>
      <c r="C2" s="1474"/>
      <c r="D2" s="1474"/>
      <c r="E2" s="1474"/>
      <c r="F2" s="1474"/>
      <c r="G2" s="1474"/>
    </row>
    <row r="3" spans="1:7" s="31" customFormat="1" ht="29.25" customHeight="1">
      <c r="B3" s="1474" t="s">
        <v>636</v>
      </c>
      <c r="C3" s="1474"/>
      <c r="D3" s="1474"/>
      <c r="E3" s="1474"/>
      <c r="F3" s="1474"/>
      <c r="G3" s="1474"/>
    </row>
    <row r="4" spans="1:7" s="31" customFormat="1" ht="29.25" customHeight="1">
      <c r="B4" s="1475" t="s">
        <v>2862</v>
      </c>
      <c r="C4" s="1475"/>
      <c r="D4" s="1475"/>
      <c r="E4" s="1475"/>
      <c r="F4" s="1475"/>
      <c r="G4" s="1475"/>
    </row>
    <row r="5" spans="1:7" s="31" customFormat="1" ht="29.25" customHeight="1" thickBot="1">
      <c r="A5" s="30"/>
      <c r="B5" s="27"/>
      <c r="C5" s="26"/>
      <c r="D5" s="28"/>
      <c r="E5" s="29"/>
      <c r="F5" s="29"/>
      <c r="G5" s="29"/>
    </row>
    <row r="6" spans="1:7" ht="25.5" customHeight="1" thickBot="1">
      <c r="B6" s="1476" t="s">
        <v>637</v>
      </c>
      <c r="C6" s="1477"/>
      <c r="D6" s="1477"/>
      <c r="E6" s="1477"/>
      <c r="F6" s="1477"/>
      <c r="G6" s="1478"/>
    </row>
    <row r="7" spans="1:7" ht="12.75" customHeight="1">
      <c r="E7" s="35"/>
      <c r="F7" s="35"/>
      <c r="G7" s="35"/>
    </row>
    <row r="8" spans="1:7" ht="15.75" customHeight="1">
      <c r="B8" s="36"/>
      <c r="E8" s="35"/>
      <c r="F8" s="35"/>
      <c r="G8" s="35"/>
    </row>
    <row r="9" spans="1:7" ht="15.75" thickBot="1">
      <c r="B9" s="37"/>
    </row>
    <row r="10" spans="1:7" ht="36.75" customHeight="1" thickBot="1">
      <c r="B10" s="1479"/>
      <c r="C10" s="1480"/>
      <c r="D10" s="1483" t="s">
        <v>722</v>
      </c>
      <c r="E10" s="1485" t="s">
        <v>638</v>
      </c>
      <c r="F10" s="1486"/>
      <c r="G10" s="1487"/>
    </row>
    <row r="11" spans="1:7" ht="15" customHeight="1" thickBot="1">
      <c r="B11" s="1481"/>
      <c r="C11" s="1482"/>
      <c r="D11" s="1484"/>
      <c r="E11" s="199" t="s">
        <v>2811</v>
      </c>
      <c r="F11" s="199" t="s">
        <v>639</v>
      </c>
      <c r="G11" s="200" t="s">
        <v>640</v>
      </c>
    </row>
    <row r="12" spans="1:7" ht="13.35" customHeight="1">
      <c r="A12" s="39"/>
      <c r="B12" s="1491" t="s">
        <v>641</v>
      </c>
      <c r="C12" s="137" t="s">
        <v>414</v>
      </c>
      <c r="D12" s="40">
        <v>295778.08999999997</v>
      </c>
      <c r="E12" s="41"/>
      <c r="F12" s="41"/>
      <c r="G12" s="42"/>
    </row>
    <row r="13" spans="1:7" s="44" customFormat="1" ht="15" customHeight="1">
      <c r="A13" s="39"/>
      <c r="B13" s="1489"/>
      <c r="C13" s="43" t="s">
        <v>619</v>
      </c>
      <c r="D13" s="138">
        <v>410744.87</v>
      </c>
      <c r="E13" s="139"/>
      <c r="F13" s="139"/>
      <c r="G13" s="140"/>
    </row>
    <row r="14" spans="1:7" s="44" customFormat="1" ht="15" customHeight="1">
      <c r="A14" s="39"/>
      <c r="B14" s="1490"/>
      <c r="C14" s="45" t="s">
        <v>422</v>
      </c>
      <c r="D14" s="46">
        <v>36371.24</v>
      </c>
      <c r="E14" s="47"/>
      <c r="F14" s="47"/>
      <c r="G14" s="48"/>
    </row>
    <row r="15" spans="1:7" ht="13.35" customHeight="1">
      <c r="A15" s="39"/>
      <c r="B15" s="1488" t="s">
        <v>642</v>
      </c>
      <c r="C15" s="137" t="s">
        <v>414</v>
      </c>
      <c r="D15" s="40">
        <v>89636.03</v>
      </c>
      <c r="E15" s="41"/>
      <c r="F15" s="41"/>
      <c r="G15" s="42"/>
    </row>
    <row r="16" spans="1:7" s="44" customFormat="1" ht="15" customHeight="1">
      <c r="A16" s="39"/>
      <c r="B16" s="1489"/>
      <c r="C16" s="43" t="s">
        <v>619</v>
      </c>
      <c r="D16" s="138">
        <v>251871.43</v>
      </c>
      <c r="E16" s="139"/>
      <c r="F16" s="139"/>
      <c r="G16" s="140"/>
    </row>
    <row r="17" spans="1:7" s="44" customFormat="1" ht="15" customHeight="1">
      <c r="A17" s="39"/>
      <c r="B17" s="1490"/>
      <c r="C17" s="45" t="s">
        <v>422</v>
      </c>
      <c r="D17" s="46">
        <v>44500</v>
      </c>
      <c r="E17" s="47"/>
      <c r="F17" s="47"/>
      <c r="G17" s="48"/>
    </row>
    <row r="18" spans="1:7" ht="13.35" customHeight="1">
      <c r="A18" s="39"/>
      <c r="B18" s="1488" t="s">
        <v>643</v>
      </c>
      <c r="C18" s="137" t="s">
        <v>414</v>
      </c>
      <c r="D18" s="40">
        <v>46667.55</v>
      </c>
      <c r="E18" s="41"/>
      <c r="F18" s="41"/>
      <c r="G18" s="42"/>
    </row>
    <row r="19" spans="1:7" s="44" customFormat="1" ht="15" customHeight="1">
      <c r="A19" s="39"/>
      <c r="B19" s="1489"/>
      <c r="C19" s="43" t="s">
        <v>619</v>
      </c>
      <c r="D19" s="138">
        <v>25999.89</v>
      </c>
      <c r="E19" s="139"/>
      <c r="F19" s="139"/>
      <c r="G19" s="140"/>
    </row>
    <row r="20" spans="1:7" s="44" customFormat="1" ht="15" customHeight="1">
      <c r="A20" s="39"/>
      <c r="B20" s="1490"/>
      <c r="C20" s="45" t="s">
        <v>422</v>
      </c>
      <c r="D20" s="46">
        <v>7549.75</v>
      </c>
      <c r="E20" s="47"/>
      <c r="F20" s="47"/>
      <c r="G20" s="48"/>
    </row>
    <row r="21" spans="1:7" ht="13.35" customHeight="1">
      <c r="A21" s="39"/>
      <c r="B21" s="1488" t="s">
        <v>644</v>
      </c>
      <c r="C21" s="137" t="s">
        <v>414</v>
      </c>
      <c r="D21" s="40">
        <v>0</v>
      </c>
      <c r="E21" s="41"/>
      <c r="F21" s="41"/>
      <c r="G21" s="42"/>
    </row>
    <row r="22" spans="1:7" s="44" customFormat="1" ht="15" customHeight="1">
      <c r="A22" s="39"/>
      <c r="B22" s="1489"/>
      <c r="C22" s="43" t="s">
        <v>619</v>
      </c>
      <c r="D22" s="138">
        <v>0</v>
      </c>
      <c r="E22" s="139"/>
      <c r="F22" s="139"/>
      <c r="G22" s="140"/>
    </row>
    <row r="23" spans="1:7" s="44" customFormat="1" ht="15" customHeight="1">
      <c r="A23" s="39"/>
      <c r="B23" s="1490"/>
      <c r="C23" s="45" t="s">
        <v>422</v>
      </c>
      <c r="D23" s="46">
        <v>0</v>
      </c>
      <c r="E23" s="47"/>
      <c r="F23" s="47"/>
      <c r="G23" s="48"/>
    </row>
    <row r="24" spans="1:7" ht="13.35" customHeight="1">
      <c r="B24" s="1488" t="s">
        <v>645</v>
      </c>
      <c r="C24" s="137" t="s">
        <v>414</v>
      </c>
      <c r="D24" s="40">
        <v>43113.709999999992</v>
      </c>
      <c r="E24" s="41"/>
      <c r="F24" s="41"/>
      <c r="G24" s="42"/>
    </row>
    <row r="25" spans="1:7" s="44" customFormat="1" ht="15" customHeight="1">
      <c r="A25" s="39"/>
      <c r="B25" s="1489"/>
      <c r="C25" s="43" t="s">
        <v>619</v>
      </c>
      <c r="D25" s="138">
        <v>3439.8</v>
      </c>
      <c r="E25" s="139"/>
      <c r="F25" s="139"/>
      <c r="G25" s="140"/>
    </row>
    <row r="26" spans="1:7" s="44" customFormat="1" ht="15" customHeight="1">
      <c r="A26" s="39"/>
      <c r="B26" s="1490"/>
      <c r="C26" s="45" t="s">
        <v>422</v>
      </c>
      <c r="D26" s="46">
        <v>0</v>
      </c>
      <c r="E26" s="47"/>
      <c r="F26" s="47"/>
      <c r="G26" s="48"/>
    </row>
    <row r="27" spans="1:7" ht="13.35" customHeight="1">
      <c r="A27" s="39"/>
      <c r="B27" s="1488" t="s">
        <v>646</v>
      </c>
      <c r="C27" s="137" t="s">
        <v>414</v>
      </c>
      <c r="D27" s="40">
        <v>883842.01000000013</v>
      </c>
      <c r="E27" s="41"/>
      <c r="F27" s="41"/>
      <c r="G27" s="42"/>
    </row>
    <row r="28" spans="1:7" s="44" customFormat="1" ht="15" customHeight="1">
      <c r="A28" s="39"/>
      <c r="B28" s="1489"/>
      <c r="C28" s="43" t="s">
        <v>619</v>
      </c>
      <c r="D28" s="138">
        <v>538658.80000000016</v>
      </c>
      <c r="E28" s="139"/>
      <c r="F28" s="139"/>
      <c r="G28" s="140"/>
    </row>
    <row r="29" spans="1:7" s="44" customFormat="1" ht="15" customHeight="1">
      <c r="A29" s="39"/>
      <c r="B29" s="1490"/>
      <c r="C29" s="45" t="s">
        <v>422</v>
      </c>
      <c r="D29" s="46">
        <v>304536.24999999994</v>
      </c>
      <c r="E29" s="47"/>
      <c r="F29" s="47"/>
      <c r="G29" s="48"/>
    </row>
    <row r="30" spans="1:7" ht="13.35" customHeight="1">
      <c r="A30" s="39"/>
      <c r="B30" s="1488" t="s">
        <v>647</v>
      </c>
      <c r="C30" s="137" t="s">
        <v>414</v>
      </c>
      <c r="D30" s="40">
        <v>136378.00999999998</v>
      </c>
      <c r="E30" s="41"/>
      <c r="F30" s="41"/>
      <c r="G30" s="42"/>
    </row>
    <row r="31" spans="1:7" s="44" customFormat="1" ht="15" customHeight="1">
      <c r="A31" s="39"/>
      <c r="B31" s="1489"/>
      <c r="C31" s="43" t="s">
        <v>619</v>
      </c>
      <c r="D31" s="138">
        <v>55675.12</v>
      </c>
      <c r="E31" s="139"/>
      <c r="F31" s="139"/>
      <c r="G31" s="140"/>
    </row>
    <row r="32" spans="1:7" s="44" customFormat="1" ht="15" customHeight="1">
      <c r="A32" s="39"/>
      <c r="B32" s="1490"/>
      <c r="C32" s="45" t="s">
        <v>422</v>
      </c>
      <c r="D32" s="46">
        <v>276099.99</v>
      </c>
      <c r="E32" s="47"/>
      <c r="F32" s="47"/>
      <c r="G32" s="48"/>
    </row>
    <row r="33" spans="1:7" ht="13.35" customHeight="1">
      <c r="A33" s="39"/>
      <c r="B33" s="1488" t="s">
        <v>648</v>
      </c>
      <c r="C33" s="137" t="s">
        <v>414</v>
      </c>
      <c r="D33" s="40">
        <v>174956.55</v>
      </c>
      <c r="E33" s="41"/>
      <c r="F33" s="41"/>
      <c r="G33" s="42"/>
    </row>
    <row r="34" spans="1:7" ht="15" customHeight="1">
      <c r="A34" s="39"/>
      <c r="B34" s="1489"/>
      <c r="C34" s="43" t="s">
        <v>619</v>
      </c>
      <c r="D34" s="138">
        <v>270086.32</v>
      </c>
      <c r="E34" s="139"/>
      <c r="F34" s="139"/>
      <c r="G34" s="140"/>
    </row>
    <row r="35" spans="1:7" ht="15" customHeight="1">
      <c r="A35" s="39"/>
      <c r="B35" s="1490"/>
      <c r="C35" s="45" t="s">
        <v>422</v>
      </c>
      <c r="D35" s="46">
        <v>995690.81</v>
      </c>
      <c r="E35" s="47"/>
      <c r="F35" s="47"/>
      <c r="G35" s="48"/>
    </row>
    <row r="36" spans="1:7" ht="13.35" customHeight="1">
      <c r="A36" s="39"/>
      <c r="B36" s="1488" t="s">
        <v>649</v>
      </c>
      <c r="C36" s="137" t="s">
        <v>414</v>
      </c>
      <c r="D36" s="40">
        <v>46967.319999999992</v>
      </c>
      <c r="E36" s="41"/>
      <c r="F36" s="41"/>
      <c r="G36" s="42"/>
    </row>
    <row r="37" spans="1:7" ht="15" customHeight="1">
      <c r="A37" s="39"/>
      <c r="B37" s="1489"/>
      <c r="C37" s="43" t="s">
        <v>619</v>
      </c>
      <c r="D37" s="138">
        <v>39314.6</v>
      </c>
      <c r="E37" s="139"/>
      <c r="F37" s="139"/>
      <c r="G37" s="140"/>
    </row>
    <row r="38" spans="1:7" ht="15" customHeight="1">
      <c r="A38" s="39"/>
      <c r="B38" s="1490"/>
      <c r="C38" s="45" t="s">
        <v>422</v>
      </c>
      <c r="D38" s="46">
        <v>1680.6</v>
      </c>
      <c r="E38" s="47"/>
      <c r="F38" s="47"/>
      <c r="G38" s="48"/>
    </row>
    <row r="39" spans="1:7" ht="13.35" customHeight="1">
      <c r="A39" s="39"/>
      <c r="B39" s="1488" t="s">
        <v>650</v>
      </c>
      <c r="C39" s="137" t="s">
        <v>414</v>
      </c>
      <c r="D39" s="40">
        <v>183254.59999999998</v>
      </c>
      <c r="E39" s="41"/>
      <c r="F39" s="41"/>
      <c r="G39" s="42"/>
    </row>
    <row r="40" spans="1:7" ht="15" customHeight="1">
      <c r="A40" s="39"/>
      <c r="B40" s="1489"/>
      <c r="C40" s="43" t="s">
        <v>619</v>
      </c>
      <c r="D40" s="138">
        <v>166844.26</v>
      </c>
      <c r="E40" s="139"/>
      <c r="F40" s="139"/>
      <c r="G40" s="140"/>
    </row>
    <row r="41" spans="1:7" ht="15" customHeight="1">
      <c r="A41" s="39"/>
      <c r="B41" s="1490"/>
      <c r="C41" s="45" t="s">
        <v>422</v>
      </c>
      <c r="D41" s="46">
        <v>11500</v>
      </c>
      <c r="E41" s="47"/>
      <c r="F41" s="47"/>
      <c r="G41" s="48"/>
    </row>
    <row r="42" spans="1:7" ht="13.35" customHeight="1">
      <c r="A42" s="39"/>
      <c r="B42" s="1488" t="s">
        <v>651</v>
      </c>
      <c r="C42" s="137" t="s">
        <v>414</v>
      </c>
      <c r="D42" s="40">
        <v>100427.1</v>
      </c>
      <c r="E42" s="41"/>
      <c r="F42" s="41"/>
      <c r="G42" s="42"/>
    </row>
    <row r="43" spans="1:7" ht="15" customHeight="1">
      <c r="A43" s="39"/>
      <c r="B43" s="1489"/>
      <c r="C43" s="43" t="s">
        <v>619</v>
      </c>
      <c r="D43" s="138">
        <v>124861.08</v>
      </c>
      <c r="E43" s="139"/>
      <c r="F43" s="139"/>
      <c r="G43" s="140"/>
    </row>
    <row r="44" spans="1:7" ht="15" customHeight="1">
      <c r="A44" s="39"/>
      <c r="B44" s="1490"/>
      <c r="C44" s="45" t="s">
        <v>422</v>
      </c>
      <c r="D44" s="46">
        <v>19157.87</v>
      </c>
      <c r="E44" s="47"/>
      <c r="F44" s="47"/>
      <c r="G44" s="48"/>
    </row>
    <row r="45" spans="1:7" ht="13.35" customHeight="1">
      <c r="B45" s="1488" t="s">
        <v>652</v>
      </c>
      <c r="C45" s="137" t="s">
        <v>414</v>
      </c>
      <c r="D45" s="40"/>
      <c r="E45" s="41"/>
      <c r="F45" s="41"/>
      <c r="G45" s="42"/>
    </row>
    <row r="46" spans="1:7" ht="15" customHeight="1">
      <c r="B46" s="1489"/>
      <c r="C46" s="43" t="s">
        <v>619</v>
      </c>
      <c r="D46" s="138">
        <v>74501</v>
      </c>
      <c r="E46" s="139"/>
      <c r="F46" s="139"/>
      <c r="G46" s="140"/>
    </row>
    <row r="47" spans="1:7" ht="15" customHeight="1">
      <c r="B47" s="1490"/>
      <c r="C47" s="45" t="s">
        <v>422</v>
      </c>
      <c r="D47" s="46"/>
      <c r="E47" s="47"/>
      <c r="F47" s="47"/>
      <c r="G47" s="48"/>
    </row>
    <row r="48" spans="1:7" ht="13.35" customHeight="1">
      <c r="A48" s="39"/>
      <c r="B48" s="1488" t="s">
        <v>653</v>
      </c>
      <c r="C48" s="137" t="s">
        <v>414</v>
      </c>
      <c r="D48" s="40">
        <v>75627.710000000006</v>
      </c>
      <c r="E48" s="41"/>
      <c r="F48" s="41"/>
      <c r="G48" s="42"/>
    </row>
    <row r="49" spans="1:7" ht="15" customHeight="1">
      <c r="A49" s="39"/>
      <c r="B49" s="1489"/>
      <c r="C49" s="43" t="s">
        <v>619</v>
      </c>
      <c r="D49" s="138">
        <v>32871.17</v>
      </c>
      <c r="E49" s="139"/>
      <c r="F49" s="139"/>
      <c r="G49" s="140"/>
    </row>
    <row r="50" spans="1:7" ht="15" customHeight="1">
      <c r="A50" s="39"/>
      <c r="B50" s="1490"/>
      <c r="C50" s="45" t="s">
        <v>422</v>
      </c>
      <c r="D50" s="46">
        <v>0</v>
      </c>
      <c r="E50" s="47"/>
      <c r="F50" s="47"/>
      <c r="G50" s="48"/>
    </row>
    <row r="51" spans="1:7" ht="13.35" customHeight="1">
      <c r="A51" s="39"/>
      <c r="B51" s="1488" t="s">
        <v>654</v>
      </c>
      <c r="C51" s="137" t="s">
        <v>414</v>
      </c>
      <c r="D51" s="40">
        <v>0</v>
      </c>
      <c r="E51" s="41"/>
      <c r="F51" s="41"/>
      <c r="G51" s="42"/>
    </row>
    <row r="52" spans="1:7" ht="15" customHeight="1">
      <c r="A52" s="39"/>
      <c r="B52" s="1489"/>
      <c r="C52" s="43" t="s">
        <v>619</v>
      </c>
      <c r="D52" s="138">
        <v>62832.35</v>
      </c>
      <c r="E52" s="139"/>
      <c r="F52" s="139"/>
      <c r="G52" s="140"/>
    </row>
    <row r="53" spans="1:7" ht="15" customHeight="1">
      <c r="A53" s="39"/>
      <c r="B53" s="1490"/>
      <c r="C53" s="45" t="s">
        <v>422</v>
      </c>
      <c r="D53" s="46">
        <v>2938.32</v>
      </c>
      <c r="E53" s="47"/>
      <c r="F53" s="47"/>
      <c r="G53" s="48"/>
    </row>
    <row r="54" spans="1:7" ht="13.35" customHeight="1">
      <c r="A54" s="39"/>
      <c r="B54" s="1488" t="s">
        <v>655</v>
      </c>
      <c r="C54" s="137" t="s">
        <v>414</v>
      </c>
      <c r="D54" s="40">
        <v>150494.97</v>
      </c>
      <c r="E54" s="41"/>
      <c r="F54" s="41"/>
      <c r="G54" s="42"/>
    </row>
    <row r="55" spans="1:7" ht="15" customHeight="1">
      <c r="A55" s="39"/>
      <c r="B55" s="1489"/>
      <c r="C55" s="43" t="s">
        <v>619</v>
      </c>
      <c r="D55" s="138">
        <v>149824.49</v>
      </c>
      <c r="E55" s="139"/>
      <c r="F55" s="139"/>
      <c r="G55" s="140"/>
    </row>
    <row r="56" spans="1:7" ht="15" customHeight="1">
      <c r="A56" s="39"/>
      <c r="B56" s="1490"/>
      <c r="C56" s="45" t="s">
        <v>422</v>
      </c>
      <c r="D56" s="46">
        <v>1881.71</v>
      </c>
      <c r="E56" s="47"/>
      <c r="F56" s="47"/>
      <c r="G56" s="48"/>
    </row>
    <row r="57" spans="1:7" ht="13.35" customHeight="1">
      <c r="A57" s="39"/>
      <c r="B57" s="1488" t="s">
        <v>656</v>
      </c>
      <c r="C57" s="137" t="s">
        <v>414</v>
      </c>
      <c r="D57" s="40">
        <v>209297.46</v>
      </c>
      <c r="E57" s="41"/>
      <c r="F57" s="41"/>
      <c r="G57" s="42"/>
    </row>
    <row r="58" spans="1:7" ht="15" customHeight="1">
      <c r="A58" s="39"/>
      <c r="B58" s="1489"/>
      <c r="C58" s="43" t="s">
        <v>619</v>
      </c>
      <c r="D58" s="138">
        <v>381075.19000000006</v>
      </c>
      <c r="E58" s="139"/>
      <c r="F58" s="139"/>
      <c r="G58" s="140"/>
    </row>
    <row r="59" spans="1:7" ht="15" customHeight="1">
      <c r="A59" s="39"/>
      <c r="B59" s="1490"/>
      <c r="C59" s="45" t="s">
        <v>422</v>
      </c>
      <c r="D59" s="46">
        <v>13167.86</v>
      </c>
      <c r="E59" s="47"/>
      <c r="F59" s="47"/>
      <c r="G59" s="48"/>
    </row>
    <row r="60" spans="1:7" ht="13.35" customHeight="1">
      <c r="A60" s="39"/>
      <c r="B60" s="1488" t="s">
        <v>657</v>
      </c>
      <c r="C60" s="137" t="s">
        <v>414</v>
      </c>
      <c r="D60" s="40">
        <v>35676.630000000005</v>
      </c>
      <c r="E60" s="41"/>
      <c r="F60" s="41"/>
      <c r="G60" s="42"/>
    </row>
    <row r="61" spans="1:7" ht="15" customHeight="1">
      <c r="A61" s="39"/>
      <c r="B61" s="1489"/>
      <c r="C61" s="43" t="s">
        <v>619</v>
      </c>
      <c r="D61" s="138">
        <v>67622.759999999995</v>
      </c>
      <c r="E61" s="139"/>
      <c r="F61" s="139"/>
      <c r="G61" s="140"/>
    </row>
    <row r="62" spans="1:7" ht="15" customHeight="1">
      <c r="A62" s="39"/>
      <c r="B62" s="1490"/>
      <c r="C62" s="45" t="s">
        <v>422</v>
      </c>
      <c r="D62" s="46">
        <v>-4426.8</v>
      </c>
      <c r="E62" s="47"/>
      <c r="F62" s="47"/>
      <c r="G62" s="48"/>
    </row>
    <row r="63" spans="1:7" ht="13.35" customHeight="1">
      <c r="A63" s="39"/>
      <c r="B63" s="1488" t="s">
        <v>658</v>
      </c>
      <c r="C63" s="137" t="s">
        <v>414</v>
      </c>
      <c r="D63" s="40">
        <v>213680.13</v>
      </c>
      <c r="E63" s="41"/>
      <c r="F63" s="41"/>
      <c r="G63" s="42"/>
    </row>
    <row r="64" spans="1:7" ht="15" customHeight="1">
      <c r="A64" s="39"/>
      <c r="B64" s="1489"/>
      <c r="C64" s="43" t="s">
        <v>619</v>
      </c>
      <c r="D64" s="138">
        <v>315954.74</v>
      </c>
      <c r="E64" s="139"/>
      <c r="F64" s="139"/>
      <c r="G64" s="140"/>
    </row>
    <row r="65" spans="1:7" ht="15" customHeight="1">
      <c r="A65" s="39"/>
      <c r="B65" s="1490"/>
      <c r="C65" s="45" t="s">
        <v>422</v>
      </c>
      <c r="D65" s="46">
        <v>36521.99</v>
      </c>
      <c r="E65" s="47"/>
      <c r="F65" s="47"/>
      <c r="G65" s="48"/>
    </row>
    <row r="66" spans="1:7" ht="13.35" customHeight="1">
      <c r="A66" s="39"/>
      <c r="B66" s="1488" t="s">
        <v>659</v>
      </c>
      <c r="C66" s="137" t="s">
        <v>414</v>
      </c>
      <c r="D66" s="40">
        <v>120820.03</v>
      </c>
      <c r="E66" s="41"/>
      <c r="F66" s="41"/>
      <c r="G66" s="42"/>
    </row>
    <row r="67" spans="1:7" ht="15" customHeight="1">
      <c r="A67" s="39"/>
      <c r="B67" s="1489"/>
      <c r="C67" s="43" t="s">
        <v>619</v>
      </c>
      <c r="D67" s="138">
        <v>13113.77</v>
      </c>
      <c r="E67" s="139"/>
      <c r="F67" s="139"/>
      <c r="G67" s="140"/>
    </row>
    <row r="68" spans="1:7" ht="15" customHeight="1">
      <c r="A68" s="39"/>
      <c r="B68" s="1490"/>
      <c r="C68" s="45" t="s">
        <v>422</v>
      </c>
      <c r="D68" s="46">
        <v>0</v>
      </c>
      <c r="E68" s="47"/>
      <c r="F68" s="47"/>
      <c r="G68" s="48"/>
    </row>
    <row r="69" spans="1:7" ht="13.35" customHeight="1">
      <c r="A69" s="39"/>
      <c r="B69" s="1488" t="s">
        <v>660</v>
      </c>
      <c r="C69" s="137" t="s">
        <v>414</v>
      </c>
      <c r="D69" s="40">
        <v>126968.08</v>
      </c>
      <c r="E69" s="41"/>
      <c r="F69" s="41"/>
      <c r="G69" s="42"/>
    </row>
    <row r="70" spans="1:7" ht="15" customHeight="1">
      <c r="A70" s="39"/>
      <c r="B70" s="1489"/>
      <c r="C70" s="43" t="s">
        <v>619</v>
      </c>
      <c r="D70" s="138">
        <v>238740.65999999997</v>
      </c>
      <c r="E70" s="139"/>
      <c r="F70" s="139"/>
      <c r="G70" s="140"/>
    </row>
    <row r="71" spans="1:7" ht="15" customHeight="1">
      <c r="A71" s="39"/>
      <c r="B71" s="1490"/>
      <c r="C71" s="45" t="s">
        <v>422</v>
      </c>
      <c r="D71" s="46">
        <v>32418</v>
      </c>
      <c r="E71" s="47"/>
      <c r="F71" s="47"/>
      <c r="G71" s="48"/>
    </row>
    <row r="72" spans="1:7" ht="15" customHeight="1">
      <c r="B72" s="1488" t="s">
        <v>661</v>
      </c>
      <c r="C72" s="137" t="s">
        <v>414</v>
      </c>
      <c r="D72" s="40">
        <v>0</v>
      </c>
      <c r="E72" s="41"/>
      <c r="F72" s="41"/>
      <c r="G72" s="42"/>
    </row>
    <row r="73" spans="1:7" ht="13.35" customHeight="1">
      <c r="B73" s="1489"/>
      <c r="C73" s="43" t="s">
        <v>619</v>
      </c>
      <c r="D73" s="138">
        <v>8683.19</v>
      </c>
      <c r="E73" s="139"/>
      <c r="F73" s="139"/>
      <c r="G73" s="140"/>
    </row>
    <row r="74" spans="1:7" ht="15" customHeight="1" thickBot="1">
      <c r="B74" s="1492"/>
      <c r="C74" s="45" t="s">
        <v>422</v>
      </c>
      <c r="D74" s="46">
        <v>0</v>
      </c>
      <c r="E74" s="47"/>
      <c r="F74" s="47"/>
      <c r="G74" s="48"/>
    </row>
    <row r="75" spans="1:7" ht="15" customHeight="1" thickBot="1">
      <c r="B75" s="1493" t="s">
        <v>662</v>
      </c>
      <c r="C75" s="49" t="s">
        <v>414</v>
      </c>
      <c r="D75" s="201">
        <v>2933585.9799999995</v>
      </c>
      <c r="E75" s="202"/>
      <c r="F75" s="202"/>
      <c r="G75" s="202"/>
    </row>
    <row r="76" spans="1:7" ht="14.25">
      <c r="B76" s="1494"/>
      <c r="C76" s="50" t="s">
        <v>619</v>
      </c>
      <c r="D76" s="141">
        <v>3232715.4900000007</v>
      </c>
      <c r="E76" s="142"/>
      <c r="F76" s="142"/>
      <c r="G76" s="143"/>
    </row>
    <row r="77" spans="1:7" ht="15" thickBot="1">
      <c r="B77" s="1495"/>
      <c r="C77" s="51" t="s">
        <v>422</v>
      </c>
      <c r="D77" s="52">
        <v>1779587.59</v>
      </c>
      <c r="E77" s="53"/>
      <c r="F77" s="53"/>
      <c r="G77" s="54"/>
    </row>
  </sheetData>
  <mergeCells count="29">
    <mergeCell ref="B66:B68"/>
    <mergeCell ref="B69:B71"/>
    <mergeCell ref="B72:B74"/>
    <mergeCell ref="B75:B77"/>
    <mergeCell ref="B48:B50"/>
    <mergeCell ref="B51:B53"/>
    <mergeCell ref="B54:B56"/>
    <mergeCell ref="B57:B59"/>
    <mergeCell ref="B60:B62"/>
    <mergeCell ref="B63:B65"/>
    <mergeCell ref="B45:B47"/>
    <mergeCell ref="B12:B14"/>
    <mergeCell ref="B15:B17"/>
    <mergeCell ref="B18:B20"/>
    <mergeCell ref="B21:B23"/>
    <mergeCell ref="B24:B26"/>
    <mergeCell ref="B27:B29"/>
    <mergeCell ref="B30:B32"/>
    <mergeCell ref="B33:B35"/>
    <mergeCell ref="B36:B38"/>
    <mergeCell ref="B39:B41"/>
    <mergeCell ref="B42:B44"/>
    <mergeCell ref="B2:G2"/>
    <mergeCell ref="B3:G3"/>
    <mergeCell ref="B4:G4"/>
    <mergeCell ref="B6:G6"/>
    <mergeCell ref="B10:C11"/>
    <mergeCell ref="D10:D11"/>
    <mergeCell ref="E10:G10"/>
  </mergeCells>
  <printOptions horizontalCentered="1" verticalCentered="1"/>
  <pageMargins left="0.70866141732283472" right="0.70866141732283472" top="0.94488188976377963" bottom="0.74803149606299213" header="0.31496062992125984" footer="0.31496062992125984"/>
  <pageSetup paperSize="9" scale="61" orientation="portrait" r:id="rId1"/>
  <headerFooter>
    <oddHeader>&amp;L&amp;G</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20">
    <tabColor theme="4" tint="0.39997558519241921"/>
    <pageSetUpPr fitToPage="1"/>
  </sheetPr>
  <dimension ref="A1:O63"/>
  <sheetViews>
    <sheetView showGridLines="0" topLeftCell="A27" zoomScaleNormal="100" workbookViewId="0">
      <selection activeCell="J26" sqref="J26"/>
    </sheetView>
  </sheetViews>
  <sheetFormatPr baseColWidth="10" defaultColWidth="11.42578125" defaultRowHeight="12.75" outlineLevelRow="1"/>
  <cols>
    <col min="1" max="1" width="2.7109375" style="2" customWidth="1"/>
    <col min="2" max="2" width="11.42578125" style="2"/>
    <col min="3" max="3" width="3" style="2" customWidth="1"/>
    <col min="4" max="4" width="2.85546875" style="2" customWidth="1"/>
    <col min="5" max="5" width="5.5703125" style="2" customWidth="1"/>
    <col min="6" max="6" width="90" style="2" customWidth="1"/>
    <col min="7" max="7" width="9.85546875" style="2" customWidth="1"/>
    <col min="8" max="8" width="19" style="4" bestFit="1" customWidth="1"/>
    <col min="9" max="9" width="11.42578125" style="347"/>
    <col min="10" max="10" width="13.7109375" style="2" bestFit="1" customWidth="1"/>
    <col min="11" max="11" width="11.7109375" style="2" bestFit="1" customWidth="1"/>
    <col min="12" max="16384" width="11.42578125" style="2"/>
  </cols>
  <sheetData>
    <row r="1" spans="1:15" ht="18">
      <c r="A1" s="1496"/>
      <c r="B1" s="1496"/>
      <c r="C1" s="1496"/>
      <c r="D1" s="1496"/>
      <c r="E1" s="1496"/>
      <c r="F1" s="1496"/>
      <c r="G1" s="1496"/>
      <c r="H1" s="1496"/>
      <c r="I1" s="346"/>
      <c r="J1" s="25"/>
      <c r="K1" s="25"/>
      <c r="L1" s="25"/>
      <c r="M1" s="25"/>
      <c r="N1" s="25"/>
      <c r="O1" s="25"/>
    </row>
    <row r="2" spans="1:15" ht="18">
      <c r="A2" s="1496" t="s">
        <v>663</v>
      </c>
      <c r="B2" s="1496"/>
      <c r="C2" s="1496"/>
      <c r="D2" s="1496"/>
      <c r="E2" s="1496"/>
      <c r="F2" s="1496"/>
      <c r="G2" s="1496"/>
      <c r="H2" s="1496"/>
      <c r="J2" s="144"/>
      <c r="K2" s="144"/>
      <c r="L2" s="144"/>
      <c r="M2" s="144"/>
      <c r="N2" s="144"/>
      <c r="O2" s="144"/>
    </row>
    <row r="3" spans="1:15" ht="18">
      <c r="A3" s="1518" t="s">
        <v>664</v>
      </c>
      <c r="B3" s="1518"/>
      <c r="C3" s="1518"/>
      <c r="D3" s="1518"/>
      <c r="E3" s="1518"/>
      <c r="F3" s="1518"/>
      <c r="G3" s="1518"/>
      <c r="H3" s="1518"/>
      <c r="J3" s="144"/>
      <c r="K3" s="144"/>
      <c r="L3" s="144"/>
      <c r="M3" s="144"/>
      <c r="N3" s="144"/>
      <c r="O3" s="144"/>
    </row>
    <row r="4" spans="1:15" ht="18">
      <c r="A4" s="1497" t="s">
        <v>2862</v>
      </c>
      <c r="B4" s="1497"/>
      <c r="C4" s="1497"/>
      <c r="D4" s="1497"/>
      <c r="E4" s="1497"/>
      <c r="F4" s="1497"/>
      <c r="G4" s="1497"/>
      <c r="H4" s="1497"/>
      <c r="I4" s="348"/>
      <c r="J4" s="1"/>
      <c r="K4" s="1"/>
      <c r="L4" s="1"/>
      <c r="M4" s="1"/>
      <c r="N4" s="1"/>
      <c r="O4" s="1"/>
    </row>
    <row r="5" spans="1:15" ht="18.75" thickBot="1">
      <c r="A5" s="1497"/>
      <c r="B5" s="1497"/>
      <c r="C5" s="1497"/>
      <c r="D5" s="1497"/>
      <c r="E5" s="1497"/>
      <c r="F5" s="1497"/>
      <c r="G5" s="1497"/>
      <c r="H5" s="1497"/>
      <c r="I5" s="348"/>
      <c r="J5" s="1"/>
      <c r="K5" s="1"/>
      <c r="L5" s="1"/>
      <c r="M5" s="1"/>
      <c r="N5" s="1"/>
      <c r="O5" s="1"/>
    </row>
    <row r="6" spans="1:15" ht="16.5" thickBot="1">
      <c r="A6" s="144"/>
      <c r="B6" s="1508" t="s">
        <v>435</v>
      </c>
      <c r="C6" s="1509"/>
      <c r="D6" s="1509"/>
      <c r="E6" s="1509"/>
      <c r="F6" s="1509"/>
      <c r="G6" s="1509"/>
      <c r="H6" s="1510"/>
      <c r="J6" s="144"/>
      <c r="K6" s="144"/>
      <c r="L6" s="144"/>
      <c r="M6" s="144"/>
      <c r="N6" s="144"/>
      <c r="O6" s="144"/>
    </row>
    <row r="7" spans="1:15" ht="23.25">
      <c r="A7" s="144"/>
      <c r="B7" s="3"/>
      <c r="C7" s="3"/>
      <c r="D7" s="3"/>
      <c r="E7" s="3"/>
      <c r="F7" s="3"/>
      <c r="G7" s="3"/>
      <c r="H7" s="3"/>
      <c r="J7" s="144"/>
      <c r="K7" s="144"/>
      <c r="L7" s="144"/>
      <c r="M7" s="144"/>
      <c r="N7" s="144"/>
      <c r="O7" s="144"/>
    </row>
    <row r="8" spans="1:15" ht="15.75">
      <c r="A8" s="144"/>
      <c r="B8" s="144"/>
      <c r="C8" s="144"/>
      <c r="D8" s="144"/>
      <c r="E8" s="144"/>
      <c r="F8" s="144"/>
      <c r="G8" s="144"/>
      <c r="H8" s="203" t="s">
        <v>2880</v>
      </c>
      <c r="J8" s="144"/>
      <c r="K8" s="144"/>
      <c r="L8" s="144"/>
      <c r="M8" s="144"/>
      <c r="N8" s="144"/>
      <c r="O8" s="144"/>
    </row>
    <row r="9" spans="1:15" ht="15.75">
      <c r="A9" s="144"/>
      <c r="B9" s="1498" t="s">
        <v>665</v>
      </c>
      <c r="C9" s="144"/>
      <c r="D9" s="1500">
        <v>1</v>
      </c>
      <c r="E9" s="1501"/>
      <c r="F9" s="1502" t="s">
        <v>666</v>
      </c>
      <c r="G9" s="1503"/>
      <c r="H9" s="204">
        <v>36235675</v>
      </c>
      <c r="J9" s="144"/>
      <c r="K9" s="144"/>
      <c r="L9" s="144"/>
      <c r="M9" s="144"/>
      <c r="N9" s="144"/>
      <c r="O9" s="144"/>
    </row>
    <row r="10" spans="1:15">
      <c r="A10" s="144"/>
      <c r="B10" s="1499"/>
      <c r="C10" s="144"/>
      <c r="D10" s="144"/>
      <c r="E10" s="144"/>
      <c r="F10" s="144"/>
      <c r="G10" s="144"/>
      <c r="J10" s="144"/>
      <c r="K10" s="144"/>
      <c r="L10" s="144"/>
      <c r="M10" s="144"/>
      <c r="N10" s="144"/>
      <c r="O10" s="144"/>
    </row>
    <row r="11" spans="1:15" ht="15.75">
      <c r="A11" s="144"/>
      <c r="B11" s="1499"/>
      <c r="C11" s="144"/>
      <c r="D11" s="1504">
        <v>2</v>
      </c>
      <c r="E11" s="1505"/>
      <c r="F11" s="1502" t="s">
        <v>667</v>
      </c>
      <c r="G11" s="1503"/>
      <c r="H11" s="205">
        <v>29016704</v>
      </c>
      <c r="J11" s="144"/>
      <c r="K11" s="144"/>
      <c r="L11" s="144"/>
      <c r="M11" s="144"/>
      <c r="N11" s="144"/>
      <c r="O11" s="144"/>
    </row>
    <row r="12" spans="1:15" ht="15.75">
      <c r="A12" s="144"/>
      <c r="B12" s="1499"/>
      <c r="C12" s="144"/>
      <c r="D12" s="1504">
        <v>3</v>
      </c>
      <c r="E12" s="1505"/>
      <c r="F12" s="1502" t="s">
        <v>668</v>
      </c>
      <c r="G12" s="1503"/>
      <c r="H12" s="206">
        <v>-39837180</v>
      </c>
      <c r="J12" s="144"/>
      <c r="K12" s="144"/>
      <c r="L12" s="144"/>
      <c r="M12" s="144"/>
      <c r="N12" s="144"/>
      <c r="O12" s="144"/>
    </row>
    <row r="13" spans="1:15" ht="15.75">
      <c r="A13" s="144"/>
      <c r="B13" s="1499"/>
      <c r="C13" s="144"/>
      <c r="D13" s="1504">
        <v>4</v>
      </c>
      <c r="E13" s="1505"/>
      <c r="F13" s="1502" t="s">
        <v>669</v>
      </c>
      <c r="G13" s="1503"/>
      <c r="H13" s="204">
        <v>68853884</v>
      </c>
      <c r="J13" s="144"/>
      <c r="K13" s="144"/>
      <c r="L13" s="144"/>
      <c r="M13" s="144"/>
      <c r="N13" s="144"/>
      <c r="O13" s="144"/>
    </row>
    <row r="14" spans="1:15" ht="14.25">
      <c r="A14" s="144"/>
      <c r="B14" s="1499"/>
      <c r="C14" s="144"/>
      <c r="D14" s="144"/>
      <c r="E14" s="207" t="s">
        <v>670</v>
      </c>
      <c r="F14" s="1506" t="s">
        <v>671</v>
      </c>
      <c r="G14" s="1507"/>
      <c r="H14" s="205">
        <v>11031247.189999999</v>
      </c>
      <c r="I14" s="349"/>
      <c r="J14" s="144"/>
      <c r="K14" s="144"/>
      <c r="L14" s="144"/>
      <c r="M14" s="144"/>
      <c r="N14" s="144"/>
      <c r="O14" s="144"/>
    </row>
    <row r="15" spans="1:15" ht="14.25">
      <c r="A15" s="144"/>
      <c r="B15" s="1499"/>
      <c r="C15" s="144"/>
      <c r="D15" s="144"/>
      <c r="E15" s="207" t="s">
        <v>672</v>
      </c>
      <c r="F15" s="1506" t="s">
        <v>673</v>
      </c>
      <c r="G15" s="1507"/>
      <c r="H15" s="208">
        <v>57822636.810000002</v>
      </c>
      <c r="J15" s="144"/>
      <c r="K15" s="144"/>
      <c r="L15" s="144"/>
      <c r="M15" s="144"/>
      <c r="N15" s="144"/>
      <c r="O15" s="144"/>
    </row>
    <row r="17" spans="2:11" ht="15.75">
      <c r="B17" s="1511" t="s">
        <v>674</v>
      </c>
      <c r="C17" s="144"/>
      <c r="D17" s="1500">
        <v>5</v>
      </c>
      <c r="E17" s="1501"/>
      <c r="F17" s="209" t="s">
        <v>633</v>
      </c>
      <c r="G17" s="210"/>
      <c r="H17" s="206">
        <v>331288009.5999999</v>
      </c>
      <c r="I17" s="349"/>
      <c r="J17" s="144"/>
      <c r="K17" s="144"/>
    </row>
    <row r="18" spans="2:11">
      <c r="B18" s="1512"/>
      <c r="C18" s="144"/>
      <c r="D18" s="144"/>
      <c r="E18" s="144"/>
      <c r="F18" s="144"/>
      <c r="G18" s="144"/>
      <c r="J18" s="144"/>
      <c r="K18" s="144"/>
    </row>
    <row r="19" spans="2:11" ht="15.75">
      <c r="B19" s="1512"/>
      <c r="C19" s="144"/>
      <c r="D19" s="1504">
        <v>6</v>
      </c>
      <c r="E19" s="1505"/>
      <c r="F19" s="209" t="s">
        <v>675</v>
      </c>
      <c r="G19" s="210"/>
      <c r="H19" s="206">
        <v>-8221927.9186277986</v>
      </c>
      <c r="J19" s="144"/>
      <c r="K19" s="144"/>
    </row>
    <row r="20" spans="2:11" ht="15.75">
      <c r="B20" s="1512"/>
      <c r="C20" s="144"/>
      <c r="D20" s="1504">
        <v>7</v>
      </c>
      <c r="E20" s="1505"/>
      <c r="F20" s="209" t="s">
        <v>2908</v>
      </c>
      <c r="G20" s="210"/>
      <c r="H20" s="206">
        <v>-4921927.9186277911</v>
      </c>
      <c r="J20" s="144"/>
      <c r="K20" s="144"/>
    </row>
    <row r="21" spans="2:11" ht="15.75">
      <c r="B21" s="1512"/>
      <c r="C21" s="144"/>
      <c r="D21" s="1504">
        <v>8</v>
      </c>
      <c r="E21" s="1505"/>
      <c r="F21" s="209" t="s">
        <v>676</v>
      </c>
      <c r="G21" s="210"/>
      <c r="H21" s="206">
        <v>-16380193.268627789</v>
      </c>
      <c r="J21" s="144"/>
      <c r="K21" s="144"/>
    </row>
    <row r="22" spans="2:11">
      <c r="B22" s="1512"/>
      <c r="C22" s="144"/>
      <c r="D22" s="144"/>
      <c r="E22" s="144"/>
      <c r="F22" s="144"/>
      <c r="G22" s="144"/>
      <c r="J22" s="144"/>
      <c r="K22" s="145"/>
    </row>
    <row r="23" spans="2:11" ht="15.75">
      <c r="B23" s="1512"/>
      <c r="C23" s="144"/>
      <c r="D23" s="1504">
        <v>9</v>
      </c>
      <c r="E23" s="1505" t="s">
        <v>677</v>
      </c>
      <c r="F23" s="209" t="s">
        <v>678</v>
      </c>
      <c r="G23" s="211" t="s">
        <v>679</v>
      </c>
      <c r="H23" s="206">
        <v>1455183.33</v>
      </c>
      <c r="J23" s="144"/>
      <c r="K23" s="144"/>
    </row>
    <row r="24" spans="2:11" ht="15.75">
      <c r="B24" s="1512"/>
      <c r="C24" s="144"/>
      <c r="D24" s="144"/>
      <c r="E24" s="146"/>
      <c r="F24" s="5" t="s">
        <v>680</v>
      </c>
      <c r="G24" s="6" t="s">
        <v>681</v>
      </c>
      <c r="H24" s="7">
        <v>0</v>
      </c>
      <c r="J24" s="144"/>
      <c r="K24" s="144"/>
    </row>
    <row r="25" spans="2:11" ht="15.75">
      <c r="B25" s="1512"/>
      <c r="C25" s="144"/>
      <c r="D25" s="144"/>
      <c r="E25" s="146"/>
      <c r="F25" s="147" t="s">
        <v>682</v>
      </c>
      <c r="G25" s="148" t="s">
        <v>683</v>
      </c>
      <c r="H25" s="149">
        <v>1455379.5</v>
      </c>
      <c r="J25" s="144"/>
      <c r="K25" s="144"/>
    </row>
    <row r="26" spans="2:11" ht="15.75">
      <c r="B26" s="1512"/>
      <c r="C26" s="144"/>
      <c r="D26" s="144"/>
      <c r="E26" s="146"/>
      <c r="F26" s="8" t="s">
        <v>684</v>
      </c>
      <c r="G26" s="9" t="s">
        <v>685</v>
      </c>
      <c r="H26" s="10">
        <v>196.17</v>
      </c>
      <c r="J26" s="144"/>
      <c r="K26" s="144"/>
    </row>
    <row r="27" spans="2:11">
      <c r="B27" s="1512"/>
      <c r="C27" s="144"/>
      <c r="D27" s="144"/>
      <c r="E27" s="144"/>
      <c r="F27" s="144"/>
      <c r="G27" s="144"/>
      <c r="J27" s="144"/>
      <c r="K27" s="144"/>
    </row>
    <row r="28" spans="2:11" ht="15.75">
      <c r="B28" s="1512"/>
      <c r="C28" s="144"/>
      <c r="D28" s="1504">
        <v>10</v>
      </c>
      <c r="E28" s="1505" t="s">
        <v>677</v>
      </c>
      <c r="F28" s="212" t="s">
        <v>686</v>
      </c>
      <c r="G28" s="211" t="s">
        <v>679</v>
      </c>
      <c r="H28" s="206">
        <v>0</v>
      </c>
      <c r="I28" s="349"/>
      <c r="J28" s="144"/>
      <c r="K28" s="144"/>
    </row>
    <row r="29" spans="2:11" ht="15.75">
      <c r="B29" s="1512"/>
      <c r="C29" s="144"/>
      <c r="D29" s="144"/>
      <c r="E29" s="146"/>
      <c r="F29" s="5" t="s">
        <v>687</v>
      </c>
      <c r="G29" s="6" t="s">
        <v>681</v>
      </c>
      <c r="H29" s="11"/>
      <c r="I29" s="349"/>
      <c r="J29" s="144"/>
      <c r="K29" s="144"/>
    </row>
    <row r="30" spans="2:11" ht="15.75">
      <c r="B30" s="1512"/>
      <c r="C30" s="144"/>
      <c r="D30" s="144"/>
      <c r="E30" s="146"/>
      <c r="F30" s="147" t="s">
        <v>688</v>
      </c>
      <c r="G30" s="148" t="s">
        <v>683</v>
      </c>
      <c r="H30" s="151"/>
      <c r="I30" s="349"/>
      <c r="J30" s="144"/>
      <c r="K30" s="144"/>
    </row>
    <row r="31" spans="2:11" ht="15.75">
      <c r="B31" s="1512"/>
      <c r="C31" s="144"/>
      <c r="D31" s="144"/>
      <c r="E31" s="146"/>
      <c r="F31" s="147" t="s">
        <v>689</v>
      </c>
      <c r="G31" s="152" t="s">
        <v>685</v>
      </c>
      <c r="H31" s="151"/>
      <c r="I31" s="349"/>
      <c r="J31" s="144"/>
      <c r="K31" s="144"/>
    </row>
    <row r="32" spans="2:11" ht="15.75">
      <c r="B32" s="1512"/>
      <c r="C32" s="144"/>
      <c r="D32" s="144"/>
      <c r="E32" s="146"/>
      <c r="F32" s="8" t="s">
        <v>690</v>
      </c>
      <c r="G32" s="9" t="s">
        <v>683</v>
      </c>
      <c r="H32" s="12"/>
      <c r="I32" s="349"/>
      <c r="J32" s="144"/>
      <c r="K32" s="144"/>
    </row>
    <row r="33" spans="2:13">
      <c r="B33" s="1512"/>
      <c r="C33" s="144"/>
      <c r="D33" s="144"/>
      <c r="E33" s="144"/>
      <c r="F33" s="144"/>
      <c r="G33" s="144"/>
      <c r="J33" s="144"/>
      <c r="K33" s="144"/>
      <c r="L33" s="144"/>
      <c r="M33" s="144"/>
    </row>
    <row r="34" spans="2:13" ht="15.75">
      <c r="B34" s="1512"/>
      <c r="C34" s="144"/>
      <c r="D34" s="1504">
        <v>11</v>
      </c>
      <c r="E34" s="1505" t="s">
        <v>691</v>
      </c>
      <c r="F34" s="213" t="s">
        <v>692</v>
      </c>
      <c r="G34" s="214" t="s">
        <v>679</v>
      </c>
      <c r="H34" s="206">
        <v>-10310816.869999999</v>
      </c>
      <c r="I34" s="349"/>
      <c r="J34" s="144"/>
      <c r="K34" s="144"/>
      <c r="L34" s="144"/>
      <c r="M34" s="144"/>
    </row>
    <row r="35" spans="2:13" ht="30">
      <c r="B35" s="1512"/>
      <c r="C35" s="144"/>
      <c r="D35" s="144"/>
      <c r="E35" s="144"/>
      <c r="F35" s="5" t="s">
        <v>693</v>
      </c>
      <c r="G35" s="6" t="s">
        <v>681</v>
      </c>
      <c r="H35" s="11">
        <v>-2951703</v>
      </c>
      <c r="J35" s="144"/>
      <c r="K35" s="144"/>
      <c r="L35" s="153"/>
      <c r="M35" s="144"/>
    </row>
    <row r="36" spans="2:13" ht="30">
      <c r="B36" s="1512"/>
      <c r="C36" s="144"/>
      <c r="D36" s="144"/>
      <c r="E36" s="144"/>
      <c r="F36" s="147" t="s">
        <v>694</v>
      </c>
      <c r="G36" s="152" t="s">
        <v>681</v>
      </c>
      <c r="H36" s="151">
        <v>-2288195.84</v>
      </c>
      <c r="I36" s="350"/>
      <c r="J36" s="144"/>
      <c r="K36" s="150"/>
      <c r="L36" s="150"/>
      <c r="M36" s="144"/>
    </row>
    <row r="37" spans="2:13" ht="30">
      <c r="B37" s="1512"/>
      <c r="C37" s="144"/>
      <c r="D37" s="144"/>
      <c r="E37" s="144"/>
      <c r="F37" s="147" t="s">
        <v>695</v>
      </c>
      <c r="G37" s="152" t="s">
        <v>681</v>
      </c>
      <c r="H37" s="151">
        <v>-1489465</v>
      </c>
      <c r="I37" s="351"/>
      <c r="J37" s="150"/>
      <c r="K37" s="150"/>
      <c r="L37" s="144"/>
      <c r="M37" s="144"/>
    </row>
    <row r="38" spans="2:13" ht="30">
      <c r="B38" s="1512"/>
      <c r="C38" s="144"/>
      <c r="D38" s="144"/>
      <c r="E38" s="144"/>
      <c r="F38" s="8" t="s">
        <v>696</v>
      </c>
      <c r="G38" s="14" t="s">
        <v>681</v>
      </c>
      <c r="H38" s="12">
        <v>-3581453.03</v>
      </c>
      <c r="I38" s="350"/>
      <c r="J38" s="84"/>
      <c r="K38" s="84"/>
      <c r="L38" s="144"/>
      <c r="M38" s="144"/>
    </row>
    <row r="39" spans="2:13">
      <c r="B39" s="1512"/>
      <c r="C39" s="144"/>
      <c r="D39" s="144"/>
      <c r="E39" s="144"/>
      <c r="F39" s="144"/>
      <c r="G39" s="144"/>
      <c r="J39"/>
      <c r="K39" s="84"/>
      <c r="L39" s="144"/>
      <c r="M39" s="144"/>
    </row>
    <row r="40" spans="2:13" ht="15.75">
      <c r="B40" s="1512"/>
      <c r="C40" s="144"/>
      <c r="D40" s="1500">
        <v>12</v>
      </c>
      <c r="E40" s="1501"/>
      <c r="F40" s="1514" t="s">
        <v>697</v>
      </c>
      <c r="G40" s="1515"/>
      <c r="H40" s="206">
        <v>-7524559.7286277916</v>
      </c>
      <c r="I40" s="85"/>
      <c r="J40" s="72"/>
      <c r="K40" s="84"/>
      <c r="L40" s="144"/>
      <c r="M40" s="144"/>
    </row>
    <row r="41" spans="2:13" ht="14.25" outlineLevel="1">
      <c r="B41" s="1512"/>
      <c r="C41" s="144"/>
      <c r="D41" s="144"/>
      <c r="E41" s="215" t="s">
        <v>698</v>
      </c>
      <c r="F41" s="1516" t="s">
        <v>699</v>
      </c>
      <c r="G41" s="1517"/>
      <c r="H41" s="208">
        <v>319484926.94999999</v>
      </c>
      <c r="J41" s="85"/>
      <c r="K41" s="84"/>
      <c r="L41" s="144"/>
      <c r="M41" s="144"/>
    </row>
    <row r="42" spans="2:13" ht="14.25" outlineLevel="1">
      <c r="B42" s="1512"/>
      <c r="C42" s="144"/>
      <c r="D42" s="144"/>
      <c r="E42" s="215" t="s">
        <v>700</v>
      </c>
      <c r="F42" s="1516" t="s">
        <v>701</v>
      </c>
      <c r="G42" s="1517"/>
      <c r="H42" s="208">
        <v>327009486.38</v>
      </c>
      <c r="J42" s="84"/>
      <c r="K42" s="85"/>
      <c r="L42" s="144"/>
      <c r="M42" s="144"/>
    </row>
    <row r="43" spans="2:13">
      <c r="B43" s="1512"/>
      <c r="C43" s="144"/>
      <c r="D43" s="144"/>
      <c r="E43" s="144"/>
      <c r="F43" s="144"/>
      <c r="G43" s="144"/>
      <c r="J43" s="84"/>
      <c r="K43" s="84"/>
      <c r="L43" s="144"/>
      <c r="M43" s="144"/>
    </row>
    <row r="44" spans="2:13" ht="15.75">
      <c r="B44" s="1512"/>
      <c r="C44" s="144"/>
      <c r="D44" s="1504">
        <v>13</v>
      </c>
      <c r="E44" s="1505" t="s">
        <v>702</v>
      </c>
      <c r="F44" s="209" t="s">
        <v>703</v>
      </c>
      <c r="G44" s="210"/>
      <c r="H44" s="206">
        <v>-4436127.3000000007</v>
      </c>
      <c r="J44" s="144"/>
      <c r="K44" s="144"/>
      <c r="L44" s="144"/>
      <c r="M44" s="144"/>
    </row>
    <row r="45" spans="2:13">
      <c r="B45" s="1512"/>
      <c r="C45" s="144"/>
      <c r="D45" s="144"/>
      <c r="E45" s="144"/>
      <c r="F45" s="144"/>
      <c r="G45" s="144"/>
      <c r="J45" s="144"/>
      <c r="K45" s="144"/>
      <c r="L45" s="144"/>
      <c r="M45" s="144"/>
    </row>
    <row r="46" spans="2:13" ht="15.75">
      <c r="B46" s="1512"/>
      <c r="C46" s="144"/>
      <c r="D46" s="1504">
        <v>14</v>
      </c>
      <c r="E46" s="1505"/>
      <c r="F46" s="209" t="s">
        <v>704</v>
      </c>
      <c r="G46" s="210"/>
      <c r="H46" s="206">
        <v>-11960687.028627792</v>
      </c>
      <c r="J46" s="150"/>
      <c r="K46" s="144"/>
      <c r="L46" s="144"/>
      <c r="M46" s="144"/>
    </row>
    <row r="47" spans="2:13" ht="14.25">
      <c r="B47" s="1512"/>
      <c r="C47" s="144"/>
      <c r="D47" s="144"/>
      <c r="E47" s="207" t="s">
        <v>705</v>
      </c>
      <c r="F47" s="1521" t="s">
        <v>706</v>
      </c>
      <c r="G47" s="1522"/>
      <c r="H47" s="208">
        <v>8706658.2399999984</v>
      </c>
      <c r="J47" s="144"/>
      <c r="K47" s="144"/>
      <c r="L47" s="144"/>
      <c r="M47" s="150"/>
    </row>
    <row r="48" spans="2:13" ht="14.25">
      <c r="B48" s="1512"/>
      <c r="C48" s="144"/>
      <c r="D48" s="144"/>
      <c r="E48" s="207" t="s">
        <v>707</v>
      </c>
      <c r="F48" s="1521" t="s">
        <v>708</v>
      </c>
      <c r="G48" s="1522"/>
      <c r="H48" s="208">
        <v>-20667345.268627793</v>
      </c>
      <c r="J48" s="144"/>
      <c r="K48" s="144"/>
      <c r="L48" s="144"/>
      <c r="M48" s="144"/>
    </row>
    <row r="49" spans="2:10">
      <c r="B49" s="1512"/>
      <c r="C49" s="144"/>
      <c r="D49" s="144"/>
      <c r="E49" s="144"/>
      <c r="F49" s="144"/>
      <c r="G49" s="144"/>
      <c r="J49" s="144"/>
    </row>
    <row r="50" spans="2:10" ht="15.75">
      <c r="B50" s="1512"/>
      <c r="C50" s="144"/>
      <c r="D50" s="1504">
        <v>15</v>
      </c>
      <c r="E50" s="1505"/>
      <c r="F50" s="209" t="s">
        <v>709</v>
      </c>
      <c r="G50" s="210"/>
      <c r="H50" s="206">
        <v>28340879.998627797</v>
      </c>
      <c r="I50" s="349"/>
      <c r="J50" s="150"/>
    </row>
    <row r="51" spans="2:10">
      <c r="B51" s="1512"/>
      <c r="C51" s="144"/>
      <c r="D51" s="144"/>
      <c r="E51" s="144"/>
      <c r="F51" s="144"/>
      <c r="G51" s="144"/>
      <c r="J51" s="144"/>
    </row>
    <row r="52" spans="2:10" ht="15.75">
      <c r="B52" s="1513"/>
      <c r="C52" s="144"/>
      <c r="D52" s="1500">
        <v>16</v>
      </c>
      <c r="E52" s="1501"/>
      <c r="F52" s="209" t="s">
        <v>634</v>
      </c>
      <c r="G52" s="210"/>
      <c r="H52" s="206">
        <v>4278523.2199999094</v>
      </c>
      <c r="J52" s="144"/>
    </row>
    <row r="54" spans="2:10" ht="15.75">
      <c r="B54" s="1498" t="s">
        <v>710</v>
      </c>
      <c r="C54" s="144"/>
      <c r="D54" s="1500">
        <v>17</v>
      </c>
      <c r="E54" s="1501"/>
      <c r="F54" s="209" t="s">
        <v>711</v>
      </c>
      <c r="G54" s="210"/>
      <c r="H54" s="206">
        <v>40514198.219999909</v>
      </c>
      <c r="J54" s="144"/>
    </row>
    <row r="55" spans="2:10">
      <c r="B55" s="1499"/>
      <c r="C55" s="144"/>
      <c r="D55" s="144"/>
      <c r="E55" s="144"/>
      <c r="F55" s="144"/>
      <c r="G55" s="144"/>
      <c r="J55" s="144"/>
    </row>
    <row r="56" spans="2:10" ht="15.75">
      <c r="B56" s="1499"/>
      <c r="C56" s="144"/>
      <c r="D56" s="1504">
        <v>18</v>
      </c>
      <c r="E56" s="1505"/>
      <c r="F56" s="1514" t="s">
        <v>712</v>
      </c>
      <c r="G56" s="1515"/>
      <c r="H56" s="206">
        <v>12636510.731372211</v>
      </c>
      <c r="J56" s="144"/>
    </row>
    <row r="57" spans="2:10" ht="15.75">
      <c r="B57" s="1499"/>
      <c r="C57" s="144"/>
      <c r="D57" s="1504">
        <v>19</v>
      </c>
      <c r="E57" s="1505"/>
      <c r="F57" s="1514" t="s">
        <v>713</v>
      </c>
      <c r="G57" s="1515"/>
      <c r="H57" s="206">
        <v>-44256686.239999995</v>
      </c>
      <c r="I57" s="349"/>
      <c r="J57" s="144"/>
    </row>
    <row r="58" spans="2:10" ht="15.75">
      <c r="B58" s="1499"/>
      <c r="C58" s="144"/>
      <c r="D58" s="1504">
        <v>20</v>
      </c>
      <c r="E58" s="1505"/>
      <c r="F58" s="1514" t="s">
        <v>714</v>
      </c>
      <c r="G58" s="1515"/>
      <c r="H58" s="206">
        <v>56893196.971372209</v>
      </c>
      <c r="J58" s="150"/>
    </row>
    <row r="59" spans="2:10" ht="14.25">
      <c r="B59" s="1499"/>
      <c r="C59" s="144"/>
      <c r="D59" s="144"/>
      <c r="E59" s="207" t="s">
        <v>715</v>
      </c>
      <c r="F59" s="1521" t="s">
        <v>716</v>
      </c>
      <c r="G59" s="1522"/>
      <c r="H59" s="208">
        <v>19737905.43</v>
      </c>
      <c r="I59" s="349"/>
      <c r="J59" s="150"/>
    </row>
    <row r="60" spans="2:10" ht="14.25">
      <c r="B60" s="1499"/>
      <c r="C60" s="144"/>
      <c r="D60" s="144"/>
      <c r="E60" s="207" t="s">
        <v>717</v>
      </c>
      <c r="F60" s="1521" t="s">
        <v>718</v>
      </c>
      <c r="G60" s="1522"/>
      <c r="H60" s="208">
        <v>37155291.54137221</v>
      </c>
      <c r="J60" s="144"/>
    </row>
    <row r="61" spans="2:10">
      <c r="B61" s="144"/>
      <c r="C61" s="144"/>
      <c r="D61" s="144"/>
      <c r="E61" s="144"/>
      <c r="F61" s="144"/>
      <c r="G61" s="146"/>
      <c r="H61" s="146"/>
      <c r="J61" s="144"/>
    </row>
    <row r="62" spans="2:10">
      <c r="B62" s="144"/>
      <c r="C62" s="144"/>
      <c r="D62" s="1523"/>
      <c r="E62" s="1524"/>
      <c r="F62" s="144" t="s">
        <v>719</v>
      </c>
      <c r="G62" s="144"/>
      <c r="J62" s="144"/>
    </row>
    <row r="63" spans="2:10">
      <c r="B63" s="144"/>
      <c r="C63" s="144"/>
      <c r="D63" s="1519"/>
      <c r="E63" s="1520"/>
      <c r="F63" s="144" t="s">
        <v>720</v>
      </c>
      <c r="G63" s="144"/>
      <c r="J63" s="144"/>
    </row>
  </sheetData>
  <dataConsolidate/>
  <mergeCells count="47">
    <mergeCell ref="A3:H3"/>
    <mergeCell ref="D63:E63"/>
    <mergeCell ref="F57:G57"/>
    <mergeCell ref="D58:E58"/>
    <mergeCell ref="F58:G58"/>
    <mergeCell ref="F59:G59"/>
    <mergeCell ref="F60:G60"/>
    <mergeCell ref="D62:E62"/>
    <mergeCell ref="F47:G47"/>
    <mergeCell ref="F48:G48"/>
    <mergeCell ref="D50:E50"/>
    <mergeCell ref="D52:E52"/>
    <mergeCell ref="B54:B60"/>
    <mergeCell ref="D54:E54"/>
    <mergeCell ref="D56:E56"/>
    <mergeCell ref="F56:G56"/>
    <mergeCell ref="D57:E57"/>
    <mergeCell ref="F40:G40"/>
    <mergeCell ref="F41:G41"/>
    <mergeCell ref="F42:G42"/>
    <mergeCell ref="D44:E44"/>
    <mergeCell ref="D46:E46"/>
    <mergeCell ref="B17:B52"/>
    <mergeCell ref="D17:E17"/>
    <mergeCell ref="D19:E19"/>
    <mergeCell ref="D20:E20"/>
    <mergeCell ref="D21:E21"/>
    <mergeCell ref="D23:E23"/>
    <mergeCell ref="D28:E28"/>
    <mergeCell ref="D34:E34"/>
    <mergeCell ref="D40:E40"/>
    <mergeCell ref="A1:H1"/>
    <mergeCell ref="A5:H5"/>
    <mergeCell ref="B9:B15"/>
    <mergeCell ref="D9:E9"/>
    <mergeCell ref="F9:G9"/>
    <mergeCell ref="D11:E11"/>
    <mergeCell ref="F11:G11"/>
    <mergeCell ref="D12:E12"/>
    <mergeCell ref="F12:G12"/>
    <mergeCell ref="D13:E13"/>
    <mergeCell ref="F13:G13"/>
    <mergeCell ref="F14:G14"/>
    <mergeCell ref="F15:G15"/>
    <mergeCell ref="B6:H6"/>
    <mergeCell ref="A4:H4"/>
    <mergeCell ref="A2:H2"/>
  </mergeCells>
  <printOptions horizontalCentered="1" verticalCentered="1"/>
  <pageMargins left="0.70866141732283472" right="0.70866141732283472" top="0.74803149606299213" bottom="0.74803149606299213" header="0.31496062992125984" footer="0.31496062992125984"/>
  <pageSetup paperSize="9" scale="61"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0">
    <tabColor theme="4" tint="0.39997558519241921"/>
    <pageSetUpPr fitToPage="1"/>
  </sheetPr>
  <dimension ref="A1:S43"/>
  <sheetViews>
    <sheetView showGridLines="0" zoomScaleNormal="100" zoomScaleSheetLayoutView="100" workbookViewId="0">
      <selection activeCell="E32" sqref="E32"/>
    </sheetView>
  </sheetViews>
  <sheetFormatPr baseColWidth="10" defaultColWidth="15.28515625" defaultRowHeight="12.75"/>
  <cols>
    <col min="1" max="1" width="2.5703125" style="55" customWidth="1"/>
    <col min="2" max="2" width="63.7109375" style="55" bestFit="1" customWidth="1"/>
    <col min="3" max="5" width="14.5703125" style="55" customWidth="1"/>
    <col min="6" max="6" width="9" style="55" bestFit="1" customWidth="1"/>
    <col min="7" max="9" width="14.5703125" style="55" customWidth="1"/>
    <col min="10" max="10" width="9" style="55" bestFit="1" customWidth="1"/>
    <col min="11" max="11" width="1.85546875" style="55" customWidth="1"/>
    <col min="12" max="12" width="13.42578125" style="55" bestFit="1" customWidth="1"/>
    <col min="13" max="13" width="12.42578125" style="55" bestFit="1" customWidth="1"/>
    <col min="14" max="14" width="13.42578125" style="55" bestFit="1" customWidth="1"/>
    <col min="15" max="15" width="9" style="55" bestFit="1" customWidth="1"/>
    <col min="16" max="16" width="35" style="55" bestFit="1" customWidth="1"/>
    <col min="17" max="17" width="5.42578125" style="55" customWidth="1"/>
    <col min="18" max="18" width="65.85546875" style="55" bestFit="1" customWidth="1"/>
    <col min="19" max="16384" width="15.28515625" style="55"/>
  </cols>
  <sheetData>
    <row r="1" spans="1:16">
      <c r="A1" s="1208"/>
      <c r="B1" s="1208"/>
      <c r="C1" s="1208"/>
      <c r="D1" s="1208"/>
      <c r="E1" s="1208"/>
      <c r="F1" s="1208"/>
      <c r="G1" s="1208"/>
      <c r="H1" s="1208"/>
      <c r="I1" s="1208"/>
      <c r="J1" s="1208"/>
      <c r="K1" s="1208"/>
      <c r="L1" s="1208"/>
      <c r="M1" s="1208"/>
      <c r="N1" s="1208"/>
      <c r="O1" s="1208"/>
      <c r="P1" s="1208"/>
    </row>
    <row r="2" spans="1:16" ht="18.75">
      <c r="A2" s="568"/>
      <c r="B2" s="569" t="s">
        <v>432</v>
      </c>
      <c r="C2" s="569"/>
      <c r="D2" s="569"/>
      <c r="E2" s="569"/>
      <c r="F2" s="569"/>
      <c r="G2" s="569"/>
      <c r="H2" s="569"/>
      <c r="I2" s="569"/>
      <c r="J2" s="569"/>
      <c r="K2" s="569"/>
      <c r="L2" s="569"/>
      <c r="M2" s="569"/>
      <c r="N2" s="569"/>
      <c r="O2" s="569"/>
      <c r="P2" s="569"/>
    </row>
    <row r="3" spans="1:16" ht="18.75">
      <c r="A3" s="568"/>
      <c r="B3" s="569" t="s">
        <v>402</v>
      </c>
      <c r="C3" s="569"/>
      <c r="D3" s="569"/>
      <c r="E3" s="569"/>
      <c r="F3" s="569"/>
      <c r="G3" s="569"/>
      <c r="H3" s="569"/>
      <c r="I3" s="569"/>
      <c r="J3" s="569"/>
      <c r="K3" s="569"/>
      <c r="L3" s="569"/>
      <c r="M3" s="569"/>
      <c r="N3" s="569"/>
      <c r="O3" s="569"/>
      <c r="P3" s="569"/>
    </row>
    <row r="4" spans="1:16" ht="18.75">
      <c r="A4" s="568"/>
      <c r="B4" s="570" t="s">
        <v>2862</v>
      </c>
      <c r="C4" s="569"/>
      <c r="D4" s="569"/>
      <c r="E4" s="569"/>
      <c r="F4" s="569"/>
      <c r="G4" s="570"/>
      <c r="H4" s="569"/>
      <c r="I4" s="569"/>
      <c r="J4" s="569"/>
      <c r="K4" s="569"/>
      <c r="L4" s="569"/>
      <c r="M4" s="569"/>
      <c r="N4" s="569"/>
      <c r="O4" s="569"/>
      <c r="P4" s="569"/>
    </row>
    <row r="5" spans="1:16" ht="18.75">
      <c r="A5" s="1209"/>
      <c r="B5" s="1209"/>
      <c r="C5" s="1209"/>
      <c r="D5" s="1209"/>
      <c r="E5" s="1209"/>
      <c r="F5" s="1209"/>
      <c r="G5" s="1209"/>
      <c r="H5" s="1209"/>
      <c r="I5" s="1209"/>
      <c r="J5" s="1209"/>
      <c r="K5" s="1209"/>
      <c r="L5" s="1209"/>
      <c r="M5" s="1209"/>
      <c r="N5" s="1209"/>
      <c r="O5" s="1209"/>
      <c r="P5" s="1209"/>
    </row>
    <row r="6" spans="1:16" ht="18.75">
      <c r="A6" s="568"/>
      <c r="B6" s="571" t="s">
        <v>382</v>
      </c>
      <c r="C6" s="572"/>
      <c r="D6" s="573"/>
      <c r="E6" s="572"/>
      <c r="F6" s="574"/>
      <c r="G6" s="572"/>
      <c r="H6" s="573"/>
      <c r="I6" s="572"/>
      <c r="J6" s="572"/>
      <c r="K6" s="574"/>
      <c r="L6" s="572"/>
      <c r="M6" s="573"/>
      <c r="N6" s="572"/>
      <c r="O6" s="574"/>
      <c r="P6" s="575"/>
    </row>
    <row r="7" spans="1:16">
      <c r="B7" s="68"/>
      <c r="C7" s="68"/>
      <c r="D7" s="68"/>
      <c r="E7" s="68"/>
      <c r="F7" s="68"/>
      <c r="G7" s="68"/>
      <c r="H7" s="68"/>
      <c r="I7" s="68"/>
      <c r="J7" s="68"/>
      <c r="K7" s="68"/>
      <c r="L7" s="576"/>
      <c r="M7" s="576"/>
      <c r="N7" s="576"/>
      <c r="O7" s="576"/>
      <c r="P7" s="68"/>
    </row>
    <row r="8" spans="1:16">
      <c r="B8" s="1210" t="s">
        <v>403</v>
      </c>
      <c r="C8" s="1210"/>
      <c r="D8" s="1210"/>
      <c r="E8" s="1210"/>
      <c r="F8" s="1210"/>
      <c r="G8" s="1210"/>
      <c r="H8" s="1210"/>
      <c r="I8" s="1210"/>
      <c r="J8" s="1210"/>
      <c r="K8" s="1210"/>
      <c r="L8" s="1210"/>
      <c r="M8" s="1210"/>
      <c r="N8" s="1210"/>
      <c r="O8" s="1210"/>
      <c r="P8" s="1210"/>
    </row>
    <row r="9" spans="1:16">
      <c r="B9" s="577"/>
      <c r="L9" s="578"/>
      <c r="M9" s="578"/>
      <c r="N9" s="578"/>
      <c r="O9" s="578"/>
    </row>
    <row r="10" spans="1:16" ht="16.5" customHeight="1">
      <c r="B10" s="1211" t="s">
        <v>404</v>
      </c>
      <c r="C10" s="1212"/>
      <c r="D10" s="1213"/>
      <c r="E10" s="1212"/>
      <c r="F10" s="1212"/>
      <c r="G10" s="1212"/>
      <c r="H10" s="1213"/>
      <c r="I10" s="1212"/>
      <c r="J10" s="1214"/>
      <c r="K10" s="577"/>
      <c r="L10" s="579" t="s">
        <v>405</v>
      </c>
      <c r="M10" s="580"/>
      <c r="N10" s="580"/>
      <c r="O10" s="581"/>
      <c r="P10" s="582"/>
    </row>
    <row r="11" spans="1:16" ht="16.5" customHeight="1">
      <c r="B11" s="1211" t="s">
        <v>406</v>
      </c>
      <c r="C11" s="1212"/>
      <c r="D11" s="1213"/>
      <c r="E11" s="1212"/>
      <c r="F11" s="1212"/>
      <c r="G11" s="1212"/>
      <c r="H11" s="1213"/>
      <c r="I11" s="1212"/>
      <c r="J11" s="1214"/>
      <c r="K11" s="577"/>
      <c r="L11" s="583" t="s">
        <v>407</v>
      </c>
      <c r="M11" s="584"/>
      <c r="N11" s="584"/>
      <c r="O11" s="585"/>
      <c r="P11" s="586"/>
    </row>
    <row r="12" spans="1:16" ht="27.75" customHeight="1">
      <c r="B12" s="587"/>
      <c r="C12" s="588" t="s">
        <v>408</v>
      </c>
      <c r="D12" s="589" t="s">
        <v>380</v>
      </c>
      <c r="E12" s="590" t="s">
        <v>724</v>
      </c>
      <c r="F12" s="591" t="s">
        <v>2839</v>
      </c>
      <c r="G12" s="588" t="s">
        <v>410</v>
      </c>
      <c r="H12" s="589" t="s">
        <v>380</v>
      </c>
      <c r="I12" s="590" t="s">
        <v>723</v>
      </c>
      <c r="J12" s="591" t="s">
        <v>2839</v>
      </c>
      <c r="K12" s="592"/>
      <c r="L12" s="593" t="s">
        <v>412</v>
      </c>
      <c r="M12" s="594" t="s">
        <v>380</v>
      </c>
      <c r="N12" s="595" t="s">
        <v>725</v>
      </c>
      <c r="O12" s="596" t="s">
        <v>2839</v>
      </c>
      <c r="P12" s="597"/>
    </row>
    <row r="13" spans="1:16" ht="16.5" customHeight="1">
      <c r="B13" s="598" t="s">
        <v>414</v>
      </c>
      <c r="C13" s="599">
        <v>238909999.95999998</v>
      </c>
      <c r="D13" s="600">
        <v>340000.32999998331</v>
      </c>
      <c r="E13" s="601">
        <v>239250000.28999996</v>
      </c>
      <c r="F13" s="541">
        <v>0.82725152351137743</v>
      </c>
      <c r="G13" s="599">
        <v>238909999.78999999</v>
      </c>
      <c r="H13" s="600">
        <v>339999.80999997258</v>
      </c>
      <c r="I13" s="601">
        <v>239249999.59999996</v>
      </c>
      <c r="J13" s="541">
        <v>0.82739524138331488</v>
      </c>
      <c r="K13" s="57"/>
      <c r="L13" s="602">
        <v>269133898.11000001</v>
      </c>
      <c r="M13" s="600">
        <v>8754318.1599999666</v>
      </c>
      <c r="N13" s="603">
        <v>277888216.26999998</v>
      </c>
      <c r="O13" s="541">
        <v>0.92392432513417722</v>
      </c>
      <c r="P13" s="604" t="s">
        <v>415</v>
      </c>
    </row>
    <row r="14" spans="1:16" ht="16.5" customHeight="1">
      <c r="B14" s="605" t="s">
        <v>416</v>
      </c>
      <c r="C14" s="606"/>
      <c r="D14" s="607"/>
      <c r="E14" s="608"/>
      <c r="F14" s="542"/>
      <c r="G14" s="606"/>
      <c r="H14" s="607"/>
      <c r="I14" s="608"/>
      <c r="J14" s="542"/>
      <c r="K14" s="57"/>
      <c r="L14" s="609">
        <v>219247158.15000001</v>
      </c>
      <c r="M14" s="610">
        <v>1253144.849999994</v>
      </c>
      <c r="N14" s="611">
        <v>220500303</v>
      </c>
      <c r="O14" s="542">
        <v>1.0000587890348613</v>
      </c>
      <c r="P14" s="612" t="s">
        <v>417</v>
      </c>
    </row>
    <row r="15" spans="1:16" ht="16.5" customHeight="1">
      <c r="B15" s="598"/>
      <c r="C15" s="613"/>
      <c r="D15" s="614"/>
      <c r="E15" s="601"/>
      <c r="F15" s="541"/>
      <c r="G15" s="613"/>
      <c r="H15" s="614"/>
      <c r="I15" s="601"/>
      <c r="J15" s="541"/>
      <c r="K15" s="57"/>
      <c r="L15" s="609">
        <v>64250</v>
      </c>
      <c r="M15" s="610">
        <v>419251.57</v>
      </c>
      <c r="N15" s="611">
        <v>483501.57</v>
      </c>
      <c r="O15" s="543">
        <v>0.84957823404792676</v>
      </c>
      <c r="P15" s="612" t="s">
        <v>418</v>
      </c>
    </row>
    <row r="16" spans="1:16" ht="16.5" customHeight="1">
      <c r="B16" s="598" t="s">
        <v>419</v>
      </c>
      <c r="C16" s="599">
        <v>64149003.710000016</v>
      </c>
      <c r="D16" s="600">
        <v>6857901.0099999383</v>
      </c>
      <c r="E16" s="601">
        <v>71006904.719999954</v>
      </c>
      <c r="F16" s="541">
        <v>0.68744817694117943</v>
      </c>
      <c r="G16" s="599">
        <v>59416750.640000008</v>
      </c>
      <c r="H16" s="600">
        <v>840370.65999998897</v>
      </c>
      <c r="I16" s="601">
        <v>60257121.299999997</v>
      </c>
      <c r="J16" s="541">
        <v>0.68332626437632205</v>
      </c>
      <c r="K16" s="57"/>
      <c r="L16" s="609">
        <v>2190500</v>
      </c>
      <c r="M16" s="610">
        <v>18807</v>
      </c>
      <c r="N16" s="611">
        <v>2209307</v>
      </c>
      <c r="O16" s="543">
        <v>1.0000002217890045</v>
      </c>
      <c r="P16" s="612" t="s">
        <v>420</v>
      </c>
    </row>
    <row r="17" spans="2:19" ht="16.5" customHeight="1">
      <c r="B17" s="598"/>
      <c r="C17" s="613"/>
      <c r="D17" s="614"/>
      <c r="E17" s="601"/>
      <c r="F17" s="541"/>
      <c r="G17" s="613"/>
      <c r="H17" s="614"/>
      <c r="I17" s="601"/>
      <c r="J17" s="541"/>
      <c r="K17" s="57"/>
      <c r="L17" s="609">
        <v>13902322.92</v>
      </c>
      <c r="M17" s="610">
        <v>6207173.5699999947</v>
      </c>
      <c r="N17" s="611">
        <v>20109496.489999995</v>
      </c>
      <c r="O17" s="543">
        <v>0.56160560139415039</v>
      </c>
      <c r="P17" s="612" t="s">
        <v>421</v>
      </c>
    </row>
    <row r="18" spans="2:19" ht="16.5" customHeight="1">
      <c r="B18" s="598" t="s">
        <v>422</v>
      </c>
      <c r="C18" s="599">
        <v>25330950.150000002</v>
      </c>
      <c r="D18" s="600">
        <v>-4299845.5600000136</v>
      </c>
      <c r="E18" s="601">
        <v>21031104.589999989</v>
      </c>
      <c r="F18" s="541">
        <v>0.52045379467156205</v>
      </c>
      <c r="G18" s="599">
        <v>24455125.789999999</v>
      </c>
      <c r="H18" s="600">
        <v>3047239.69000002</v>
      </c>
      <c r="I18" s="601">
        <v>27502365.480000019</v>
      </c>
      <c r="J18" s="541">
        <v>0.54566294746221888</v>
      </c>
      <c r="K18" s="57"/>
      <c r="L18" s="609">
        <v>33729667.040000007</v>
      </c>
      <c r="M18" s="610">
        <v>855941.16999999434</v>
      </c>
      <c r="N18" s="611">
        <v>34585608.210000001</v>
      </c>
      <c r="O18" s="543">
        <v>0.64537627253714847</v>
      </c>
      <c r="P18" s="612" t="s">
        <v>423</v>
      </c>
    </row>
    <row r="19" spans="2:19" ht="16.5" customHeight="1">
      <c r="B19" s="615"/>
      <c r="C19" s="599"/>
      <c r="D19" s="600"/>
      <c r="E19" s="601"/>
      <c r="F19" s="541"/>
      <c r="G19" s="613"/>
      <c r="H19" s="600"/>
      <c r="I19" s="601"/>
      <c r="J19" s="541"/>
      <c r="K19" s="57"/>
      <c r="L19" s="609"/>
      <c r="M19" s="610"/>
      <c r="N19" s="611"/>
      <c r="O19" s="541"/>
      <c r="P19" s="612"/>
      <c r="S19" s="616"/>
    </row>
    <row r="20" spans="2:19" ht="16.5" customHeight="1">
      <c r="B20" s="615"/>
      <c r="C20" s="599"/>
      <c r="D20" s="600"/>
      <c r="E20" s="601"/>
      <c r="F20" s="541"/>
      <c r="G20" s="613"/>
      <c r="H20" s="600"/>
      <c r="I20" s="601"/>
      <c r="J20" s="541"/>
      <c r="K20" s="57"/>
      <c r="L20" s="617">
        <v>29475448.819999997</v>
      </c>
      <c r="M20" s="618">
        <v>12121261.860000011</v>
      </c>
      <c r="N20" s="619">
        <v>41596710.680000007</v>
      </c>
      <c r="O20" s="541">
        <v>0.67762566076053954</v>
      </c>
      <c r="P20" s="620" t="s">
        <v>468</v>
      </c>
    </row>
    <row r="21" spans="2:19" ht="16.5" customHeight="1">
      <c r="B21" s="615"/>
      <c r="C21" s="599"/>
      <c r="D21" s="600"/>
      <c r="E21" s="601"/>
      <c r="F21" s="541"/>
      <c r="G21" s="613"/>
      <c r="H21" s="600"/>
      <c r="I21" s="601"/>
      <c r="J21" s="541"/>
      <c r="K21" s="57"/>
      <c r="L21" s="609">
        <v>5959375</v>
      </c>
      <c r="M21" s="610">
        <v>6343862.3100000024</v>
      </c>
      <c r="N21" s="611">
        <v>12303237.310000002</v>
      </c>
      <c r="O21" s="543">
        <v>0.95628578914243489</v>
      </c>
      <c r="P21" s="612" t="s">
        <v>424</v>
      </c>
    </row>
    <row r="22" spans="2:19" ht="16.5" customHeight="1">
      <c r="B22" s="615"/>
      <c r="C22" s="615"/>
      <c r="D22" s="621"/>
      <c r="E22" s="622"/>
      <c r="F22" s="544"/>
      <c r="G22" s="615"/>
      <c r="H22" s="621"/>
      <c r="I22" s="622"/>
      <c r="J22" s="544"/>
      <c r="K22" s="57"/>
      <c r="L22" s="609">
        <v>22773040.019999996</v>
      </c>
      <c r="M22" s="610">
        <v>6427378.1100000069</v>
      </c>
      <c r="N22" s="611">
        <v>29200418.130000003</v>
      </c>
      <c r="O22" s="544">
        <v>0.56129467211845019</v>
      </c>
      <c r="P22" s="612" t="s">
        <v>425</v>
      </c>
    </row>
    <row r="23" spans="2:19" ht="16.5" customHeight="1">
      <c r="B23" s="615"/>
      <c r="C23" s="121"/>
      <c r="D23" s="484"/>
      <c r="E23" s="237"/>
      <c r="F23" s="541"/>
      <c r="G23" s="122"/>
      <c r="H23" s="484"/>
      <c r="I23" s="237"/>
      <c r="J23" s="541"/>
      <c r="K23" s="57"/>
      <c r="L23" s="609">
        <v>743033.8</v>
      </c>
      <c r="M23" s="610">
        <v>-649978.56000000006</v>
      </c>
      <c r="N23" s="611">
        <v>93055.24</v>
      </c>
      <c r="O23" s="543">
        <v>0.33902916160336588</v>
      </c>
      <c r="P23" s="612" t="s">
        <v>426</v>
      </c>
    </row>
    <row r="24" spans="2:19" ht="16.5" customHeight="1">
      <c r="B24" s="615"/>
      <c r="C24" s="121"/>
      <c r="D24" s="484"/>
      <c r="E24" s="237"/>
      <c r="F24" s="541"/>
      <c r="G24" s="122"/>
      <c r="H24" s="484"/>
      <c r="I24" s="237"/>
      <c r="J24" s="541"/>
      <c r="K24" s="57"/>
      <c r="L24" s="609"/>
      <c r="M24" s="610"/>
      <c r="N24" s="611"/>
      <c r="O24" s="541"/>
      <c r="P24" s="612"/>
    </row>
    <row r="25" spans="2:19" ht="16.5" customHeight="1">
      <c r="B25" s="623" t="s">
        <v>427</v>
      </c>
      <c r="C25" s="624">
        <v>328389953.81999999</v>
      </c>
      <c r="D25" s="625">
        <v>2898055.7799999081</v>
      </c>
      <c r="E25" s="624">
        <v>331288009.5999999</v>
      </c>
      <c r="F25" s="486">
        <v>0.80591705665021129</v>
      </c>
      <c r="G25" s="624">
        <v>322781876.22000003</v>
      </c>
      <c r="H25" s="625">
        <v>4227610.1599999815</v>
      </c>
      <c r="I25" s="624">
        <v>327009486.38</v>
      </c>
      <c r="J25" s="486">
        <v>0.77715362142332922</v>
      </c>
      <c r="K25" s="58"/>
      <c r="L25" s="626">
        <v>298609346.93000001</v>
      </c>
      <c r="M25" s="627">
        <v>20875580.019999977</v>
      </c>
      <c r="N25" s="626">
        <v>319484926.94999999</v>
      </c>
      <c r="O25" s="487">
        <v>0.89185641388519354</v>
      </c>
      <c r="P25" s="628" t="s">
        <v>428</v>
      </c>
    </row>
    <row r="26" spans="2:19" s="632" customFormat="1" ht="16.5" customHeight="1">
      <c r="B26" s="629"/>
      <c r="C26" s="630"/>
      <c r="D26" s="631"/>
      <c r="E26" s="631"/>
      <c r="F26" s="673"/>
      <c r="G26" s="630"/>
      <c r="H26" s="630"/>
      <c r="I26" s="630"/>
      <c r="J26" s="631"/>
      <c r="K26" s="631"/>
      <c r="L26" s="630"/>
      <c r="M26" s="630"/>
      <c r="N26" s="630"/>
      <c r="O26" s="630"/>
      <c r="P26" s="630"/>
    </row>
    <row r="27" spans="2:19" s="577" customFormat="1" ht="16.5" customHeight="1">
      <c r="B27" s="633" t="s">
        <v>429</v>
      </c>
      <c r="C27" s="633"/>
      <c r="D27" s="635"/>
      <c r="E27" s="634"/>
      <c r="F27" s="674"/>
      <c r="G27" s="633"/>
      <c r="H27" s="635">
        <v>16647969.859999996</v>
      </c>
      <c r="I27" s="634" t="s">
        <v>490</v>
      </c>
      <c r="J27" s="634"/>
      <c r="L27" s="636">
        <v>24172529.290000021</v>
      </c>
      <c r="M27" s="637"/>
      <c r="N27" s="638">
        <v>7524559.4300000072</v>
      </c>
      <c r="O27" s="639"/>
      <c r="P27" s="636" t="s">
        <v>430</v>
      </c>
    </row>
    <row r="28" spans="2:19" ht="16.5" customHeight="1">
      <c r="D28" s="91"/>
      <c r="E28" s="91"/>
      <c r="F28" s="91"/>
      <c r="G28" s="814"/>
      <c r="H28" s="91"/>
      <c r="I28" s="91"/>
      <c r="J28" s="91"/>
      <c r="K28" s="91"/>
      <c r="L28" s="91"/>
      <c r="M28" s="91"/>
      <c r="N28" s="91"/>
      <c r="O28" s="91"/>
      <c r="P28" s="91"/>
    </row>
    <row r="29" spans="2:19" ht="16.5" customHeight="1">
      <c r="B29" s="640" t="s">
        <v>431</v>
      </c>
      <c r="C29" s="641"/>
      <c r="D29" s="641"/>
      <c r="E29" s="641"/>
      <c r="F29" s="641"/>
      <c r="G29" s="641"/>
      <c r="H29" s="641"/>
      <c r="I29" s="641"/>
      <c r="J29" s="641"/>
      <c r="K29" s="641"/>
      <c r="L29" s="641"/>
      <c r="M29" s="641"/>
      <c r="N29" s="641"/>
      <c r="O29" s="641"/>
      <c r="P29" s="641"/>
    </row>
    <row r="30" spans="2:19" ht="16.5" customHeight="1">
      <c r="B30" s="640"/>
      <c r="C30" s="641"/>
      <c r="D30" s="641"/>
      <c r="E30" s="641"/>
      <c r="F30" s="641"/>
      <c r="G30" s="641"/>
      <c r="H30" s="641"/>
      <c r="I30" s="641"/>
      <c r="J30" s="641"/>
      <c r="K30" s="641"/>
      <c r="L30" s="641"/>
      <c r="M30" s="641"/>
      <c r="N30" s="641"/>
      <c r="O30" s="641"/>
      <c r="P30" s="641"/>
    </row>
    <row r="34" spans="8:8">
      <c r="H34" s="577"/>
    </row>
    <row r="39" spans="8:8">
      <c r="H39" s="577"/>
    </row>
    <row r="40" spans="8:8">
      <c r="H40" s="642"/>
    </row>
    <row r="41" spans="8:8">
      <c r="H41" s="577"/>
    </row>
    <row r="43" spans="8:8">
      <c r="H43" s="577"/>
    </row>
  </sheetData>
  <mergeCells count="5">
    <mergeCell ref="A1:P1"/>
    <mergeCell ref="A5:P5"/>
    <mergeCell ref="B8:P8"/>
    <mergeCell ref="B10:J10"/>
    <mergeCell ref="B11:J11"/>
  </mergeCells>
  <printOptions horizontalCentered="1" verticalCentered="1"/>
  <pageMargins left="0.25" right="0.25" top="0.75" bottom="0.75" header="0.3" footer="0.3"/>
  <pageSetup paperSize="9" scale="56" firstPageNumber="0" orientation="landscape" r:id="rId1"/>
  <headerFooter>
    <oddHeader>&amp;L&amp;G</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AAF3-5191-49C3-A8D0-FAEB5E60E88C}">
  <sheetPr codeName="Feuil22" filterMode="1"/>
  <dimension ref="A1:L212"/>
  <sheetViews>
    <sheetView workbookViewId="0">
      <selection sqref="A1:XFD1048576"/>
    </sheetView>
  </sheetViews>
  <sheetFormatPr baseColWidth="10" defaultRowHeight="15"/>
  <cols>
    <col min="1" max="11" width="11.42578125" style="339"/>
    <col min="12" max="12" width="20.42578125" style="339" bestFit="1" customWidth="1"/>
    <col min="13" max="16384" width="11.42578125" style="339"/>
  </cols>
  <sheetData>
    <row r="1" spans="1:12">
      <c r="A1" s="339" t="s">
        <v>0</v>
      </c>
      <c r="B1" s="339" t="s">
        <v>1</v>
      </c>
      <c r="C1" s="339" t="s">
        <v>4</v>
      </c>
      <c r="D1" s="339" t="s">
        <v>3</v>
      </c>
      <c r="E1" s="339" t="s">
        <v>2</v>
      </c>
      <c r="F1" s="339" t="s">
        <v>882</v>
      </c>
      <c r="G1" s="339" t="s">
        <v>883</v>
      </c>
      <c r="H1" s="339" t="s">
        <v>884</v>
      </c>
      <c r="I1" s="339" t="s">
        <v>885</v>
      </c>
      <c r="J1" s="339" t="s">
        <v>886</v>
      </c>
      <c r="K1" s="339" t="s">
        <v>9</v>
      </c>
      <c r="L1" s="339" t="s">
        <v>341</v>
      </c>
    </row>
    <row r="2" spans="1:12" hidden="1">
      <c r="A2" s="339" t="s">
        <v>923</v>
      </c>
      <c r="B2" s="339" t="s">
        <v>924</v>
      </c>
      <c r="C2" s="339" t="s">
        <v>925</v>
      </c>
      <c r="D2" s="339" t="s">
        <v>18</v>
      </c>
      <c r="E2" s="339" t="s">
        <v>305</v>
      </c>
      <c r="F2" s="339" t="s">
        <v>809</v>
      </c>
      <c r="G2" s="339" t="s">
        <v>347</v>
      </c>
      <c r="H2" s="339" t="s">
        <v>805</v>
      </c>
      <c r="I2" s="339" t="s">
        <v>804</v>
      </c>
      <c r="J2" s="339">
        <v>2024</v>
      </c>
      <c r="K2" s="339">
        <v>743033.8</v>
      </c>
      <c r="L2" s="339" t="s">
        <v>1766</v>
      </c>
    </row>
    <row r="3" spans="1:12" hidden="1">
      <c r="A3" s="339" t="s">
        <v>17</v>
      </c>
      <c r="B3" s="339" t="s">
        <v>926</v>
      </c>
      <c r="C3" s="339" t="s">
        <v>271</v>
      </c>
      <c r="D3" s="339" t="s">
        <v>18</v>
      </c>
      <c r="E3" s="339" t="s">
        <v>305</v>
      </c>
      <c r="F3" s="339" t="s">
        <v>809</v>
      </c>
      <c r="G3" s="339" t="s">
        <v>347</v>
      </c>
      <c r="H3" s="339" t="s">
        <v>805</v>
      </c>
      <c r="I3" s="339" t="s">
        <v>804</v>
      </c>
      <c r="J3" s="339">
        <v>2024</v>
      </c>
      <c r="K3" s="339">
        <v>1103000</v>
      </c>
      <c r="L3" s="339" t="s">
        <v>1766</v>
      </c>
    </row>
    <row r="4" spans="1:12" hidden="1">
      <c r="A4" s="339" t="s">
        <v>87</v>
      </c>
      <c r="B4" s="339" t="s">
        <v>926</v>
      </c>
      <c r="C4" s="339" t="s">
        <v>1733</v>
      </c>
      <c r="D4" s="339" t="s">
        <v>18</v>
      </c>
      <c r="E4" s="339" t="s">
        <v>305</v>
      </c>
      <c r="F4" s="339" t="s">
        <v>809</v>
      </c>
      <c r="G4" s="339" t="s">
        <v>347</v>
      </c>
      <c r="H4" s="339" t="s">
        <v>805</v>
      </c>
      <c r="I4" s="339" t="s">
        <v>804</v>
      </c>
      <c r="J4" s="339">
        <v>2024</v>
      </c>
      <c r="K4" s="339">
        <v>10000</v>
      </c>
      <c r="L4" s="339" t="s">
        <v>1766</v>
      </c>
    </row>
    <row r="5" spans="1:12" hidden="1">
      <c r="A5" s="339" t="s">
        <v>87</v>
      </c>
      <c r="B5" s="339" t="s">
        <v>926</v>
      </c>
      <c r="C5" s="339" t="s">
        <v>1734</v>
      </c>
      <c r="D5" s="339" t="s">
        <v>18</v>
      </c>
      <c r="E5" s="339" t="s">
        <v>305</v>
      </c>
      <c r="F5" s="339" t="s">
        <v>809</v>
      </c>
      <c r="G5" s="339" t="s">
        <v>347</v>
      </c>
      <c r="H5" s="339" t="s">
        <v>805</v>
      </c>
      <c r="I5" s="339" t="s">
        <v>804</v>
      </c>
      <c r="J5" s="339">
        <v>2024</v>
      </c>
      <c r="K5" s="339">
        <v>877334</v>
      </c>
      <c r="L5" s="339" t="s">
        <v>1766</v>
      </c>
    </row>
    <row r="6" spans="1:12" hidden="1">
      <c r="A6" s="339" t="s">
        <v>87</v>
      </c>
      <c r="B6" s="339" t="s">
        <v>926</v>
      </c>
      <c r="C6" s="339" t="s">
        <v>1735</v>
      </c>
      <c r="D6" s="339" t="s">
        <v>18</v>
      </c>
      <c r="E6" s="339" t="s">
        <v>305</v>
      </c>
      <c r="F6" s="339" t="s">
        <v>809</v>
      </c>
      <c r="G6" s="339" t="s">
        <v>347</v>
      </c>
      <c r="H6" s="339" t="s">
        <v>805</v>
      </c>
      <c r="I6" s="339" t="s">
        <v>804</v>
      </c>
      <c r="J6" s="339">
        <v>2024</v>
      </c>
      <c r="K6" s="339">
        <v>10000</v>
      </c>
      <c r="L6" s="339" t="s">
        <v>1766</v>
      </c>
    </row>
    <row r="7" spans="1:12" hidden="1">
      <c r="A7" s="339" t="s">
        <v>87</v>
      </c>
      <c r="B7" s="339" t="s">
        <v>926</v>
      </c>
      <c r="C7" s="339" t="s">
        <v>1736</v>
      </c>
      <c r="D7" s="339" t="s">
        <v>18</v>
      </c>
      <c r="E7" s="339" t="s">
        <v>305</v>
      </c>
      <c r="F7" s="339" t="s">
        <v>809</v>
      </c>
      <c r="G7" s="339" t="s">
        <v>347</v>
      </c>
      <c r="H7" s="339" t="s">
        <v>805</v>
      </c>
      <c r="I7" s="339" t="s">
        <v>804</v>
      </c>
      <c r="J7" s="339">
        <v>2024</v>
      </c>
      <c r="K7" s="339">
        <v>40000</v>
      </c>
      <c r="L7" s="339" t="s">
        <v>1766</v>
      </c>
    </row>
    <row r="8" spans="1:12" hidden="1">
      <c r="A8" s="339" t="s">
        <v>87</v>
      </c>
      <c r="B8" s="339" t="s">
        <v>926</v>
      </c>
      <c r="C8" s="339" t="s">
        <v>1737</v>
      </c>
      <c r="D8" s="339" t="s">
        <v>18</v>
      </c>
      <c r="E8" s="339" t="s">
        <v>305</v>
      </c>
      <c r="F8" s="339" t="s">
        <v>809</v>
      </c>
      <c r="G8" s="339" t="s">
        <v>347</v>
      </c>
      <c r="H8" s="339" t="s">
        <v>805</v>
      </c>
      <c r="I8" s="339" t="s">
        <v>804</v>
      </c>
      <c r="J8" s="339">
        <v>2024</v>
      </c>
      <c r="K8" s="339">
        <v>100000</v>
      </c>
      <c r="L8" s="339" t="s">
        <v>1766</v>
      </c>
    </row>
    <row r="9" spans="1:12" hidden="1">
      <c r="A9" s="339" t="s">
        <v>87</v>
      </c>
      <c r="B9" s="339" t="s">
        <v>926</v>
      </c>
      <c r="C9" s="339" t="s">
        <v>20</v>
      </c>
      <c r="D9" s="339" t="s">
        <v>18</v>
      </c>
      <c r="E9" s="339" t="s">
        <v>305</v>
      </c>
      <c r="F9" s="339" t="s">
        <v>809</v>
      </c>
      <c r="G9" s="339" t="s">
        <v>347</v>
      </c>
      <c r="H9" s="339" t="s">
        <v>805</v>
      </c>
      <c r="I9" s="339" t="s">
        <v>804</v>
      </c>
      <c r="J9" s="339">
        <v>2024</v>
      </c>
      <c r="K9" s="339">
        <v>3819041</v>
      </c>
      <c r="L9" s="339" t="s">
        <v>1766</v>
      </c>
    </row>
    <row r="10" spans="1:12" hidden="1">
      <c r="A10" s="339" t="s">
        <v>24</v>
      </c>
      <c r="B10" s="339" t="s">
        <v>306</v>
      </c>
      <c r="C10" s="339" t="s">
        <v>25</v>
      </c>
      <c r="D10" s="339" t="s">
        <v>18</v>
      </c>
      <c r="E10" s="339" t="s">
        <v>114</v>
      </c>
      <c r="F10" s="339" t="s">
        <v>809</v>
      </c>
      <c r="G10" s="339" t="s">
        <v>347</v>
      </c>
      <c r="H10" s="339" t="s">
        <v>805</v>
      </c>
      <c r="I10" s="339" t="s">
        <v>804</v>
      </c>
      <c r="J10" s="339">
        <v>2024</v>
      </c>
      <c r="K10" s="339">
        <v>407052</v>
      </c>
      <c r="L10" s="339" t="s">
        <v>1766</v>
      </c>
    </row>
    <row r="11" spans="1:12" hidden="1">
      <c r="A11" s="339" t="s">
        <v>26</v>
      </c>
      <c r="B11" s="339" t="s">
        <v>306</v>
      </c>
      <c r="C11" s="339" t="s">
        <v>1071</v>
      </c>
      <c r="D11" s="339" t="s">
        <v>18</v>
      </c>
      <c r="E11" s="339" t="s">
        <v>114</v>
      </c>
      <c r="F11" s="339" t="s">
        <v>809</v>
      </c>
      <c r="G11" s="339" t="s">
        <v>347</v>
      </c>
      <c r="H11" s="339" t="s">
        <v>805</v>
      </c>
      <c r="I11" s="339" t="s">
        <v>804</v>
      </c>
      <c r="J11" s="339">
        <v>2024</v>
      </c>
      <c r="K11" s="339">
        <v>366.67</v>
      </c>
      <c r="L11" s="339" t="s">
        <v>1766</v>
      </c>
    </row>
    <row r="12" spans="1:12" hidden="1">
      <c r="A12" s="339" t="s">
        <v>26</v>
      </c>
      <c r="B12" s="339" t="s">
        <v>306</v>
      </c>
      <c r="C12" s="339" t="s">
        <v>1072</v>
      </c>
      <c r="D12" s="339" t="s">
        <v>18</v>
      </c>
      <c r="E12" s="339" t="s">
        <v>114</v>
      </c>
      <c r="F12" s="339" t="s">
        <v>809</v>
      </c>
      <c r="G12" s="339" t="s">
        <v>347</v>
      </c>
      <c r="H12" s="339" t="s">
        <v>805</v>
      </c>
      <c r="I12" s="339" t="s">
        <v>804</v>
      </c>
      <c r="J12" s="339">
        <v>2024</v>
      </c>
      <c r="K12" s="339">
        <v>733.34</v>
      </c>
      <c r="L12" s="339" t="s">
        <v>1766</v>
      </c>
    </row>
    <row r="13" spans="1:12" hidden="1">
      <c r="A13" s="339" t="s">
        <v>183</v>
      </c>
      <c r="B13" s="339" t="s">
        <v>306</v>
      </c>
      <c r="C13" s="339" t="s">
        <v>728</v>
      </c>
      <c r="D13" s="339" t="s">
        <v>18</v>
      </c>
      <c r="E13" s="339" t="s">
        <v>114</v>
      </c>
      <c r="F13" s="339" t="s">
        <v>809</v>
      </c>
      <c r="G13" s="339" t="s">
        <v>347</v>
      </c>
      <c r="H13" s="339" t="s">
        <v>805</v>
      </c>
      <c r="I13" s="339" t="s">
        <v>804</v>
      </c>
      <c r="J13" s="339">
        <v>2024</v>
      </c>
      <c r="K13" s="339">
        <v>191740</v>
      </c>
      <c r="L13" s="339" t="s">
        <v>1766</v>
      </c>
    </row>
    <row r="14" spans="1:12" hidden="1">
      <c r="A14" s="339" t="s">
        <v>33</v>
      </c>
      <c r="B14" s="339" t="s">
        <v>306</v>
      </c>
      <c r="C14" s="339" t="s">
        <v>35</v>
      </c>
      <c r="D14" s="339" t="s">
        <v>18</v>
      </c>
      <c r="E14" s="339" t="s">
        <v>114</v>
      </c>
      <c r="F14" s="339" t="s">
        <v>809</v>
      </c>
      <c r="G14" s="339" t="s">
        <v>347</v>
      </c>
      <c r="H14" s="339" t="s">
        <v>805</v>
      </c>
      <c r="I14" s="339" t="s">
        <v>804</v>
      </c>
      <c r="J14" s="339">
        <v>2024</v>
      </c>
      <c r="K14" s="339">
        <v>1816358</v>
      </c>
      <c r="L14" s="339" t="s">
        <v>1766</v>
      </c>
    </row>
    <row r="15" spans="1:12" hidden="1">
      <c r="A15" s="339">
        <v>934</v>
      </c>
      <c r="B15" s="339" t="s">
        <v>306</v>
      </c>
      <c r="C15" s="339" t="s">
        <v>73</v>
      </c>
      <c r="D15" s="339" t="s">
        <v>18</v>
      </c>
      <c r="E15" s="339" t="s">
        <v>114</v>
      </c>
      <c r="F15" s="339" t="s">
        <v>809</v>
      </c>
      <c r="G15" s="339" t="s">
        <v>347</v>
      </c>
      <c r="H15" s="339" t="s">
        <v>805</v>
      </c>
      <c r="I15" s="339" t="s">
        <v>804</v>
      </c>
      <c r="J15" s="339">
        <v>2024</v>
      </c>
      <c r="K15" s="339">
        <v>1384194</v>
      </c>
      <c r="L15" s="339" t="s">
        <v>1766</v>
      </c>
    </row>
    <row r="16" spans="1:12" hidden="1">
      <c r="A16" s="339" t="s">
        <v>77</v>
      </c>
      <c r="B16" s="339" t="s">
        <v>306</v>
      </c>
      <c r="C16" s="339" t="s">
        <v>78</v>
      </c>
      <c r="D16" s="339" t="s">
        <v>18</v>
      </c>
      <c r="E16" s="339" t="s">
        <v>114</v>
      </c>
      <c r="F16" s="339" t="s">
        <v>809</v>
      </c>
      <c r="G16" s="339" t="s">
        <v>347</v>
      </c>
      <c r="H16" s="339" t="s">
        <v>805</v>
      </c>
      <c r="I16" s="339" t="s">
        <v>804</v>
      </c>
      <c r="J16" s="339">
        <v>2024</v>
      </c>
      <c r="K16" s="339">
        <v>892800</v>
      </c>
      <c r="L16" s="339" t="s">
        <v>1766</v>
      </c>
    </row>
    <row r="17" spans="1:12" hidden="1">
      <c r="A17" s="339">
        <v>981</v>
      </c>
      <c r="B17" s="339" t="s">
        <v>306</v>
      </c>
      <c r="C17" s="339" t="s">
        <v>80</v>
      </c>
      <c r="D17" s="339" t="s">
        <v>18</v>
      </c>
      <c r="E17" s="339" t="s">
        <v>114</v>
      </c>
      <c r="F17" s="339" t="s">
        <v>809</v>
      </c>
      <c r="G17" s="339" t="s">
        <v>347</v>
      </c>
      <c r="H17" s="339" t="s">
        <v>805</v>
      </c>
      <c r="I17" s="339" t="s">
        <v>804</v>
      </c>
      <c r="J17" s="339">
        <v>2024</v>
      </c>
      <c r="K17" s="339">
        <v>3900000</v>
      </c>
      <c r="L17" s="339" t="s">
        <v>1766</v>
      </c>
    </row>
    <row r="18" spans="1:12" hidden="1">
      <c r="A18" s="339" t="s">
        <v>83</v>
      </c>
      <c r="B18" s="339" t="s">
        <v>306</v>
      </c>
      <c r="C18" s="339" t="s">
        <v>307</v>
      </c>
      <c r="D18" s="339" t="s">
        <v>18</v>
      </c>
      <c r="E18" s="339" t="s">
        <v>114</v>
      </c>
      <c r="F18" s="339" t="s">
        <v>809</v>
      </c>
      <c r="G18" s="339" t="s">
        <v>347</v>
      </c>
      <c r="H18" s="339" t="s">
        <v>805</v>
      </c>
      <c r="I18" s="339" t="s">
        <v>804</v>
      </c>
      <c r="J18" s="339">
        <v>2024</v>
      </c>
      <c r="K18" s="339">
        <v>700000</v>
      </c>
      <c r="L18" s="339" t="s">
        <v>1766</v>
      </c>
    </row>
    <row r="19" spans="1:12" hidden="1">
      <c r="A19" s="339" t="s">
        <v>83</v>
      </c>
      <c r="B19" s="339" t="s">
        <v>306</v>
      </c>
      <c r="C19" s="339" t="s">
        <v>272</v>
      </c>
      <c r="D19" s="339" t="s">
        <v>18</v>
      </c>
      <c r="E19" s="339" t="s">
        <v>114</v>
      </c>
      <c r="F19" s="339" t="s">
        <v>809</v>
      </c>
      <c r="G19" s="339" t="s">
        <v>347</v>
      </c>
      <c r="H19" s="339" t="s">
        <v>805</v>
      </c>
      <c r="I19" s="339" t="s">
        <v>804</v>
      </c>
      <c r="J19" s="339">
        <v>2024</v>
      </c>
      <c r="K19" s="339">
        <v>1000000</v>
      </c>
      <c r="L19" s="339" t="s">
        <v>1766</v>
      </c>
    </row>
    <row r="20" spans="1:12" hidden="1">
      <c r="A20" s="339" t="s">
        <v>109</v>
      </c>
      <c r="B20" s="339" t="s">
        <v>306</v>
      </c>
      <c r="C20" s="339" t="s">
        <v>780</v>
      </c>
      <c r="D20" s="339" t="s">
        <v>18</v>
      </c>
      <c r="E20" s="339" t="s">
        <v>114</v>
      </c>
      <c r="F20" s="339" t="s">
        <v>809</v>
      </c>
      <c r="G20" s="339" t="s">
        <v>347</v>
      </c>
      <c r="H20" s="339" t="s">
        <v>805</v>
      </c>
      <c r="I20" s="339" t="s">
        <v>804</v>
      </c>
      <c r="J20" s="339">
        <v>2024</v>
      </c>
      <c r="K20" s="339">
        <v>445500</v>
      </c>
      <c r="L20" s="339" t="s">
        <v>1766</v>
      </c>
    </row>
    <row r="21" spans="1:12" hidden="1">
      <c r="A21" s="339" t="s">
        <v>912</v>
      </c>
      <c r="B21" s="339" t="s">
        <v>306</v>
      </c>
      <c r="C21" s="339" t="s">
        <v>913</v>
      </c>
      <c r="D21" s="339" t="s">
        <v>18</v>
      </c>
      <c r="E21" s="339" t="s">
        <v>304</v>
      </c>
      <c r="F21" s="339" t="s">
        <v>809</v>
      </c>
      <c r="G21" s="339" t="s">
        <v>347</v>
      </c>
      <c r="H21" s="339" t="s">
        <v>805</v>
      </c>
      <c r="I21" s="339" t="s">
        <v>804</v>
      </c>
      <c r="J21" s="339">
        <v>2024</v>
      </c>
      <c r="K21" s="339">
        <v>7100000</v>
      </c>
      <c r="L21" s="339" t="s">
        <v>1766</v>
      </c>
    </row>
    <row r="22" spans="1:12" hidden="1">
      <c r="A22" s="339" t="s">
        <v>246</v>
      </c>
      <c r="B22" s="339" t="s">
        <v>306</v>
      </c>
      <c r="C22" s="339" t="s">
        <v>775</v>
      </c>
      <c r="D22" s="339" t="s">
        <v>18</v>
      </c>
      <c r="E22" s="339" t="s">
        <v>304</v>
      </c>
      <c r="F22" s="339" t="s">
        <v>809</v>
      </c>
      <c r="G22" s="339" t="s">
        <v>347</v>
      </c>
      <c r="H22" s="339" t="s">
        <v>805</v>
      </c>
      <c r="I22" s="339" t="s">
        <v>804</v>
      </c>
      <c r="J22" s="339">
        <v>2024</v>
      </c>
      <c r="K22" s="339">
        <v>500000</v>
      </c>
      <c r="L22" s="339" t="s">
        <v>1766</v>
      </c>
    </row>
    <row r="23" spans="1:12" hidden="1">
      <c r="A23" s="339" t="s">
        <v>87</v>
      </c>
      <c r="B23" s="339" t="s">
        <v>306</v>
      </c>
      <c r="C23" s="339" t="s">
        <v>20</v>
      </c>
      <c r="D23" s="339" t="s">
        <v>18</v>
      </c>
      <c r="E23" s="339" t="s">
        <v>304</v>
      </c>
      <c r="F23" s="339" t="s">
        <v>809</v>
      </c>
      <c r="G23" s="339" t="s">
        <v>347</v>
      </c>
      <c r="H23" s="339" t="s">
        <v>805</v>
      </c>
      <c r="I23" s="339" t="s">
        <v>804</v>
      </c>
      <c r="J23" s="339">
        <v>2024</v>
      </c>
      <c r="K23" s="339">
        <v>1425000</v>
      </c>
      <c r="L23" s="339" t="s">
        <v>1766</v>
      </c>
    </row>
    <row r="24" spans="1:12" hidden="1">
      <c r="A24" s="339" t="s">
        <v>96</v>
      </c>
      <c r="B24" s="339" t="s">
        <v>306</v>
      </c>
      <c r="C24" s="339" t="s">
        <v>97</v>
      </c>
      <c r="D24" s="339" t="s">
        <v>18</v>
      </c>
      <c r="E24" s="339" t="s">
        <v>304</v>
      </c>
      <c r="F24" s="339" t="s">
        <v>809</v>
      </c>
      <c r="G24" s="339" t="s">
        <v>347</v>
      </c>
      <c r="H24" s="339" t="s">
        <v>805</v>
      </c>
      <c r="I24" s="339" t="s">
        <v>804</v>
      </c>
      <c r="J24" s="339">
        <v>2024</v>
      </c>
      <c r="K24" s="339">
        <v>714119.95</v>
      </c>
      <c r="L24" s="339" t="s">
        <v>1766</v>
      </c>
    </row>
    <row r="25" spans="1:12" hidden="1">
      <c r="A25" s="339" t="s">
        <v>21</v>
      </c>
      <c r="B25" s="339" t="s">
        <v>306</v>
      </c>
      <c r="C25" s="339" t="s">
        <v>23</v>
      </c>
      <c r="D25" s="339" t="s">
        <v>22</v>
      </c>
      <c r="E25" s="339" t="s">
        <v>309</v>
      </c>
      <c r="F25" s="339" t="s">
        <v>809</v>
      </c>
      <c r="G25" s="339" t="s">
        <v>347</v>
      </c>
      <c r="H25" s="339" t="s">
        <v>805</v>
      </c>
      <c r="I25" s="339" t="s">
        <v>804</v>
      </c>
      <c r="J25" s="339">
        <v>2024</v>
      </c>
      <c r="K25" s="339">
        <v>363034.5</v>
      </c>
      <c r="L25" s="339" t="s">
        <v>1766</v>
      </c>
    </row>
    <row r="26" spans="1:12" hidden="1">
      <c r="A26" s="339" t="s">
        <v>26</v>
      </c>
      <c r="B26" s="339" t="s">
        <v>306</v>
      </c>
      <c r="C26" s="339" t="s">
        <v>28</v>
      </c>
      <c r="D26" s="339" t="s">
        <v>18</v>
      </c>
      <c r="E26" s="339" t="s">
        <v>309</v>
      </c>
      <c r="F26" s="339" t="s">
        <v>809</v>
      </c>
      <c r="G26" s="339" t="s">
        <v>347</v>
      </c>
      <c r="H26" s="339" t="s">
        <v>805</v>
      </c>
      <c r="I26" s="339" t="s">
        <v>804</v>
      </c>
      <c r="J26" s="339">
        <v>2024</v>
      </c>
      <c r="K26" s="339">
        <v>40498.129999999997</v>
      </c>
      <c r="L26" s="339" t="s">
        <v>1766</v>
      </c>
    </row>
    <row r="27" spans="1:12" hidden="1">
      <c r="A27" s="339">
        <v>982</v>
      </c>
      <c r="B27" s="339" t="s">
        <v>306</v>
      </c>
      <c r="C27" s="339" t="s">
        <v>779</v>
      </c>
      <c r="D27" s="339" t="s">
        <v>18</v>
      </c>
      <c r="E27" s="339" t="s">
        <v>309</v>
      </c>
      <c r="F27" s="339" t="s">
        <v>809</v>
      </c>
      <c r="G27" s="339" t="s">
        <v>347</v>
      </c>
      <c r="H27" s="339" t="s">
        <v>805</v>
      </c>
      <c r="I27" s="339" t="s">
        <v>804</v>
      </c>
      <c r="J27" s="339">
        <v>2024</v>
      </c>
      <c r="K27" s="339">
        <v>500232.18</v>
      </c>
      <c r="L27" s="339" t="s">
        <v>1766</v>
      </c>
    </row>
    <row r="28" spans="1:12" hidden="1">
      <c r="A28" s="339" t="s">
        <v>96</v>
      </c>
      <c r="B28" s="339" t="s">
        <v>306</v>
      </c>
      <c r="C28" s="339" t="s">
        <v>97</v>
      </c>
      <c r="D28" s="339" t="s">
        <v>18</v>
      </c>
      <c r="E28" s="339" t="s">
        <v>309</v>
      </c>
      <c r="F28" s="339" t="s">
        <v>809</v>
      </c>
      <c r="G28" s="339" t="s">
        <v>347</v>
      </c>
      <c r="H28" s="339" t="s">
        <v>805</v>
      </c>
      <c r="I28" s="339" t="s">
        <v>804</v>
      </c>
      <c r="J28" s="339">
        <v>2024</v>
      </c>
      <c r="K28" s="339">
        <v>711884.25</v>
      </c>
      <c r="L28" s="339" t="s">
        <v>1766</v>
      </c>
    </row>
    <row r="29" spans="1:12" hidden="1">
      <c r="A29" s="339" t="s">
        <v>734</v>
      </c>
      <c r="B29" s="339" t="s">
        <v>306</v>
      </c>
      <c r="C29" s="339" t="s">
        <v>371</v>
      </c>
      <c r="D29" s="339" t="s">
        <v>18</v>
      </c>
      <c r="E29" s="339" t="s">
        <v>309</v>
      </c>
      <c r="F29" s="339" t="s">
        <v>809</v>
      </c>
      <c r="G29" s="339" t="s">
        <v>347</v>
      </c>
      <c r="H29" s="339" t="s">
        <v>805</v>
      </c>
      <c r="I29" s="339" t="s">
        <v>804</v>
      </c>
      <c r="J29" s="339">
        <v>2024</v>
      </c>
      <c r="K29" s="339">
        <v>152879</v>
      </c>
      <c r="L29" s="339" t="s">
        <v>1766</v>
      </c>
    </row>
    <row r="30" spans="1:12" hidden="1">
      <c r="A30" s="339" t="s">
        <v>117</v>
      </c>
      <c r="B30" s="339" t="s">
        <v>306</v>
      </c>
      <c r="C30" s="339" t="s">
        <v>310</v>
      </c>
      <c r="D30" s="339" t="s">
        <v>18</v>
      </c>
      <c r="E30" s="339" t="s">
        <v>309</v>
      </c>
      <c r="F30" s="339" t="s">
        <v>809</v>
      </c>
      <c r="G30" s="339" t="s">
        <v>347</v>
      </c>
      <c r="H30" s="339" t="s">
        <v>805</v>
      </c>
      <c r="I30" s="339" t="s">
        <v>804</v>
      </c>
      <c r="J30" s="339">
        <v>2024</v>
      </c>
      <c r="K30" s="339">
        <v>229648</v>
      </c>
      <c r="L30" s="339" t="s">
        <v>1766</v>
      </c>
    </row>
    <row r="31" spans="1:12" hidden="1">
      <c r="A31" s="339" t="s">
        <v>26</v>
      </c>
      <c r="B31" s="339" t="s">
        <v>306</v>
      </c>
      <c r="C31" s="339" t="s">
        <v>1738</v>
      </c>
      <c r="D31" s="339" t="s">
        <v>18</v>
      </c>
      <c r="E31" s="339" t="s">
        <v>305</v>
      </c>
      <c r="F31" s="339" t="s">
        <v>809</v>
      </c>
      <c r="G31" s="339" t="s">
        <v>347</v>
      </c>
      <c r="H31" s="339" t="s">
        <v>805</v>
      </c>
      <c r="I31" s="339" t="s">
        <v>804</v>
      </c>
      <c r="J31" s="339">
        <v>2024</v>
      </c>
      <c r="K31" s="339">
        <v>177000</v>
      </c>
      <c r="L31" s="339" t="s">
        <v>1766</v>
      </c>
    </row>
    <row r="32" spans="1:12" hidden="1">
      <c r="A32" s="339" t="s">
        <v>246</v>
      </c>
      <c r="B32" s="339" t="s">
        <v>306</v>
      </c>
      <c r="C32" s="339" t="s">
        <v>775</v>
      </c>
      <c r="D32" s="339" t="s">
        <v>18</v>
      </c>
      <c r="E32" s="339" t="s">
        <v>305</v>
      </c>
      <c r="F32" s="339" t="s">
        <v>809</v>
      </c>
      <c r="G32" s="339" t="s">
        <v>347</v>
      </c>
      <c r="H32" s="339" t="s">
        <v>805</v>
      </c>
      <c r="I32" s="339" t="s">
        <v>804</v>
      </c>
      <c r="J32" s="339">
        <v>2024</v>
      </c>
      <c r="K32" s="339">
        <v>120000</v>
      </c>
      <c r="L32" s="339" t="s">
        <v>1766</v>
      </c>
    </row>
    <row r="33" spans="1:12" hidden="1">
      <c r="A33" s="339" t="s">
        <v>122</v>
      </c>
      <c r="B33" s="339" t="s">
        <v>311</v>
      </c>
      <c r="C33" s="339" t="s">
        <v>124</v>
      </c>
      <c r="D33" s="339" t="s">
        <v>18</v>
      </c>
      <c r="E33" s="339" t="s">
        <v>12</v>
      </c>
      <c r="F33" s="339" t="s">
        <v>809</v>
      </c>
      <c r="G33" s="339" t="s">
        <v>347</v>
      </c>
      <c r="H33" s="339" t="s">
        <v>805</v>
      </c>
      <c r="I33" s="339" t="s">
        <v>804</v>
      </c>
      <c r="J33" s="339">
        <v>2024</v>
      </c>
      <c r="K33" s="339">
        <v>26250</v>
      </c>
      <c r="L33" s="339" t="s">
        <v>1766</v>
      </c>
    </row>
    <row r="34" spans="1:12" hidden="1">
      <c r="A34" s="339" t="s">
        <v>122</v>
      </c>
      <c r="B34" s="339" t="s">
        <v>311</v>
      </c>
      <c r="C34" s="339" t="s">
        <v>349</v>
      </c>
      <c r="D34" s="339" t="s">
        <v>18</v>
      </c>
      <c r="E34" s="339" t="s">
        <v>305</v>
      </c>
      <c r="F34" s="339" t="s">
        <v>809</v>
      </c>
      <c r="G34" s="339" t="s">
        <v>347</v>
      </c>
      <c r="H34" s="339" t="s">
        <v>805</v>
      </c>
      <c r="I34" s="339" t="s">
        <v>804</v>
      </c>
      <c r="J34" s="339">
        <v>2024</v>
      </c>
      <c r="K34" s="339">
        <v>18000</v>
      </c>
      <c r="L34" s="339" t="s">
        <v>1766</v>
      </c>
    </row>
    <row r="35" spans="1:12" hidden="1">
      <c r="A35" s="339" t="s">
        <v>101</v>
      </c>
      <c r="B35" s="339" t="s">
        <v>311</v>
      </c>
      <c r="C35" s="339" t="s">
        <v>1739</v>
      </c>
      <c r="D35" s="339" t="s">
        <v>18</v>
      </c>
      <c r="E35" s="339" t="s">
        <v>305</v>
      </c>
      <c r="F35" s="339" t="s">
        <v>809</v>
      </c>
      <c r="G35" s="339" t="s">
        <v>347</v>
      </c>
      <c r="H35" s="339" t="s">
        <v>805</v>
      </c>
      <c r="I35" s="339" t="s">
        <v>804</v>
      </c>
      <c r="J35" s="339">
        <v>2024</v>
      </c>
      <c r="K35" s="339">
        <v>20000</v>
      </c>
      <c r="L35" s="339" t="s">
        <v>1766</v>
      </c>
    </row>
    <row r="36" spans="1:12" hidden="1">
      <c r="A36" s="339" t="s">
        <v>186</v>
      </c>
      <c r="B36" s="339" t="s">
        <v>314</v>
      </c>
      <c r="C36" s="339" t="s">
        <v>790</v>
      </c>
      <c r="D36" s="339" t="s">
        <v>18</v>
      </c>
      <c r="E36" s="339" t="s">
        <v>110</v>
      </c>
      <c r="F36" s="339" t="s">
        <v>809</v>
      </c>
      <c r="G36" s="339" t="s">
        <v>347</v>
      </c>
      <c r="H36" s="339" t="s">
        <v>805</v>
      </c>
      <c r="I36" s="339" t="s">
        <v>804</v>
      </c>
      <c r="J36" s="339">
        <v>2024</v>
      </c>
      <c r="K36" s="339">
        <v>19102.830000000002</v>
      </c>
      <c r="L36" s="339" t="s">
        <v>1766</v>
      </c>
    </row>
    <row r="37" spans="1:12" hidden="1">
      <c r="A37" s="339" t="s">
        <v>122</v>
      </c>
      <c r="B37" s="339" t="s">
        <v>314</v>
      </c>
      <c r="C37" s="339" t="s">
        <v>1073</v>
      </c>
      <c r="D37" s="339" t="s">
        <v>18</v>
      </c>
      <c r="E37" s="339" t="s">
        <v>114</v>
      </c>
      <c r="F37" s="339" t="s">
        <v>809</v>
      </c>
      <c r="G37" s="339" t="s">
        <v>347</v>
      </c>
      <c r="H37" s="339" t="s">
        <v>805</v>
      </c>
      <c r="I37" s="339" t="s">
        <v>804</v>
      </c>
      <c r="J37" s="339">
        <v>2024</v>
      </c>
      <c r="K37" s="339">
        <v>98263.2</v>
      </c>
      <c r="L37" s="339" t="s">
        <v>1766</v>
      </c>
    </row>
    <row r="38" spans="1:12" hidden="1">
      <c r="A38" s="339" t="s">
        <v>136</v>
      </c>
      <c r="B38" s="339" t="s">
        <v>314</v>
      </c>
      <c r="C38" s="339" t="s">
        <v>365</v>
      </c>
      <c r="D38" s="339" t="s">
        <v>18</v>
      </c>
      <c r="E38" s="339" t="s">
        <v>114</v>
      </c>
      <c r="F38" s="339" t="s">
        <v>809</v>
      </c>
      <c r="G38" s="339" t="s">
        <v>347</v>
      </c>
      <c r="H38" s="339" t="s">
        <v>805</v>
      </c>
      <c r="I38" s="339" t="s">
        <v>804</v>
      </c>
      <c r="J38" s="339">
        <v>2024</v>
      </c>
      <c r="K38" s="339">
        <v>113896.08</v>
      </c>
      <c r="L38" s="339" t="s">
        <v>1766</v>
      </c>
    </row>
    <row r="39" spans="1:12" hidden="1">
      <c r="A39" s="339" t="s">
        <v>188</v>
      </c>
      <c r="B39" s="339" t="s">
        <v>314</v>
      </c>
      <c r="C39" s="339" t="s">
        <v>189</v>
      </c>
      <c r="D39" s="339" t="s">
        <v>18</v>
      </c>
      <c r="E39" s="339" t="s">
        <v>114</v>
      </c>
      <c r="F39" s="339" t="s">
        <v>809</v>
      </c>
      <c r="G39" s="339" t="s">
        <v>347</v>
      </c>
      <c r="H39" s="339" t="s">
        <v>805</v>
      </c>
      <c r="I39" s="339" t="s">
        <v>804</v>
      </c>
      <c r="J39" s="339">
        <v>2024</v>
      </c>
      <c r="K39" s="339">
        <v>70826.22</v>
      </c>
      <c r="L39" s="339" t="s">
        <v>1766</v>
      </c>
    </row>
    <row r="40" spans="1:12" hidden="1">
      <c r="A40" s="339" t="s">
        <v>210</v>
      </c>
      <c r="B40" s="339" t="s">
        <v>314</v>
      </c>
      <c r="C40" s="339" t="s">
        <v>348</v>
      </c>
      <c r="D40" s="339" t="s">
        <v>18</v>
      </c>
      <c r="E40" s="339" t="s">
        <v>114</v>
      </c>
      <c r="F40" s="339" t="s">
        <v>809</v>
      </c>
      <c r="G40" s="339" t="s">
        <v>347</v>
      </c>
      <c r="H40" s="339" t="s">
        <v>805</v>
      </c>
      <c r="I40" s="339" t="s">
        <v>804</v>
      </c>
      <c r="J40" s="339">
        <v>2024</v>
      </c>
      <c r="K40" s="339">
        <v>320723</v>
      </c>
      <c r="L40" s="339" t="s">
        <v>1766</v>
      </c>
    </row>
    <row r="41" spans="1:12" hidden="1">
      <c r="A41" s="339" t="s">
        <v>42</v>
      </c>
      <c r="B41" s="339" t="s">
        <v>314</v>
      </c>
      <c r="C41" s="339" t="s">
        <v>906</v>
      </c>
      <c r="D41" s="339" t="s">
        <v>18</v>
      </c>
      <c r="E41" s="339" t="s">
        <v>114</v>
      </c>
      <c r="F41" s="339" t="s">
        <v>809</v>
      </c>
      <c r="G41" s="339" t="s">
        <v>347</v>
      </c>
      <c r="H41" s="339" t="s">
        <v>805</v>
      </c>
      <c r="I41" s="339" t="s">
        <v>804</v>
      </c>
      <c r="J41" s="339">
        <v>2024</v>
      </c>
      <c r="K41" s="339">
        <v>34559</v>
      </c>
      <c r="L41" s="339" t="s">
        <v>1766</v>
      </c>
    </row>
    <row r="42" spans="1:12" hidden="1">
      <c r="A42" s="339" t="s">
        <v>42</v>
      </c>
      <c r="B42" s="339" t="s">
        <v>314</v>
      </c>
      <c r="C42" s="339" t="s">
        <v>927</v>
      </c>
      <c r="D42" s="339" t="s">
        <v>18</v>
      </c>
      <c r="E42" s="339" t="s">
        <v>114</v>
      </c>
      <c r="F42" s="339" t="s">
        <v>809</v>
      </c>
      <c r="G42" s="339" t="s">
        <v>347</v>
      </c>
      <c r="H42" s="339" t="s">
        <v>805</v>
      </c>
      <c r="I42" s="339" t="s">
        <v>804</v>
      </c>
      <c r="J42" s="339">
        <v>2024</v>
      </c>
      <c r="K42" s="339">
        <v>36445.08</v>
      </c>
      <c r="L42" s="339" t="s">
        <v>1766</v>
      </c>
    </row>
    <row r="43" spans="1:12" hidden="1">
      <c r="A43" s="339">
        <v>982</v>
      </c>
      <c r="B43" s="339" t="s">
        <v>314</v>
      </c>
      <c r="C43" s="339" t="s">
        <v>1740</v>
      </c>
      <c r="D43" s="339" t="s">
        <v>18</v>
      </c>
      <c r="E43" s="339" t="s">
        <v>114</v>
      </c>
      <c r="F43" s="339" t="s">
        <v>809</v>
      </c>
      <c r="G43" s="339" t="s">
        <v>347</v>
      </c>
      <c r="H43" s="339" t="s">
        <v>805</v>
      </c>
      <c r="I43" s="339" t="s">
        <v>804</v>
      </c>
      <c r="J43" s="339">
        <v>2024</v>
      </c>
      <c r="K43" s="339">
        <v>101979</v>
      </c>
      <c r="L43" s="339" t="s">
        <v>1766</v>
      </c>
    </row>
    <row r="44" spans="1:12" hidden="1">
      <c r="A44" s="339">
        <v>999</v>
      </c>
      <c r="B44" s="339" t="s">
        <v>314</v>
      </c>
      <c r="C44" s="339" t="s">
        <v>369</v>
      </c>
      <c r="D44" s="339" t="s">
        <v>18</v>
      </c>
      <c r="E44" s="339" t="s">
        <v>114</v>
      </c>
      <c r="F44" s="339" t="s">
        <v>809</v>
      </c>
      <c r="G44" s="339" t="s">
        <v>347</v>
      </c>
      <c r="H44" s="339" t="s">
        <v>805</v>
      </c>
      <c r="I44" s="339" t="s">
        <v>804</v>
      </c>
      <c r="J44" s="339">
        <v>2024</v>
      </c>
      <c r="K44" s="339">
        <v>10000</v>
      </c>
      <c r="L44" s="339" t="s">
        <v>1766</v>
      </c>
    </row>
    <row r="45" spans="1:12" hidden="1">
      <c r="A45" s="339">
        <v>999</v>
      </c>
      <c r="B45" s="339" t="s">
        <v>314</v>
      </c>
      <c r="C45" s="339" t="s">
        <v>368</v>
      </c>
      <c r="D45" s="339" t="s">
        <v>18</v>
      </c>
      <c r="E45" s="339" t="s">
        <v>114</v>
      </c>
      <c r="F45" s="339" t="s">
        <v>809</v>
      </c>
      <c r="G45" s="339" t="s">
        <v>347</v>
      </c>
      <c r="H45" s="339" t="s">
        <v>805</v>
      </c>
      <c r="I45" s="339" t="s">
        <v>804</v>
      </c>
      <c r="J45" s="339">
        <v>2024</v>
      </c>
      <c r="K45" s="339">
        <v>15000</v>
      </c>
      <c r="L45" s="339" t="s">
        <v>1766</v>
      </c>
    </row>
    <row r="46" spans="1:12" hidden="1">
      <c r="A46" s="339" t="s">
        <v>928</v>
      </c>
      <c r="B46" s="339" t="s">
        <v>314</v>
      </c>
      <c r="C46" s="339" t="s">
        <v>929</v>
      </c>
      <c r="D46" s="339" t="s">
        <v>18</v>
      </c>
      <c r="E46" s="339" t="s">
        <v>308</v>
      </c>
      <c r="F46" s="339" t="s">
        <v>809</v>
      </c>
      <c r="G46" s="339" t="s">
        <v>347</v>
      </c>
      <c r="H46" s="339" t="s">
        <v>805</v>
      </c>
      <c r="I46" s="339" t="s">
        <v>804</v>
      </c>
      <c r="J46" s="339">
        <v>2024</v>
      </c>
      <c r="K46" s="339">
        <v>27870</v>
      </c>
      <c r="L46" s="339" t="s">
        <v>1766</v>
      </c>
    </row>
    <row r="47" spans="1:12" hidden="1">
      <c r="A47" s="339" t="s">
        <v>928</v>
      </c>
      <c r="B47" s="339" t="s">
        <v>314</v>
      </c>
      <c r="C47" s="339" t="s">
        <v>930</v>
      </c>
      <c r="D47" s="339" t="s">
        <v>18</v>
      </c>
      <c r="E47" s="339" t="s">
        <v>308</v>
      </c>
      <c r="F47" s="339" t="s">
        <v>809</v>
      </c>
      <c r="G47" s="339" t="s">
        <v>347</v>
      </c>
      <c r="H47" s="339" t="s">
        <v>805</v>
      </c>
      <c r="I47" s="339" t="s">
        <v>804</v>
      </c>
      <c r="J47" s="339">
        <v>2024</v>
      </c>
      <c r="K47" s="339">
        <v>125643</v>
      </c>
      <c r="L47" s="339" t="s">
        <v>1766</v>
      </c>
    </row>
    <row r="48" spans="1:12" hidden="1">
      <c r="A48" s="339" t="s">
        <v>126</v>
      </c>
      <c r="B48" s="339" t="s">
        <v>314</v>
      </c>
      <c r="C48" s="339" t="s">
        <v>127</v>
      </c>
      <c r="D48" s="339" t="s">
        <v>18</v>
      </c>
      <c r="E48" s="339" t="s">
        <v>308</v>
      </c>
      <c r="F48" s="339" t="s">
        <v>809</v>
      </c>
      <c r="G48" s="339" t="s">
        <v>347</v>
      </c>
      <c r="H48" s="339" t="s">
        <v>805</v>
      </c>
      <c r="I48" s="339" t="s">
        <v>804</v>
      </c>
      <c r="J48" s="339">
        <v>2024</v>
      </c>
      <c r="K48" s="339">
        <v>44748.480000000003</v>
      </c>
      <c r="L48" s="339" t="s">
        <v>1766</v>
      </c>
    </row>
    <row r="49" spans="1:12" hidden="1">
      <c r="A49" s="339" t="s">
        <v>129</v>
      </c>
      <c r="B49" s="339" t="s">
        <v>314</v>
      </c>
      <c r="C49" s="339" t="s">
        <v>130</v>
      </c>
      <c r="D49" s="339" t="s">
        <v>18</v>
      </c>
      <c r="E49" s="339" t="s">
        <v>308</v>
      </c>
      <c r="F49" s="339" t="s">
        <v>809</v>
      </c>
      <c r="G49" s="339" t="s">
        <v>347</v>
      </c>
      <c r="H49" s="339" t="s">
        <v>805</v>
      </c>
      <c r="I49" s="339" t="s">
        <v>804</v>
      </c>
      <c r="J49" s="339">
        <v>2024</v>
      </c>
      <c r="K49" s="339">
        <v>67118.399999999994</v>
      </c>
      <c r="L49" s="339" t="s">
        <v>1766</v>
      </c>
    </row>
    <row r="50" spans="1:12" hidden="1">
      <c r="A50" s="339" t="s">
        <v>129</v>
      </c>
      <c r="B50" s="339" t="s">
        <v>314</v>
      </c>
      <c r="C50" s="339" t="s">
        <v>131</v>
      </c>
      <c r="D50" s="339" t="s">
        <v>18</v>
      </c>
      <c r="E50" s="339" t="s">
        <v>308</v>
      </c>
      <c r="F50" s="339" t="s">
        <v>809</v>
      </c>
      <c r="G50" s="339" t="s">
        <v>347</v>
      </c>
      <c r="H50" s="339" t="s">
        <v>805</v>
      </c>
      <c r="I50" s="339" t="s">
        <v>804</v>
      </c>
      <c r="J50" s="339">
        <v>2024</v>
      </c>
      <c r="K50" s="339">
        <v>74177.320000000007</v>
      </c>
      <c r="L50" s="339" t="s">
        <v>1766</v>
      </c>
    </row>
    <row r="51" spans="1:12" hidden="1">
      <c r="A51" s="339" t="s">
        <v>134</v>
      </c>
      <c r="B51" s="339" t="s">
        <v>314</v>
      </c>
      <c r="C51" s="339" t="s">
        <v>135</v>
      </c>
      <c r="D51" s="339" t="s">
        <v>18</v>
      </c>
      <c r="E51" s="339" t="s">
        <v>308</v>
      </c>
      <c r="F51" s="339" t="s">
        <v>809</v>
      </c>
      <c r="G51" s="339" t="s">
        <v>347</v>
      </c>
      <c r="H51" s="339" t="s">
        <v>805</v>
      </c>
      <c r="I51" s="339" t="s">
        <v>804</v>
      </c>
      <c r="J51" s="339">
        <v>2024</v>
      </c>
      <c r="K51" s="339">
        <v>28393</v>
      </c>
      <c r="L51" s="339" t="s">
        <v>1766</v>
      </c>
    </row>
    <row r="52" spans="1:12" hidden="1">
      <c r="A52" s="339" t="s">
        <v>136</v>
      </c>
      <c r="B52" s="339" t="s">
        <v>314</v>
      </c>
      <c r="C52" s="339" t="s">
        <v>138</v>
      </c>
      <c r="D52" s="339" t="s">
        <v>18</v>
      </c>
      <c r="E52" s="339" t="s">
        <v>308</v>
      </c>
      <c r="F52" s="339" t="s">
        <v>809</v>
      </c>
      <c r="G52" s="339" t="s">
        <v>347</v>
      </c>
      <c r="H52" s="339" t="s">
        <v>805</v>
      </c>
      <c r="I52" s="339" t="s">
        <v>804</v>
      </c>
      <c r="J52" s="339">
        <v>2024</v>
      </c>
      <c r="K52" s="339">
        <v>28168</v>
      </c>
      <c r="L52" s="339" t="s">
        <v>1766</v>
      </c>
    </row>
    <row r="53" spans="1:12" hidden="1">
      <c r="A53" s="339" t="s">
        <v>21</v>
      </c>
      <c r="B53" s="339" t="s">
        <v>314</v>
      </c>
      <c r="C53" s="339" t="s">
        <v>360</v>
      </c>
      <c r="D53" s="339" t="s">
        <v>18</v>
      </c>
      <c r="E53" s="339" t="s">
        <v>308</v>
      </c>
      <c r="F53" s="339" t="s">
        <v>809</v>
      </c>
      <c r="G53" s="339" t="s">
        <v>347</v>
      </c>
      <c r="H53" s="339" t="s">
        <v>805</v>
      </c>
      <c r="I53" s="339" t="s">
        <v>804</v>
      </c>
      <c r="J53" s="339">
        <v>2024</v>
      </c>
      <c r="K53" s="339">
        <v>68250.64</v>
      </c>
      <c r="L53" s="339" t="s">
        <v>1766</v>
      </c>
    </row>
    <row r="54" spans="1:12" hidden="1">
      <c r="A54" s="339" t="s">
        <v>141</v>
      </c>
      <c r="B54" s="339" t="s">
        <v>314</v>
      </c>
      <c r="C54" s="339" t="s">
        <v>142</v>
      </c>
      <c r="D54" s="339" t="s">
        <v>18</v>
      </c>
      <c r="E54" s="339" t="s">
        <v>308</v>
      </c>
      <c r="F54" s="339" t="s">
        <v>809</v>
      </c>
      <c r="G54" s="339" t="s">
        <v>347</v>
      </c>
      <c r="H54" s="339" t="s">
        <v>805</v>
      </c>
      <c r="I54" s="339" t="s">
        <v>804</v>
      </c>
      <c r="J54" s="339">
        <v>2024</v>
      </c>
      <c r="K54" s="339">
        <v>13441</v>
      </c>
      <c r="L54" s="339" t="s">
        <v>1766</v>
      </c>
    </row>
    <row r="55" spans="1:12" hidden="1">
      <c r="A55" s="339" t="s">
        <v>26</v>
      </c>
      <c r="B55" s="339" t="s">
        <v>314</v>
      </c>
      <c r="C55" s="339" t="s">
        <v>150</v>
      </c>
      <c r="D55" s="339" t="s">
        <v>18</v>
      </c>
      <c r="E55" s="339" t="s">
        <v>308</v>
      </c>
      <c r="F55" s="339" t="s">
        <v>809</v>
      </c>
      <c r="G55" s="339" t="s">
        <v>347</v>
      </c>
      <c r="H55" s="339" t="s">
        <v>805</v>
      </c>
      <c r="I55" s="339" t="s">
        <v>804</v>
      </c>
      <c r="J55" s="339">
        <v>2024</v>
      </c>
      <c r="K55" s="339">
        <v>139025.4</v>
      </c>
      <c r="L55" s="339" t="s">
        <v>1766</v>
      </c>
    </row>
    <row r="56" spans="1:12" hidden="1">
      <c r="A56" s="339" t="s">
        <v>26</v>
      </c>
      <c r="B56" s="339" t="s">
        <v>314</v>
      </c>
      <c r="C56" s="339" t="s">
        <v>315</v>
      </c>
      <c r="D56" s="339" t="s">
        <v>18</v>
      </c>
      <c r="E56" s="339" t="s">
        <v>308</v>
      </c>
      <c r="F56" s="339" t="s">
        <v>809</v>
      </c>
      <c r="G56" s="339" t="s">
        <v>347</v>
      </c>
      <c r="H56" s="339" t="s">
        <v>805</v>
      </c>
      <c r="I56" s="339" t="s">
        <v>804</v>
      </c>
      <c r="J56" s="339">
        <v>2024</v>
      </c>
      <c r="K56" s="339">
        <v>23899</v>
      </c>
      <c r="L56" s="339" t="s">
        <v>1766</v>
      </c>
    </row>
    <row r="57" spans="1:12" hidden="1">
      <c r="A57" s="339" t="s">
        <v>26</v>
      </c>
      <c r="B57" s="339" t="s">
        <v>314</v>
      </c>
      <c r="C57" s="339" t="s">
        <v>362</v>
      </c>
      <c r="D57" s="339" t="s">
        <v>18</v>
      </c>
      <c r="E57" s="339" t="s">
        <v>308</v>
      </c>
      <c r="F57" s="339" t="s">
        <v>809</v>
      </c>
      <c r="G57" s="339" t="s">
        <v>347</v>
      </c>
      <c r="H57" s="339" t="s">
        <v>805</v>
      </c>
      <c r="I57" s="339" t="s">
        <v>804</v>
      </c>
      <c r="J57" s="339">
        <v>2024</v>
      </c>
      <c r="K57" s="339">
        <v>28639</v>
      </c>
      <c r="L57" s="339" t="s">
        <v>1766</v>
      </c>
    </row>
    <row r="58" spans="1:12" hidden="1">
      <c r="A58" s="339" t="s">
        <v>26</v>
      </c>
      <c r="B58" s="339" t="s">
        <v>314</v>
      </c>
      <c r="C58" s="339" t="s">
        <v>739</v>
      </c>
      <c r="D58" s="339" t="s">
        <v>18</v>
      </c>
      <c r="E58" s="339" t="s">
        <v>308</v>
      </c>
      <c r="F58" s="339" t="s">
        <v>809</v>
      </c>
      <c r="G58" s="339" t="s">
        <v>347</v>
      </c>
      <c r="H58" s="339" t="s">
        <v>805</v>
      </c>
      <c r="I58" s="339" t="s">
        <v>804</v>
      </c>
      <c r="J58" s="339">
        <v>2024</v>
      </c>
      <c r="K58" s="339">
        <v>55277.68</v>
      </c>
      <c r="L58" s="339" t="s">
        <v>1766</v>
      </c>
    </row>
    <row r="59" spans="1:12" hidden="1">
      <c r="A59" s="339" t="s">
        <v>26</v>
      </c>
      <c r="B59" s="339" t="s">
        <v>314</v>
      </c>
      <c r="C59" s="339" t="s">
        <v>931</v>
      </c>
      <c r="D59" s="339" t="s">
        <v>18</v>
      </c>
      <c r="E59" s="339" t="s">
        <v>308</v>
      </c>
      <c r="F59" s="339" t="s">
        <v>809</v>
      </c>
      <c r="G59" s="339" t="s">
        <v>347</v>
      </c>
      <c r="H59" s="339" t="s">
        <v>805</v>
      </c>
      <c r="I59" s="339" t="s">
        <v>804</v>
      </c>
      <c r="J59" s="339">
        <v>2024</v>
      </c>
      <c r="K59" s="339">
        <v>35688</v>
      </c>
      <c r="L59" s="339" t="s">
        <v>1766</v>
      </c>
    </row>
    <row r="60" spans="1:12" hidden="1">
      <c r="A60" s="339" t="s">
        <v>26</v>
      </c>
      <c r="B60" s="339" t="s">
        <v>314</v>
      </c>
      <c r="C60" s="339" t="s">
        <v>891</v>
      </c>
      <c r="D60" s="339" t="s">
        <v>18</v>
      </c>
      <c r="E60" s="339" t="s">
        <v>308</v>
      </c>
      <c r="F60" s="339" t="s">
        <v>809</v>
      </c>
      <c r="G60" s="339" t="s">
        <v>347</v>
      </c>
      <c r="H60" s="339" t="s">
        <v>805</v>
      </c>
      <c r="I60" s="339" t="s">
        <v>804</v>
      </c>
      <c r="J60" s="339">
        <v>2024</v>
      </c>
      <c r="K60" s="339">
        <v>37793.33</v>
      </c>
      <c r="L60" s="339" t="s">
        <v>1766</v>
      </c>
    </row>
    <row r="61" spans="1:12" hidden="1">
      <c r="A61" s="339" t="s">
        <v>932</v>
      </c>
      <c r="B61" s="339" t="s">
        <v>314</v>
      </c>
      <c r="C61" s="339" t="s">
        <v>933</v>
      </c>
      <c r="D61" s="339" t="s">
        <v>18</v>
      </c>
      <c r="E61" s="339" t="s">
        <v>308</v>
      </c>
      <c r="F61" s="339" t="s">
        <v>809</v>
      </c>
      <c r="G61" s="339" t="s">
        <v>347</v>
      </c>
      <c r="H61" s="339" t="s">
        <v>805</v>
      </c>
      <c r="I61" s="339" t="s">
        <v>804</v>
      </c>
      <c r="J61" s="339">
        <v>2024</v>
      </c>
      <c r="K61" s="339">
        <v>17261</v>
      </c>
      <c r="L61" s="339" t="s">
        <v>1766</v>
      </c>
    </row>
    <row r="62" spans="1:12" hidden="1">
      <c r="A62" s="339" t="s">
        <v>113</v>
      </c>
      <c r="B62" s="339" t="s">
        <v>314</v>
      </c>
      <c r="C62" s="339" t="s">
        <v>115</v>
      </c>
      <c r="D62" s="339" t="s">
        <v>18</v>
      </c>
      <c r="E62" s="339" t="s">
        <v>308</v>
      </c>
      <c r="F62" s="339" t="s">
        <v>809</v>
      </c>
      <c r="G62" s="339" t="s">
        <v>347</v>
      </c>
      <c r="H62" s="339" t="s">
        <v>805</v>
      </c>
      <c r="I62" s="339" t="s">
        <v>804</v>
      </c>
      <c r="J62" s="339">
        <v>2024</v>
      </c>
      <c r="K62" s="339">
        <v>28897</v>
      </c>
      <c r="L62" s="339" t="s">
        <v>1766</v>
      </c>
    </row>
    <row r="63" spans="1:12" hidden="1">
      <c r="A63" s="339" t="s">
        <v>113</v>
      </c>
      <c r="B63" s="339" t="s">
        <v>314</v>
      </c>
      <c r="C63" s="339" t="s">
        <v>162</v>
      </c>
      <c r="D63" s="339" t="s">
        <v>18</v>
      </c>
      <c r="E63" s="339" t="s">
        <v>308</v>
      </c>
      <c r="F63" s="339" t="s">
        <v>809</v>
      </c>
      <c r="G63" s="339" t="s">
        <v>347</v>
      </c>
      <c r="H63" s="339" t="s">
        <v>805</v>
      </c>
      <c r="I63" s="339" t="s">
        <v>804</v>
      </c>
      <c r="J63" s="339">
        <v>2024</v>
      </c>
      <c r="K63" s="339">
        <v>50448</v>
      </c>
      <c r="L63" s="339" t="s">
        <v>1766</v>
      </c>
    </row>
    <row r="64" spans="1:12" hidden="1">
      <c r="A64" s="339" t="s">
        <v>113</v>
      </c>
      <c r="B64" s="339" t="s">
        <v>314</v>
      </c>
      <c r="C64" s="339" t="s">
        <v>164</v>
      </c>
      <c r="D64" s="339" t="s">
        <v>18</v>
      </c>
      <c r="E64" s="339" t="s">
        <v>308</v>
      </c>
      <c r="F64" s="339" t="s">
        <v>809</v>
      </c>
      <c r="G64" s="339" t="s">
        <v>347</v>
      </c>
      <c r="H64" s="339" t="s">
        <v>805</v>
      </c>
      <c r="I64" s="339" t="s">
        <v>804</v>
      </c>
      <c r="J64" s="339">
        <v>2024</v>
      </c>
      <c r="K64" s="339">
        <v>32734.400000000001</v>
      </c>
      <c r="L64" s="339" t="s">
        <v>1766</v>
      </c>
    </row>
    <row r="65" spans="1:12" hidden="1">
      <c r="A65" s="339" t="s">
        <v>113</v>
      </c>
      <c r="B65" s="339" t="s">
        <v>314</v>
      </c>
      <c r="C65" s="339" t="s">
        <v>777</v>
      </c>
      <c r="D65" s="339" t="s">
        <v>18</v>
      </c>
      <c r="E65" s="339" t="s">
        <v>308</v>
      </c>
      <c r="F65" s="339" t="s">
        <v>809</v>
      </c>
      <c r="G65" s="339" t="s">
        <v>347</v>
      </c>
      <c r="H65" s="339" t="s">
        <v>805</v>
      </c>
      <c r="I65" s="339" t="s">
        <v>804</v>
      </c>
      <c r="J65" s="339">
        <v>2024</v>
      </c>
      <c r="K65" s="339">
        <v>20340</v>
      </c>
      <c r="L65" s="339" t="s">
        <v>1766</v>
      </c>
    </row>
    <row r="66" spans="1:12" hidden="1">
      <c r="A66" s="339" t="s">
        <v>113</v>
      </c>
      <c r="B66" s="339" t="s">
        <v>314</v>
      </c>
      <c r="C66" s="339" t="s">
        <v>897</v>
      </c>
      <c r="D66" s="339" t="s">
        <v>18</v>
      </c>
      <c r="E66" s="339" t="s">
        <v>308</v>
      </c>
      <c r="F66" s="339" t="s">
        <v>809</v>
      </c>
      <c r="G66" s="339" t="s">
        <v>347</v>
      </c>
      <c r="H66" s="339" t="s">
        <v>805</v>
      </c>
      <c r="I66" s="339" t="s">
        <v>804</v>
      </c>
      <c r="J66" s="339">
        <v>2024</v>
      </c>
      <c r="K66" s="339">
        <v>61598</v>
      </c>
      <c r="L66" s="339" t="s">
        <v>1766</v>
      </c>
    </row>
    <row r="67" spans="1:12" hidden="1">
      <c r="A67" s="339" t="s">
        <v>113</v>
      </c>
      <c r="B67" s="339" t="s">
        <v>314</v>
      </c>
      <c r="C67" s="339" t="s">
        <v>894</v>
      </c>
      <c r="D67" s="339" t="s">
        <v>18</v>
      </c>
      <c r="E67" s="339" t="s">
        <v>308</v>
      </c>
      <c r="F67" s="339" t="s">
        <v>809</v>
      </c>
      <c r="G67" s="339" t="s">
        <v>347</v>
      </c>
      <c r="H67" s="339" t="s">
        <v>805</v>
      </c>
      <c r="I67" s="339" t="s">
        <v>804</v>
      </c>
      <c r="J67" s="339">
        <v>2024</v>
      </c>
      <c r="K67" s="339">
        <v>13200</v>
      </c>
      <c r="L67" s="339" t="s">
        <v>1766</v>
      </c>
    </row>
    <row r="68" spans="1:12" hidden="1">
      <c r="A68" s="339" t="s">
        <v>29</v>
      </c>
      <c r="B68" s="339" t="s">
        <v>314</v>
      </c>
      <c r="C68" s="339" t="s">
        <v>176</v>
      </c>
      <c r="D68" s="339" t="s">
        <v>18</v>
      </c>
      <c r="E68" s="339" t="s">
        <v>308</v>
      </c>
      <c r="F68" s="339" t="s">
        <v>809</v>
      </c>
      <c r="G68" s="339" t="s">
        <v>347</v>
      </c>
      <c r="H68" s="339" t="s">
        <v>805</v>
      </c>
      <c r="I68" s="339" t="s">
        <v>804</v>
      </c>
      <c r="J68" s="339">
        <v>2024</v>
      </c>
      <c r="K68" s="339">
        <v>111501</v>
      </c>
      <c r="L68" s="339" t="s">
        <v>1766</v>
      </c>
    </row>
    <row r="69" spans="1:12" hidden="1">
      <c r="A69" s="339" t="s">
        <v>30</v>
      </c>
      <c r="B69" s="339" t="s">
        <v>314</v>
      </c>
      <c r="C69" s="339" t="s">
        <v>316</v>
      </c>
      <c r="D69" s="339" t="s">
        <v>18</v>
      </c>
      <c r="E69" s="339" t="s">
        <v>308</v>
      </c>
      <c r="F69" s="339" t="s">
        <v>809</v>
      </c>
      <c r="G69" s="339" t="s">
        <v>347</v>
      </c>
      <c r="H69" s="339" t="s">
        <v>805</v>
      </c>
      <c r="I69" s="339" t="s">
        <v>804</v>
      </c>
      <c r="J69" s="339">
        <v>2024</v>
      </c>
      <c r="K69" s="339">
        <v>49162</v>
      </c>
      <c r="L69" s="339" t="s">
        <v>1766</v>
      </c>
    </row>
    <row r="70" spans="1:12" hidden="1">
      <c r="A70" s="339" t="s">
        <v>30</v>
      </c>
      <c r="B70" s="339" t="s">
        <v>314</v>
      </c>
      <c r="C70" s="339" t="s">
        <v>184</v>
      </c>
      <c r="D70" s="339" t="s">
        <v>18</v>
      </c>
      <c r="E70" s="339" t="s">
        <v>308</v>
      </c>
      <c r="F70" s="339" t="s">
        <v>809</v>
      </c>
      <c r="G70" s="339" t="s">
        <v>347</v>
      </c>
      <c r="H70" s="339" t="s">
        <v>805</v>
      </c>
      <c r="I70" s="339" t="s">
        <v>804</v>
      </c>
      <c r="J70" s="339">
        <v>2024</v>
      </c>
      <c r="K70" s="339">
        <v>63257</v>
      </c>
      <c r="L70" s="339" t="s">
        <v>1766</v>
      </c>
    </row>
    <row r="71" spans="1:12" hidden="1">
      <c r="A71" s="339" t="s">
        <v>186</v>
      </c>
      <c r="B71" s="339" t="s">
        <v>314</v>
      </c>
      <c r="C71" s="339" t="s">
        <v>754</v>
      </c>
      <c r="D71" s="339" t="s">
        <v>18</v>
      </c>
      <c r="E71" s="339" t="s">
        <v>308</v>
      </c>
      <c r="F71" s="339" t="s">
        <v>809</v>
      </c>
      <c r="G71" s="339" t="s">
        <v>347</v>
      </c>
      <c r="H71" s="339" t="s">
        <v>805</v>
      </c>
      <c r="I71" s="339" t="s">
        <v>804</v>
      </c>
      <c r="J71" s="339">
        <v>2024</v>
      </c>
      <c r="K71" s="339">
        <v>78690</v>
      </c>
      <c r="L71" s="339" t="s">
        <v>1766</v>
      </c>
    </row>
    <row r="72" spans="1:12" hidden="1">
      <c r="A72" s="339" t="s">
        <v>192</v>
      </c>
      <c r="B72" s="339" t="s">
        <v>314</v>
      </c>
      <c r="C72" s="339" t="s">
        <v>194</v>
      </c>
      <c r="D72" s="339" t="s">
        <v>18</v>
      </c>
      <c r="E72" s="339" t="s">
        <v>308</v>
      </c>
      <c r="F72" s="339" t="s">
        <v>809</v>
      </c>
      <c r="G72" s="339" t="s">
        <v>347</v>
      </c>
      <c r="H72" s="339" t="s">
        <v>805</v>
      </c>
      <c r="I72" s="339" t="s">
        <v>804</v>
      </c>
      <c r="J72" s="339">
        <v>2024</v>
      </c>
      <c r="K72" s="339">
        <v>19471</v>
      </c>
      <c r="L72" s="339" t="s">
        <v>1766</v>
      </c>
    </row>
    <row r="73" spans="1:12" hidden="1">
      <c r="A73" s="339" t="s">
        <v>40</v>
      </c>
      <c r="B73" s="339" t="s">
        <v>314</v>
      </c>
      <c r="C73" s="339" t="s">
        <v>1741</v>
      </c>
      <c r="D73" s="339" t="s">
        <v>18</v>
      </c>
      <c r="E73" s="339" t="s">
        <v>308</v>
      </c>
      <c r="F73" s="339" t="s">
        <v>809</v>
      </c>
      <c r="G73" s="339" t="s">
        <v>347</v>
      </c>
      <c r="H73" s="339" t="s">
        <v>805</v>
      </c>
      <c r="I73" s="339" t="s">
        <v>804</v>
      </c>
      <c r="J73" s="339">
        <v>2024</v>
      </c>
      <c r="K73" s="339">
        <v>260031</v>
      </c>
      <c r="L73" s="339" t="s">
        <v>1766</v>
      </c>
    </row>
    <row r="74" spans="1:12" hidden="1">
      <c r="A74" s="339" t="s">
        <v>40</v>
      </c>
      <c r="B74" s="339" t="s">
        <v>314</v>
      </c>
      <c r="C74" s="339" t="s">
        <v>350</v>
      </c>
      <c r="D74" s="339" t="s">
        <v>18</v>
      </c>
      <c r="E74" s="339" t="s">
        <v>308</v>
      </c>
      <c r="F74" s="339" t="s">
        <v>809</v>
      </c>
      <c r="G74" s="339" t="s">
        <v>347</v>
      </c>
      <c r="H74" s="339" t="s">
        <v>805</v>
      </c>
      <c r="I74" s="339" t="s">
        <v>804</v>
      </c>
      <c r="J74" s="339">
        <v>2024</v>
      </c>
      <c r="K74" s="339">
        <v>62290</v>
      </c>
      <c r="L74" s="339" t="s">
        <v>1766</v>
      </c>
    </row>
    <row r="75" spans="1:12" hidden="1">
      <c r="A75" s="339" t="s">
        <v>212</v>
      </c>
      <c r="B75" s="339" t="s">
        <v>314</v>
      </c>
      <c r="C75" s="339" t="s">
        <v>361</v>
      </c>
      <c r="D75" s="339" t="s">
        <v>18</v>
      </c>
      <c r="E75" s="339" t="s">
        <v>308</v>
      </c>
      <c r="F75" s="339" t="s">
        <v>809</v>
      </c>
      <c r="G75" s="339" t="s">
        <v>347</v>
      </c>
      <c r="H75" s="339" t="s">
        <v>805</v>
      </c>
      <c r="I75" s="339" t="s">
        <v>804</v>
      </c>
      <c r="J75" s="339">
        <v>2024</v>
      </c>
      <c r="K75" s="339">
        <v>20640</v>
      </c>
      <c r="L75" s="339" t="s">
        <v>1766</v>
      </c>
    </row>
    <row r="76" spans="1:12" hidden="1">
      <c r="A76" s="339" t="s">
        <v>42</v>
      </c>
      <c r="B76" s="339" t="s">
        <v>314</v>
      </c>
      <c r="C76" s="339" t="s">
        <v>213</v>
      </c>
      <c r="D76" s="339" t="s">
        <v>18</v>
      </c>
      <c r="E76" s="339" t="s">
        <v>308</v>
      </c>
      <c r="F76" s="339" t="s">
        <v>809</v>
      </c>
      <c r="G76" s="339" t="s">
        <v>347</v>
      </c>
      <c r="H76" s="339" t="s">
        <v>805</v>
      </c>
      <c r="I76" s="339" t="s">
        <v>804</v>
      </c>
      <c r="J76" s="339">
        <v>2024</v>
      </c>
      <c r="K76" s="339">
        <v>8556</v>
      </c>
      <c r="L76" s="339" t="s">
        <v>1766</v>
      </c>
    </row>
    <row r="77" spans="1:12" hidden="1">
      <c r="A77" s="339" t="s">
        <v>42</v>
      </c>
      <c r="B77" s="339" t="s">
        <v>314</v>
      </c>
      <c r="C77" s="339" t="s">
        <v>318</v>
      </c>
      <c r="D77" s="339" t="s">
        <v>18</v>
      </c>
      <c r="E77" s="339" t="s">
        <v>308</v>
      </c>
      <c r="F77" s="339" t="s">
        <v>809</v>
      </c>
      <c r="G77" s="339" t="s">
        <v>347</v>
      </c>
      <c r="H77" s="339" t="s">
        <v>805</v>
      </c>
      <c r="I77" s="339" t="s">
        <v>804</v>
      </c>
      <c r="J77" s="339">
        <v>2024</v>
      </c>
      <c r="K77" s="339">
        <v>11435</v>
      </c>
      <c r="L77" s="339" t="s">
        <v>1766</v>
      </c>
    </row>
    <row r="78" spans="1:12" hidden="1">
      <c r="A78" s="339" t="s">
        <v>42</v>
      </c>
      <c r="B78" s="339" t="s">
        <v>314</v>
      </c>
      <c r="C78" s="339" t="s">
        <v>904</v>
      </c>
      <c r="D78" s="339" t="s">
        <v>18</v>
      </c>
      <c r="E78" s="339" t="s">
        <v>308</v>
      </c>
      <c r="F78" s="339" t="s">
        <v>809</v>
      </c>
      <c r="G78" s="339" t="s">
        <v>347</v>
      </c>
      <c r="H78" s="339" t="s">
        <v>805</v>
      </c>
      <c r="I78" s="339" t="s">
        <v>804</v>
      </c>
      <c r="J78" s="339">
        <v>2024</v>
      </c>
      <c r="K78" s="339">
        <v>135352</v>
      </c>
      <c r="L78" s="339" t="s">
        <v>1766</v>
      </c>
    </row>
    <row r="79" spans="1:12" hidden="1">
      <c r="A79" s="339" t="s">
        <v>42</v>
      </c>
      <c r="B79" s="339" t="s">
        <v>314</v>
      </c>
      <c r="C79" s="339" t="s">
        <v>1742</v>
      </c>
      <c r="D79" s="339" t="s">
        <v>18</v>
      </c>
      <c r="E79" s="339" t="s">
        <v>308</v>
      </c>
      <c r="F79" s="339" t="s">
        <v>809</v>
      </c>
      <c r="G79" s="339" t="s">
        <v>347</v>
      </c>
      <c r="H79" s="339" t="s">
        <v>805</v>
      </c>
      <c r="I79" s="339" t="s">
        <v>804</v>
      </c>
      <c r="J79" s="339">
        <v>2024</v>
      </c>
      <c r="K79" s="339">
        <v>13600</v>
      </c>
      <c r="L79" s="339" t="s">
        <v>1766</v>
      </c>
    </row>
    <row r="80" spans="1:12" hidden="1">
      <c r="A80" s="339">
        <v>460</v>
      </c>
      <c r="B80" s="339" t="s">
        <v>314</v>
      </c>
      <c r="C80" s="339" t="s">
        <v>219</v>
      </c>
      <c r="D80" s="339" t="s">
        <v>18</v>
      </c>
      <c r="E80" s="339" t="s">
        <v>308</v>
      </c>
      <c r="F80" s="339" t="s">
        <v>809</v>
      </c>
      <c r="G80" s="339" t="s">
        <v>347</v>
      </c>
      <c r="H80" s="339" t="s">
        <v>805</v>
      </c>
      <c r="I80" s="339" t="s">
        <v>804</v>
      </c>
      <c r="J80" s="339">
        <v>2024</v>
      </c>
      <c r="K80" s="339">
        <v>24006</v>
      </c>
      <c r="L80" s="339" t="s">
        <v>1766</v>
      </c>
    </row>
    <row r="81" spans="1:12" hidden="1">
      <c r="A81" s="339" t="s">
        <v>221</v>
      </c>
      <c r="B81" s="339" t="s">
        <v>314</v>
      </c>
      <c r="C81" s="339" t="s">
        <v>791</v>
      </c>
      <c r="D81" s="339" t="s">
        <v>18</v>
      </c>
      <c r="E81" s="339" t="s">
        <v>308</v>
      </c>
      <c r="F81" s="339" t="s">
        <v>809</v>
      </c>
      <c r="G81" s="339" t="s">
        <v>347</v>
      </c>
      <c r="H81" s="339" t="s">
        <v>805</v>
      </c>
      <c r="I81" s="339" t="s">
        <v>804</v>
      </c>
      <c r="J81" s="339">
        <v>2024</v>
      </c>
      <c r="K81" s="339">
        <v>6897</v>
      </c>
      <c r="L81" s="339" t="s">
        <v>1766</v>
      </c>
    </row>
    <row r="82" spans="1:12" hidden="1">
      <c r="A82" s="339" t="s">
        <v>26</v>
      </c>
      <c r="B82" s="339" t="s">
        <v>314</v>
      </c>
      <c r="C82" s="339" t="s">
        <v>143</v>
      </c>
      <c r="D82" s="339" t="s">
        <v>18</v>
      </c>
      <c r="E82" s="339" t="s">
        <v>304</v>
      </c>
      <c r="F82" s="339" t="s">
        <v>809</v>
      </c>
      <c r="G82" s="339" t="s">
        <v>347</v>
      </c>
      <c r="H82" s="339" t="s">
        <v>805</v>
      </c>
      <c r="I82" s="339" t="s">
        <v>804</v>
      </c>
      <c r="J82" s="339">
        <v>2024</v>
      </c>
      <c r="K82" s="339">
        <v>7000</v>
      </c>
      <c r="L82" s="339" t="s">
        <v>1766</v>
      </c>
    </row>
    <row r="83" spans="1:12" hidden="1">
      <c r="A83" s="339" t="s">
        <v>183</v>
      </c>
      <c r="B83" s="339" t="s">
        <v>314</v>
      </c>
      <c r="C83" s="339" t="s">
        <v>748</v>
      </c>
      <c r="D83" s="339" t="s">
        <v>18</v>
      </c>
      <c r="E83" s="339" t="s">
        <v>304</v>
      </c>
      <c r="F83" s="339" t="s">
        <v>809</v>
      </c>
      <c r="G83" s="339" t="s">
        <v>347</v>
      </c>
      <c r="H83" s="339" t="s">
        <v>805</v>
      </c>
      <c r="I83" s="339" t="s">
        <v>804</v>
      </c>
      <c r="J83" s="339">
        <v>2024</v>
      </c>
      <c r="K83" s="339">
        <v>16875</v>
      </c>
      <c r="L83" s="339" t="s">
        <v>1766</v>
      </c>
    </row>
    <row r="84" spans="1:12" hidden="1">
      <c r="A84" s="339" t="s">
        <v>30</v>
      </c>
      <c r="B84" s="339" t="s">
        <v>314</v>
      </c>
      <c r="C84" s="339" t="s">
        <v>275</v>
      </c>
      <c r="D84" s="339" t="s">
        <v>18</v>
      </c>
      <c r="E84" s="339" t="s">
        <v>304</v>
      </c>
      <c r="F84" s="339" t="s">
        <v>809</v>
      </c>
      <c r="G84" s="339" t="s">
        <v>347</v>
      </c>
      <c r="H84" s="339" t="s">
        <v>805</v>
      </c>
      <c r="I84" s="339" t="s">
        <v>804</v>
      </c>
      <c r="J84" s="339">
        <v>2024</v>
      </c>
      <c r="K84" s="339">
        <v>123441</v>
      </c>
      <c r="L84" s="339" t="s">
        <v>1766</v>
      </c>
    </row>
    <row r="85" spans="1:12" hidden="1">
      <c r="A85" s="339" t="s">
        <v>186</v>
      </c>
      <c r="B85" s="339" t="s">
        <v>314</v>
      </c>
      <c r="C85" s="339" t="s">
        <v>1074</v>
      </c>
      <c r="D85" s="339" t="s">
        <v>18</v>
      </c>
      <c r="E85" s="339" t="s">
        <v>304</v>
      </c>
      <c r="F85" s="339" t="s">
        <v>809</v>
      </c>
      <c r="G85" s="339" t="s">
        <v>347</v>
      </c>
      <c r="H85" s="339" t="s">
        <v>805</v>
      </c>
      <c r="I85" s="339" t="s">
        <v>804</v>
      </c>
      <c r="J85" s="339">
        <v>2024</v>
      </c>
      <c r="K85" s="339">
        <v>89888.03</v>
      </c>
      <c r="L85" s="339" t="s">
        <v>1766</v>
      </c>
    </row>
    <row r="86" spans="1:12" hidden="1">
      <c r="A86" s="339" t="s">
        <v>36</v>
      </c>
      <c r="B86" s="339" t="s">
        <v>314</v>
      </c>
      <c r="C86" s="339" t="s">
        <v>760</v>
      </c>
      <c r="D86" s="339" t="s">
        <v>18</v>
      </c>
      <c r="E86" s="339" t="s">
        <v>304</v>
      </c>
      <c r="F86" s="339" t="s">
        <v>809</v>
      </c>
      <c r="G86" s="339" t="s">
        <v>347</v>
      </c>
      <c r="H86" s="339" t="s">
        <v>805</v>
      </c>
      <c r="I86" s="339" t="s">
        <v>804</v>
      </c>
      <c r="J86" s="339">
        <v>2024</v>
      </c>
      <c r="K86" s="339">
        <v>16875</v>
      </c>
      <c r="L86" s="339" t="s">
        <v>1766</v>
      </c>
    </row>
    <row r="87" spans="1:12" hidden="1">
      <c r="A87" s="339" t="s">
        <v>240</v>
      </c>
      <c r="B87" s="339" t="s">
        <v>314</v>
      </c>
      <c r="C87" s="339" t="s">
        <v>792</v>
      </c>
      <c r="D87" s="339" t="s">
        <v>18</v>
      </c>
      <c r="E87" s="339" t="s">
        <v>304</v>
      </c>
      <c r="F87" s="339" t="s">
        <v>809</v>
      </c>
      <c r="G87" s="339" t="s">
        <v>347</v>
      </c>
      <c r="H87" s="339" t="s">
        <v>805</v>
      </c>
      <c r="I87" s="339" t="s">
        <v>804</v>
      </c>
      <c r="J87" s="339">
        <v>2024</v>
      </c>
      <c r="K87" s="339">
        <v>73184.86</v>
      </c>
      <c r="L87" s="339" t="s">
        <v>1766</v>
      </c>
    </row>
    <row r="88" spans="1:12" hidden="1">
      <c r="A88" s="339" t="s">
        <v>247</v>
      </c>
      <c r="B88" s="339" t="s">
        <v>314</v>
      </c>
      <c r="C88" s="339" t="s">
        <v>303</v>
      </c>
      <c r="D88" s="339" t="s">
        <v>18</v>
      </c>
      <c r="E88" s="339" t="s">
        <v>304</v>
      </c>
      <c r="F88" s="339" t="s">
        <v>809</v>
      </c>
      <c r="G88" s="339" t="s">
        <v>347</v>
      </c>
      <c r="H88" s="339" t="s">
        <v>805</v>
      </c>
      <c r="I88" s="339" t="s">
        <v>804</v>
      </c>
      <c r="J88" s="339">
        <v>2024</v>
      </c>
      <c r="K88" s="339">
        <v>178808.75</v>
      </c>
      <c r="L88" s="339" t="s">
        <v>1766</v>
      </c>
    </row>
    <row r="89" spans="1:12" hidden="1">
      <c r="A89" s="339" t="s">
        <v>247</v>
      </c>
      <c r="B89" s="339" t="s">
        <v>314</v>
      </c>
      <c r="C89" s="339" t="s">
        <v>789</v>
      </c>
      <c r="D89" s="339" t="s">
        <v>18</v>
      </c>
      <c r="E89" s="339" t="s">
        <v>304</v>
      </c>
      <c r="F89" s="339" t="s">
        <v>809</v>
      </c>
      <c r="G89" s="339" t="s">
        <v>347</v>
      </c>
      <c r="H89" s="339" t="s">
        <v>805</v>
      </c>
      <c r="I89" s="339" t="s">
        <v>804</v>
      </c>
      <c r="J89" s="339">
        <v>2024</v>
      </c>
      <c r="K89" s="339">
        <v>138000</v>
      </c>
      <c r="L89" s="339" t="s">
        <v>1766</v>
      </c>
    </row>
    <row r="90" spans="1:12" hidden="1">
      <c r="A90" s="339" t="s">
        <v>98</v>
      </c>
      <c r="B90" s="339" t="s">
        <v>314</v>
      </c>
      <c r="C90" s="339" t="s">
        <v>250</v>
      </c>
      <c r="D90" s="339" t="s">
        <v>18</v>
      </c>
      <c r="E90" s="339" t="s">
        <v>304</v>
      </c>
      <c r="F90" s="339" t="s">
        <v>809</v>
      </c>
      <c r="G90" s="339" t="s">
        <v>347</v>
      </c>
      <c r="H90" s="339" t="s">
        <v>805</v>
      </c>
      <c r="I90" s="339" t="s">
        <v>804</v>
      </c>
      <c r="J90" s="339">
        <v>2024</v>
      </c>
      <c r="K90" s="339">
        <v>6450</v>
      </c>
      <c r="L90" s="339" t="s">
        <v>1766</v>
      </c>
    </row>
    <row r="91" spans="1:12" hidden="1">
      <c r="A91" s="339" t="s">
        <v>98</v>
      </c>
      <c r="B91" s="339" t="s">
        <v>314</v>
      </c>
      <c r="C91" s="339" t="s">
        <v>313</v>
      </c>
      <c r="D91" s="339" t="s">
        <v>18</v>
      </c>
      <c r="E91" s="339" t="s">
        <v>304</v>
      </c>
      <c r="F91" s="339" t="s">
        <v>809</v>
      </c>
      <c r="G91" s="339" t="s">
        <v>347</v>
      </c>
      <c r="H91" s="339" t="s">
        <v>805</v>
      </c>
      <c r="I91" s="339" t="s">
        <v>804</v>
      </c>
      <c r="J91" s="339">
        <v>2024</v>
      </c>
      <c r="K91" s="339">
        <v>5000</v>
      </c>
      <c r="L91" s="339" t="s">
        <v>1766</v>
      </c>
    </row>
    <row r="92" spans="1:12" hidden="1">
      <c r="A92" s="339" t="s">
        <v>102</v>
      </c>
      <c r="B92" s="339" t="s">
        <v>314</v>
      </c>
      <c r="C92" s="339" t="s">
        <v>934</v>
      </c>
      <c r="D92" s="339" t="s">
        <v>18</v>
      </c>
      <c r="E92" s="339" t="s">
        <v>304</v>
      </c>
      <c r="F92" s="339" t="s">
        <v>809</v>
      </c>
      <c r="G92" s="339" t="s">
        <v>347</v>
      </c>
      <c r="H92" s="339" t="s">
        <v>805</v>
      </c>
      <c r="I92" s="339" t="s">
        <v>804</v>
      </c>
      <c r="J92" s="339">
        <v>2024</v>
      </c>
      <c r="K92" s="339">
        <v>21000</v>
      </c>
      <c r="L92" s="339" t="s">
        <v>1766</v>
      </c>
    </row>
    <row r="93" spans="1:12" hidden="1">
      <c r="A93" s="339" t="s">
        <v>140</v>
      </c>
      <c r="B93" s="339" t="s">
        <v>314</v>
      </c>
      <c r="C93" s="339" t="s">
        <v>1743</v>
      </c>
      <c r="D93" s="339" t="s">
        <v>18</v>
      </c>
      <c r="E93" s="339" t="s">
        <v>309</v>
      </c>
      <c r="F93" s="339" t="s">
        <v>809</v>
      </c>
      <c r="G93" s="339" t="s">
        <v>347</v>
      </c>
      <c r="H93" s="339" t="s">
        <v>805</v>
      </c>
      <c r="I93" s="339" t="s">
        <v>804</v>
      </c>
      <c r="J93" s="339">
        <v>2024</v>
      </c>
      <c r="K93" s="339">
        <v>79735</v>
      </c>
      <c r="L93" s="339" t="s">
        <v>1766</v>
      </c>
    </row>
    <row r="94" spans="1:12" hidden="1">
      <c r="A94" s="339" t="s">
        <v>26</v>
      </c>
      <c r="B94" s="339" t="s">
        <v>314</v>
      </c>
      <c r="C94" s="339" t="s">
        <v>144</v>
      </c>
      <c r="D94" s="339" t="s">
        <v>18</v>
      </c>
      <c r="E94" s="339" t="s">
        <v>309</v>
      </c>
      <c r="F94" s="339" t="s">
        <v>809</v>
      </c>
      <c r="G94" s="339" t="s">
        <v>347</v>
      </c>
      <c r="H94" s="339" t="s">
        <v>805</v>
      </c>
      <c r="I94" s="339" t="s">
        <v>804</v>
      </c>
      <c r="J94" s="339">
        <v>2024</v>
      </c>
      <c r="K94" s="339">
        <v>30000</v>
      </c>
      <c r="L94" s="339" t="s">
        <v>1766</v>
      </c>
    </row>
    <row r="95" spans="1:12" hidden="1">
      <c r="A95" s="339" t="s">
        <v>29</v>
      </c>
      <c r="B95" s="339" t="s">
        <v>314</v>
      </c>
      <c r="C95" s="339" t="s">
        <v>171</v>
      </c>
      <c r="D95" s="339" t="s">
        <v>18</v>
      </c>
      <c r="E95" s="339" t="s">
        <v>309</v>
      </c>
      <c r="F95" s="339" t="s">
        <v>809</v>
      </c>
      <c r="G95" s="339" t="s">
        <v>347</v>
      </c>
      <c r="H95" s="339" t="s">
        <v>805</v>
      </c>
      <c r="I95" s="339" t="s">
        <v>804</v>
      </c>
      <c r="J95" s="339">
        <v>2024</v>
      </c>
      <c r="K95" s="339">
        <v>113979.46</v>
      </c>
      <c r="L95" s="339" t="s">
        <v>1766</v>
      </c>
    </row>
    <row r="96" spans="1:12" hidden="1">
      <c r="A96" s="339" t="s">
        <v>186</v>
      </c>
      <c r="B96" s="339" t="s">
        <v>314</v>
      </c>
      <c r="C96" s="339" t="s">
        <v>901</v>
      </c>
      <c r="D96" s="339" t="s">
        <v>18</v>
      </c>
      <c r="E96" s="339" t="s">
        <v>309</v>
      </c>
      <c r="F96" s="339" t="s">
        <v>809</v>
      </c>
      <c r="G96" s="339" t="s">
        <v>347</v>
      </c>
      <c r="H96" s="339" t="s">
        <v>805</v>
      </c>
      <c r="I96" s="339" t="s">
        <v>804</v>
      </c>
      <c r="J96" s="339">
        <v>2024</v>
      </c>
      <c r="K96" s="339">
        <v>51475.21</v>
      </c>
      <c r="L96" s="339" t="s">
        <v>1766</v>
      </c>
    </row>
    <row r="97" spans="1:12" hidden="1">
      <c r="A97" s="339" t="s">
        <v>186</v>
      </c>
      <c r="B97" s="339" t="s">
        <v>314</v>
      </c>
      <c r="C97" s="339" t="s">
        <v>1074</v>
      </c>
      <c r="D97" s="339" t="s">
        <v>18</v>
      </c>
      <c r="E97" s="339" t="s">
        <v>309</v>
      </c>
      <c r="F97" s="339" t="s">
        <v>809</v>
      </c>
      <c r="G97" s="339" t="s">
        <v>347</v>
      </c>
      <c r="H97" s="339" t="s">
        <v>805</v>
      </c>
      <c r="I97" s="339" t="s">
        <v>804</v>
      </c>
      <c r="J97" s="339">
        <v>2024</v>
      </c>
      <c r="K97" s="339">
        <v>18971.68</v>
      </c>
      <c r="L97" s="339" t="s">
        <v>1766</v>
      </c>
    </row>
    <row r="98" spans="1:12" hidden="1">
      <c r="A98" s="339" t="s">
        <v>196</v>
      </c>
      <c r="B98" s="339" t="s">
        <v>314</v>
      </c>
      <c r="C98" s="339" t="s">
        <v>364</v>
      </c>
      <c r="D98" s="339" t="s">
        <v>18</v>
      </c>
      <c r="E98" s="339" t="s">
        <v>309</v>
      </c>
      <c r="F98" s="339" t="s">
        <v>809</v>
      </c>
      <c r="G98" s="339" t="s">
        <v>347</v>
      </c>
      <c r="H98" s="339" t="s">
        <v>805</v>
      </c>
      <c r="I98" s="339" t="s">
        <v>804</v>
      </c>
      <c r="J98" s="339">
        <v>2024</v>
      </c>
      <c r="K98" s="339">
        <v>240167</v>
      </c>
      <c r="L98" s="339" t="s">
        <v>1766</v>
      </c>
    </row>
    <row r="99" spans="1:12" hidden="1">
      <c r="A99" s="339" t="s">
        <v>212</v>
      </c>
      <c r="B99" s="339" t="s">
        <v>314</v>
      </c>
      <c r="C99" s="339" t="s">
        <v>358</v>
      </c>
      <c r="D99" s="339" t="s">
        <v>18</v>
      </c>
      <c r="E99" s="339" t="s">
        <v>309</v>
      </c>
      <c r="F99" s="339" t="s">
        <v>809</v>
      </c>
      <c r="G99" s="339" t="s">
        <v>347</v>
      </c>
      <c r="H99" s="339" t="s">
        <v>805</v>
      </c>
      <c r="I99" s="339" t="s">
        <v>804</v>
      </c>
      <c r="J99" s="339">
        <v>2024</v>
      </c>
      <c r="K99" s="339">
        <v>50775</v>
      </c>
      <c r="L99" s="339" t="s">
        <v>1766</v>
      </c>
    </row>
    <row r="100" spans="1:12" hidden="1">
      <c r="A100" s="339" t="s">
        <v>215</v>
      </c>
      <c r="B100" s="339" t="s">
        <v>314</v>
      </c>
      <c r="C100" s="339" t="s">
        <v>217</v>
      </c>
      <c r="D100" s="339" t="s">
        <v>18</v>
      </c>
      <c r="E100" s="339" t="s">
        <v>309</v>
      </c>
      <c r="F100" s="339" t="s">
        <v>809</v>
      </c>
      <c r="G100" s="339" t="s">
        <v>347</v>
      </c>
      <c r="H100" s="339" t="s">
        <v>805</v>
      </c>
      <c r="I100" s="339" t="s">
        <v>804</v>
      </c>
      <c r="J100" s="339">
        <v>2024</v>
      </c>
      <c r="K100" s="339">
        <v>6055.51</v>
      </c>
      <c r="L100" s="339" t="s">
        <v>1766</v>
      </c>
    </row>
    <row r="101" spans="1:12" hidden="1">
      <c r="A101" s="339">
        <v>460</v>
      </c>
      <c r="B101" s="339" t="s">
        <v>314</v>
      </c>
      <c r="C101" s="339" t="s">
        <v>220</v>
      </c>
      <c r="D101" s="339" t="s">
        <v>18</v>
      </c>
      <c r="E101" s="339" t="s">
        <v>309</v>
      </c>
      <c r="F101" s="339" t="s">
        <v>809</v>
      </c>
      <c r="G101" s="339" t="s">
        <v>347</v>
      </c>
      <c r="H101" s="339" t="s">
        <v>805</v>
      </c>
      <c r="I101" s="339" t="s">
        <v>804</v>
      </c>
      <c r="J101" s="339">
        <v>2024</v>
      </c>
      <c r="K101" s="339">
        <v>14184</v>
      </c>
      <c r="L101" s="339" t="s">
        <v>1766</v>
      </c>
    </row>
    <row r="102" spans="1:12" hidden="1">
      <c r="A102" s="339" t="s">
        <v>230</v>
      </c>
      <c r="B102" s="339" t="s">
        <v>314</v>
      </c>
      <c r="C102" s="339" t="s">
        <v>231</v>
      </c>
      <c r="D102" s="339" t="s">
        <v>18</v>
      </c>
      <c r="E102" s="339" t="s">
        <v>309</v>
      </c>
      <c r="F102" s="339" t="s">
        <v>809</v>
      </c>
      <c r="G102" s="339" t="s">
        <v>347</v>
      </c>
      <c r="H102" s="339" t="s">
        <v>805</v>
      </c>
      <c r="I102" s="339" t="s">
        <v>804</v>
      </c>
      <c r="J102" s="339">
        <v>2024</v>
      </c>
      <c r="K102" s="339">
        <v>36800</v>
      </c>
      <c r="L102" s="339" t="s">
        <v>1766</v>
      </c>
    </row>
    <row r="103" spans="1:12" hidden="1">
      <c r="A103" s="339" t="s">
        <v>232</v>
      </c>
      <c r="B103" s="339" t="s">
        <v>314</v>
      </c>
      <c r="C103" s="339" t="s">
        <v>1744</v>
      </c>
      <c r="D103" s="339" t="s">
        <v>18</v>
      </c>
      <c r="E103" s="339" t="s">
        <v>309</v>
      </c>
      <c r="F103" s="339" t="s">
        <v>809</v>
      </c>
      <c r="G103" s="339" t="s">
        <v>347</v>
      </c>
      <c r="H103" s="339" t="s">
        <v>805</v>
      </c>
      <c r="I103" s="339" t="s">
        <v>804</v>
      </c>
      <c r="J103" s="339">
        <v>2024</v>
      </c>
      <c r="K103" s="339">
        <v>139900</v>
      </c>
      <c r="L103" s="339" t="s">
        <v>1766</v>
      </c>
    </row>
    <row r="104" spans="1:12" hidden="1">
      <c r="A104" s="339" t="s">
        <v>232</v>
      </c>
      <c r="B104" s="339" t="s">
        <v>314</v>
      </c>
      <c r="C104" s="339" t="s">
        <v>233</v>
      </c>
      <c r="D104" s="339" t="s">
        <v>18</v>
      </c>
      <c r="E104" s="339" t="s">
        <v>309</v>
      </c>
      <c r="F104" s="339" t="s">
        <v>809</v>
      </c>
      <c r="G104" s="339" t="s">
        <v>347</v>
      </c>
      <c r="H104" s="339" t="s">
        <v>805</v>
      </c>
      <c r="I104" s="339" t="s">
        <v>804</v>
      </c>
      <c r="J104" s="339">
        <v>2024</v>
      </c>
      <c r="K104" s="339">
        <v>130472</v>
      </c>
      <c r="L104" s="339" t="s">
        <v>1766</v>
      </c>
    </row>
    <row r="105" spans="1:12" hidden="1">
      <c r="A105" s="339">
        <v>982</v>
      </c>
      <c r="B105" s="339" t="s">
        <v>314</v>
      </c>
      <c r="C105" s="339" t="s">
        <v>244</v>
      </c>
      <c r="D105" s="339" t="s">
        <v>18</v>
      </c>
      <c r="E105" s="339" t="s">
        <v>309</v>
      </c>
      <c r="F105" s="339" t="s">
        <v>809</v>
      </c>
      <c r="G105" s="339" t="s">
        <v>347</v>
      </c>
      <c r="H105" s="339" t="s">
        <v>805</v>
      </c>
      <c r="I105" s="339" t="s">
        <v>804</v>
      </c>
      <c r="J105" s="339">
        <v>2024</v>
      </c>
      <c r="K105" s="339">
        <v>95000</v>
      </c>
      <c r="L105" s="339" t="s">
        <v>1766</v>
      </c>
    </row>
    <row r="106" spans="1:12" hidden="1">
      <c r="A106" s="339" t="s">
        <v>98</v>
      </c>
      <c r="B106" s="339" t="s">
        <v>314</v>
      </c>
      <c r="C106" s="339" t="s">
        <v>250</v>
      </c>
      <c r="D106" s="339" t="s">
        <v>18</v>
      </c>
      <c r="E106" s="339" t="s">
        <v>309</v>
      </c>
      <c r="F106" s="339" t="s">
        <v>809</v>
      </c>
      <c r="G106" s="339" t="s">
        <v>347</v>
      </c>
      <c r="H106" s="339" t="s">
        <v>805</v>
      </c>
      <c r="I106" s="339" t="s">
        <v>804</v>
      </c>
      <c r="J106" s="339">
        <v>2024</v>
      </c>
      <c r="K106" s="339">
        <v>14000</v>
      </c>
      <c r="L106" s="339" t="s">
        <v>1766</v>
      </c>
    </row>
    <row r="107" spans="1:12" hidden="1">
      <c r="A107" s="339" t="s">
        <v>335</v>
      </c>
      <c r="B107" s="339" t="s">
        <v>314</v>
      </c>
      <c r="C107" s="339" t="s">
        <v>264</v>
      </c>
      <c r="D107" s="339" t="s">
        <v>18</v>
      </c>
      <c r="E107" s="339" t="s">
        <v>309</v>
      </c>
      <c r="F107" s="339" t="s">
        <v>809</v>
      </c>
      <c r="G107" s="339" t="s">
        <v>347</v>
      </c>
      <c r="H107" s="339" t="s">
        <v>805</v>
      </c>
      <c r="I107" s="339" t="s">
        <v>804</v>
      </c>
      <c r="J107" s="339">
        <v>2024</v>
      </c>
      <c r="K107" s="339">
        <v>-10632.48</v>
      </c>
      <c r="L107" s="339" t="s">
        <v>1766</v>
      </c>
    </row>
    <row r="108" spans="1:12" hidden="1">
      <c r="A108" s="339" t="s">
        <v>102</v>
      </c>
      <c r="B108" s="339" t="s">
        <v>314</v>
      </c>
      <c r="C108" s="339" t="s">
        <v>357</v>
      </c>
      <c r="D108" s="339" t="s">
        <v>18</v>
      </c>
      <c r="E108" s="339" t="s">
        <v>309</v>
      </c>
      <c r="F108" s="339" t="s">
        <v>809</v>
      </c>
      <c r="G108" s="339" t="s">
        <v>347</v>
      </c>
      <c r="H108" s="339" t="s">
        <v>805</v>
      </c>
      <c r="I108" s="339" t="s">
        <v>804</v>
      </c>
      <c r="J108" s="339">
        <v>2024</v>
      </c>
      <c r="K108" s="339">
        <v>62095.75</v>
      </c>
      <c r="L108" s="339" t="s">
        <v>1766</v>
      </c>
    </row>
    <row r="109" spans="1:12" hidden="1">
      <c r="A109" s="339" t="s">
        <v>109</v>
      </c>
      <c r="B109" s="339" t="s">
        <v>314</v>
      </c>
      <c r="C109" s="339" t="s">
        <v>1745</v>
      </c>
      <c r="D109" s="339" t="s">
        <v>18</v>
      </c>
      <c r="E109" s="339" t="s">
        <v>309</v>
      </c>
      <c r="F109" s="339" t="s">
        <v>809</v>
      </c>
      <c r="G109" s="339" t="s">
        <v>347</v>
      </c>
      <c r="H109" s="339" t="s">
        <v>805</v>
      </c>
      <c r="I109" s="339" t="s">
        <v>804</v>
      </c>
      <c r="J109" s="339">
        <v>2024</v>
      </c>
      <c r="K109" s="339">
        <v>99378</v>
      </c>
      <c r="L109" s="339" t="s">
        <v>1766</v>
      </c>
    </row>
    <row r="110" spans="1:12" hidden="1">
      <c r="A110" s="339" t="s">
        <v>109</v>
      </c>
      <c r="B110" s="339" t="s">
        <v>314</v>
      </c>
      <c r="C110" s="339" t="s">
        <v>261</v>
      </c>
      <c r="D110" s="339" t="s">
        <v>18</v>
      </c>
      <c r="E110" s="339" t="s">
        <v>309</v>
      </c>
      <c r="F110" s="339" t="s">
        <v>809</v>
      </c>
      <c r="G110" s="339" t="s">
        <v>347</v>
      </c>
      <c r="H110" s="339" t="s">
        <v>805</v>
      </c>
      <c r="I110" s="339" t="s">
        <v>804</v>
      </c>
      <c r="J110" s="339">
        <v>2024</v>
      </c>
      <c r="K110" s="339">
        <v>83070</v>
      </c>
      <c r="L110" s="339" t="s">
        <v>1766</v>
      </c>
    </row>
    <row r="111" spans="1:12" hidden="1">
      <c r="A111" s="339" t="s">
        <v>109</v>
      </c>
      <c r="B111" s="339" t="s">
        <v>314</v>
      </c>
      <c r="C111" s="339" t="s">
        <v>264</v>
      </c>
      <c r="D111" s="339" t="s">
        <v>18</v>
      </c>
      <c r="E111" s="339" t="s">
        <v>309</v>
      </c>
      <c r="F111" s="339" t="s">
        <v>809</v>
      </c>
      <c r="G111" s="339" t="s">
        <v>347</v>
      </c>
      <c r="H111" s="339" t="s">
        <v>805</v>
      </c>
      <c r="I111" s="339" t="s">
        <v>804</v>
      </c>
      <c r="J111" s="339">
        <v>2024</v>
      </c>
      <c r="K111" s="339">
        <v>81288</v>
      </c>
      <c r="L111" s="339" t="s">
        <v>1766</v>
      </c>
    </row>
    <row r="112" spans="1:12" hidden="1">
      <c r="A112" s="339" t="s">
        <v>109</v>
      </c>
      <c r="B112" s="339" t="s">
        <v>314</v>
      </c>
      <c r="C112" s="339" t="s">
        <v>262</v>
      </c>
      <c r="D112" s="339" t="s">
        <v>18</v>
      </c>
      <c r="E112" s="339" t="s">
        <v>309</v>
      </c>
      <c r="F112" s="339" t="s">
        <v>809</v>
      </c>
      <c r="G112" s="339" t="s">
        <v>347</v>
      </c>
      <c r="H112" s="339" t="s">
        <v>805</v>
      </c>
      <c r="I112" s="339" t="s">
        <v>804</v>
      </c>
      <c r="J112" s="339">
        <v>2024</v>
      </c>
      <c r="K112" s="339">
        <v>47151</v>
      </c>
      <c r="L112" s="339" t="s">
        <v>1766</v>
      </c>
    </row>
    <row r="113" spans="1:12" hidden="1">
      <c r="A113" s="339" t="s">
        <v>109</v>
      </c>
      <c r="B113" s="339" t="s">
        <v>314</v>
      </c>
      <c r="C113" s="339" t="s">
        <v>266</v>
      </c>
      <c r="D113" s="339" t="s">
        <v>18</v>
      </c>
      <c r="E113" s="339" t="s">
        <v>309</v>
      </c>
      <c r="F113" s="339" t="s">
        <v>809</v>
      </c>
      <c r="G113" s="339" t="s">
        <v>347</v>
      </c>
      <c r="H113" s="339" t="s">
        <v>805</v>
      </c>
      <c r="I113" s="339" t="s">
        <v>804</v>
      </c>
      <c r="J113" s="339">
        <v>2024</v>
      </c>
      <c r="K113" s="339">
        <v>19662</v>
      </c>
      <c r="L113" s="339" t="s">
        <v>1766</v>
      </c>
    </row>
    <row r="114" spans="1:12" hidden="1">
      <c r="A114" s="339" t="s">
        <v>109</v>
      </c>
      <c r="B114" s="339" t="s">
        <v>314</v>
      </c>
      <c r="C114" s="339" t="s">
        <v>773</v>
      </c>
      <c r="D114" s="339" t="s">
        <v>18</v>
      </c>
      <c r="E114" s="339" t="s">
        <v>309</v>
      </c>
      <c r="F114" s="339" t="s">
        <v>809</v>
      </c>
      <c r="G114" s="339" t="s">
        <v>347</v>
      </c>
      <c r="H114" s="339" t="s">
        <v>805</v>
      </c>
      <c r="I114" s="339" t="s">
        <v>804</v>
      </c>
      <c r="J114" s="339">
        <v>2024</v>
      </c>
      <c r="K114" s="339">
        <v>33690.300000000003</v>
      </c>
      <c r="L114" s="339" t="s">
        <v>1766</v>
      </c>
    </row>
    <row r="115" spans="1:12" hidden="1">
      <c r="A115" s="339" t="s">
        <v>268</v>
      </c>
      <c r="B115" s="339" t="s">
        <v>314</v>
      </c>
      <c r="C115" s="339" t="s">
        <v>269</v>
      </c>
      <c r="D115" s="339" t="s">
        <v>18</v>
      </c>
      <c r="E115" s="339" t="s">
        <v>309</v>
      </c>
      <c r="F115" s="339" t="s">
        <v>809</v>
      </c>
      <c r="G115" s="339" t="s">
        <v>347</v>
      </c>
      <c r="H115" s="339" t="s">
        <v>805</v>
      </c>
      <c r="I115" s="339" t="s">
        <v>804</v>
      </c>
      <c r="J115" s="339">
        <v>2024</v>
      </c>
      <c r="K115" s="339">
        <v>156932.78</v>
      </c>
      <c r="L115" s="339" t="s">
        <v>1766</v>
      </c>
    </row>
    <row r="116" spans="1:12" hidden="1">
      <c r="A116" s="339" t="s">
        <v>118</v>
      </c>
      <c r="B116" s="339" t="s">
        <v>314</v>
      </c>
      <c r="C116" s="339" t="s">
        <v>1746</v>
      </c>
      <c r="D116" s="339" t="s">
        <v>18</v>
      </c>
      <c r="E116" s="339" t="s">
        <v>309</v>
      </c>
      <c r="F116" s="339" t="s">
        <v>809</v>
      </c>
      <c r="G116" s="339" t="s">
        <v>347</v>
      </c>
      <c r="H116" s="339" t="s">
        <v>805</v>
      </c>
      <c r="I116" s="339" t="s">
        <v>804</v>
      </c>
      <c r="J116" s="339">
        <v>2024</v>
      </c>
      <c r="K116" s="339">
        <v>101511.8</v>
      </c>
      <c r="L116" s="339" t="s">
        <v>1766</v>
      </c>
    </row>
    <row r="117" spans="1:12" hidden="1">
      <c r="A117" s="339" t="s">
        <v>122</v>
      </c>
      <c r="B117" s="339" t="s">
        <v>314</v>
      </c>
      <c r="C117" s="339" t="s">
        <v>1747</v>
      </c>
      <c r="D117" s="339" t="s">
        <v>18</v>
      </c>
      <c r="E117" s="339" t="s">
        <v>305</v>
      </c>
      <c r="F117" s="339" t="s">
        <v>809</v>
      </c>
      <c r="G117" s="339" t="s">
        <v>347</v>
      </c>
      <c r="H117" s="339" t="s">
        <v>805</v>
      </c>
      <c r="I117" s="339" t="s">
        <v>804</v>
      </c>
      <c r="J117" s="339">
        <v>2024</v>
      </c>
      <c r="K117" s="339">
        <v>7139.26</v>
      </c>
      <c r="L117" s="339" t="s">
        <v>1766</v>
      </c>
    </row>
    <row r="118" spans="1:12" hidden="1">
      <c r="A118" s="339" t="s">
        <v>132</v>
      </c>
      <c r="B118" s="339" t="s">
        <v>314</v>
      </c>
      <c r="C118" s="339" t="s">
        <v>890</v>
      </c>
      <c r="D118" s="339" t="s">
        <v>18</v>
      </c>
      <c r="E118" s="339" t="s">
        <v>305</v>
      </c>
      <c r="F118" s="339" t="s">
        <v>809</v>
      </c>
      <c r="G118" s="339" t="s">
        <v>347</v>
      </c>
      <c r="H118" s="339" t="s">
        <v>805</v>
      </c>
      <c r="I118" s="339" t="s">
        <v>804</v>
      </c>
      <c r="J118" s="339">
        <v>2024</v>
      </c>
      <c r="K118" s="339">
        <v>3580</v>
      </c>
      <c r="L118" s="339" t="s">
        <v>1766</v>
      </c>
    </row>
    <row r="119" spans="1:12" hidden="1">
      <c r="A119" s="339" t="s">
        <v>136</v>
      </c>
      <c r="B119" s="339" t="s">
        <v>314</v>
      </c>
      <c r="C119" s="339" t="s">
        <v>320</v>
      </c>
      <c r="D119" s="339" t="s">
        <v>18</v>
      </c>
      <c r="E119" s="339" t="s">
        <v>305</v>
      </c>
      <c r="F119" s="339" t="s">
        <v>809</v>
      </c>
      <c r="G119" s="339" t="s">
        <v>347</v>
      </c>
      <c r="H119" s="339" t="s">
        <v>805</v>
      </c>
      <c r="I119" s="339" t="s">
        <v>804</v>
      </c>
      <c r="J119" s="339">
        <v>2024</v>
      </c>
      <c r="K119" s="339">
        <v>50000</v>
      </c>
      <c r="L119" s="339" t="s">
        <v>1766</v>
      </c>
    </row>
    <row r="120" spans="1:12" hidden="1">
      <c r="A120" s="339" t="s">
        <v>21</v>
      </c>
      <c r="B120" s="339" t="s">
        <v>314</v>
      </c>
      <c r="C120" s="339" t="s">
        <v>1748</v>
      </c>
      <c r="D120" s="339" t="s">
        <v>18</v>
      </c>
      <c r="E120" s="339" t="s">
        <v>305</v>
      </c>
      <c r="F120" s="339" t="s">
        <v>809</v>
      </c>
      <c r="G120" s="339" t="s">
        <v>347</v>
      </c>
      <c r="H120" s="339" t="s">
        <v>805</v>
      </c>
      <c r="I120" s="339" t="s">
        <v>804</v>
      </c>
      <c r="J120" s="339">
        <v>2024</v>
      </c>
      <c r="K120" s="339">
        <v>10000</v>
      </c>
      <c r="L120" s="339" t="s">
        <v>1766</v>
      </c>
    </row>
    <row r="121" spans="1:12" hidden="1">
      <c r="A121" s="339" t="s">
        <v>21</v>
      </c>
      <c r="B121" s="339" t="s">
        <v>314</v>
      </c>
      <c r="C121" s="339" t="s">
        <v>736</v>
      </c>
      <c r="D121" s="339" t="s">
        <v>18</v>
      </c>
      <c r="E121" s="339" t="s">
        <v>305</v>
      </c>
      <c r="F121" s="339" t="s">
        <v>809</v>
      </c>
      <c r="G121" s="339" t="s">
        <v>347</v>
      </c>
      <c r="H121" s="339" t="s">
        <v>805</v>
      </c>
      <c r="I121" s="339" t="s">
        <v>804</v>
      </c>
      <c r="J121" s="339">
        <v>2024</v>
      </c>
      <c r="K121" s="339">
        <v>9000</v>
      </c>
      <c r="L121" s="339" t="s">
        <v>1766</v>
      </c>
    </row>
    <row r="122" spans="1:12" hidden="1">
      <c r="A122" s="339" t="s">
        <v>140</v>
      </c>
      <c r="B122" s="339" t="s">
        <v>314</v>
      </c>
      <c r="C122" s="339" t="s">
        <v>281</v>
      </c>
      <c r="D122" s="339" t="s">
        <v>18</v>
      </c>
      <c r="E122" s="339" t="s">
        <v>305</v>
      </c>
      <c r="F122" s="339" t="s">
        <v>809</v>
      </c>
      <c r="G122" s="339" t="s">
        <v>347</v>
      </c>
      <c r="H122" s="339" t="s">
        <v>805</v>
      </c>
      <c r="I122" s="339" t="s">
        <v>804</v>
      </c>
      <c r="J122" s="339">
        <v>2024</v>
      </c>
      <c r="K122" s="339">
        <v>38600</v>
      </c>
      <c r="L122" s="339" t="s">
        <v>1766</v>
      </c>
    </row>
    <row r="123" spans="1:12" hidden="1">
      <c r="A123" s="339" t="s">
        <v>26</v>
      </c>
      <c r="B123" s="339" t="s">
        <v>314</v>
      </c>
      <c r="C123" s="339" t="s">
        <v>363</v>
      </c>
      <c r="D123" s="339" t="s">
        <v>18</v>
      </c>
      <c r="E123" s="339" t="s">
        <v>305</v>
      </c>
      <c r="F123" s="339" t="s">
        <v>809</v>
      </c>
      <c r="G123" s="339" t="s">
        <v>347</v>
      </c>
      <c r="H123" s="339" t="s">
        <v>805</v>
      </c>
      <c r="I123" s="339" t="s">
        <v>804</v>
      </c>
      <c r="J123" s="339">
        <v>2024</v>
      </c>
      <c r="K123" s="339">
        <v>5000</v>
      </c>
      <c r="L123" s="339" t="s">
        <v>1766</v>
      </c>
    </row>
    <row r="124" spans="1:12" hidden="1">
      <c r="A124" s="339" t="s">
        <v>26</v>
      </c>
      <c r="B124" s="339" t="s">
        <v>314</v>
      </c>
      <c r="C124" s="339" t="s">
        <v>920</v>
      </c>
      <c r="D124" s="339" t="s">
        <v>18</v>
      </c>
      <c r="E124" s="339" t="s">
        <v>305</v>
      </c>
      <c r="F124" s="339" t="s">
        <v>809</v>
      </c>
      <c r="G124" s="339" t="s">
        <v>347</v>
      </c>
      <c r="H124" s="339" t="s">
        <v>805</v>
      </c>
      <c r="I124" s="339" t="s">
        <v>804</v>
      </c>
      <c r="J124" s="339">
        <v>2024</v>
      </c>
      <c r="K124" s="339">
        <v>69164.37</v>
      </c>
      <c r="L124" s="339" t="s">
        <v>1766</v>
      </c>
    </row>
    <row r="125" spans="1:12" hidden="1">
      <c r="A125" s="339" t="s">
        <v>30</v>
      </c>
      <c r="B125" s="339" t="s">
        <v>314</v>
      </c>
      <c r="C125" s="339" t="s">
        <v>317</v>
      </c>
      <c r="D125" s="339" t="s">
        <v>18</v>
      </c>
      <c r="E125" s="339" t="s">
        <v>305</v>
      </c>
      <c r="F125" s="339" t="s">
        <v>809</v>
      </c>
      <c r="G125" s="339" t="s">
        <v>347</v>
      </c>
      <c r="H125" s="339" t="s">
        <v>805</v>
      </c>
      <c r="I125" s="339" t="s">
        <v>804</v>
      </c>
      <c r="J125" s="339">
        <v>2024</v>
      </c>
      <c r="K125" s="339">
        <v>43369</v>
      </c>
      <c r="L125" s="339" t="s">
        <v>1766</v>
      </c>
    </row>
    <row r="126" spans="1:12" hidden="1">
      <c r="A126" s="339" t="s">
        <v>30</v>
      </c>
      <c r="B126" s="339" t="s">
        <v>314</v>
      </c>
      <c r="C126" s="339" t="s">
        <v>900</v>
      </c>
      <c r="D126" s="339" t="s">
        <v>18</v>
      </c>
      <c r="E126" s="339" t="s">
        <v>305</v>
      </c>
      <c r="F126" s="339" t="s">
        <v>809</v>
      </c>
      <c r="G126" s="339" t="s">
        <v>347</v>
      </c>
      <c r="H126" s="339" t="s">
        <v>805</v>
      </c>
      <c r="I126" s="339" t="s">
        <v>804</v>
      </c>
      <c r="J126" s="339">
        <v>2024</v>
      </c>
      <c r="K126" s="339">
        <v>30000</v>
      </c>
      <c r="L126" s="339" t="s">
        <v>1766</v>
      </c>
    </row>
    <row r="127" spans="1:12" hidden="1">
      <c r="A127" s="339" t="s">
        <v>186</v>
      </c>
      <c r="B127" s="339" t="s">
        <v>314</v>
      </c>
      <c r="C127" s="339" t="s">
        <v>298</v>
      </c>
      <c r="D127" s="339" t="s">
        <v>18</v>
      </c>
      <c r="E127" s="339" t="s">
        <v>305</v>
      </c>
      <c r="F127" s="339" t="s">
        <v>809</v>
      </c>
      <c r="G127" s="339" t="s">
        <v>347</v>
      </c>
      <c r="H127" s="339" t="s">
        <v>805</v>
      </c>
      <c r="I127" s="339" t="s">
        <v>804</v>
      </c>
      <c r="J127" s="339">
        <v>2024</v>
      </c>
      <c r="K127" s="339">
        <v>36000</v>
      </c>
      <c r="L127" s="339" t="s">
        <v>1766</v>
      </c>
    </row>
    <row r="128" spans="1:12" hidden="1">
      <c r="A128" s="339" t="s">
        <v>186</v>
      </c>
      <c r="B128" s="339" t="s">
        <v>314</v>
      </c>
      <c r="C128" s="339" t="s">
        <v>187</v>
      </c>
      <c r="D128" s="339" t="s">
        <v>18</v>
      </c>
      <c r="E128" s="339" t="s">
        <v>305</v>
      </c>
      <c r="F128" s="339" t="s">
        <v>809</v>
      </c>
      <c r="G128" s="339" t="s">
        <v>347</v>
      </c>
      <c r="H128" s="339" t="s">
        <v>805</v>
      </c>
      <c r="I128" s="339" t="s">
        <v>804</v>
      </c>
      <c r="J128" s="339">
        <v>2024</v>
      </c>
      <c r="K128" s="339">
        <v>14750</v>
      </c>
      <c r="L128" s="339" t="s">
        <v>1766</v>
      </c>
    </row>
    <row r="129" spans="1:12" hidden="1">
      <c r="A129" s="339" t="s">
        <v>186</v>
      </c>
      <c r="B129" s="339" t="s">
        <v>314</v>
      </c>
      <c r="C129" s="339" t="s">
        <v>321</v>
      </c>
      <c r="D129" s="339" t="s">
        <v>18</v>
      </c>
      <c r="E129" s="339" t="s">
        <v>305</v>
      </c>
      <c r="F129" s="339" t="s">
        <v>809</v>
      </c>
      <c r="G129" s="339" t="s">
        <v>347</v>
      </c>
      <c r="H129" s="339" t="s">
        <v>805</v>
      </c>
      <c r="I129" s="339" t="s">
        <v>804</v>
      </c>
      <c r="J129" s="339">
        <v>2024</v>
      </c>
      <c r="K129" s="339">
        <v>10000</v>
      </c>
      <c r="L129" s="339" t="s">
        <v>1766</v>
      </c>
    </row>
    <row r="130" spans="1:12" hidden="1">
      <c r="A130" s="339" t="s">
        <v>188</v>
      </c>
      <c r="B130" s="339" t="s">
        <v>314</v>
      </c>
      <c r="C130" s="339" t="s">
        <v>276</v>
      </c>
      <c r="D130" s="339" t="s">
        <v>18</v>
      </c>
      <c r="E130" s="339" t="s">
        <v>305</v>
      </c>
      <c r="F130" s="339" t="s">
        <v>809</v>
      </c>
      <c r="G130" s="339" t="s">
        <v>347</v>
      </c>
      <c r="H130" s="339" t="s">
        <v>805</v>
      </c>
      <c r="I130" s="339" t="s">
        <v>804</v>
      </c>
      <c r="J130" s="339">
        <v>2024</v>
      </c>
      <c r="K130" s="339">
        <v>210000</v>
      </c>
      <c r="L130" s="339" t="s">
        <v>1766</v>
      </c>
    </row>
    <row r="131" spans="1:12" hidden="1">
      <c r="A131" s="339" t="s">
        <v>283</v>
      </c>
      <c r="B131" s="339" t="s">
        <v>314</v>
      </c>
      <c r="C131" s="339" t="s">
        <v>783</v>
      </c>
      <c r="D131" s="339" t="s">
        <v>18</v>
      </c>
      <c r="E131" s="339" t="s">
        <v>305</v>
      </c>
      <c r="F131" s="339" t="s">
        <v>809</v>
      </c>
      <c r="G131" s="339" t="s">
        <v>347</v>
      </c>
      <c r="H131" s="339" t="s">
        <v>805</v>
      </c>
      <c r="I131" s="339" t="s">
        <v>804</v>
      </c>
      <c r="J131" s="339">
        <v>2024</v>
      </c>
      <c r="K131" s="339">
        <v>36000</v>
      </c>
      <c r="L131" s="339" t="s">
        <v>1766</v>
      </c>
    </row>
    <row r="132" spans="1:12" hidden="1">
      <c r="A132" s="339" t="s">
        <v>283</v>
      </c>
      <c r="B132" s="339" t="s">
        <v>314</v>
      </c>
      <c r="C132" s="339" t="s">
        <v>784</v>
      </c>
      <c r="D132" s="339" t="s">
        <v>18</v>
      </c>
      <c r="E132" s="339" t="s">
        <v>305</v>
      </c>
      <c r="F132" s="339" t="s">
        <v>809</v>
      </c>
      <c r="G132" s="339" t="s">
        <v>347</v>
      </c>
      <c r="H132" s="339" t="s">
        <v>805</v>
      </c>
      <c r="I132" s="339" t="s">
        <v>804</v>
      </c>
      <c r="J132" s="339">
        <v>2024</v>
      </c>
      <c r="K132" s="339">
        <v>36000</v>
      </c>
      <c r="L132" s="339" t="s">
        <v>1766</v>
      </c>
    </row>
    <row r="133" spans="1:12" hidden="1">
      <c r="A133" s="339" t="s">
        <v>191</v>
      </c>
      <c r="B133" s="339" t="s">
        <v>314</v>
      </c>
      <c r="C133" s="339" t="s">
        <v>785</v>
      </c>
      <c r="D133" s="339" t="s">
        <v>18</v>
      </c>
      <c r="E133" s="339" t="s">
        <v>305</v>
      </c>
      <c r="F133" s="339" t="s">
        <v>809</v>
      </c>
      <c r="G133" s="339" t="s">
        <v>347</v>
      </c>
      <c r="H133" s="339" t="s">
        <v>805</v>
      </c>
      <c r="I133" s="339" t="s">
        <v>804</v>
      </c>
      <c r="J133" s="339">
        <v>2024</v>
      </c>
      <c r="K133" s="339">
        <v>36000</v>
      </c>
      <c r="L133" s="339" t="s">
        <v>1766</v>
      </c>
    </row>
    <row r="134" spans="1:12" hidden="1">
      <c r="A134" s="339" t="s">
        <v>192</v>
      </c>
      <c r="B134" s="339" t="s">
        <v>314</v>
      </c>
      <c r="C134" s="339" t="s">
        <v>322</v>
      </c>
      <c r="D134" s="339" t="s">
        <v>18</v>
      </c>
      <c r="E134" s="339" t="s">
        <v>305</v>
      </c>
      <c r="F134" s="339" t="s">
        <v>809</v>
      </c>
      <c r="G134" s="339" t="s">
        <v>347</v>
      </c>
      <c r="H134" s="339" t="s">
        <v>805</v>
      </c>
      <c r="I134" s="339" t="s">
        <v>804</v>
      </c>
      <c r="J134" s="339">
        <v>2024</v>
      </c>
      <c r="K134" s="339">
        <v>38053</v>
      </c>
      <c r="L134" s="339" t="s">
        <v>1766</v>
      </c>
    </row>
    <row r="135" spans="1:12" hidden="1">
      <c r="A135" s="339" t="s">
        <v>786</v>
      </c>
      <c r="B135" s="339" t="s">
        <v>314</v>
      </c>
      <c r="C135" s="339" t="s">
        <v>787</v>
      </c>
      <c r="D135" s="339" t="s">
        <v>18</v>
      </c>
      <c r="E135" s="339" t="s">
        <v>305</v>
      </c>
      <c r="F135" s="339" t="s">
        <v>809</v>
      </c>
      <c r="G135" s="339" t="s">
        <v>347</v>
      </c>
      <c r="H135" s="339" t="s">
        <v>805</v>
      </c>
      <c r="I135" s="339" t="s">
        <v>804</v>
      </c>
      <c r="J135" s="339">
        <v>2024</v>
      </c>
      <c r="K135" s="339">
        <v>33150</v>
      </c>
      <c r="L135" s="339" t="s">
        <v>1766</v>
      </c>
    </row>
    <row r="136" spans="1:12" hidden="1">
      <c r="A136" s="339" t="s">
        <v>196</v>
      </c>
      <c r="B136" s="339" t="s">
        <v>314</v>
      </c>
      <c r="C136" s="339" t="s">
        <v>758</v>
      </c>
      <c r="D136" s="339" t="s">
        <v>18</v>
      </c>
      <c r="E136" s="339" t="s">
        <v>305</v>
      </c>
      <c r="F136" s="339" t="s">
        <v>809</v>
      </c>
      <c r="G136" s="339" t="s">
        <v>347</v>
      </c>
      <c r="H136" s="339" t="s">
        <v>805</v>
      </c>
      <c r="I136" s="339" t="s">
        <v>804</v>
      </c>
      <c r="J136" s="339">
        <v>2024</v>
      </c>
      <c r="K136" s="339">
        <v>114379</v>
      </c>
      <c r="L136" s="339" t="s">
        <v>1766</v>
      </c>
    </row>
    <row r="137" spans="1:12" hidden="1">
      <c r="A137" s="339" t="s">
        <v>196</v>
      </c>
      <c r="B137" s="339" t="s">
        <v>314</v>
      </c>
      <c r="C137" s="339" t="s">
        <v>793</v>
      </c>
      <c r="D137" s="339" t="s">
        <v>18</v>
      </c>
      <c r="E137" s="339" t="s">
        <v>305</v>
      </c>
      <c r="F137" s="339" t="s">
        <v>809</v>
      </c>
      <c r="G137" s="339" t="s">
        <v>347</v>
      </c>
      <c r="H137" s="339" t="s">
        <v>805</v>
      </c>
      <c r="I137" s="339" t="s">
        <v>804</v>
      </c>
      <c r="J137" s="339">
        <v>2024</v>
      </c>
      <c r="K137" s="339">
        <v>4500</v>
      </c>
      <c r="L137" s="339" t="s">
        <v>1766</v>
      </c>
    </row>
    <row r="138" spans="1:12" hidden="1">
      <c r="A138" s="339" t="s">
        <v>205</v>
      </c>
      <c r="B138" s="339" t="s">
        <v>314</v>
      </c>
      <c r="C138" s="339" t="s">
        <v>356</v>
      </c>
      <c r="D138" s="339" t="s">
        <v>18</v>
      </c>
      <c r="E138" s="339" t="s">
        <v>305</v>
      </c>
      <c r="F138" s="339" t="s">
        <v>809</v>
      </c>
      <c r="G138" s="339" t="s">
        <v>347</v>
      </c>
      <c r="H138" s="339" t="s">
        <v>805</v>
      </c>
      <c r="I138" s="339" t="s">
        <v>804</v>
      </c>
      <c r="J138" s="339">
        <v>2024</v>
      </c>
      <c r="K138" s="339">
        <v>7500</v>
      </c>
      <c r="L138" s="339" t="s">
        <v>1766</v>
      </c>
    </row>
    <row r="139" spans="1:12" hidden="1">
      <c r="A139" s="339" t="s">
        <v>210</v>
      </c>
      <c r="B139" s="339" t="s">
        <v>314</v>
      </c>
      <c r="C139" s="339" t="s">
        <v>354</v>
      </c>
      <c r="D139" s="339" t="s">
        <v>18</v>
      </c>
      <c r="E139" s="339" t="s">
        <v>305</v>
      </c>
      <c r="F139" s="339" t="s">
        <v>809</v>
      </c>
      <c r="G139" s="339" t="s">
        <v>347</v>
      </c>
      <c r="H139" s="339" t="s">
        <v>805</v>
      </c>
      <c r="I139" s="339" t="s">
        <v>804</v>
      </c>
      <c r="J139" s="339">
        <v>2024</v>
      </c>
      <c r="K139" s="339">
        <v>126132</v>
      </c>
      <c r="L139" s="339" t="s">
        <v>1766</v>
      </c>
    </row>
    <row r="140" spans="1:12" hidden="1">
      <c r="A140" s="339" t="s">
        <v>211</v>
      </c>
      <c r="B140" s="339" t="s">
        <v>314</v>
      </c>
      <c r="C140" s="339" t="s">
        <v>300</v>
      </c>
      <c r="D140" s="339" t="s">
        <v>18</v>
      </c>
      <c r="E140" s="339" t="s">
        <v>305</v>
      </c>
      <c r="F140" s="339" t="s">
        <v>809</v>
      </c>
      <c r="G140" s="339" t="s">
        <v>347</v>
      </c>
      <c r="H140" s="339" t="s">
        <v>805</v>
      </c>
      <c r="I140" s="339" t="s">
        <v>804</v>
      </c>
      <c r="J140" s="339">
        <v>2024</v>
      </c>
      <c r="K140" s="339">
        <v>36000</v>
      </c>
      <c r="L140" s="339" t="s">
        <v>1766</v>
      </c>
    </row>
    <row r="141" spans="1:12" hidden="1">
      <c r="A141" s="339" t="s">
        <v>212</v>
      </c>
      <c r="B141" s="339" t="s">
        <v>314</v>
      </c>
      <c r="C141" s="339" t="s">
        <v>903</v>
      </c>
      <c r="D141" s="339" t="s">
        <v>18</v>
      </c>
      <c r="E141" s="339" t="s">
        <v>305</v>
      </c>
      <c r="F141" s="339" t="s">
        <v>809</v>
      </c>
      <c r="G141" s="339" t="s">
        <v>347</v>
      </c>
      <c r="H141" s="339" t="s">
        <v>805</v>
      </c>
      <c r="I141" s="339" t="s">
        <v>804</v>
      </c>
      <c r="J141" s="339">
        <v>2024</v>
      </c>
      <c r="K141" s="339">
        <v>72426.25</v>
      </c>
      <c r="L141" s="339" t="s">
        <v>1766</v>
      </c>
    </row>
    <row r="142" spans="1:12" hidden="1">
      <c r="A142" s="339" t="s">
        <v>42</v>
      </c>
      <c r="B142" s="339" t="s">
        <v>314</v>
      </c>
      <c r="C142" s="339" t="s">
        <v>301</v>
      </c>
      <c r="D142" s="339" t="s">
        <v>18</v>
      </c>
      <c r="E142" s="339" t="s">
        <v>305</v>
      </c>
      <c r="F142" s="339" t="s">
        <v>809</v>
      </c>
      <c r="G142" s="339" t="s">
        <v>347</v>
      </c>
      <c r="H142" s="339" t="s">
        <v>805</v>
      </c>
      <c r="I142" s="339" t="s">
        <v>804</v>
      </c>
      <c r="J142" s="339">
        <v>2024</v>
      </c>
      <c r="K142" s="339">
        <v>36000</v>
      </c>
      <c r="L142" s="339" t="s">
        <v>1766</v>
      </c>
    </row>
    <row r="143" spans="1:12" hidden="1">
      <c r="A143" s="339" t="s">
        <v>42</v>
      </c>
      <c r="B143" s="339" t="s">
        <v>314</v>
      </c>
      <c r="C143" s="339" t="s">
        <v>214</v>
      </c>
      <c r="D143" s="339" t="s">
        <v>18</v>
      </c>
      <c r="E143" s="339" t="s">
        <v>305</v>
      </c>
      <c r="F143" s="339" t="s">
        <v>809</v>
      </c>
      <c r="G143" s="339" t="s">
        <v>347</v>
      </c>
      <c r="H143" s="339" t="s">
        <v>805</v>
      </c>
      <c r="I143" s="339" t="s">
        <v>804</v>
      </c>
      <c r="J143" s="339">
        <v>2024</v>
      </c>
      <c r="K143" s="339">
        <v>29909.1</v>
      </c>
      <c r="L143" s="339" t="s">
        <v>1766</v>
      </c>
    </row>
    <row r="144" spans="1:12" hidden="1">
      <c r="A144" s="339" t="s">
        <v>215</v>
      </c>
      <c r="B144" s="339" t="s">
        <v>314</v>
      </c>
      <c r="C144" s="339" t="s">
        <v>216</v>
      </c>
      <c r="D144" s="339" t="s">
        <v>18</v>
      </c>
      <c r="E144" s="339" t="s">
        <v>305</v>
      </c>
      <c r="F144" s="339" t="s">
        <v>809</v>
      </c>
      <c r="G144" s="339" t="s">
        <v>347</v>
      </c>
      <c r="H144" s="339" t="s">
        <v>805</v>
      </c>
      <c r="I144" s="339" t="s">
        <v>804</v>
      </c>
      <c r="J144" s="339">
        <v>2024</v>
      </c>
      <c r="K144" s="339">
        <v>-6750</v>
      </c>
      <c r="L144" s="339" t="s">
        <v>1766</v>
      </c>
    </row>
    <row r="145" spans="1:12" hidden="1">
      <c r="A145" s="339" t="s">
        <v>218</v>
      </c>
      <c r="B145" s="339" t="s">
        <v>314</v>
      </c>
      <c r="C145" s="339" t="s">
        <v>766</v>
      </c>
      <c r="D145" s="339" t="s">
        <v>18</v>
      </c>
      <c r="E145" s="339" t="s">
        <v>305</v>
      </c>
      <c r="F145" s="339" t="s">
        <v>809</v>
      </c>
      <c r="G145" s="339" t="s">
        <v>347</v>
      </c>
      <c r="H145" s="339" t="s">
        <v>805</v>
      </c>
      <c r="I145" s="339" t="s">
        <v>804</v>
      </c>
      <c r="J145" s="339">
        <v>2024</v>
      </c>
      <c r="K145" s="339">
        <v>10000</v>
      </c>
      <c r="L145" s="339" t="s">
        <v>1766</v>
      </c>
    </row>
    <row r="146" spans="1:12" hidden="1">
      <c r="A146" s="339">
        <v>870</v>
      </c>
      <c r="B146" s="339" t="s">
        <v>314</v>
      </c>
      <c r="C146" s="339" t="s">
        <v>277</v>
      </c>
      <c r="D146" s="339" t="s">
        <v>18</v>
      </c>
      <c r="E146" s="339" t="s">
        <v>305</v>
      </c>
      <c r="F146" s="339" t="s">
        <v>809</v>
      </c>
      <c r="G146" s="339" t="s">
        <v>347</v>
      </c>
      <c r="H146" s="339" t="s">
        <v>805</v>
      </c>
      <c r="I146" s="339" t="s">
        <v>804</v>
      </c>
      <c r="J146" s="339">
        <v>2024</v>
      </c>
      <c r="K146" s="339">
        <v>20000</v>
      </c>
      <c r="L146" s="339" t="s">
        <v>1766</v>
      </c>
    </row>
    <row r="147" spans="1:12" hidden="1">
      <c r="A147" s="339" t="s">
        <v>227</v>
      </c>
      <c r="B147" s="339" t="s">
        <v>314</v>
      </c>
      <c r="C147" s="339" t="s">
        <v>794</v>
      </c>
      <c r="D147" s="339" t="s">
        <v>18</v>
      </c>
      <c r="E147" s="339" t="s">
        <v>305</v>
      </c>
      <c r="F147" s="339" t="s">
        <v>809</v>
      </c>
      <c r="G147" s="339" t="s">
        <v>347</v>
      </c>
      <c r="H147" s="339" t="s">
        <v>805</v>
      </c>
      <c r="I147" s="339" t="s">
        <v>804</v>
      </c>
      <c r="J147" s="339">
        <v>2024</v>
      </c>
      <c r="K147" s="339">
        <v>24000</v>
      </c>
      <c r="L147" s="339" t="s">
        <v>1766</v>
      </c>
    </row>
    <row r="148" spans="1:12" hidden="1">
      <c r="A148" s="339" t="s">
        <v>10</v>
      </c>
      <c r="B148" s="339" t="s">
        <v>314</v>
      </c>
      <c r="C148" s="339" t="s">
        <v>1749</v>
      </c>
      <c r="D148" s="339" t="s">
        <v>18</v>
      </c>
      <c r="E148" s="339" t="s">
        <v>305</v>
      </c>
      <c r="F148" s="339" t="s">
        <v>809</v>
      </c>
      <c r="G148" s="339" t="s">
        <v>347</v>
      </c>
      <c r="H148" s="339" t="s">
        <v>805</v>
      </c>
      <c r="I148" s="339" t="s">
        <v>804</v>
      </c>
      <c r="J148" s="339">
        <v>2024</v>
      </c>
      <c r="K148" s="339">
        <v>69000</v>
      </c>
      <c r="L148" s="339" t="s">
        <v>1766</v>
      </c>
    </row>
    <row r="149" spans="1:12" hidden="1">
      <c r="A149" s="339" t="s">
        <v>234</v>
      </c>
      <c r="B149" s="339" t="s">
        <v>314</v>
      </c>
      <c r="C149" s="339" t="s">
        <v>235</v>
      </c>
      <c r="D149" s="339" t="s">
        <v>18</v>
      </c>
      <c r="E149" s="339" t="s">
        <v>305</v>
      </c>
      <c r="F149" s="339" t="s">
        <v>809</v>
      </c>
      <c r="G149" s="339" t="s">
        <v>347</v>
      </c>
      <c r="H149" s="339" t="s">
        <v>805</v>
      </c>
      <c r="I149" s="339" t="s">
        <v>804</v>
      </c>
      <c r="J149" s="339">
        <v>2024</v>
      </c>
      <c r="K149" s="339">
        <v>115800</v>
      </c>
      <c r="L149" s="339" t="s">
        <v>1766</v>
      </c>
    </row>
    <row r="150" spans="1:12" hidden="1">
      <c r="A150" s="339" t="s">
        <v>239</v>
      </c>
      <c r="B150" s="339" t="s">
        <v>314</v>
      </c>
      <c r="C150" s="339" t="s">
        <v>772</v>
      </c>
      <c r="D150" s="339" t="s">
        <v>18</v>
      </c>
      <c r="E150" s="339" t="s">
        <v>305</v>
      </c>
      <c r="F150" s="339" t="s">
        <v>809</v>
      </c>
      <c r="G150" s="339" t="s">
        <v>347</v>
      </c>
      <c r="H150" s="339" t="s">
        <v>805</v>
      </c>
      <c r="I150" s="339" t="s">
        <v>804</v>
      </c>
      <c r="J150" s="339">
        <v>2024</v>
      </c>
      <c r="K150" s="339">
        <v>75000</v>
      </c>
      <c r="L150" s="339" t="s">
        <v>1766</v>
      </c>
    </row>
    <row r="151" spans="1:12" hidden="1">
      <c r="A151" s="339" t="s">
        <v>240</v>
      </c>
      <c r="B151" s="339" t="s">
        <v>314</v>
      </c>
      <c r="C151" s="339" t="s">
        <v>788</v>
      </c>
      <c r="D151" s="339" t="s">
        <v>18</v>
      </c>
      <c r="E151" s="339" t="s">
        <v>305</v>
      </c>
      <c r="F151" s="339" t="s">
        <v>809</v>
      </c>
      <c r="G151" s="339" t="s">
        <v>347</v>
      </c>
      <c r="H151" s="339" t="s">
        <v>805</v>
      </c>
      <c r="I151" s="339" t="s">
        <v>804</v>
      </c>
      <c r="J151" s="339">
        <v>2024</v>
      </c>
      <c r="K151" s="339">
        <v>24500</v>
      </c>
      <c r="L151" s="339" t="s">
        <v>1766</v>
      </c>
    </row>
    <row r="152" spans="1:12" hidden="1">
      <c r="A152" s="339" t="s">
        <v>240</v>
      </c>
      <c r="B152" s="339" t="s">
        <v>314</v>
      </c>
      <c r="C152" s="339" t="s">
        <v>1750</v>
      </c>
      <c r="D152" s="339" t="s">
        <v>18</v>
      </c>
      <c r="E152" s="339" t="s">
        <v>305</v>
      </c>
      <c r="F152" s="339" t="s">
        <v>809</v>
      </c>
      <c r="G152" s="339" t="s">
        <v>347</v>
      </c>
      <c r="H152" s="339" t="s">
        <v>805</v>
      </c>
      <c r="I152" s="339" t="s">
        <v>804</v>
      </c>
      <c r="J152" s="339">
        <v>2024</v>
      </c>
      <c r="K152" s="339">
        <v>100000</v>
      </c>
      <c r="L152" s="339" t="s">
        <v>1766</v>
      </c>
    </row>
    <row r="153" spans="1:12" hidden="1">
      <c r="A153" s="339" t="s">
        <v>247</v>
      </c>
      <c r="B153" s="339" t="s">
        <v>314</v>
      </c>
      <c r="C153" s="339" t="s">
        <v>795</v>
      </c>
      <c r="D153" s="339" t="s">
        <v>18</v>
      </c>
      <c r="E153" s="339" t="s">
        <v>305</v>
      </c>
      <c r="F153" s="339" t="s">
        <v>809</v>
      </c>
      <c r="G153" s="339" t="s">
        <v>347</v>
      </c>
      <c r="H153" s="339" t="s">
        <v>805</v>
      </c>
      <c r="I153" s="339" t="s">
        <v>804</v>
      </c>
      <c r="J153" s="339">
        <v>2024</v>
      </c>
      <c r="K153" s="339">
        <v>31947.599999999999</v>
      </c>
      <c r="L153" s="339" t="s">
        <v>1766</v>
      </c>
    </row>
    <row r="154" spans="1:12" hidden="1">
      <c r="A154" s="339" t="s">
        <v>247</v>
      </c>
      <c r="B154" s="339" t="s">
        <v>314</v>
      </c>
      <c r="C154" s="339" t="s">
        <v>291</v>
      </c>
      <c r="D154" s="339" t="s">
        <v>18</v>
      </c>
      <c r="E154" s="339" t="s">
        <v>305</v>
      </c>
      <c r="F154" s="339" t="s">
        <v>809</v>
      </c>
      <c r="G154" s="339" t="s">
        <v>347</v>
      </c>
      <c r="H154" s="339" t="s">
        <v>805</v>
      </c>
      <c r="I154" s="339" t="s">
        <v>804</v>
      </c>
      <c r="J154" s="339">
        <v>2024</v>
      </c>
      <c r="K154" s="339">
        <v>36499.629999999997</v>
      </c>
      <c r="L154" s="339" t="s">
        <v>1766</v>
      </c>
    </row>
    <row r="155" spans="1:12" hidden="1">
      <c r="A155" s="339" t="s">
        <v>247</v>
      </c>
      <c r="B155" s="339" t="s">
        <v>314</v>
      </c>
      <c r="C155" s="339" t="s">
        <v>292</v>
      </c>
      <c r="D155" s="339" t="s">
        <v>18</v>
      </c>
      <c r="E155" s="339" t="s">
        <v>305</v>
      </c>
      <c r="F155" s="339" t="s">
        <v>809</v>
      </c>
      <c r="G155" s="339" t="s">
        <v>347</v>
      </c>
      <c r="H155" s="339" t="s">
        <v>805</v>
      </c>
      <c r="I155" s="339" t="s">
        <v>804</v>
      </c>
      <c r="J155" s="339">
        <v>2024</v>
      </c>
      <c r="K155" s="339">
        <v>381995</v>
      </c>
      <c r="L155" s="339" t="s">
        <v>1766</v>
      </c>
    </row>
    <row r="156" spans="1:12" hidden="1">
      <c r="A156" s="339" t="s">
        <v>98</v>
      </c>
      <c r="B156" s="339" t="s">
        <v>314</v>
      </c>
      <c r="C156" s="339" t="s">
        <v>249</v>
      </c>
      <c r="D156" s="339" t="s">
        <v>18</v>
      </c>
      <c r="E156" s="339" t="s">
        <v>305</v>
      </c>
      <c r="F156" s="339" t="s">
        <v>809</v>
      </c>
      <c r="G156" s="339" t="s">
        <v>347</v>
      </c>
      <c r="H156" s="339" t="s">
        <v>805</v>
      </c>
      <c r="I156" s="339" t="s">
        <v>804</v>
      </c>
      <c r="J156" s="339">
        <v>2024</v>
      </c>
      <c r="K156" s="339">
        <v>6000</v>
      </c>
      <c r="L156" s="339" t="s">
        <v>1766</v>
      </c>
    </row>
    <row r="157" spans="1:12" hidden="1">
      <c r="A157" s="339" t="s">
        <v>258</v>
      </c>
      <c r="B157" s="339" t="s">
        <v>314</v>
      </c>
      <c r="C157" s="339" t="s">
        <v>259</v>
      </c>
      <c r="D157" s="339" t="s">
        <v>18</v>
      </c>
      <c r="E157" s="339" t="s">
        <v>305</v>
      </c>
      <c r="F157" s="339" t="s">
        <v>809</v>
      </c>
      <c r="G157" s="339" t="s">
        <v>347</v>
      </c>
      <c r="H157" s="339" t="s">
        <v>805</v>
      </c>
      <c r="I157" s="339" t="s">
        <v>804</v>
      </c>
      <c r="J157" s="339">
        <v>2024</v>
      </c>
      <c r="K157" s="339">
        <v>361823</v>
      </c>
      <c r="L157" s="339" t="s">
        <v>1766</v>
      </c>
    </row>
    <row r="158" spans="1:12" hidden="1">
      <c r="A158" s="339" t="s">
        <v>196</v>
      </c>
      <c r="B158" s="339" t="s">
        <v>323</v>
      </c>
      <c r="C158" s="339" t="s">
        <v>328</v>
      </c>
      <c r="D158" s="339" t="s">
        <v>18</v>
      </c>
      <c r="E158" s="339" t="s">
        <v>108</v>
      </c>
      <c r="F158" s="339" t="s">
        <v>809</v>
      </c>
      <c r="G158" s="339" t="s">
        <v>347</v>
      </c>
      <c r="H158" s="339" t="s">
        <v>805</v>
      </c>
      <c r="I158" s="339" t="s">
        <v>804</v>
      </c>
      <c r="J158" s="339">
        <v>2024</v>
      </c>
      <c r="K158" s="339">
        <v>9562.5</v>
      </c>
      <c r="L158" s="339" t="s">
        <v>1766</v>
      </c>
    </row>
    <row r="159" spans="1:12" hidden="1">
      <c r="A159" s="339" t="s">
        <v>122</v>
      </c>
      <c r="B159" s="339" t="s">
        <v>323</v>
      </c>
      <c r="C159" s="339" t="s">
        <v>125</v>
      </c>
      <c r="D159" s="339" t="s">
        <v>18</v>
      </c>
      <c r="E159" s="339" t="s">
        <v>110</v>
      </c>
      <c r="F159" s="339" t="s">
        <v>809</v>
      </c>
      <c r="G159" s="339" t="s">
        <v>347</v>
      </c>
      <c r="H159" s="339" t="s">
        <v>805</v>
      </c>
      <c r="I159" s="339" t="s">
        <v>804</v>
      </c>
      <c r="J159" s="339">
        <v>2024</v>
      </c>
      <c r="K159" s="339">
        <v>33531</v>
      </c>
      <c r="L159" s="339" t="s">
        <v>1766</v>
      </c>
    </row>
    <row r="160" spans="1:12" hidden="1">
      <c r="A160" s="339" t="s">
        <v>122</v>
      </c>
      <c r="B160" s="339" t="s">
        <v>323</v>
      </c>
      <c r="C160" s="339" t="s">
        <v>123</v>
      </c>
      <c r="D160" s="339" t="s">
        <v>18</v>
      </c>
      <c r="E160" s="339" t="s">
        <v>110</v>
      </c>
      <c r="F160" s="339" t="s">
        <v>809</v>
      </c>
      <c r="G160" s="339" t="s">
        <v>347</v>
      </c>
      <c r="H160" s="339" t="s">
        <v>805</v>
      </c>
      <c r="I160" s="339" t="s">
        <v>804</v>
      </c>
      <c r="J160" s="339">
        <v>2024</v>
      </c>
      <c r="K160" s="339">
        <v>1108.8</v>
      </c>
      <c r="L160" s="339" t="s">
        <v>1766</v>
      </c>
    </row>
    <row r="161" spans="1:12" hidden="1">
      <c r="A161" s="339" t="s">
        <v>24</v>
      </c>
      <c r="B161" s="339" t="s">
        <v>323</v>
      </c>
      <c r="C161" s="339" t="s">
        <v>796</v>
      </c>
      <c r="D161" s="339" t="s">
        <v>18</v>
      </c>
      <c r="E161" s="339" t="s">
        <v>110</v>
      </c>
      <c r="F161" s="339" t="s">
        <v>809</v>
      </c>
      <c r="G161" s="339" t="s">
        <v>347</v>
      </c>
      <c r="H161" s="339" t="s">
        <v>805</v>
      </c>
      <c r="I161" s="339" t="s">
        <v>804</v>
      </c>
      <c r="J161" s="339">
        <v>2024</v>
      </c>
      <c r="K161" s="339">
        <v>10400</v>
      </c>
      <c r="L161" s="339" t="s">
        <v>1766</v>
      </c>
    </row>
    <row r="162" spans="1:12" hidden="1">
      <c r="A162" s="339" t="s">
        <v>26</v>
      </c>
      <c r="B162" s="339" t="s">
        <v>323</v>
      </c>
      <c r="C162" s="339" t="s">
        <v>152</v>
      </c>
      <c r="D162" s="339" t="s">
        <v>18</v>
      </c>
      <c r="E162" s="339" t="s">
        <v>110</v>
      </c>
      <c r="F162" s="339" t="s">
        <v>809</v>
      </c>
      <c r="G162" s="339" t="s">
        <v>347</v>
      </c>
      <c r="H162" s="339" t="s">
        <v>805</v>
      </c>
      <c r="I162" s="339" t="s">
        <v>804</v>
      </c>
      <c r="J162" s="339">
        <v>2024</v>
      </c>
      <c r="K162" s="339">
        <v>85078</v>
      </c>
      <c r="L162" s="339" t="s">
        <v>1766</v>
      </c>
    </row>
    <row r="163" spans="1:12" hidden="1">
      <c r="A163" s="339" t="s">
        <v>26</v>
      </c>
      <c r="B163" s="339" t="s">
        <v>323</v>
      </c>
      <c r="C163" s="339" t="s">
        <v>153</v>
      </c>
      <c r="D163" s="339" t="s">
        <v>18</v>
      </c>
      <c r="E163" s="339" t="s">
        <v>110</v>
      </c>
      <c r="F163" s="339" t="s">
        <v>809</v>
      </c>
      <c r="G163" s="339" t="s">
        <v>347</v>
      </c>
      <c r="H163" s="339" t="s">
        <v>805</v>
      </c>
      <c r="I163" s="339" t="s">
        <v>804</v>
      </c>
      <c r="J163" s="339">
        <v>2024</v>
      </c>
      <c r="K163" s="339">
        <v>73033.210000000006</v>
      </c>
      <c r="L163" s="339" t="s">
        <v>1766</v>
      </c>
    </row>
    <row r="164" spans="1:12" hidden="1">
      <c r="A164" s="339" t="s">
        <v>26</v>
      </c>
      <c r="B164" s="339" t="s">
        <v>323</v>
      </c>
      <c r="C164" s="339" t="s">
        <v>154</v>
      </c>
      <c r="D164" s="339" t="s">
        <v>18</v>
      </c>
      <c r="E164" s="339" t="s">
        <v>110</v>
      </c>
      <c r="F164" s="339" t="s">
        <v>809</v>
      </c>
      <c r="G164" s="339" t="s">
        <v>347</v>
      </c>
      <c r="H164" s="339" t="s">
        <v>805</v>
      </c>
      <c r="I164" s="339" t="s">
        <v>804</v>
      </c>
      <c r="J164" s="339">
        <v>2024</v>
      </c>
      <c r="K164" s="339">
        <v>144336.20000000001</v>
      </c>
      <c r="L164" s="339" t="s">
        <v>1766</v>
      </c>
    </row>
    <row r="165" spans="1:12" hidden="1">
      <c r="A165" s="339" t="s">
        <v>26</v>
      </c>
      <c r="B165" s="339" t="s">
        <v>323</v>
      </c>
      <c r="C165" s="339" t="s">
        <v>156</v>
      </c>
      <c r="D165" s="339" t="s">
        <v>18</v>
      </c>
      <c r="E165" s="339" t="s">
        <v>110</v>
      </c>
      <c r="F165" s="339" t="s">
        <v>809</v>
      </c>
      <c r="G165" s="339" t="s">
        <v>347</v>
      </c>
      <c r="H165" s="339" t="s">
        <v>805</v>
      </c>
      <c r="I165" s="339" t="s">
        <v>804</v>
      </c>
      <c r="J165" s="339">
        <v>2024</v>
      </c>
      <c r="K165" s="339">
        <v>29333.919999999998</v>
      </c>
      <c r="L165" s="339" t="s">
        <v>1766</v>
      </c>
    </row>
    <row r="166" spans="1:12" hidden="1">
      <c r="A166" s="339" t="s">
        <v>26</v>
      </c>
      <c r="B166" s="339" t="s">
        <v>323</v>
      </c>
      <c r="C166" s="339" t="s">
        <v>274</v>
      </c>
      <c r="D166" s="339" t="s">
        <v>18</v>
      </c>
      <c r="E166" s="339" t="s">
        <v>110</v>
      </c>
      <c r="F166" s="339" t="s">
        <v>809</v>
      </c>
      <c r="G166" s="339" t="s">
        <v>347</v>
      </c>
      <c r="H166" s="339" t="s">
        <v>805</v>
      </c>
      <c r="I166" s="339" t="s">
        <v>804</v>
      </c>
      <c r="J166" s="339">
        <v>2024</v>
      </c>
      <c r="K166" s="339">
        <v>24710</v>
      </c>
      <c r="L166" s="339" t="s">
        <v>1766</v>
      </c>
    </row>
    <row r="167" spans="1:12" hidden="1">
      <c r="A167" s="339" t="s">
        <v>26</v>
      </c>
      <c r="B167" s="339" t="s">
        <v>323</v>
      </c>
      <c r="C167" s="339" t="s">
        <v>352</v>
      </c>
      <c r="D167" s="339" t="s">
        <v>18</v>
      </c>
      <c r="E167" s="339" t="s">
        <v>110</v>
      </c>
      <c r="F167" s="339" t="s">
        <v>809</v>
      </c>
      <c r="G167" s="339" t="s">
        <v>347</v>
      </c>
      <c r="H167" s="339" t="s">
        <v>805</v>
      </c>
      <c r="I167" s="339" t="s">
        <v>804</v>
      </c>
      <c r="J167" s="339">
        <v>2024</v>
      </c>
      <c r="K167" s="339">
        <v>8500</v>
      </c>
      <c r="L167" s="339" t="s">
        <v>1766</v>
      </c>
    </row>
    <row r="168" spans="1:12" hidden="1">
      <c r="A168" s="339" t="s">
        <v>113</v>
      </c>
      <c r="B168" s="339" t="s">
        <v>323</v>
      </c>
      <c r="C168" s="339" t="s">
        <v>167</v>
      </c>
      <c r="D168" s="339" t="s">
        <v>18</v>
      </c>
      <c r="E168" s="339" t="s">
        <v>110</v>
      </c>
      <c r="F168" s="339" t="s">
        <v>809</v>
      </c>
      <c r="G168" s="339" t="s">
        <v>347</v>
      </c>
      <c r="H168" s="339" t="s">
        <v>805</v>
      </c>
      <c r="I168" s="339" t="s">
        <v>804</v>
      </c>
      <c r="J168" s="339">
        <v>2024</v>
      </c>
      <c r="K168" s="339">
        <v>4250</v>
      </c>
      <c r="L168" s="339" t="s">
        <v>1766</v>
      </c>
    </row>
    <row r="169" spans="1:12" hidden="1">
      <c r="A169" s="339" t="s">
        <v>113</v>
      </c>
      <c r="B169" s="339" t="s">
        <v>323</v>
      </c>
      <c r="C169" s="339" t="s">
        <v>743</v>
      </c>
      <c r="D169" s="339" t="s">
        <v>18</v>
      </c>
      <c r="E169" s="339" t="s">
        <v>110</v>
      </c>
      <c r="F169" s="339" t="s">
        <v>809</v>
      </c>
      <c r="G169" s="339" t="s">
        <v>347</v>
      </c>
      <c r="H169" s="339" t="s">
        <v>805</v>
      </c>
      <c r="I169" s="339" t="s">
        <v>804</v>
      </c>
      <c r="J169" s="339">
        <v>2024</v>
      </c>
      <c r="K169" s="339">
        <v>3333</v>
      </c>
      <c r="L169" s="339" t="s">
        <v>1766</v>
      </c>
    </row>
    <row r="170" spans="1:12" hidden="1">
      <c r="A170" s="339" t="s">
        <v>29</v>
      </c>
      <c r="B170" s="339" t="s">
        <v>323</v>
      </c>
      <c r="C170" s="339" t="s">
        <v>173</v>
      </c>
      <c r="D170" s="339" t="s">
        <v>18</v>
      </c>
      <c r="E170" s="339" t="s">
        <v>110</v>
      </c>
      <c r="F170" s="339" t="s">
        <v>809</v>
      </c>
      <c r="G170" s="339" t="s">
        <v>347</v>
      </c>
      <c r="H170" s="339" t="s">
        <v>805</v>
      </c>
      <c r="I170" s="339" t="s">
        <v>804</v>
      </c>
      <c r="J170" s="339">
        <v>2024</v>
      </c>
      <c r="K170" s="339">
        <v>19800</v>
      </c>
      <c r="L170" s="339" t="s">
        <v>1766</v>
      </c>
    </row>
    <row r="171" spans="1:12" hidden="1">
      <c r="A171" s="339" t="s">
        <v>29</v>
      </c>
      <c r="B171" s="339" t="s">
        <v>323</v>
      </c>
      <c r="C171" s="339" t="s">
        <v>797</v>
      </c>
      <c r="D171" s="339" t="s">
        <v>18</v>
      </c>
      <c r="E171" s="339" t="s">
        <v>110</v>
      </c>
      <c r="F171" s="339" t="s">
        <v>809</v>
      </c>
      <c r="G171" s="339" t="s">
        <v>347</v>
      </c>
      <c r="H171" s="339" t="s">
        <v>805</v>
      </c>
      <c r="I171" s="339" t="s">
        <v>804</v>
      </c>
      <c r="J171" s="339">
        <v>2024</v>
      </c>
      <c r="K171" s="339">
        <v>6867</v>
      </c>
      <c r="L171" s="339" t="s">
        <v>1766</v>
      </c>
    </row>
    <row r="172" spans="1:12" hidden="1">
      <c r="A172" s="339" t="s">
        <v>183</v>
      </c>
      <c r="B172" s="339" t="s">
        <v>323</v>
      </c>
      <c r="C172" s="339" t="s">
        <v>750</v>
      </c>
      <c r="D172" s="339" t="s">
        <v>18</v>
      </c>
      <c r="E172" s="339" t="s">
        <v>110</v>
      </c>
      <c r="F172" s="339" t="s">
        <v>809</v>
      </c>
      <c r="G172" s="339" t="s">
        <v>347</v>
      </c>
      <c r="H172" s="339" t="s">
        <v>805</v>
      </c>
      <c r="I172" s="339" t="s">
        <v>804</v>
      </c>
      <c r="J172" s="339">
        <v>2024</v>
      </c>
      <c r="K172" s="339">
        <v>8050</v>
      </c>
      <c r="L172" s="339" t="s">
        <v>1766</v>
      </c>
    </row>
    <row r="173" spans="1:12" hidden="1">
      <c r="A173" s="339" t="s">
        <v>183</v>
      </c>
      <c r="B173" s="339" t="s">
        <v>323</v>
      </c>
      <c r="C173" s="339" t="s">
        <v>752</v>
      </c>
      <c r="D173" s="339" t="s">
        <v>18</v>
      </c>
      <c r="E173" s="339" t="s">
        <v>110</v>
      </c>
      <c r="F173" s="339" t="s">
        <v>809</v>
      </c>
      <c r="G173" s="339" t="s">
        <v>347</v>
      </c>
      <c r="H173" s="339" t="s">
        <v>805</v>
      </c>
      <c r="I173" s="339" t="s">
        <v>804</v>
      </c>
      <c r="J173" s="339">
        <v>2024</v>
      </c>
      <c r="K173" s="339">
        <v>10043</v>
      </c>
      <c r="L173" s="339" t="s">
        <v>1766</v>
      </c>
    </row>
    <row r="174" spans="1:12" hidden="1">
      <c r="A174" s="339" t="s">
        <v>30</v>
      </c>
      <c r="B174" s="339" t="s">
        <v>323</v>
      </c>
      <c r="C174" s="339" t="s">
        <v>185</v>
      </c>
      <c r="D174" s="339" t="s">
        <v>18</v>
      </c>
      <c r="E174" s="339" t="s">
        <v>110</v>
      </c>
      <c r="F174" s="339" t="s">
        <v>809</v>
      </c>
      <c r="G174" s="339" t="s">
        <v>347</v>
      </c>
      <c r="H174" s="339" t="s">
        <v>805</v>
      </c>
      <c r="I174" s="339" t="s">
        <v>804</v>
      </c>
      <c r="J174" s="339">
        <v>2024</v>
      </c>
      <c r="K174" s="339">
        <v>19360</v>
      </c>
      <c r="L174" s="339" t="s">
        <v>1766</v>
      </c>
    </row>
    <row r="175" spans="1:12" hidden="1">
      <c r="A175" s="339" t="s">
        <v>191</v>
      </c>
      <c r="B175" s="339" t="s">
        <v>323</v>
      </c>
      <c r="C175" s="339" t="s">
        <v>798</v>
      </c>
      <c r="D175" s="339" t="s">
        <v>18</v>
      </c>
      <c r="E175" s="339" t="s">
        <v>110</v>
      </c>
      <c r="F175" s="339" t="s">
        <v>809</v>
      </c>
      <c r="G175" s="339" t="s">
        <v>347</v>
      </c>
      <c r="H175" s="339" t="s">
        <v>805</v>
      </c>
      <c r="I175" s="339" t="s">
        <v>804</v>
      </c>
      <c r="J175" s="339">
        <v>2024</v>
      </c>
      <c r="K175" s="339">
        <v>5108.75</v>
      </c>
      <c r="L175" s="339" t="s">
        <v>1766</v>
      </c>
    </row>
    <row r="176" spans="1:12" hidden="1">
      <c r="A176" s="339" t="s">
        <v>285</v>
      </c>
      <c r="B176" s="339" t="s">
        <v>323</v>
      </c>
      <c r="C176" s="339" t="s">
        <v>286</v>
      </c>
      <c r="D176" s="339" t="s">
        <v>18</v>
      </c>
      <c r="E176" s="339" t="s">
        <v>110</v>
      </c>
      <c r="F176" s="339" t="s">
        <v>809</v>
      </c>
      <c r="G176" s="339" t="s">
        <v>347</v>
      </c>
      <c r="H176" s="339" t="s">
        <v>805</v>
      </c>
      <c r="I176" s="339" t="s">
        <v>804</v>
      </c>
      <c r="J176" s="339">
        <v>2024</v>
      </c>
      <c r="K176" s="339">
        <v>25410</v>
      </c>
      <c r="L176" s="339" t="s">
        <v>1766</v>
      </c>
    </row>
    <row r="177" spans="1:12" hidden="1">
      <c r="A177" s="339" t="s">
        <v>196</v>
      </c>
      <c r="B177" s="339" t="s">
        <v>323</v>
      </c>
      <c r="C177" s="339" t="s">
        <v>327</v>
      </c>
      <c r="D177" s="339" t="s">
        <v>18</v>
      </c>
      <c r="E177" s="339" t="s">
        <v>110</v>
      </c>
      <c r="F177" s="339" t="s">
        <v>809</v>
      </c>
      <c r="G177" s="339" t="s">
        <v>347</v>
      </c>
      <c r="H177" s="339" t="s">
        <v>805</v>
      </c>
      <c r="I177" s="339" t="s">
        <v>804</v>
      </c>
      <c r="J177" s="339">
        <v>2024</v>
      </c>
      <c r="K177" s="339">
        <v>9633.0499999999993</v>
      </c>
      <c r="L177" s="339" t="s">
        <v>1766</v>
      </c>
    </row>
    <row r="178" spans="1:12" hidden="1">
      <c r="A178" s="339" t="s">
        <v>196</v>
      </c>
      <c r="B178" s="339" t="s">
        <v>323</v>
      </c>
      <c r="C178" s="339" t="s">
        <v>198</v>
      </c>
      <c r="D178" s="339" t="s">
        <v>18</v>
      </c>
      <c r="E178" s="339" t="s">
        <v>110</v>
      </c>
      <c r="F178" s="339" t="s">
        <v>809</v>
      </c>
      <c r="G178" s="339" t="s">
        <v>347</v>
      </c>
      <c r="H178" s="339" t="s">
        <v>805</v>
      </c>
      <c r="I178" s="339" t="s">
        <v>804</v>
      </c>
      <c r="J178" s="339">
        <v>2024</v>
      </c>
      <c r="K178" s="339">
        <v>7920</v>
      </c>
      <c r="L178" s="339" t="s">
        <v>1766</v>
      </c>
    </row>
    <row r="179" spans="1:12" hidden="1">
      <c r="A179" s="339" t="s">
        <v>42</v>
      </c>
      <c r="B179" s="339" t="s">
        <v>323</v>
      </c>
      <c r="C179" s="339" t="s">
        <v>329</v>
      </c>
      <c r="D179" s="339" t="s">
        <v>18</v>
      </c>
      <c r="E179" s="339" t="s">
        <v>110</v>
      </c>
      <c r="F179" s="339" t="s">
        <v>809</v>
      </c>
      <c r="G179" s="339" t="s">
        <v>347</v>
      </c>
      <c r="H179" s="339" t="s">
        <v>805</v>
      </c>
      <c r="I179" s="339" t="s">
        <v>804</v>
      </c>
      <c r="J179" s="339">
        <v>2024</v>
      </c>
      <c r="K179" s="339">
        <v>5950</v>
      </c>
      <c r="L179" s="339" t="s">
        <v>1766</v>
      </c>
    </row>
    <row r="180" spans="1:12" hidden="1">
      <c r="A180" s="339" t="s">
        <v>42</v>
      </c>
      <c r="B180" s="339" t="s">
        <v>323</v>
      </c>
      <c r="C180" s="339" t="s">
        <v>330</v>
      </c>
      <c r="D180" s="339" t="s">
        <v>18</v>
      </c>
      <c r="E180" s="339" t="s">
        <v>110</v>
      </c>
      <c r="F180" s="339" t="s">
        <v>809</v>
      </c>
      <c r="G180" s="339" t="s">
        <v>347</v>
      </c>
      <c r="H180" s="339" t="s">
        <v>805</v>
      </c>
      <c r="I180" s="339" t="s">
        <v>804</v>
      </c>
      <c r="J180" s="339">
        <v>2024</v>
      </c>
      <c r="K180" s="339">
        <v>4250</v>
      </c>
      <c r="L180" s="339" t="s">
        <v>1766</v>
      </c>
    </row>
    <row r="181" spans="1:12" hidden="1">
      <c r="A181" s="339" t="s">
        <v>42</v>
      </c>
      <c r="B181" s="339" t="s">
        <v>323</v>
      </c>
      <c r="C181" s="339" t="s">
        <v>764</v>
      </c>
      <c r="D181" s="339" t="s">
        <v>18</v>
      </c>
      <c r="E181" s="339" t="s">
        <v>110</v>
      </c>
      <c r="F181" s="339" t="s">
        <v>809</v>
      </c>
      <c r="G181" s="339" t="s">
        <v>347</v>
      </c>
      <c r="H181" s="339" t="s">
        <v>805</v>
      </c>
      <c r="I181" s="339" t="s">
        <v>804</v>
      </c>
      <c r="J181" s="339">
        <v>2024</v>
      </c>
      <c r="K181" s="339">
        <v>17000</v>
      </c>
      <c r="L181" s="339" t="s">
        <v>1766</v>
      </c>
    </row>
    <row r="182" spans="1:12" hidden="1">
      <c r="A182" s="339" t="s">
        <v>247</v>
      </c>
      <c r="B182" s="339" t="s">
        <v>323</v>
      </c>
      <c r="C182" s="339" t="s">
        <v>789</v>
      </c>
      <c r="D182" s="339" t="s">
        <v>18</v>
      </c>
      <c r="E182" s="339" t="s">
        <v>110</v>
      </c>
      <c r="F182" s="339" t="s">
        <v>809</v>
      </c>
      <c r="G182" s="339" t="s">
        <v>347</v>
      </c>
      <c r="H182" s="339" t="s">
        <v>805</v>
      </c>
      <c r="I182" s="339" t="s">
        <v>804</v>
      </c>
      <c r="J182" s="339">
        <v>2024</v>
      </c>
      <c r="K182" s="339">
        <v>4400</v>
      </c>
      <c r="L182" s="339" t="s">
        <v>1766</v>
      </c>
    </row>
    <row r="183" spans="1:12" hidden="1">
      <c r="A183" s="339" t="s">
        <v>26</v>
      </c>
      <c r="B183" s="339" t="s">
        <v>323</v>
      </c>
      <c r="C183" s="339" t="s">
        <v>157</v>
      </c>
      <c r="D183" s="339" t="s">
        <v>18</v>
      </c>
      <c r="E183" s="339" t="s">
        <v>111</v>
      </c>
      <c r="F183" s="339" t="s">
        <v>809</v>
      </c>
      <c r="G183" s="339" t="s">
        <v>347</v>
      </c>
      <c r="H183" s="339" t="s">
        <v>805</v>
      </c>
      <c r="I183" s="339" t="s">
        <v>804</v>
      </c>
      <c r="J183" s="339">
        <v>2024</v>
      </c>
      <c r="K183" s="339">
        <v>37750</v>
      </c>
      <c r="L183" s="339" t="s">
        <v>1766</v>
      </c>
    </row>
    <row r="184" spans="1:12" hidden="1">
      <c r="A184" s="339" t="s">
        <v>26</v>
      </c>
      <c r="B184" s="339" t="s">
        <v>323</v>
      </c>
      <c r="C184" s="339" t="s">
        <v>1075</v>
      </c>
      <c r="D184" s="339" t="s">
        <v>18</v>
      </c>
      <c r="E184" s="339" t="s">
        <v>111</v>
      </c>
      <c r="F184" s="339" t="s">
        <v>809</v>
      </c>
      <c r="G184" s="339" t="s">
        <v>347</v>
      </c>
      <c r="H184" s="339" t="s">
        <v>805</v>
      </c>
      <c r="I184" s="339" t="s">
        <v>804</v>
      </c>
      <c r="J184" s="339">
        <v>2024</v>
      </c>
      <c r="K184" s="339">
        <v>2178</v>
      </c>
      <c r="L184" s="339" t="s">
        <v>1766</v>
      </c>
    </row>
    <row r="185" spans="1:12" hidden="1">
      <c r="A185" s="339" t="s">
        <v>26</v>
      </c>
      <c r="B185" s="339" t="s">
        <v>323</v>
      </c>
      <c r="C185" s="339" t="s">
        <v>776</v>
      </c>
      <c r="D185" s="339" t="s">
        <v>18</v>
      </c>
      <c r="E185" s="339" t="s">
        <v>111</v>
      </c>
      <c r="F185" s="339" t="s">
        <v>809</v>
      </c>
      <c r="G185" s="339" t="s">
        <v>347</v>
      </c>
      <c r="H185" s="339" t="s">
        <v>805</v>
      </c>
      <c r="I185" s="339" t="s">
        <v>804</v>
      </c>
      <c r="J185" s="339">
        <v>2024</v>
      </c>
      <c r="K185" s="339">
        <v>52262.81</v>
      </c>
      <c r="L185" s="339" t="s">
        <v>1766</v>
      </c>
    </row>
    <row r="186" spans="1:12" hidden="1">
      <c r="A186" s="339" t="s">
        <v>113</v>
      </c>
      <c r="B186" s="339" t="s">
        <v>323</v>
      </c>
      <c r="C186" s="339" t="s">
        <v>353</v>
      </c>
      <c r="D186" s="339" t="s">
        <v>18</v>
      </c>
      <c r="E186" s="339" t="s">
        <v>111</v>
      </c>
      <c r="F186" s="339" t="s">
        <v>809</v>
      </c>
      <c r="G186" s="339" t="s">
        <v>347</v>
      </c>
      <c r="H186" s="339" t="s">
        <v>805</v>
      </c>
      <c r="I186" s="339" t="s">
        <v>804</v>
      </c>
      <c r="J186" s="339">
        <v>2024</v>
      </c>
      <c r="K186" s="339">
        <v>38675</v>
      </c>
      <c r="L186" s="339" t="s">
        <v>1766</v>
      </c>
    </row>
    <row r="187" spans="1:12" hidden="1">
      <c r="A187" s="339" t="s">
        <v>29</v>
      </c>
      <c r="B187" s="339" t="s">
        <v>323</v>
      </c>
      <c r="C187" s="339" t="s">
        <v>1076</v>
      </c>
      <c r="D187" s="339" t="s">
        <v>18</v>
      </c>
      <c r="E187" s="339" t="s">
        <v>111</v>
      </c>
      <c r="F187" s="339" t="s">
        <v>809</v>
      </c>
      <c r="G187" s="339" t="s">
        <v>347</v>
      </c>
      <c r="H187" s="339" t="s">
        <v>805</v>
      </c>
      <c r="I187" s="339" t="s">
        <v>804</v>
      </c>
      <c r="J187" s="339">
        <v>2024</v>
      </c>
      <c r="K187" s="339">
        <v>4400</v>
      </c>
      <c r="L187" s="339" t="s">
        <v>1766</v>
      </c>
    </row>
    <row r="188" spans="1:12" hidden="1">
      <c r="A188" s="339" t="s">
        <v>183</v>
      </c>
      <c r="B188" s="339" t="s">
        <v>323</v>
      </c>
      <c r="C188" s="339" t="s">
        <v>751</v>
      </c>
      <c r="D188" s="339" t="s">
        <v>18</v>
      </c>
      <c r="E188" s="339" t="s">
        <v>111</v>
      </c>
      <c r="F188" s="339" t="s">
        <v>809</v>
      </c>
      <c r="G188" s="339" t="s">
        <v>347</v>
      </c>
      <c r="H188" s="339" t="s">
        <v>805</v>
      </c>
      <c r="I188" s="339" t="s">
        <v>804</v>
      </c>
      <c r="J188" s="339">
        <v>2024</v>
      </c>
      <c r="K188" s="339">
        <v>33060.9</v>
      </c>
      <c r="L188" s="339" t="s">
        <v>1766</v>
      </c>
    </row>
    <row r="189" spans="1:12" hidden="1">
      <c r="A189" s="339" t="s">
        <v>283</v>
      </c>
      <c r="B189" s="339" t="s">
        <v>323</v>
      </c>
      <c r="C189" s="339" t="s">
        <v>284</v>
      </c>
      <c r="D189" s="339" t="s">
        <v>18</v>
      </c>
      <c r="E189" s="339" t="s">
        <v>111</v>
      </c>
      <c r="F189" s="339" t="s">
        <v>809</v>
      </c>
      <c r="G189" s="339" t="s">
        <v>347</v>
      </c>
      <c r="H189" s="339" t="s">
        <v>805</v>
      </c>
      <c r="I189" s="339" t="s">
        <v>804</v>
      </c>
      <c r="J189" s="339">
        <v>2024</v>
      </c>
      <c r="K189" s="339">
        <v>22000</v>
      </c>
      <c r="L189" s="339" t="s">
        <v>1766</v>
      </c>
    </row>
    <row r="190" spans="1:12" hidden="1">
      <c r="A190" s="339" t="s">
        <v>191</v>
      </c>
      <c r="B190" s="339" t="s">
        <v>323</v>
      </c>
      <c r="C190" s="339" t="s">
        <v>299</v>
      </c>
      <c r="D190" s="339" t="s">
        <v>18</v>
      </c>
      <c r="E190" s="339" t="s">
        <v>111</v>
      </c>
      <c r="F190" s="339" t="s">
        <v>809</v>
      </c>
      <c r="G190" s="339" t="s">
        <v>347</v>
      </c>
      <c r="H190" s="339" t="s">
        <v>805</v>
      </c>
      <c r="I190" s="339" t="s">
        <v>804</v>
      </c>
      <c r="J190" s="339">
        <v>2024</v>
      </c>
      <c r="K190" s="339">
        <v>44000</v>
      </c>
      <c r="L190" s="339" t="s">
        <v>1766</v>
      </c>
    </row>
    <row r="191" spans="1:12" hidden="1">
      <c r="A191" s="339" t="s">
        <v>196</v>
      </c>
      <c r="B191" s="339" t="s">
        <v>323</v>
      </c>
      <c r="C191" s="339" t="s">
        <v>197</v>
      </c>
      <c r="D191" s="339" t="s">
        <v>18</v>
      </c>
      <c r="E191" s="339" t="s">
        <v>111</v>
      </c>
      <c r="F191" s="339" t="s">
        <v>809</v>
      </c>
      <c r="G191" s="339" t="s">
        <v>347</v>
      </c>
      <c r="H191" s="339" t="s">
        <v>805</v>
      </c>
      <c r="I191" s="339" t="s">
        <v>804</v>
      </c>
      <c r="J191" s="339">
        <v>2024</v>
      </c>
      <c r="K191" s="339">
        <v>9633.0499999999993</v>
      </c>
      <c r="L191" s="339" t="s">
        <v>1766</v>
      </c>
    </row>
    <row r="192" spans="1:12" hidden="1">
      <c r="A192" s="339" t="s">
        <v>210</v>
      </c>
      <c r="B192" s="339" t="s">
        <v>323</v>
      </c>
      <c r="C192" s="339" t="s">
        <v>763</v>
      </c>
      <c r="D192" s="339" t="s">
        <v>18</v>
      </c>
      <c r="E192" s="339" t="s">
        <v>111</v>
      </c>
      <c r="F192" s="339" t="s">
        <v>809</v>
      </c>
      <c r="G192" s="339" t="s">
        <v>347</v>
      </c>
      <c r="H192" s="339" t="s">
        <v>805</v>
      </c>
      <c r="I192" s="339" t="s">
        <v>804</v>
      </c>
      <c r="J192" s="339">
        <v>2024</v>
      </c>
      <c r="K192" s="339">
        <v>41570.949999999997</v>
      </c>
      <c r="L192" s="339" t="s">
        <v>1766</v>
      </c>
    </row>
    <row r="193" spans="1:12" hidden="1">
      <c r="A193" s="339" t="s">
        <v>215</v>
      </c>
      <c r="B193" s="339" t="s">
        <v>323</v>
      </c>
      <c r="C193" s="339" t="s">
        <v>217</v>
      </c>
      <c r="D193" s="339" t="s">
        <v>18</v>
      </c>
      <c r="E193" s="339" t="s">
        <v>111</v>
      </c>
      <c r="F193" s="339" t="s">
        <v>809</v>
      </c>
      <c r="G193" s="339" t="s">
        <v>347</v>
      </c>
      <c r="H193" s="339" t="s">
        <v>805</v>
      </c>
      <c r="I193" s="339" t="s">
        <v>804</v>
      </c>
      <c r="J193" s="339">
        <v>2024</v>
      </c>
      <c r="K193" s="339">
        <v>10207.129999999999</v>
      </c>
      <c r="L193" s="339" t="s">
        <v>1766</v>
      </c>
    </row>
    <row r="194" spans="1:12" hidden="1">
      <c r="A194" s="339" t="s">
        <v>227</v>
      </c>
      <c r="B194" s="339" t="s">
        <v>323</v>
      </c>
      <c r="C194" s="339" t="s">
        <v>794</v>
      </c>
      <c r="D194" s="339" t="s">
        <v>18</v>
      </c>
      <c r="E194" s="339" t="s">
        <v>111</v>
      </c>
      <c r="F194" s="339" t="s">
        <v>809</v>
      </c>
      <c r="G194" s="339" t="s">
        <v>347</v>
      </c>
      <c r="H194" s="339" t="s">
        <v>805</v>
      </c>
      <c r="I194" s="339" t="s">
        <v>804</v>
      </c>
      <c r="J194" s="339">
        <v>2024</v>
      </c>
      <c r="K194" s="339">
        <v>1795.62</v>
      </c>
      <c r="L194" s="339" t="s">
        <v>1766</v>
      </c>
    </row>
    <row r="195" spans="1:12" hidden="1">
      <c r="A195" s="339" t="s">
        <v>247</v>
      </c>
      <c r="B195" s="339" t="s">
        <v>323</v>
      </c>
      <c r="C195" s="339" t="s">
        <v>1077</v>
      </c>
      <c r="D195" s="339" t="s">
        <v>18</v>
      </c>
      <c r="E195" s="339" t="s">
        <v>111</v>
      </c>
      <c r="F195" s="339" t="s">
        <v>809</v>
      </c>
      <c r="G195" s="339" t="s">
        <v>347</v>
      </c>
      <c r="H195" s="339" t="s">
        <v>805</v>
      </c>
      <c r="I195" s="339" t="s">
        <v>804</v>
      </c>
      <c r="J195" s="339">
        <v>2024</v>
      </c>
      <c r="K195" s="339">
        <v>6520</v>
      </c>
      <c r="L195" s="339" t="s">
        <v>1766</v>
      </c>
    </row>
    <row r="196" spans="1:12" hidden="1">
      <c r="A196" s="339" t="s">
        <v>247</v>
      </c>
      <c r="B196" s="339" t="s">
        <v>323</v>
      </c>
      <c r="C196" s="339" t="s">
        <v>290</v>
      </c>
      <c r="D196" s="339" t="s">
        <v>18</v>
      </c>
      <c r="E196" s="339" t="s">
        <v>111</v>
      </c>
      <c r="F196" s="339" t="s">
        <v>809</v>
      </c>
      <c r="G196" s="339" t="s">
        <v>347</v>
      </c>
      <c r="H196" s="339" t="s">
        <v>805</v>
      </c>
      <c r="I196" s="339" t="s">
        <v>804</v>
      </c>
      <c r="J196" s="339">
        <v>2024</v>
      </c>
      <c r="K196" s="339">
        <v>45916.67</v>
      </c>
      <c r="L196" s="339" t="s">
        <v>1766</v>
      </c>
    </row>
    <row r="197" spans="1:12" hidden="1">
      <c r="A197" s="339" t="s">
        <v>26</v>
      </c>
      <c r="B197" s="339" t="s">
        <v>323</v>
      </c>
      <c r="C197" s="339" t="s">
        <v>1075</v>
      </c>
      <c r="D197" s="339" t="s">
        <v>18</v>
      </c>
      <c r="E197" s="339" t="s">
        <v>305</v>
      </c>
      <c r="F197" s="339" t="s">
        <v>809</v>
      </c>
      <c r="G197" s="339" t="s">
        <v>347</v>
      </c>
      <c r="H197" s="339" t="s">
        <v>805</v>
      </c>
      <c r="I197" s="339" t="s">
        <v>804</v>
      </c>
      <c r="J197" s="339">
        <v>2024</v>
      </c>
      <c r="K197" s="339">
        <v>1400</v>
      </c>
      <c r="L197" s="339" t="s">
        <v>1766</v>
      </c>
    </row>
    <row r="198" spans="1:12" hidden="1">
      <c r="A198" s="339" t="s">
        <v>26</v>
      </c>
      <c r="B198" s="339" t="s">
        <v>323</v>
      </c>
      <c r="C198" s="339" t="s">
        <v>363</v>
      </c>
      <c r="D198" s="339" t="s">
        <v>18</v>
      </c>
      <c r="E198" s="339" t="s">
        <v>305</v>
      </c>
      <c r="F198" s="339" t="s">
        <v>809</v>
      </c>
      <c r="G198" s="339" t="s">
        <v>347</v>
      </c>
      <c r="H198" s="339" t="s">
        <v>805</v>
      </c>
      <c r="I198" s="339" t="s">
        <v>804</v>
      </c>
      <c r="J198" s="339">
        <v>2024</v>
      </c>
      <c r="K198" s="339">
        <v>-5000</v>
      </c>
      <c r="L198" s="339" t="s">
        <v>1766</v>
      </c>
    </row>
    <row r="199" spans="1:12" hidden="1">
      <c r="A199" s="339" t="s">
        <v>215</v>
      </c>
      <c r="B199" s="339" t="s">
        <v>323</v>
      </c>
      <c r="C199" s="339" t="s">
        <v>175</v>
      </c>
      <c r="D199" s="339" t="s">
        <v>18</v>
      </c>
      <c r="E199" s="339" t="s">
        <v>305</v>
      </c>
      <c r="F199" s="339" t="s">
        <v>809</v>
      </c>
      <c r="G199" s="339" t="s">
        <v>347</v>
      </c>
      <c r="H199" s="339" t="s">
        <v>805</v>
      </c>
      <c r="I199" s="339" t="s">
        <v>804</v>
      </c>
      <c r="J199" s="339">
        <v>2024</v>
      </c>
      <c r="K199" s="339">
        <v>22500</v>
      </c>
      <c r="L199" s="339" t="s">
        <v>1766</v>
      </c>
    </row>
    <row r="200" spans="1:12" hidden="1">
      <c r="A200" s="339" t="s">
        <v>247</v>
      </c>
      <c r="B200" s="339" t="s">
        <v>323</v>
      </c>
      <c r="C200" s="339" t="s">
        <v>293</v>
      </c>
      <c r="D200" s="339" t="s">
        <v>18</v>
      </c>
      <c r="E200" s="339" t="s">
        <v>305</v>
      </c>
      <c r="F200" s="339" t="s">
        <v>809</v>
      </c>
      <c r="G200" s="339" t="s">
        <v>347</v>
      </c>
      <c r="H200" s="339" t="s">
        <v>805</v>
      </c>
      <c r="I200" s="339" t="s">
        <v>804</v>
      </c>
      <c r="J200" s="339">
        <v>2024</v>
      </c>
      <c r="K200" s="339">
        <v>85016.63</v>
      </c>
      <c r="L200" s="339" t="s">
        <v>1766</v>
      </c>
    </row>
    <row r="201" spans="1:12" hidden="1">
      <c r="A201" s="339" t="s">
        <v>102</v>
      </c>
      <c r="B201" s="339" t="s">
        <v>323</v>
      </c>
      <c r="C201" s="339" t="s">
        <v>908</v>
      </c>
      <c r="D201" s="339" t="s">
        <v>18</v>
      </c>
      <c r="E201" s="339" t="s">
        <v>305</v>
      </c>
      <c r="F201" s="339" t="s">
        <v>809</v>
      </c>
      <c r="G201" s="339" t="s">
        <v>347</v>
      </c>
      <c r="H201" s="339" t="s">
        <v>805</v>
      </c>
      <c r="I201" s="339" t="s">
        <v>804</v>
      </c>
      <c r="J201" s="339">
        <v>2024</v>
      </c>
      <c r="K201" s="339">
        <v>5700</v>
      </c>
      <c r="L201" s="339" t="s">
        <v>1766</v>
      </c>
    </row>
    <row r="202" spans="1:12" hidden="1">
      <c r="A202" s="339" t="s">
        <v>183</v>
      </c>
      <c r="B202" s="339" t="s">
        <v>323</v>
      </c>
      <c r="C202" s="339" t="s">
        <v>1078</v>
      </c>
      <c r="D202" s="339" t="s">
        <v>18</v>
      </c>
      <c r="E202" s="339" t="s">
        <v>849</v>
      </c>
      <c r="F202" s="339" t="s">
        <v>809</v>
      </c>
      <c r="G202" s="339" t="s">
        <v>347</v>
      </c>
      <c r="H202" s="339" t="s">
        <v>805</v>
      </c>
      <c r="I202" s="339" t="s">
        <v>804</v>
      </c>
      <c r="J202" s="339">
        <v>2024</v>
      </c>
      <c r="K202" s="339">
        <v>687.85</v>
      </c>
      <c r="L202" s="339" t="s">
        <v>1766</v>
      </c>
    </row>
    <row r="203" spans="1:12">
      <c r="A203" s="339" t="s">
        <v>120</v>
      </c>
      <c r="B203" s="339" t="s">
        <v>333</v>
      </c>
      <c r="C203" s="339" t="s">
        <v>121</v>
      </c>
      <c r="D203" s="339" t="s">
        <v>18</v>
      </c>
      <c r="E203" s="339" t="s">
        <v>12</v>
      </c>
      <c r="F203" s="339" t="s">
        <v>809</v>
      </c>
      <c r="G203" s="339" t="s">
        <v>347</v>
      </c>
      <c r="H203" s="339" t="s">
        <v>805</v>
      </c>
      <c r="I203" s="339" t="s">
        <v>804</v>
      </c>
      <c r="J203" s="339">
        <v>2024</v>
      </c>
      <c r="K203" s="339">
        <v>11250</v>
      </c>
      <c r="L203" s="339" t="s">
        <v>1766</v>
      </c>
    </row>
    <row r="204" spans="1:12">
      <c r="A204" s="339" t="s">
        <v>132</v>
      </c>
      <c r="B204" s="339" t="s">
        <v>333</v>
      </c>
      <c r="C204" s="339" t="s">
        <v>133</v>
      </c>
      <c r="D204" s="339" t="s">
        <v>18</v>
      </c>
      <c r="E204" s="339" t="s">
        <v>12</v>
      </c>
      <c r="F204" s="339" t="s">
        <v>809</v>
      </c>
      <c r="G204" s="339" t="s">
        <v>347</v>
      </c>
      <c r="H204" s="339" t="s">
        <v>805</v>
      </c>
      <c r="I204" s="339" t="s">
        <v>804</v>
      </c>
      <c r="J204" s="339">
        <v>2024</v>
      </c>
      <c r="K204" s="339">
        <v>26250</v>
      </c>
      <c r="L204" s="339" t="s">
        <v>1766</v>
      </c>
    </row>
    <row r="205" spans="1:12">
      <c r="A205" s="339" t="s">
        <v>26</v>
      </c>
      <c r="B205" s="339" t="s">
        <v>333</v>
      </c>
      <c r="C205" s="339" t="s">
        <v>1079</v>
      </c>
      <c r="D205" s="339" t="s">
        <v>18</v>
      </c>
      <c r="E205" s="339" t="s">
        <v>12</v>
      </c>
      <c r="F205" s="339" t="s">
        <v>809</v>
      </c>
      <c r="G205" s="339" t="s">
        <v>347</v>
      </c>
      <c r="H205" s="339" t="s">
        <v>805</v>
      </c>
      <c r="I205" s="339" t="s">
        <v>804</v>
      </c>
      <c r="J205" s="339">
        <v>2024</v>
      </c>
      <c r="K205" s="339">
        <v>2064.04</v>
      </c>
      <c r="L205" s="339" t="s">
        <v>1766</v>
      </c>
    </row>
    <row r="206" spans="1:12">
      <c r="A206" s="339" t="s">
        <v>113</v>
      </c>
      <c r="B206" s="339" t="s">
        <v>333</v>
      </c>
      <c r="C206" s="339" t="s">
        <v>1080</v>
      </c>
      <c r="D206" s="339" t="s">
        <v>18</v>
      </c>
      <c r="E206" s="339" t="s">
        <v>12</v>
      </c>
      <c r="F206" s="339" t="s">
        <v>809</v>
      </c>
      <c r="G206" s="339" t="s">
        <v>347</v>
      </c>
      <c r="H206" s="339" t="s">
        <v>805</v>
      </c>
      <c r="I206" s="339" t="s">
        <v>804</v>
      </c>
      <c r="J206" s="339">
        <v>2024</v>
      </c>
      <c r="K206" s="339">
        <v>1548</v>
      </c>
      <c r="L206" s="339" t="s">
        <v>1766</v>
      </c>
    </row>
    <row r="207" spans="1:12">
      <c r="A207" s="339" t="s">
        <v>29</v>
      </c>
      <c r="B207" s="339" t="s">
        <v>333</v>
      </c>
      <c r="C207" s="339" t="s">
        <v>1081</v>
      </c>
      <c r="D207" s="339" t="s">
        <v>18</v>
      </c>
      <c r="E207" s="339" t="s">
        <v>12</v>
      </c>
      <c r="F207" s="339" t="s">
        <v>809</v>
      </c>
      <c r="G207" s="339" t="s">
        <v>347</v>
      </c>
      <c r="H207" s="339" t="s">
        <v>805</v>
      </c>
      <c r="I207" s="339" t="s">
        <v>804</v>
      </c>
      <c r="J207" s="339">
        <v>2024</v>
      </c>
      <c r="K207" s="339">
        <v>2064</v>
      </c>
      <c r="L207" s="339" t="s">
        <v>1766</v>
      </c>
    </row>
    <row r="208" spans="1:12">
      <c r="A208" s="339" t="s">
        <v>29</v>
      </c>
      <c r="B208" s="339" t="s">
        <v>333</v>
      </c>
      <c r="C208" s="339" t="s">
        <v>178</v>
      </c>
      <c r="D208" s="339" t="s">
        <v>18</v>
      </c>
      <c r="E208" s="339" t="s">
        <v>12</v>
      </c>
      <c r="F208" s="339" t="s">
        <v>809</v>
      </c>
      <c r="G208" s="339" t="s">
        <v>347</v>
      </c>
      <c r="H208" s="339" t="s">
        <v>805</v>
      </c>
      <c r="I208" s="339" t="s">
        <v>804</v>
      </c>
      <c r="J208" s="339">
        <v>2024</v>
      </c>
      <c r="K208" s="339">
        <v>17064</v>
      </c>
      <c r="L208" s="339" t="s">
        <v>1766</v>
      </c>
    </row>
    <row r="209" spans="1:12">
      <c r="A209" s="339" t="s">
        <v>192</v>
      </c>
      <c r="B209" s="339" t="s">
        <v>333</v>
      </c>
      <c r="C209" s="339" t="s">
        <v>193</v>
      </c>
      <c r="D209" s="339" t="s">
        <v>18</v>
      </c>
      <c r="E209" s="339" t="s">
        <v>12</v>
      </c>
      <c r="F209" s="339" t="s">
        <v>809</v>
      </c>
      <c r="G209" s="339" t="s">
        <v>347</v>
      </c>
      <c r="H209" s="339" t="s">
        <v>805</v>
      </c>
      <c r="I209" s="339" t="s">
        <v>804</v>
      </c>
      <c r="J209" s="339">
        <v>2024</v>
      </c>
      <c r="K209" s="339">
        <v>26250</v>
      </c>
      <c r="L209" s="339" t="s">
        <v>1766</v>
      </c>
    </row>
    <row r="210" spans="1:12">
      <c r="A210" s="339" t="s">
        <v>192</v>
      </c>
      <c r="B210" s="339" t="s">
        <v>333</v>
      </c>
      <c r="C210" s="339" t="s">
        <v>195</v>
      </c>
      <c r="D210" s="339" t="s">
        <v>18</v>
      </c>
      <c r="E210" s="339" t="s">
        <v>12</v>
      </c>
      <c r="F210" s="339" t="s">
        <v>809</v>
      </c>
      <c r="G210" s="339" t="s">
        <v>347</v>
      </c>
      <c r="H210" s="339" t="s">
        <v>805</v>
      </c>
      <c r="I210" s="339" t="s">
        <v>804</v>
      </c>
      <c r="J210" s="339">
        <v>2024</v>
      </c>
      <c r="K210" s="339">
        <v>17064</v>
      </c>
      <c r="L210" s="339" t="s">
        <v>1766</v>
      </c>
    </row>
    <row r="211" spans="1:12">
      <c r="A211" s="339" t="s">
        <v>224</v>
      </c>
      <c r="B211" s="339" t="s">
        <v>333</v>
      </c>
      <c r="C211" s="339" t="s">
        <v>225</v>
      </c>
      <c r="D211" s="339" t="s">
        <v>18</v>
      </c>
      <c r="E211" s="339" t="s">
        <v>12</v>
      </c>
      <c r="F211" s="339" t="s">
        <v>809</v>
      </c>
      <c r="G211" s="339" t="s">
        <v>347</v>
      </c>
      <c r="H211" s="339" t="s">
        <v>805</v>
      </c>
      <c r="I211" s="339" t="s">
        <v>804</v>
      </c>
      <c r="J211" s="339">
        <v>2024</v>
      </c>
      <c r="K211" s="339">
        <v>91394.11</v>
      </c>
      <c r="L211" s="339" t="s">
        <v>1766</v>
      </c>
    </row>
    <row r="212" spans="1:12">
      <c r="A212" s="339" t="s">
        <v>102</v>
      </c>
      <c r="B212" s="339" t="s">
        <v>333</v>
      </c>
      <c r="C212" s="339" t="s">
        <v>238</v>
      </c>
      <c r="D212" s="339" t="s">
        <v>18</v>
      </c>
      <c r="E212" s="339" t="s">
        <v>12</v>
      </c>
      <c r="F212" s="339" t="s">
        <v>809</v>
      </c>
      <c r="G212" s="339" t="s">
        <v>347</v>
      </c>
      <c r="H212" s="339" t="s">
        <v>805</v>
      </c>
      <c r="I212" s="339" t="s">
        <v>804</v>
      </c>
      <c r="J212" s="339">
        <v>2024</v>
      </c>
      <c r="K212" s="339">
        <v>103850</v>
      </c>
      <c r="L212" s="339" t="s">
        <v>1766</v>
      </c>
    </row>
  </sheetData>
  <autoFilter ref="A1:L212" xr:uid="{C30EAAF3-5191-49C3-A8D0-FAEB5E60E88C}">
    <filterColumn colId="1">
      <filters>
        <filter val="RG_SCSP"/>
      </filters>
    </filterColumn>
  </autoFilter>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AB4EE-E823-42E0-BBB6-E01DD7016D4D}">
  <sheetPr codeName="Feuil23" filterMode="1">
    <tabColor theme="4" tint="-0.249977111117893"/>
  </sheetPr>
  <dimension ref="A1:L483"/>
  <sheetViews>
    <sheetView workbookViewId="0">
      <selection activeCell="C2" sqref="C2:C32"/>
    </sheetView>
  </sheetViews>
  <sheetFormatPr baseColWidth="10" defaultRowHeight="15"/>
  <cols>
    <col min="1" max="16384" width="11.42578125" style="331"/>
  </cols>
  <sheetData>
    <row r="1" spans="1:12">
      <c r="A1" s="331" t="s">
        <v>0</v>
      </c>
      <c r="B1" s="331" t="s">
        <v>1</v>
      </c>
      <c r="C1" s="331" t="s">
        <v>4</v>
      </c>
      <c r="D1" s="331" t="s">
        <v>3</v>
      </c>
      <c r="E1" s="331" t="s">
        <v>2</v>
      </c>
      <c r="F1" s="331" t="s">
        <v>882</v>
      </c>
      <c r="G1" s="331" t="s">
        <v>883</v>
      </c>
      <c r="H1" s="331" t="s">
        <v>884</v>
      </c>
      <c r="I1" s="331" t="s">
        <v>885</v>
      </c>
      <c r="J1" s="331" t="s">
        <v>886</v>
      </c>
      <c r="K1" s="331" t="s">
        <v>9</v>
      </c>
      <c r="L1" s="331" t="s">
        <v>341</v>
      </c>
    </row>
    <row r="2" spans="1:12">
      <c r="A2" s="331" t="s">
        <v>21</v>
      </c>
      <c r="B2" s="331" t="s">
        <v>11</v>
      </c>
      <c r="C2" s="331" t="s">
        <v>23</v>
      </c>
      <c r="D2" s="331" t="s">
        <v>22</v>
      </c>
      <c r="E2" s="331" t="s">
        <v>18</v>
      </c>
      <c r="F2" s="331" t="s">
        <v>1345</v>
      </c>
      <c r="G2" s="331" t="s">
        <v>347</v>
      </c>
      <c r="H2" s="331" t="s">
        <v>805</v>
      </c>
      <c r="I2" s="331" t="s">
        <v>804</v>
      </c>
      <c r="J2" s="331">
        <v>2024</v>
      </c>
      <c r="K2" s="331">
        <v>70575</v>
      </c>
      <c r="L2" s="331" t="s">
        <v>1766</v>
      </c>
    </row>
    <row r="3" spans="1:12">
      <c r="A3" s="331" t="s">
        <v>24</v>
      </c>
      <c r="B3" s="331" t="s">
        <v>11</v>
      </c>
      <c r="C3" s="331" t="s">
        <v>25</v>
      </c>
      <c r="D3" s="331" t="s">
        <v>16</v>
      </c>
      <c r="E3" s="331" t="s">
        <v>18</v>
      </c>
      <c r="F3" s="331" t="s">
        <v>1345</v>
      </c>
      <c r="G3" s="331" t="s">
        <v>347</v>
      </c>
      <c r="H3" s="331" t="s">
        <v>805</v>
      </c>
      <c r="I3" s="331" t="s">
        <v>804</v>
      </c>
      <c r="J3" s="331">
        <v>2024</v>
      </c>
      <c r="K3" s="331">
        <v>159232</v>
      </c>
      <c r="L3" s="331" t="s">
        <v>1766</v>
      </c>
    </row>
    <row r="4" spans="1:12">
      <c r="A4" s="331" t="s">
        <v>26</v>
      </c>
      <c r="B4" s="331" t="s">
        <v>11</v>
      </c>
      <c r="C4" s="331" t="s">
        <v>28</v>
      </c>
      <c r="D4" s="331" t="s">
        <v>27</v>
      </c>
      <c r="E4" s="331" t="s">
        <v>18</v>
      </c>
      <c r="F4" s="331" t="s">
        <v>1345</v>
      </c>
      <c r="G4" s="331" t="s">
        <v>347</v>
      </c>
      <c r="H4" s="331" t="s">
        <v>805</v>
      </c>
      <c r="I4" s="331" t="s">
        <v>804</v>
      </c>
      <c r="J4" s="331">
        <v>2024</v>
      </c>
      <c r="K4" s="331">
        <v>41000</v>
      </c>
      <c r="L4" s="331" t="s">
        <v>1766</v>
      </c>
    </row>
    <row r="5" spans="1:12">
      <c r="A5" s="331" t="s">
        <v>183</v>
      </c>
      <c r="B5" s="331" t="s">
        <v>11</v>
      </c>
      <c r="C5" s="331" t="s">
        <v>728</v>
      </c>
      <c r="D5" s="331" t="s">
        <v>15</v>
      </c>
      <c r="E5" s="331" t="s">
        <v>18</v>
      </c>
      <c r="F5" s="331" t="s">
        <v>1345</v>
      </c>
      <c r="G5" s="331" t="s">
        <v>347</v>
      </c>
      <c r="H5" s="331" t="s">
        <v>805</v>
      </c>
      <c r="I5" s="331" t="s">
        <v>804</v>
      </c>
      <c r="J5" s="331">
        <v>2024</v>
      </c>
      <c r="K5" s="331">
        <v>25250</v>
      </c>
      <c r="L5" s="331" t="s">
        <v>1766</v>
      </c>
    </row>
    <row r="6" spans="1:12">
      <c r="A6" s="331" t="s">
        <v>30</v>
      </c>
      <c r="B6" s="331" t="s">
        <v>11</v>
      </c>
      <c r="C6" s="331" t="s">
        <v>32</v>
      </c>
      <c r="D6" s="331" t="s">
        <v>13</v>
      </c>
      <c r="E6" s="331" t="s">
        <v>18</v>
      </c>
      <c r="F6" s="331" t="s">
        <v>1345</v>
      </c>
      <c r="G6" s="331" t="s">
        <v>347</v>
      </c>
      <c r="H6" s="331" t="s">
        <v>805</v>
      </c>
      <c r="I6" s="331" t="s">
        <v>804</v>
      </c>
      <c r="J6" s="331">
        <v>2024</v>
      </c>
      <c r="K6" s="331">
        <v>96046.75</v>
      </c>
      <c r="L6" s="331" t="s">
        <v>1766</v>
      </c>
    </row>
    <row r="7" spans="1:12">
      <c r="A7" s="331" t="s">
        <v>33</v>
      </c>
      <c r="B7" s="331" t="s">
        <v>11</v>
      </c>
      <c r="C7" s="331" t="s">
        <v>35</v>
      </c>
      <c r="D7" s="331" t="s">
        <v>16</v>
      </c>
      <c r="E7" s="331" t="s">
        <v>18</v>
      </c>
      <c r="F7" s="331" t="s">
        <v>1345</v>
      </c>
      <c r="G7" s="331" t="s">
        <v>347</v>
      </c>
      <c r="H7" s="331" t="s">
        <v>805</v>
      </c>
      <c r="I7" s="331" t="s">
        <v>804</v>
      </c>
      <c r="J7" s="331">
        <v>2024</v>
      </c>
      <c r="K7" s="331">
        <v>704444.68</v>
      </c>
      <c r="L7" s="331" t="s">
        <v>1766</v>
      </c>
    </row>
    <row r="8" spans="1:12">
      <c r="A8" s="331" t="s">
        <v>33</v>
      </c>
      <c r="B8" s="331" t="s">
        <v>11</v>
      </c>
      <c r="C8" s="331" t="s">
        <v>35</v>
      </c>
      <c r="D8" s="331" t="s">
        <v>13</v>
      </c>
      <c r="E8" s="331" t="s">
        <v>18</v>
      </c>
      <c r="F8" s="331" t="s">
        <v>1345</v>
      </c>
      <c r="G8" s="331" t="s">
        <v>347</v>
      </c>
      <c r="H8" s="331" t="s">
        <v>805</v>
      </c>
      <c r="I8" s="331" t="s">
        <v>804</v>
      </c>
      <c r="J8" s="331">
        <v>2024</v>
      </c>
      <c r="K8" s="331">
        <v>-312010.2</v>
      </c>
      <c r="L8" s="331" t="s">
        <v>1766</v>
      </c>
    </row>
    <row r="9" spans="1:12">
      <c r="A9" s="331" t="s">
        <v>36</v>
      </c>
      <c r="B9" s="331" t="s">
        <v>11</v>
      </c>
      <c r="C9" s="331" t="s">
        <v>37</v>
      </c>
      <c r="D9" s="331" t="s">
        <v>13</v>
      </c>
      <c r="E9" s="331" t="s">
        <v>18</v>
      </c>
      <c r="F9" s="331" t="s">
        <v>1345</v>
      </c>
      <c r="G9" s="331" t="s">
        <v>347</v>
      </c>
      <c r="H9" s="331" t="s">
        <v>805</v>
      </c>
      <c r="I9" s="331" t="s">
        <v>804</v>
      </c>
      <c r="J9" s="331">
        <v>2024</v>
      </c>
      <c r="K9" s="331">
        <v>46320</v>
      </c>
      <c r="L9" s="331" t="s">
        <v>1766</v>
      </c>
    </row>
    <row r="10" spans="1:12">
      <c r="A10" s="331" t="s">
        <v>38</v>
      </c>
      <c r="B10" s="331" t="s">
        <v>11</v>
      </c>
      <c r="C10" s="331" t="s">
        <v>39</v>
      </c>
      <c r="D10" s="331" t="s">
        <v>13</v>
      </c>
      <c r="E10" s="331" t="s">
        <v>18</v>
      </c>
      <c r="F10" s="331" t="s">
        <v>1345</v>
      </c>
      <c r="G10" s="331" t="s">
        <v>347</v>
      </c>
      <c r="H10" s="331" t="s">
        <v>805</v>
      </c>
      <c r="I10" s="331" t="s">
        <v>804</v>
      </c>
      <c r="J10" s="331">
        <v>2024</v>
      </c>
      <c r="K10" s="331">
        <v>21639.47</v>
      </c>
      <c r="L10" s="331" t="s">
        <v>1766</v>
      </c>
    </row>
    <row r="11" spans="1:12">
      <c r="A11" s="331" t="s">
        <v>38</v>
      </c>
      <c r="B11" s="331" t="s">
        <v>11</v>
      </c>
      <c r="C11" s="331" t="s">
        <v>25</v>
      </c>
      <c r="D11" s="331" t="s">
        <v>13</v>
      </c>
      <c r="E11" s="331" t="s">
        <v>18</v>
      </c>
      <c r="F11" s="331" t="s">
        <v>1345</v>
      </c>
      <c r="G11" s="331" t="s">
        <v>347</v>
      </c>
      <c r="H11" s="331" t="s">
        <v>805</v>
      </c>
      <c r="I11" s="331" t="s">
        <v>804</v>
      </c>
      <c r="J11" s="331">
        <v>2024</v>
      </c>
      <c r="K11" s="331">
        <v>-67500</v>
      </c>
      <c r="L11" s="331" t="s">
        <v>1766</v>
      </c>
    </row>
    <row r="12" spans="1:12">
      <c r="A12" s="331" t="s">
        <v>40</v>
      </c>
      <c r="B12" s="331" t="s">
        <v>11</v>
      </c>
      <c r="C12" s="331" t="s">
        <v>41</v>
      </c>
      <c r="D12" s="331" t="s">
        <v>31</v>
      </c>
      <c r="E12" s="331" t="s">
        <v>18</v>
      </c>
      <c r="F12" s="331" t="s">
        <v>1345</v>
      </c>
      <c r="G12" s="331" t="s">
        <v>347</v>
      </c>
      <c r="H12" s="331" t="s">
        <v>805</v>
      </c>
      <c r="I12" s="331" t="s">
        <v>804</v>
      </c>
      <c r="J12" s="331">
        <v>2024</v>
      </c>
      <c r="K12" s="331">
        <v>89.67</v>
      </c>
      <c r="L12" s="331" t="s">
        <v>1766</v>
      </c>
    </row>
    <row r="13" spans="1:12">
      <c r="A13" s="331" t="s">
        <v>210</v>
      </c>
      <c r="B13" s="331" t="s">
        <v>11</v>
      </c>
      <c r="C13" s="331" t="s">
        <v>359</v>
      </c>
      <c r="D13" s="331" t="s">
        <v>16</v>
      </c>
      <c r="E13" s="331" t="s">
        <v>18</v>
      </c>
      <c r="F13" s="331" t="s">
        <v>1345</v>
      </c>
      <c r="G13" s="331" t="s">
        <v>347</v>
      </c>
      <c r="H13" s="331" t="s">
        <v>805</v>
      </c>
      <c r="I13" s="331" t="s">
        <v>804</v>
      </c>
      <c r="J13" s="331">
        <v>2024</v>
      </c>
      <c r="K13" s="331">
        <v>50000</v>
      </c>
      <c r="L13" s="331" t="s">
        <v>1766</v>
      </c>
    </row>
    <row r="14" spans="1:12">
      <c r="A14" s="331" t="s">
        <v>42</v>
      </c>
      <c r="B14" s="331" t="s">
        <v>11</v>
      </c>
      <c r="C14" s="331" t="s">
        <v>43</v>
      </c>
      <c r="D14" s="331" t="s">
        <v>22</v>
      </c>
      <c r="E14" s="331" t="s">
        <v>18</v>
      </c>
      <c r="F14" s="331" t="s">
        <v>1345</v>
      </c>
      <c r="G14" s="331" t="s">
        <v>347</v>
      </c>
      <c r="H14" s="331" t="s">
        <v>805</v>
      </c>
      <c r="I14" s="331" t="s">
        <v>804</v>
      </c>
      <c r="J14" s="331">
        <v>2024</v>
      </c>
      <c r="K14" s="331">
        <v>28000</v>
      </c>
      <c r="L14" s="331" t="s">
        <v>1766</v>
      </c>
    </row>
    <row r="15" spans="1:12">
      <c r="A15" s="331">
        <v>460</v>
      </c>
      <c r="B15" s="331" t="s">
        <v>11</v>
      </c>
      <c r="C15" s="331" t="s">
        <v>45</v>
      </c>
      <c r="D15" s="331" t="s">
        <v>16</v>
      </c>
      <c r="E15" s="331" t="s">
        <v>18</v>
      </c>
      <c r="F15" s="331" t="s">
        <v>1345</v>
      </c>
      <c r="G15" s="331" t="s">
        <v>347</v>
      </c>
      <c r="H15" s="331" t="s">
        <v>805</v>
      </c>
      <c r="I15" s="331" t="s">
        <v>804</v>
      </c>
      <c r="J15" s="331">
        <v>2024</v>
      </c>
      <c r="K15" s="331">
        <v>54619.27</v>
      </c>
      <c r="L15" s="331" t="s">
        <v>1766</v>
      </c>
    </row>
    <row r="16" spans="1:12">
      <c r="A16" s="331" t="s">
        <v>47</v>
      </c>
      <c r="B16" s="331" t="s">
        <v>11</v>
      </c>
      <c r="C16" s="331" t="s">
        <v>48</v>
      </c>
      <c r="D16" s="331" t="s">
        <v>16</v>
      </c>
      <c r="E16" s="331" t="s">
        <v>18</v>
      </c>
      <c r="F16" s="331" t="s">
        <v>1345</v>
      </c>
      <c r="G16" s="331" t="s">
        <v>347</v>
      </c>
      <c r="H16" s="331" t="s">
        <v>805</v>
      </c>
      <c r="I16" s="331" t="s">
        <v>804</v>
      </c>
      <c r="J16" s="331">
        <v>2024</v>
      </c>
      <c r="K16" s="331">
        <v>20000</v>
      </c>
      <c r="L16" s="331" t="s">
        <v>1766</v>
      </c>
    </row>
    <row r="17" spans="1:12">
      <c r="A17" s="331" t="s">
        <v>49</v>
      </c>
      <c r="B17" s="331" t="s">
        <v>11</v>
      </c>
      <c r="C17" s="331" t="s">
        <v>374</v>
      </c>
      <c r="D17" s="331" t="s">
        <v>16</v>
      </c>
      <c r="E17" s="331" t="s">
        <v>18</v>
      </c>
      <c r="F17" s="331" t="s">
        <v>1345</v>
      </c>
      <c r="G17" s="331" t="s">
        <v>347</v>
      </c>
      <c r="H17" s="331" t="s">
        <v>805</v>
      </c>
      <c r="I17" s="331" t="s">
        <v>804</v>
      </c>
      <c r="J17" s="331">
        <v>2024</v>
      </c>
      <c r="K17" s="331">
        <v>20000</v>
      </c>
      <c r="L17" s="331" t="s">
        <v>1766</v>
      </c>
    </row>
    <row r="18" spans="1:12">
      <c r="A18" s="331" t="s">
        <v>50</v>
      </c>
      <c r="B18" s="331" t="s">
        <v>11</v>
      </c>
      <c r="C18" s="331" t="s">
        <v>375</v>
      </c>
      <c r="D18" s="331" t="s">
        <v>16</v>
      </c>
      <c r="E18" s="331" t="s">
        <v>18</v>
      </c>
      <c r="F18" s="331" t="s">
        <v>1345</v>
      </c>
      <c r="G18" s="331" t="s">
        <v>347</v>
      </c>
      <c r="H18" s="331" t="s">
        <v>805</v>
      </c>
      <c r="I18" s="331" t="s">
        <v>804</v>
      </c>
      <c r="J18" s="331">
        <v>2024</v>
      </c>
      <c r="K18" s="331">
        <v>45000</v>
      </c>
      <c r="L18" s="331" t="s">
        <v>1766</v>
      </c>
    </row>
    <row r="19" spans="1:12">
      <c r="A19" s="331" t="s">
        <v>51</v>
      </c>
      <c r="B19" s="331" t="s">
        <v>11</v>
      </c>
      <c r="C19" s="331" t="s">
        <v>52</v>
      </c>
      <c r="D19" s="331" t="s">
        <v>16</v>
      </c>
      <c r="E19" s="331" t="s">
        <v>18</v>
      </c>
      <c r="F19" s="331" t="s">
        <v>1345</v>
      </c>
      <c r="G19" s="331" t="s">
        <v>347</v>
      </c>
      <c r="H19" s="331" t="s">
        <v>805</v>
      </c>
      <c r="I19" s="331" t="s">
        <v>804</v>
      </c>
      <c r="J19" s="331">
        <v>2024</v>
      </c>
      <c r="K19" s="331">
        <v>25945.7</v>
      </c>
      <c r="L19" s="331" t="s">
        <v>1766</v>
      </c>
    </row>
    <row r="20" spans="1:12">
      <c r="A20" s="331" t="s">
        <v>51</v>
      </c>
      <c r="B20" s="331" t="s">
        <v>11</v>
      </c>
      <c r="C20" s="331" t="s">
        <v>373</v>
      </c>
      <c r="D20" s="331" t="s">
        <v>16</v>
      </c>
      <c r="E20" s="331" t="s">
        <v>18</v>
      </c>
      <c r="F20" s="331" t="s">
        <v>1345</v>
      </c>
      <c r="G20" s="331" t="s">
        <v>347</v>
      </c>
      <c r="H20" s="331" t="s">
        <v>805</v>
      </c>
      <c r="I20" s="331" t="s">
        <v>804</v>
      </c>
      <c r="J20" s="331">
        <v>2024</v>
      </c>
      <c r="K20" s="331">
        <v>10000</v>
      </c>
      <c r="L20" s="331" t="s">
        <v>1766</v>
      </c>
    </row>
    <row r="21" spans="1:12">
      <c r="A21" s="331" t="s">
        <v>53</v>
      </c>
      <c r="B21" s="331" t="s">
        <v>11</v>
      </c>
      <c r="C21" s="331" t="s">
        <v>729</v>
      </c>
      <c r="D21" s="331" t="s">
        <v>16</v>
      </c>
      <c r="E21" s="331" t="s">
        <v>18</v>
      </c>
      <c r="F21" s="331" t="s">
        <v>1345</v>
      </c>
      <c r="G21" s="331" t="s">
        <v>347</v>
      </c>
      <c r="H21" s="331" t="s">
        <v>805</v>
      </c>
      <c r="I21" s="331" t="s">
        <v>804</v>
      </c>
      <c r="J21" s="331">
        <v>2024</v>
      </c>
      <c r="K21" s="331">
        <v>10000</v>
      </c>
      <c r="L21" s="331" t="s">
        <v>1766</v>
      </c>
    </row>
    <row r="22" spans="1:12">
      <c r="A22" s="331" t="s">
        <v>53</v>
      </c>
      <c r="B22" s="331" t="s">
        <v>11</v>
      </c>
      <c r="C22" s="331" t="s">
        <v>730</v>
      </c>
      <c r="D22" s="331" t="s">
        <v>16</v>
      </c>
      <c r="E22" s="331" t="s">
        <v>18</v>
      </c>
      <c r="F22" s="331" t="s">
        <v>1345</v>
      </c>
      <c r="G22" s="331" t="s">
        <v>347</v>
      </c>
      <c r="H22" s="331" t="s">
        <v>805</v>
      </c>
      <c r="I22" s="331" t="s">
        <v>804</v>
      </c>
      <c r="J22" s="331">
        <v>2024</v>
      </c>
      <c r="K22" s="331">
        <v>15000</v>
      </c>
      <c r="L22" s="331" t="s">
        <v>1766</v>
      </c>
    </row>
    <row r="23" spans="1:12">
      <c r="A23" s="331" t="s">
        <v>54</v>
      </c>
      <c r="B23" s="331" t="s">
        <v>11</v>
      </c>
      <c r="C23" s="331" t="s">
        <v>731</v>
      </c>
      <c r="D23" s="331" t="s">
        <v>16</v>
      </c>
      <c r="E23" s="331" t="s">
        <v>18</v>
      </c>
      <c r="F23" s="331" t="s">
        <v>1345</v>
      </c>
      <c r="G23" s="331" t="s">
        <v>347</v>
      </c>
      <c r="H23" s="331" t="s">
        <v>805</v>
      </c>
      <c r="I23" s="331" t="s">
        <v>804</v>
      </c>
      <c r="J23" s="331">
        <v>2024</v>
      </c>
      <c r="K23" s="331">
        <v>15000</v>
      </c>
      <c r="L23" s="331" t="s">
        <v>1766</v>
      </c>
    </row>
    <row r="24" spans="1:12">
      <c r="A24" s="331">
        <v>870</v>
      </c>
      <c r="B24" s="331" t="s">
        <v>11</v>
      </c>
      <c r="C24" s="331" t="s">
        <v>366</v>
      </c>
      <c r="D24" s="331" t="s">
        <v>16</v>
      </c>
      <c r="E24" s="331" t="s">
        <v>18</v>
      </c>
      <c r="F24" s="331" t="s">
        <v>1345</v>
      </c>
      <c r="G24" s="331" t="s">
        <v>347</v>
      </c>
      <c r="H24" s="331" t="s">
        <v>805</v>
      </c>
      <c r="I24" s="331" t="s">
        <v>804</v>
      </c>
      <c r="J24" s="331">
        <v>2024</v>
      </c>
      <c r="K24" s="331">
        <v>48000</v>
      </c>
      <c r="L24" s="331" t="s">
        <v>1766</v>
      </c>
    </row>
    <row r="25" spans="1:12">
      <c r="A25" s="331">
        <v>870</v>
      </c>
      <c r="B25" s="331" t="s">
        <v>11</v>
      </c>
      <c r="C25" s="331" t="s">
        <v>367</v>
      </c>
      <c r="D25" s="331" t="s">
        <v>16</v>
      </c>
      <c r="E25" s="331" t="s">
        <v>18</v>
      </c>
      <c r="F25" s="331" t="s">
        <v>1345</v>
      </c>
      <c r="G25" s="331" t="s">
        <v>347</v>
      </c>
      <c r="H25" s="331" t="s">
        <v>805</v>
      </c>
      <c r="I25" s="331" t="s">
        <v>804</v>
      </c>
      <c r="J25" s="331">
        <v>2024</v>
      </c>
      <c r="K25" s="331">
        <v>50000</v>
      </c>
      <c r="L25" s="331" t="s">
        <v>1766</v>
      </c>
    </row>
    <row r="26" spans="1:12">
      <c r="A26" s="331" t="s">
        <v>60</v>
      </c>
      <c r="B26" s="331" t="s">
        <v>11</v>
      </c>
      <c r="C26" s="331" t="s">
        <v>61</v>
      </c>
      <c r="D26" s="331" t="s">
        <v>16</v>
      </c>
      <c r="E26" s="331" t="s">
        <v>18</v>
      </c>
      <c r="F26" s="331" t="s">
        <v>1345</v>
      </c>
      <c r="G26" s="331" t="s">
        <v>347</v>
      </c>
      <c r="H26" s="331" t="s">
        <v>805</v>
      </c>
      <c r="I26" s="331" t="s">
        <v>804</v>
      </c>
      <c r="J26" s="331">
        <v>2024</v>
      </c>
      <c r="K26" s="331">
        <v>20360.3</v>
      </c>
      <c r="L26" s="331" t="s">
        <v>1766</v>
      </c>
    </row>
    <row r="27" spans="1:12">
      <c r="A27" s="331" t="s">
        <v>62</v>
      </c>
      <c r="B27" s="331" t="s">
        <v>11</v>
      </c>
      <c r="C27" s="331" t="s">
        <v>63</v>
      </c>
      <c r="D27" s="331" t="s">
        <v>13</v>
      </c>
      <c r="E27" s="331" t="s">
        <v>18</v>
      </c>
      <c r="F27" s="331" t="s">
        <v>1345</v>
      </c>
      <c r="G27" s="331" t="s">
        <v>347</v>
      </c>
      <c r="H27" s="331" t="s">
        <v>805</v>
      </c>
      <c r="I27" s="331" t="s">
        <v>804</v>
      </c>
      <c r="J27" s="331">
        <v>2024</v>
      </c>
      <c r="K27" s="331">
        <v>50000</v>
      </c>
      <c r="L27" s="331" t="s">
        <v>1766</v>
      </c>
    </row>
    <row r="28" spans="1:12">
      <c r="A28" s="331">
        <v>919</v>
      </c>
      <c r="B28" s="331" t="s">
        <v>11</v>
      </c>
      <c r="C28" s="331" t="s">
        <v>65</v>
      </c>
      <c r="D28" s="331" t="s">
        <v>13</v>
      </c>
      <c r="E28" s="331" t="s">
        <v>18</v>
      </c>
      <c r="F28" s="331" t="s">
        <v>1345</v>
      </c>
      <c r="G28" s="331" t="s">
        <v>347</v>
      </c>
      <c r="H28" s="331" t="s">
        <v>805</v>
      </c>
      <c r="I28" s="331" t="s">
        <v>804</v>
      </c>
      <c r="J28" s="331">
        <v>2024</v>
      </c>
      <c r="K28" s="331">
        <v>50000</v>
      </c>
      <c r="L28" s="331" t="s">
        <v>1766</v>
      </c>
    </row>
    <row r="29" spans="1:12">
      <c r="A29" s="331" t="s">
        <v>66</v>
      </c>
      <c r="B29" s="331" t="s">
        <v>11</v>
      </c>
      <c r="C29" s="331" t="s">
        <v>67</v>
      </c>
      <c r="D29" s="331" t="s">
        <v>13</v>
      </c>
      <c r="E29" s="331" t="s">
        <v>18</v>
      </c>
      <c r="F29" s="331" t="s">
        <v>1345</v>
      </c>
      <c r="G29" s="331" t="s">
        <v>347</v>
      </c>
      <c r="H29" s="331" t="s">
        <v>805</v>
      </c>
      <c r="I29" s="331" t="s">
        <v>804</v>
      </c>
      <c r="J29" s="331">
        <v>2024</v>
      </c>
      <c r="K29" s="331">
        <v>50000</v>
      </c>
      <c r="L29" s="331" t="s">
        <v>1766</v>
      </c>
    </row>
    <row r="30" spans="1:12">
      <c r="A30" s="331">
        <v>923</v>
      </c>
      <c r="B30" s="331" t="s">
        <v>11</v>
      </c>
      <c r="C30" s="331" t="s">
        <v>69</v>
      </c>
      <c r="D30" s="331" t="s">
        <v>13</v>
      </c>
      <c r="E30" s="331" t="s">
        <v>18</v>
      </c>
      <c r="F30" s="331" t="s">
        <v>1345</v>
      </c>
      <c r="G30" s="331" t="s">
        <v>347</v>
      </c>
      <c r="H30" s="331" t="s">
        <v>805</v>
      </c>
      <c r="I30" s="331" t="s">
        <v>804</v>
      </c>
      <c r="J30" s="331">
        <v>2024</v>
      </c>
      <c r="K30" s="331">
        <v>50000</v>
      </c>
      <c r="L30" s="331" t="s">
        <v>1766</v>
      </c>
    </row>
    <row r="31" spans="1:12">
      <c r="A31" s="331" t="s">
        <v>70</v>
      </c>
      <c r="B31" s="331" t="s">
        <v>11</v>
      </c>
      <c r="C31" s="331" t="s">
        <v>71</v>
      </c>
      <c r="D31" s="331" t="s">
        <v>13</v>
      </c>
      <c r="E31" s="331" t="s">
        <v>18</v>
      </c>
      <c r="F31" s="331" t="s">
        <v>1345</v>
      </c>
      <c r="G31" s="331" t="s">
        <v>347</v>
      </c>
      <c r="H31" s="331" t="s">
        <v>805</v>
      </c>
      <c r="I31" s="331" t="s">
        <v>804</v>
      </c>
      <c r="J31" s="331">
        <v>2024</v>
      </c>
      <c r="K31" s="331">
        <v>50000</v>
      </c>
      <c r="L31" s="331" t="s">
        <v>1766</v>
      </c>
    </row>
    <row r="32" spans="1:12">
      <c r="A32" s="331">
        <v>934</v>
      </c>
      <c r="B32" s="331" t="s">
        <v>11</v>
      </c>
      <c r="C32" s="331" t="s">
        <v>73</v>
      </c>
      <c r="D32" s="331" t="s">
        <v>16</v>
      </c>
      <c r="E32" s="331" t="s">
        <v>18</v>
      </c>
      <c r="F32" s="331" t="s">
        <v>1345</v>
      </c>
      <c r="G32" s="331" t="s">
        <v>347</v>
      </c>
      <c r="H32" s="331" t="s">
        <v>805</v>
      </c>
      <c r="I32" s="331" t="s">
        <v>804</v>
      </c>
      <c r="J32" s="331">
        <v>2024</v>
      </c>
      <c r="K32" s="331">
        <v>249902</v>
      </c>
      <c r="L32" s="331" t="s">
        <v>1766</v>
      </c>
    </row>
    <row r="33" spans="1:12">
      <c r="A33" s="331" t="s">
        <v>10</v>
      </c>
      <c r="B33" s="331" t="s">
        <v>11</v>
      </c>
      <c r="C33" s="331" t="s">
        <v>14</v>
      </c>
      <c r="D33" s="331" t="s">
        <v>13</v>
      </c>
      <c r="E33" s="331" t="s">
        <v>18</v>
      </c>
      <c r="F33" s="331" t="s">
        <v>1345</v>
      </c>
      <c r="G33" s="331" t="s">
        <v>347</v>
      </c>
      <c r="H33" s="331" t="s">
        <v>805</v>
      </c>
      <c r="I33" s="331" t="s">
        <v>804</v>
      </c>
      <c r="J33" s="331">
        <v>2024</v>
      </c>
      <c r="K33" s="331">
        <v>50000</v>
      </c>
      <c r="L33" s="331" t="s">
        <v>1766</v>
      </c>
    </row>
    <row r="34" spans="1:12">
      <c r="A34" s="331" t="s">
        <v>228</v>
      </c>
      <c r="B34" s="331" t="s">
        <v>11</v>
      </c>
      <c r="C34" s="331" t="s">
        <v>732</v>
      </c>
      <c r="D34" s="331" t="s">
        <v>27</v>
      </c>
      <c r="E34" s="331" t="s">
        <v>18</v>
      </c>
      <c r="F34" s="331" t="s">
        <v>1345</v>
      </c>
      <c r="G34" s="331" t="s">
        <v>347</v>
      </c>
      <c r="H34" s="331" t="s">
        <v>805</v>
      </c>
      <c r="I34" s="331" t="s">
        <v>804</v>
      </c>
      <c r="J34" s="331">
        <v>2024</v>
      </c>
      <c r="K34" s="331">
        <v>-80000</v>
      </c>
      <c r="L34" s="331" t="s">
        <v>1766</v>
      </c>
    </row>
    <row r="35" spans="1:12">
      <c r="A35" s="331" t="s">
        <v>228</v>
      </c>
      <c r="B35" s="331" t="s">
        <v>11</v>
      </c>
      <c r="C35" s="331" t="s">
        <v>732</v>
      </c>
      <c r="D35" s="331" t="s">
        <v>16</v>
      </c>
      <c r="E35" s="331" t="s">
        <v>18</v>
      </c>
      <c r="F35" s="331" t="s">
        <v>1345</v>
      </c>
      <c r="G35" s="331" t="s">
        <v>347</v>
      </c>
      <c r="H35" s="331" t="s">
        <v>805</v>
      </c>
      <c r="I35" s="331" t="s">
        <v>804</v>
      </c>
      <c r="J35" s="331">
        <v>2024</v>
      </c>
      <c r="K35" s="331">
        <v>80000</v>
      </c>
      <c r="L35" s="331" t="s">
        <v>1766</v>
      </c>
    </row>
    <row r="36" spans="1:12">
      <c r="A36" s="331" t="s">
        <v>230</v>
      </c>
      <c r="B36" s="331" t="s">
        <v>11</v>
      </c>
      <c r="C36" s="331" t="s">
        <v>732</v>
      </c>
      <c r="D36" s="331" t="s">
        <v>16</v>
      </c>
      <c r="E36" s="331" t="s">
        <v>18</v>
      </c>
      <c r="F36" s="331" t="s">
        <v>1345</v>
      </c>
      <c r="G36" s="331" t="s">
        <v>347</v>
      </c>
      <c r="H36" s="331" t="s">
        <v>805</v>
      </c>
      <c r="I36" s="331" t="s">
        <v>804</v>
      </c>
      <c r="J36" s="331">
        <v>2024</v>
      </c>
      <c r="K36" s="331">
        <v>80000</v>
      </c>
      <c r="L36" s="331" t="s">
        <v>1766</v>
      </c>
    </row>
    <row r="37" spans="1:12">
      <c r="A37" s="331" t="s">
        <v>74</v>
      </c>
      <c r="B37" s="331" t="s">
        <v>11</v>
      </c>
      <c r="C37" s="331" t="s">
        <v>75</v>
      </c>
      <c r="D37" s="331" t="s">
        <v>13</v>
      </c>
      <c r="E37" s="331" t="s">
        <v>18</v>
      </c>
      <c r="F37" s="331" t="s">
        <v>1345</v>
      </c>
      <c r="G37" s="331" t="s">
        <v>347</v>
      </c>
      <c r="H37" s="331" t="s">
        <v>805</v>
      </c>
      <c r="I37" s="331" t="s">
        <v>804</v>
      </c>
      <c r="J37" s="331">
        <v>2024</v>
      </c>
      <c r="K37" s="331">
        <v>50000</v>
      </c>
      <c r="L37" s="331" t="s">
        <v>1766</v>
      </c>
    </row>
    <row r="38" spans="1:12">
      <c r="A38" s="331" t="s">
        <v>232</v>
      </c>
      <c r="B38" s="331" t="s">
        <v>11</v>
      </c>
      <c r="C38" s="331" t="s">
        <v>733</v>
      </c>
      <c r="D38" s="331" t="s">
        <v>182</v>
      </c>
      <c r="E38" s="331" t="s">
        <v>18</v>
      </c>
      <c r="F38" s="331" t="s">
        <v>1345</v>
      </c>
      <c r="G38" s="331" t="s">
        <v>347</v>
      </c>
      <c r="H38" s="331" t="s">
        <v>805</v>
      </c>
      <c r="I38" s="331" t="s">
        <v>804</v>
      </c>
      <c r="J38" s="331">
        <v>2024</v>
      </c>
      <c r="K38" s="331">
        <v>326430</v>
      </c>
      <c r="L38" s="331" t="s">
        <v>1766</v>
      </c>
    </row>
    <row r="39" spans="1:12">
      <c r="A39" s="331" t="s">
        <v>77</v>
      </c>
      <c r="B39" s="331" t="s">
        <v>11</v>
      </c>
      <c r="C39" s="331" t="s">
        <v>78</v>
      </c>
      <c r="D39" s="331" t="s">
        <v>57</v>
      </c>
      <c r="E39" s="331" t="s">
        <v>18</v>
      </c>
      <c r="F39" s="331" t="s">
        <v>1345</v>
      </c>
      <c r="G39" s="331" t="s">
        <v>347</v>
      </c>
      <c r="H39" s="331" t="s">
        <v>805</v>
      </c>
      <c r="I39" s="331" t="s">
        <v>804</v>
      </c>
      <c r="J39" s="331">
        <v>2024</v>
      </c>
      <c r="K39" s="331">
        <v>200000</v>
      </c>
      <c r="L39" s="331" t="s">
        <v>1766</v>
      </c>
    </row>
    <row r="40" spans="1:12">
      <c r="A40" s="331">
        <v>981</v>
      </c>
      <c r="B40" s="331" t="s">
        <v>11</v>
      </c>
      <c r="C40" s="331" t="s">
        <v>80</v>
      </c>
      <c r="D40" s="331" t="s">
        <v>16</v>
      </c>
      <c r="E40" s="331" t="s">
        <v>18</v>
      </c>
      <c r="F40" s="331" t="s">
        <v>1345</v>
      </c>
      <c r="G40" s="331" t="s">
        <v>347</v>
      </c>
      <c r="H40" s="331" t="s">
        <v>805</v>
      </c>
      <c r="I40" s="331" t="s">
        <v>804</v>
      </c>
      <c r="J40" s="331">
        <v>2024</v>
      </c>
      <c r="K40" s="331">
        <v>7413180.1399999997</v>
      </c>
      <c r="L40" s="331" t="s">
        <v>1766</v>
      </c>
    </row>
    <row r="41" spans="1:12">
      <c r="A41" s="331" t="s">
        <v>81</v>
      </c>
      <c r="B41" s="331" t="s">
        <v>11</v>
      </c>
      <c r="C41" s="331" t="s">
        <v>82</v>
      </c>
      <c r="D41" s="331" t="s">
        <v>16</v>
      </c>
      <c r="E41" s="331" t="s">
        <v>18</v>
      </c>
      <c r="F41" s="331" t="s">
        <v>1345</v>
      </c>
      <c r="G41" s="331" t="s">
        <v>347</v>
      </c>
      <c r="H41" s="331" t="s">
        <v>805</v>
      </c>
      <c r="I41" s="331" t="s">
        <v>804</v>
      </c>
      <c r="J41" s="331">
        <v>2024</v>
      </c>
      <c r="K41" s="331">
        <v>518517.58</v>
      </c>
      <c r="L41" s="331" t="s">
        <v>1766</v>
      </c>
    </row>
    <row r="42" spans="1:12">
      <c r="A42" s="331" t="s">
        <v>83</v>
      </c>
      <c r="B42" s="331" t="s">
        <v>11</v>
      </c>
      <c r="C42" s="331" t="s">
        <v>307</v>
      </c>
      <c r="D42" s="331" t="s">
        <v>16</v>
      </c>
      <c r="E42" s="331" t="s">
        <v>18</v>
      </c>
      <c r="F42" s="331" t="s">
        <v>1345</v>
      </c>
      <c r="G42" s="331" t="s">
        <v>347</v>
      </c>
      <c r="H42" s="331" t="s">
        <v>805</v>
      </c>
      <c r="I42" s="331" t="s">
        <v>804</v>
      </c>
      <c r="J42" s="331">
        <v>2024</v>
      </c>
      <c r="K42" s="331">
        <v>-33700</v>
      </c>
      <c r="L42" s="331" t="s">
        <v>1766</v>
      </c>
    </row>
    <row r="43" spans="1:12">
      <c r="A43" s="331" t="s">
        <v>83</v>
      </c>
      <c r="B43" s="331" t="s">
        <v>11</v>
      </c>
      <c r="C43" s="331" t="s">
        <v>84</v>
      </c>
      <c r="D43" s="331" t="s">
        <v>16</v>
      </c>
      <c r="E43" s="331" t="s">
        <v>18</v>
      </c>
      <c r="F43" s="331" t="s">
        <v>1345</v>
      </c>
      <c r="G43" s="331" t="s">
        <v>347</v>
      </c>
      <c r="H43" s="331" t="s">
        <v>805</v>
      </c>
      <c r="I43" s="331" t="s">
        <v>804</v>
      </c>
      <c r="J43" s="331">
        <v>2024</v>
      </c>
      <c r="K43" s="331">
        <v>21150</v>
      </c>
      <c r="L43" s="331" t="s">
        <v>1766</v>
      </c>
    </row>
    <row r="44" spans="1:12">
      <c r="A44" s="331" t="s">
        <v>83</v>
      </c>
      <c r="B44" s="331" t="s">
        <v>11</v>
      </c>
      <c r="C44" s="331" t="s">
        <v>307</v>
      </c>
      <c r="D44" s="331" t="s">
        <v>13</v>
      </c>
      <c r="E44" s="331" t="s">
        <v>18</v>
      </c>
      <c r="F44" s="331" t="s">
        <v>1345</v>
      </c>
      <c r="G44" s="331" t="s">
        <v>347</v>
      </c>
      <c r="H44" s="331" t="s">
        <v>805</v>
      </c>
      <c r="I44" s="331" t="s">
        <v>804</v>
      </c>
      <c r="J44" s="331">
        <v>2024</v>
      </c>
      <c r="K44" s="331">
        <v>135300</v>
      </c>
      <c r="L44" s="331" t="s">
        <v>1766</v>
      </c>
    </row>
    <row r="45" spans="1:12">
      <c r="A45" s="331" t="s">
        <v>83</v>
      </c>
      <c r="B45" s="331" t="s">
        <v>11</v>
      </c>
      <c r="C45" s="331" t="s">
        <v>272</v>
      </c>
      <c r="D45" s="331" t="s">
        <v>13</v>
      </c>
      <c r="E45" s="331" t="s">
        <v>18</v>
      </c>
      <c r="F45" s="331" t="s">
        <v>1345</v>
      </c>
      <c r="G45" s="331" t="s">
        <v>347</v>
      </c>
      <c r="H45" s="331" t="s">
        <v>805</v>
      </c>
      <c r="I45" s="331" t="s">
        <v>804</v>
      </c>
      <c r="J45" s="331">
        <v>2024</v>
      </c>
      <c r="K45" s="331">
        <v>370370.38</v>
      </c>
      <c r="L45" s="331" t="s">
        <v>1766</v>
      </c>
    </row>
    <row r="46" spans="1:12">
      <c r="A46" s="331">
        <v>991</v>
      </c>
      <c r="B46" s="331" t="s">
        <v>11</v>
      </c>
      <c r="C46" s="331" t="s">
        <v>86</v>
      </c>
      <c r="D46" s="331" t="s">
        <v>16</v>
      </c>
      <c r="E46" s="331" t="s">
        <v>18</v>
      </c>
      <c r="F46" s="331" t="s">
        <v>1345</v>
      </c>
      <c r="G46" s="331" t="s">
        <v>347</v>
      </c>
      <c r="H46" s="331" t="s">
        <v>805</v>
      </c>
      <c r="I46" s="331" t="s">
        <v>804</v>
      </c>
      <c r="J46" s="331">
        <v>2024</v>
      </c>
      <c r="K46" s="331">
        <v>-50000</v>
      </c>
      <c r="L46" s="331" t="s">
        <v>1766</v>
      </c>
    </row>
    <row r="47" spans="1:12">
      <c r="A47" s="331">
        <v>991</v>
      </c>
      <c r="B47" s="331" t="s">
        <v>11</v>
      </c>
      <c r="C47" s="331" t="s">
        <v>86</v>
      </c>
      <c r="D47" s="331" t="s">
        <v>13</v>
      </c>
      <c r="E47" s="331" t="s">
        <v>18</v>
      </c>
      <c r="F47" s="331" t="s">
        <v>1345</v>
      </c>
      <c r="G47" s="331" t="s">
        <v>347</v>
      </c>
      <c r="H47" s="331" t="s">
        <v>805</v>
      </c>
      <c r="I47" s="331" t="s">
        <v>804</v>
      </c>
      <c r="J47" s="331">
        <v>2024</v>
      </c>
      <c r="K47" s="331">
        <v>50000</v>
      </c>
      <c r="L47" s="331" t="s">
        <v>1766</v>
      </c>
    </row>
    <row r="48" spans="1:12">
      <c r="A48" s="331" t="s">
        <v>85</v>
      </c>
      <c r="B48" s="331" t="s">
        <v>11</v>
      </c>
      <c r="C48" s="331" t="s">
        <v>86</v>
      </c>
      <c r="D48" s="331" t="s">
        <v>16</v>
      </c>
      <c r="E48" s="331" t="s">
        <v>18</v>
      </c>
      <c r="F48" s="331" t="s">
        <v>1345</v>
      </c>
      <c r="G48" s="331" t="s">
        <v>347</v>
      </c>
      <c r="H48" s="331" t="s">
        <v>805</v>
      </c>
      <c r="I48" s="331" t="s">
        <v>804</v>
      </c>
      <c r="J48" s="331">
        <v>2024</v>
      </c>
      <c r="K48" s="331">
        <v>50000</v>
      </c>
      <c r="L48" s="331" t="s">
        <v>1766</v>
      </c>
    </row>
    <row r="49" spans="1:12">
      <c r="A49" s="331" t="s">
        <v>90</v>
      </c>
      <c r="B49" s="331" t="s">
        <v>11</v>
      </c>
      <c r="C49" s="331" t="s">
        <v>91</v>
      </c>
      <c r="D49" s="331" t="s">
        <v>13</v>
      </c>
      <c r="E49" s="331" t="s">
        <v>18</v>
      </c>
      <c r="F49" s="331" t="s">
        <v>1345</v>
      </c>
      <c r="G49" s="331" t="s">
        <v>347</v>
      </c>
      <c r="H49" s="331" t="s">
        <v>805</v>
      </c>
      <c r="I49" s="331" t="s">
        <v>804</v>
      </c>
      <c r="J49" s="331">
        <v>2024</v>
      </c>
      <c r="K49" s="331">
        <v>17090</v>
      </c>
      <c r="L49" s="331" t="s">
        <v>1766</v>
      </c>
    </row>
    <row r="50" spans="1:12">
      <c r="A50" s="331" t="s">
        <v>92</v>
      </c>
      <c r="B50" s="331" t="s">
        <v>11</v>
      </c>
      <c r="C50" s="331" t="s">
        <v>93</v>
      </c>
      <c r="D50" s="331" t="s">
        <v>13</v>
      </c>
      <c r="E50" s="331" t="s">
        <v>18</v>
      </c>
      <c r="F50" s="331" t="s">
        <v>1345</v>
      </c>
      <c r="G50" s="331" t="s">
        <v>347</v>
      </c>
      <c r="H50" s="331" t="s">
        <v>805</v>
      </c>
      <c r="I50" s="331" t="s">
        <v>804</v>
      </c>
      <c r="J50" s="331">
        <v>2024</v>
      </c>
      <c r="K50" s="331">
        <v>50000</v>
      </c>
      <c r="L50" s="331" t="s">
        <v>1766</v>
      </c>
    </row>
    <row r="51" spans="1:12">
      <c r="A51" s="331" t="s">
        <v>96</v>
      </c>
      <c r="B51" s="331" t="s">
        <v>11</v>
      </c>
      <c r="C51" s="331" t="s">
        <v>97</v>
      </c>
      <c r="D51" s="331" t="s">
        <v>13</v>
      </c>
      <c r="E51" s="331" t="s">
        <v>18</v>
      </c>
      <c r="F51" s="331" t="s">
        <v>1345</v>
      </c>
      <c r="G51" s="331" t="s">
        <v>347</v>
      </c>
      <c r="H51" s="331" t="s">
        <v>805</v>
      </c>
      <c r="I51" s="331" t="s">
        <v>804</v>
      </c>
      <c r="J51" s="331">
        <v>2024</v>
      </c>
      <c r="K51" s="331">
        <v>51382.9</v>
      </c>
      <c r="L51" s="331" t="s">
        <v>1766</v>
      </c>
    </row>
    <row r="52" spans="1:12">
      <c r="A52" s="331" t="s">
        <v>98</v>
      </c>
      <c r="B52" s="331" t="s">
        <v>11</v>
      </c>
      <c r="C52" s="331" t="s">
        <v>95</v>
      </c>
      <c r="D52" s="331" t="s">
        <v>94</v>
      </c>
      <c r="E52" s="331" t="s">
        <v>18</v>
      </c>
      <c r="F52" s="331" t="s">
        <v>1345</v>
      </c>
      <c r="G52" s="331" t="s">
        <v>347</v>
      </c>
      <c r="H52" s="331" t="s">
        <v>805</v>
      </c>
      <c r="I52" s="331" t="s">
        <v>804</v>
      </c>
      <c r="J52" s="331">
        <v>2024</v>
      </c>
      <c r="K52" s="331">
        <v>132771.96</v>
      </c>
      <c r="L52" s="331" t="s">
        <v>1766</v>
      </c>
    </row>
    <row r="53" spans="1:12">
      <c r="A53" s="331" t="s">
        <v>734</v>
      </c>
      <c r="B53" s="331" t="s">
        <v>11</v>
      </c>
      <c r="C53" s="331" t="s">
        <v>371</v>
      </c>
      <c r="D53" s="331" t="s">
        <v>16</v>
      </c>
      <c r="E53" s="331" t="s">
        <v>18</v>
      </c>
      <c r="F53" s="331" t="s">
        <v>1345</v>
      </c>
      <c r="G53" s="331" t="s">
        <v>347</v>
      </c>
      <c r="H53" s="331" t="s">
        <v>805</v>
      </c>
      <c r="I53" s="331" t="s">
        <v>804</v>
      </c>
      <c r="J53" s="331">
        <v>2024</v>
      </c>
      <c r="K53" s="331">
        <v>42700</v>
      </c>
      <c r="L53" s="331" t="s">
        <v>1766</v>
      </c>
    </row>
    <row r="54" spans="1:12">
      <c r="A54" s="331" t="s">
        <v>99</v>
      </c>
      <c r="B54" s="331" t="s">
        <v>11</v>
      </c>
      <c r="C54" s="331" t="s">
        <v>100</v>
      </c>
      <c r="D54" s="331" t="s">
        <v>13</v>
      </c>
      <c r="E54" s="331" t="s">
        <v>18</v>
      </c>
      <c r="F54" s="331" t="s">
        <v>1345</v>
      </c>
      <c r="G54" s="331" t="s">
        <v>347</v>
      </c>
      <c r="H54" s="331" t="s">
        <v>805</v>
      </c>
      <c r="I54" s="331" t="s">
        <v>804</v>
      </c>
      <c r="J54" s="331">
        <v>2024</v>
      </c>
      <c r="K54" s="331">
        <v>50000.6</v>
      </c>
      <c r="L54" s="331" t="s">
        <v>1766</v>
      </c>
    </row>
    <row r="55" spans="1:12">
      <c r="A55" s="331" t="s">
        <v>109</v>
      </c>
      <c r="B55" s="331" t="s">
        <v>11</v>
      </c>
      <c r="C55" s="331" t="s">
        <v>889</v>
      </c>
      <c r="D55" s="331" t="s">
        <v>16</v>
      </c>
      <c r="E55" s="331" t="s">
        <v>18</v>
      </c>
      <c r="F55" s="331" t="s">
        <v>1345</v>
      </c>
      <c r="G55" s="331" t="s">
        <v>347</v>
      </c>
      <c r="H55" s="331" t="s">
        <v>805</v>
      </c>
      <c r="I55" s="331" t="s">
        <v>804</v>
      </c>
      <c r="J55" s="331">
        <v>2024</v>
      </c>
      <c r="K55" s="331">
        <v>1145040</v>
      </c>
      <c r="L55" s="331" t="s">
        <v>1766</v>
      </c>
    </row>
    <row r="56" spans="1:12">
      <c r="A56" s="331" t="s">
        <v>109</v>
      </c>
      <c r="B56" s="331" t="s">
        <v>11</v>
      </c>
      <c r="C56" s="331" t="s">
        <v>735</v>
      </c>
      <c r="D56" s="331" t="s">
        <v>182</v>
      </c>
      <c r="E56" s="331" t="s">
        <v>18</v>
      </c>
      <c r="F56" s="331" t="s">
        <v>1345</v>
      </c>
      <c r="G56" s="331" t="s">
        <v>347</v>
      </c>
      <c r="H56" s="331" t="s">
        <v>805</v>
      </c>
      <c r="I56" s="331" t="s">
        <v>804</v>
      </c>
      <c r="J56" s="331">
        <v>2024</v>
      </c>
      <c r="K56" s="331">
        <v>137974.20000000001</v>
      </c>
      <c r="L56" s="331" t="s">
        <v>1766</v>
      </c>
    </row>
    <row r="57" spans="1:12">
      <c r="A57" s="331" t="s">
        <v>118</v>
      </c>
      <c r="B57" s="331" t="s">
        <v>11</v>
      </c>
      <c r="C57" s="331" t="s">
        <v>310</v>
      </c>
      <c r="D57" s="331" t="s">
        <v>16</v>
      </c>
      <c r="E57" s="331" t="s">
        <v>18</v>
      </c>
      <c r="F57" s="331" t="s">
        <v>1345</v>
      </c>
      <c r="G57" s="331" t="s">
        <v>347</v>
      </c>
      <c r="H57" s="331" t="s">
        <v>805</v>
      </c>
      <c r="I57" s="331" t="s">
        <v>804</v>
      </c>
      <c r="J57" s="331">
        <v>2024</v>
      </c>
      <c r="K57" s="331">
        <v>-80000</v>
      </c>
      <c r="L57" s="331" t="s">
        <v>1766</v>
      </c>
    </row>
    <row r="58" spans="1:12">
      <c r="A58" s="331" t="s">
        <v>118</v>
      </c>
      <c r="B58" s="331" t="s">
        <v>11</v>
      </c>
      <c r="C58" s="331" t="s">
        <v>310</v>
      </c>
      <c r="D58" s="331" t="s">
        <v>13</v>
      </c>
      <c r="E58" s="331" t="s">
        <v>18</v>
      </c>
      <c r="F58" s="331" t="s">
        <v>1345</v>
      </c>
      <c r="G58" s="331" t="s">
        <v>347</v>
      </c>
      <c r="H58" s="331" t="s">
        <v>805</v>
      </c>
      <c r="I58" s="331" t="s">
        <v>804</v>
      </c>
      <c r="J58" s="331">
        <v>2024</v>
      </c>
      <c r="K58" s="331">
        <v>180000</v>
      </c>
      <c r="L58" s="331" t="s">
        <v>1766</v>
      </c>
    </row>
    <row r="59" spans="1:12">
      <c r="A59" s="331" t="s">
        <v>103</v>
      </c>
      <c r="B59" s="331" t="s">
        <v>11</v>
      </c>
      <c r="C59" s="331" t="s">
        <v>104</v>
      </c>
      <c r="D59" s="331" t="s">
        <v>13</v>
      </c>
      <c r="E59" s="331" t="s">
        <v>18</v>
      </c>
      <c r="F59" s="331" t="s">
        <v>1345</v>
      </c>
      <c r="G59" s="331" t="s">
        <v>347</v>
      </c>
      <c r="H59" s="331" t="s">
        <v>805</v>
      </c>
      <c r="I59" s="331" t="s">
        <v>804</v>
      </c>
      <c r="J59" s="331">
        <v>2024</v>
      </c>
      <c r="K59" s="331">
        <v>82000</v>
      </c>
      <c r="L59" s="331" t="s">
        <v>1766</v>
      </c>
    </row>
    <row r="60" spans="1:12" hidden="1">
      <c r="A60" s="331" t="s">
        <v>120</v>
      </c>
      <c r="B60" s="331" t="s">
        <v>107</v>
      </c>
      <c r="C60" s="331" t="s">
        <v>121</v>
      </c>
      <c r="D60" s="331" t="s">
        <v>22</v>
      </c>
      <c r="E60" s="331" t="s">
        <v>18</v>
      </c>
      <c r="F60" s="331" t="s">
        <v>1345</v>
      </c>
      <c r="G60" s="331" t="s">
        <v>347</v>
      </c>
      <c r="H60" s="331" t="s">
        <v>805</v>
      </c>
      <c r="I60" s="331" t="s">
        <v>804</v>
      </c>
      <c r="J60" s="331">
        <v>2024</v>
      </c>
      <c r="K60" s="331">
        <v>-11250</v>
      </c>
      <c r="L60" s="331" t="s">
        <v>1766</v>
      </c>
    </row>
    <row r="61" spans="1:12" hidden="1">
      <c r="A61" s="331" t="s">
        <v>120</v>
      </c>
      <c r="B61" s="331" t="s">
        <v>107</v>
      </c>
      <c r="C61" s="331" t="s">
        <v>121</v>
      </c>
      <c r="D61" s="331" t="s">
        <v>13</v>
      </c>
      <c r="E61" s="331" t="s">
        <v>18</v>
      </c>
      <c r="F61" s="331" t="s">
        <v>1345</v>
      </c>
      <c r="G61" s="331" t="s">
        <v>347</v>
      </c>
      <c r="H61" s="331" t="s">
        <v>805</v>
      </c>
      <c r="I61" s="331" t="s">
        <v>804</v>
      </c>
      <c r="J61" s="331">
        <v>2024</v>
      </c>
      <c r="K61" s="331">
        <v>22500</v>
      </c>
      <c r="L61" s="331" t="s">
        <v>1766</v>
      </c>
    </row>
    <row r="62" spans="1:12" hidden="1">
      <c r="A62" s="331" t="s">
        <v>122</v>
      </c>
      <c r="B62" s="331" t="s">
        <v>107</v>
      </c>
      <c r="C62" s="331" t="s">
        <v>123</v>
      </c>
      <c r="D62" s="331" t="s">
        <v>15</v>
      </c>
      <c r="E62" s="331" t="s">
        <v>18</v>
      </c>
      <c r="F62" s="331" t="s">
        <v>1345</v>
      </c>
      <c r="G62" s="331" t="s">
        <v>347</v>
      </c>
      <c r="H62" s="331" t="s">
        <v>805</v>
      </c>
      <c r="I62" s="331" t="s">
        <v>804</v>
      </c>
      <c r="J62" s="331">
        <v>2024</v>
      </c>
      <c r="K62" s="331">
        <v>1232</v>
      </c>
      <c r="L62" s="331" t="s">
        <v>1766</v>
      </c>
    </row>
    <row r="63" spans="1:12" hidden="1">
      <c r="A63" s="331" t="s">
        <v>122</v>
      </c>
      <c r="B63" s="331" t="s">
        <v>107</v>
      </c>
      <c r="C63" s="331" t="s">
        <v>124</v>
      </c>
      <c r="D63" s="331" t="s">
        <v>58</v>
      </c>
      <c r="E63" s="331" t="s">
        <v>18</v>
      </c>
      <c r="F63" s="331" t="s">
        <v>1345</v>
      </c>
      <c r="G63" s="331" t="s">
        <v>347</v>
      </c>
      <c r="H63" s="331" t="s">
        <v>805</v>
      </c>
      <c r="I63" s="331" t="s">
        <v>804</v>
      </c>
      <c r="J63" s="331">
        <v>2024</v>
      </c>
      <c r="K63" s="331">
        <v>44475.57</v>
      </c>
      <c r="L63" s="331" t="s">
        <v>1766</v>
      </c>
    </row>
    <row r="64" spans="1:12" hidden="1">
      <c r="A64" s="331" t="s">
        <v>122</v>
      </c>
      <c r="B64" s="331" t="s">
        <v>107</v>
      </c>
      <c r="C64" s="331" t="s">
        <v>1063</v>
      </c>
      <c r="D64" s="331" t="s">
        <v>22</v>
      </c>
      <c r="E64" s="331" t="s">
        <v>18</v>
      </c>
      <c r="F64" s="331" t="s">
        <v>1345</v>
      </c>
      <c r="G64" s="331" t="s">
        <v>347</v>
      </c>
      <c r="H64" s="331" t="s">
        <v>805</v>
      </c>
      <c r="I64" s="331" t="s">
        <v>804</v>
      </c>
      <c r="J64" s="331">
        <v>2024</v>
      </c>
      <c r="K64" s="331">
        <v>8745</v>
      </c>
      <c r="L64" s="331" t="s">
        <v>1766</v>
      </c>
    </row>
    <row r="65" spans="1:12" hidden="1">
      <c r="A65" s="331" t="s">
        <v>122</v>
      </c>
      <c r="B65" s="331" t="s">
        <v>107</v>
      </c>
      <c r="C65" s="331" t="s">
        <v>125</v>
      </c>
      <c r="D65" s="331" t="s">
        <v>16</v>
      </c>
      <c r="E65" s="331" t="s">
        <v>18</v>
      </c>
      <c r="F65" s="331" t="s">
        <v>1345</v>
      </c>
      <c r="G65" s="331" t="s">
        <v>347</v>
      </c>
      <c r="H65" s="331" t="s">
        <v>805</v>
      </c>
      <c r="I65" s="331" t="s">
        <v>804</v>
      </c>
      <c r="J65" s="331">
        <v>2024</v>
      </c>
      <c r="K65" s="331">
        <v>5183.97</v>
      </c>
      <c r="L65" s="331" t="s">
        <v>1766</v>
      </c>
    </row>
    <row r="66" spans="1:12" hidden="1">
      <c r="A66" s="331" t="s">
        <v>122</v>
      </c>
      <c r="B66" s="331" t="s">
        <v>107</v>
      </c>
      <c r="C66" s="331" t="s">
        <v>124</v>
      </c>
      <c r="D66" s="331" t="s">
        <v>16</v>
      </c>
      <c r="E66" s="331" t="s">
        <v>18</v>
      </c>
      <c r="F66" s="331" t="s">
        <v>1345</v>
      </c>
      <c r="G66" s="331" t="s">
        <v>347</v>
      </c>
      <c r="H66" s="331" t="s">
        <v>805</v>
      </c>
      <c r="I66" s="331" t="s">
        <v>804</v>
      </c>
      <c r="J66" s="331">
        <v>2024</v>
      </c>
      <c r="K66" s="331">
        <v>6882.91</v>
      </c>
      <c r="L66" s="331" t="s">
        <v>1766</v>
      </c>
    </row>
    <row r="67" spans="1:12" hidden="1">
      <c r="A67" s="331" t="s">
        <v>122</v>
      </c>
      <c r="B67" s="331" t="s">
        <v>107</v>
      </c>
      <c r="C67" s="331" t="s">
        <v>349</v>
      </c>
      <c r="D67" s="331" t="s">
        <v>16</v>
      </c>
      <c r="E67" s="331" t="s">
        <v>18</v>
      </c>
      <c r="F67" s="331" t="s">
        <v>1345</v>
      </c>
      <c r="G67" s="331" t="s">
        <v>347</v>
      </c>
      <c r="H67" s="331" t="s">
        <v>805</v>
      </c>
      <c r="I67" s="331" t="s">
        <v>804</v>
      </c>
      <c r="J67" s="331">
        <v>2024</v>
      </c>
      <c r="K67" s="331">
        <v>30686.74</v>
      </c>
      <c r="L67" s="331" t="s">
        <v>1766</v>
      </c>
    </row>
    <row r="68" spans="1:12" hidden="1">
      <c r="A68" s="331" t="s">
        <v>126</v>
      </c>
      <c r="B68" s="331" t="s">
        <v>107</v>
      </c>
      <c r="C68" s="331" t="s">
        <v>127</v>
      </c>
      <c r="D68" s="331" t="s">
        <v>13</v>
      </c>
      <c r="E68" s="331" t="s">
        <v>18</v>
      </c>
      <c r="F68" s="331" t="s">
        <v>1345</v>
      </c>
      <c r="G68" s="331" t="s">
        <v>347</v>
      </c>
      <c r="H68" s="331" t="s">
        <v>805</v>
      </c>
      <c r="I68" s="331" t="s">
        <v>804</v>
      </c>
      <c r="J68" s="331">
        <v>2024</v>
      </c>
      <c r="K68" s="331">
        <v>62665.16</v>
      </c>
      <c r="L68" s="331" t="s">
        <v>1766</v>
      </c>
    </row>
    <row r="69" spans="1:12" hidden="1">
      <c r="A69" s="331" t="s">
        <v>126</v>
      </c>
      <c r="B69" s="331" t="s">
        <v>107</v>
      </c>
      <c r="C69" s="331" t="s">
        <v>128</v>
      </c>
      <c r="D69" s="331" t="s">
        <v>13</v>
      </c>
      <c r="E69" s="331" t="s">
        <v>18</v>
      </c>
      <c r="F69" s="331" t="s">
        <v>1345</v>
      </c>
      <c r="G69" s="331" t="s">
        <v>347</v>
      </c>
      <c r="H69" s="331" t="s">
        <v>805</v>
      </c>
      <c r="I69" s="331" t="s">
        <v>804</v>
      </c>
      <c r="J69" s="331">
        <v>2024</v>
      </c>
      <c r="K69" s="331">
        <v>4716.6000000000004</v>
      </c>
      <c r="L69" s="331" t="s">
        <v>1766</v>
      </c>
    </row>
    <row r="70" spans="1:12" hidden="1">
      <c r="A70" s="331" t="s">
        <v>129</v>
      </c>
      <c r="B70" s="331" t="s">
        <v>107</v>
      </c>
      <c r="C70" s="331" t="s">
        <v>130</v>
      </c>
      <c r="D70" s="331" t="s">
        <v>22</v>
      </c>
      <c r="E70" s="331" t="s">
        <v>18</v>
      </c>
      <c r="F70" s="331" t="s">
        <v>1345</v>
      </c>
      <c r="G70" s="331" t="s">
        <v>347</v>
      </c>
      <c r="H70" s="331" t="s">
        <v>805</v>
      </c>
      <c r="I70" s="331" t="s">
        <v>804</v>
      </c>
      <c r="J70" s="331">
        <v>2024</v>
      </c>
      <c r="K70" s="331">
        <v>60303</v>
      </c>
      <c r="L70" s="331" t="s">
        <v>1766</v>
      </c>
    </row>
    <row r="71" spans="1:12" hidden="1">
      <c r="A71" s="331" t="s">
        <v>129</v>
      </c>
      <c r="B71" s="331" t="s">
        <v>107</v>
      </c>
      <c r="C71" s="331" t="s">
        <v>131</v>
      </c>
      <c r="D71" s="331" t="s">
        <v>16</v>
      </c>
      <c r="E71" s="331" t="s">
        <v>18</v>
      </c>
      <c r="F71" s="331" t="s">
        <v>1345</v>
      </c>
      <c r="G71" s="331" t="s">
        <v>347</v>
      </c>
      <c r="H71" s="331" t="s">
        <v>805</v>
      </c>
      <c r="I71" s="331" t="s">
        <v>804</v>
      </c>
      <c r="J71" s="331">
        <v>2024</v>
      </c>
      <c r="K71" s="331">
        <v>27000</v>
      </c>
      <c r="L71" s="331" t="s">
        <v>1766</v>
      </c>
    </row>
    <row r="72" spans="1:12" hidden="1">
      <c r="A72" s="331" t="s">
        <v>132</v>
      </c>
      <c r="B72" s="331" t="s">
        <v>107</v>
      </c>
      <c r="C72" s="331" t="s">
        <v>133</v>
      </c>
      <c r="D72" s="331" t="s">
        <v>58</v>
      </c>
      <c r="E72" s="331" t="s">
        <v>18</v>
      </c>
      <c r="F72" s="331" t="s">
        <v>1345</v>
      </c>
      <c r="G72" s="331" t="s">
        <v>347</v>
      </c>
      <c r="H72" s="331" t="s">
        <v>805</v>
      </c>
      <c r="I72" s="331" t="s">
        <v>804</v>
      </c>
      <c r="J72" s="331">
        <v>2024</v>
      </c>
      <c r="K72" s="331">
        <v>28941.73</v>
      </c>
      <c r="L72" s="331" t="s">
        <v>1766</v>
      </c>
    </row>
    <row r="73" spans="1:12" hidden="1">
      <c r="A73" s="331" t="s">
        <v>132</v>
      </c>
      <c r="B73" s="331" t="s">
        <v>107</v>
      </c>
      <c r="C73" s="331" t="s">
        <v>351</v>
      </c>
      <c r="D73" s="331" t="s">
        <v>16</v>
      </c>
      <c r="E73" s="331" t="s">
        <v>18</v>
      </c>
      <c r="F73" s="331" t="s">
        <v>1345</v>
      </c>
      <c r="G73" s="331" t="s">
        <v>347</v>
      </c>
      <c r="H73" s="331" t="s">
        <v>805</v>
      </c>
      <c r="I73" s="331" t="s">
        <v>804</v>
      </c>
      <c r="J73" s="331">
        <v>2024</v>
      </c>
      <c r="K73" s="331">
        <v>14479.11</v>
      </c>
      <c r="L73" s="331" t="s">
        <v>1766</v>
      </c>
    </row>
    <row r="74" spans="1:12" hidden="1">
      <c r="A74" s="331" t="s">
        <v>132</v>
      </c>
      <c r="B74" s="331" t="s">
        <v>107</v>
      </c>
      <c r="C74" s="331" t="s">
        <v>890</v>
      </c>
      <c r="D74" s="331" t="s">
        <v>16</v>
      </c>
      <c r="E74" s="331" t="s">
        <v>18</v>
      </c>
      <c r="F74" s="331" t="s">
        <v>1345</v>
      </c>
      <c r="G74" s="331" t="s">
        <v>347</v>
      </c>
      <c r="H74" s="331" t="s">
        <v>805</v>
      </c>
      <c r="I74" s="331" t="s">
        <v>804</v>
      </c>
      <c r="J74" s="331">
        <v>2024</v>
      </c>
      <c r="K74" s="331">
        <v>2642.97</v>
      </c>
      <c r="L74" s="331" t="s">
        <v>1766</v>
      </c>
    </row>
    <row r="75" spans="1:12" hidden="1">
      <c r="A75" s="331" t="s">
        <v>134</v>
      </c>
      <c r="B75" s="331" t="s">
        <v>107</v>
      </c>
      <c r="C75" s="331" t="s">
        <v>135</v>
      </c>
      <c r="D75" s="331" t="s">
        <v>22</v>
      </c>
      <c r="E75" s="331" t="s">
        <v>18</v>
      </c>
      <c r="F75" s="331" t="s">
        <v>1345</v>
      </c>
      <c r="G75" s="331" t="s">
        <v>347</v>
      </c>
      <c r="H75" s="331" t="s">
        <v>805</v>
      </c>
      <c r="I75" s="331" t="s">
        <v>804</v>
      </c>
      <c r="J75" s="331">
        <v>2024</v>
      </c>
      <c r="K75" s="331">
        <v>14000</v>
      </c>
      <c r="L75" s="331" t="s">
        <v>1766</v>
      </c>
    </row>
    <row r="76" spans="1:12" hidden="1">
      <c r="A76" s="331" t="s">
        <v>136</v>
      </c>
      <c r="B76" s="331" t="s">
        <v>107</v>
      </c>
      <c r="C76" s="331" t="s">
        <v>365</v>
      </c>
      <c r="D76" s="331" t="s">
        <v>22</v>
      </c>
      <c r="E76" s="331" t="s">
        <v>18</v>
      </c>
      <c r="F76" s="331" t="s">
        <v>1345</v>
      </c>
      <c r="G76" s="331" t="s">
        <v>347</v>
      </c>
      <c r="H76" s="331" t="s">
        <v>805</v>
      </c>
      <c r="I76" s="331" t="s">
        <v>804</v>
      </c>
      <c r="J76" s="331">
        <v>2024</v>
      </c>
      <c r="K76" s="331">
        <v>35834.21</v>
      </c>
      <c r="L76" s="331" t="s">
        <v>1766</v>
      </c>
    </row>
    <row r="77" spans="1:12" hidden="1">
      <c r="A77" s="331" t="s">
        <v>136</v>
      </c>
      <c r="B77" s="331" t="s">
        <v>107</v>
      </c>
      <c r="C77" s="331" t="s">
        <v>137</v>
      </c>
      <c r="D77" s="331" t="s">
        <v>16</v>
      </c>
      <c r="E77" s="331" t="s">
        <v>18</v>
      </c>
      <c r="F77" s="331" t="s">
        <v>1345</v>
      </c>
      <c r="G77" s="331" t="s">
        <v>347</v>
      </c>
      <c r="H77" s="331" t="s">
        <v>805</v>
      </c>
      <c r="I77" s="331" t="s">
        <v>804</v>
      </c>
      <c r="J77" s="331">
        <v>2024</v>
      </c>
      <c r="K77" s="331">
        <v>4610.2700000000004</v>
      </c>
      <c r="L77" s="331" t="s">
        <v>1766</v>
      </c>
    </row>
    <row r="78" spans="1:12" hidden="1">
      <c r="A78" s="331" t="s">
        <v>136</v>
      </c>
      <c r="B78" s="331" t="s">
        <v>107</v>
      </c>
      <c r="C78" s="331" t="s">
        <v>138</v>
      </c>
      <c r="D78" s="331" t="s">
        <v>16</v>
      </c>
      <c r="E78" s="331" t="s">
        <v>18</v>
      </c>
      <c r="F78" s="331" t="s">
        <v>1345</v>
      </c>
      <c r="G78" s="331" t="s">
        <v>347</v>
      </c>
      <c r="H78" s="331" t="s">
        <v>805</v>
      </c>
      <c r="I78" s="331" t="s">
        <v>804</v>
      </c>
      <c r="J78" s="331">
        <v>2024</v>
      </c>
      <c r="K78" s="331">
        <v>6888</v>
      </c>
      <c r="L78" s="331" t="s">
        <v>1766</v>
      </c>
    </row>
    <row r="79" spans="1:12" hidden="1">
      <c r="A79" s="331" t="s">
        <v>21</v>
      </c>
      <c r="B79" s="331" t="s">
        <v>107</v>
      </c>
      <c r="C79" s="331" t="s">
        <v>139</v>
      </c>
      <c r="D79" s="331" t="s">
        <v>22</v>
      </c>
      <c r="E79" s="331" t="s">
        <v>18</v>
      </c>
      <c r="F79" s="331" t="s">
        <v>1345</v>
      </c>
      <c r="G79" s="331" t="s">
        <v>347</v>
      </c>
      <c r="H79" s="331" t="s">
        <v>805</v>
      </c>
      <c r="I79" s="331" t="s">
        <v>804</v>
      </c>
      <c r="J79" s="331">
        <v>2024</v>
      </c>
      <c r="K79" s="331">
        <v>5617.14</v>
      </c>
      <c r="L79" s="331" t="s">
        <v>1766</v>
      </c>
    </row>
    <row r="80" spans="1:12" hidden="1">
      <c r="A80" s="331" t="s">
        <v>21</v>
      </c>
      <c r="B80" s="331" t="s">
        <v>107</v>
      </c>
      <c r="C80" s="331" t="s">
        <v>360</v>
      </c>
      <c r="D80" s="331" t="s">
        <v>22</v>
      </c>
      <c r="E80" s="331" t="s">
        <v>18</v>
      </c>
      <c r="F80" s="331" t="s">
        <v>1345</v>
      </c>
      <c r="G80" s="331" t="s">
        <v>347</v>
      </c>
      <c r="H80" s="331" t="s">
        <v>805</v>
      </c>
      <c r="I80" s="331" t="s">
        <v>804</v>
      </c>
      <c r="J80" s="331">
        <v>2024</v>
      </c>
      <c r="K80" s="331">
        <v>3250</v>
      </c>
      <c r="L80" s="331" t="s">
        <v>1766</v>
      </c>
    </row>
    <row r="81" spans="1:12" hidden="1">
      <c r="A81" s="331" t="s">
        <v>21</v>
      </c>
      <c r="B81" s="331" t="s">
        <v>107</v>
      </c>
      <c r="C81" s="331" t="s">
        <v>736</v>
      </c>
      <c r="D81" s="331" t="s">
        <v>22</v>
      </c>
      <c r="E81" s="331" t="s">
        <v>18</v>
      </c>
      <c r="F81" s="331" t="s">
        <v>1345</v>
      </c>
      <c r="G81" s="331" t="s">
        <v>347</v>
      </c>
      <c r="H81" s="331" t="s">
        <v>805</v>
      </c>
      <c r="I81" s="331" t="s">
        <v>804</v>
      </c>
      <c r="J81" s="331">
        <v>2024</v>
      </c>
      <c r="K81" s="331">
        <v>7000</v>
      </c>
      <c r="L81" s="331" t="s">
        <v>1766</v>
      </c>
    </row>
    <row r="82" spans="1:12" hidden="1">
      <c r="A82" s="331" t="s">
        <v>24</v>
      </c>
      <c r="B82" s="331" t="s">
        <v>107</v>
      </c>
      <c r="C82" s="331" t="s">
        <v>737</v>
      </c>
      <c r="D82" s="331" t="s">
        <v>16</v>
      </c>
      <c r="E82" s="331" t="s">
        <v>18</v>
      </c>
      <c r="F82" s="331" t="s">
        <v>1345</v>
      </c>
      <c r="G82" s="331" t="s">
        <v>347</v>
      </c>
      <c r="H82" s="331" t="s">
        <v>805</v>
      </c>
      <c r="I82" s="331" t="s">
        <v>804</v>
      </c>
      <c r="J82" s="331">
        <v>2024</v>
      </c>
      <c r="K82" s="331">
        <v>30000</v>
      </c>
      <c r="L82" s="331" t="s">
        <v>1766</v>
      </c>
    </row>
    <row r="83" spans="1:12" hidden="1">
      <c r="A83" s="331" t="s">
        <v>141</v>
      </c>
      <c r="B83" s="331" t="s">
        <v>107</v>
      </c>
      <c r="C83" s="331" t="s">
        <v>142</v>
      </c>
      <c r="D83" s="331" t="s">
        <v>15</v>
      </c>
      <c r="E83" s="331" t="s">
        <v>18</v>
      </c>
      <c r="F83" s="331" t="s">
        <v>1345</v>
      </c>
      <c r="G83" s="331" t="s">
        <v>347</v>
      </c>
      <c r="H83" s="331" t="s">
        <v>805</v>
      </c>
      <c r="I83" s="331" t="s">
        <v>804</v>
      </c>
      <c r="J83" s="331">
        <v>2024</v>
      </c>
      <c r="K83" s="331">
        <v>9738.9699999999993</v>
      </c>
      <c r="L83" s="331" t="s">
        <v>1766</v>
      </c>
    </row>
    <row r="84" spans="1:12" hidden="1">
      <c r="A84" s="331" t="s">
        <v>141</v>
      </c>
      <c r="B84" s="331" t="s">
        <v>107</v>
      </c>
      <c r="C84" s="331" t="s">
        <v>738</v>
      </c>
      <c r="D84" s="331" t="s">
        <v>16</v>
      </c>
      <c r="E84" s="331" t="s">
        <v>18</v>
      </c>
      <c r="F84" s="331" t="s">
        <v>1345</v>
      </c>
      <c r="G84" s="331" t="s">
        <v>347</v>
      </c>
      <c r="H84" s="331" t="s">
        <v>805</v>
      </c>
      <c r="I84" s="331" t="s">
        <v>804</v>
      </c>
      <c r="J84" s="331">
        <v>2024</v>
      </c>
      <c r="K84" s="331">
        <v>16000</v>
      </c>
      <c r="L84" s="331" t="s">
        <v>1766</v>
      </c>
    </row>
    <row r="85" spans="1:12" hidden="1">
      <c r="A85" s="331" t="s">
        <v>141</v>
      </c>
      <c r="B85" s="331" t="s">
        <v>107</v>
      </c>
      <c r="C85" s="331" t="s">
        <v>142</v>
      </c>
      <c r="D85" s="331" t="s">
        <v>13</v>
      </c>
      <c r="E85" s="331" t="s">
        <v>18</v>
      </c>
      <c r="F85" s="331" t="s">
        <v>1345</v>
      </c>
      <c r="G85" s="331" t="s">
        <v>347</v>
      </c>
      <c r="H85" s="331" t="s">
        <v>805</v>
      </c>
      <c r="I85" s="331" t="s">
        <v>804</v>
      </c>
      <c r="J85" s="331">
        <v>2024</v>
      </c>
      <c r="K85" s="331">
        <v>5122.2700000000004</v>
      </c>
      <c r="L85" s="331" t="s">
        <v>1766</v>
      </c>
    </row>
    <row r="86" spans="1:12" hidden="1">
      <c r="A86" s="331" t="s">
        <v>26</v>
      </c>
      <c r="B86" s="331" t="s">
        <v>107</v>
      </c>
      <c r="C86" s="331" t="s">
        <v>145</v>
      </c>
      <c r="D86" s="331" t="s">
        <v>31</v>
      </c>
      <c r="E86" s="331" t="s">
        <v>18</v>
      </c>
      <c r="F86" s="331" t="s">
        <v>1345</v>
      </c>
      <c r="G86" s="331" t="s">
        <v>347</v>
      </c>
      <c r="H86" s="331" t="s">
        <v>805</v>
      </c>
      <c r="I86" s="331" t="s">
        <v>804</v>
      </c>
      <c r="J86" s="331">
        <v>2024</v>
      </c>
      <c r="K86" s="331">
        <v>17604.18</v>
      </c>
      <c r="L86" s="331" t="s">
        <v>1766</v>
      </c>
    </row>
    <row r="87" spans="1:12" hidden="1">
      <c r="A87" s="331" t="s">
        <v>26</v>
      </c>
      <c r="B87" s="331" t="s">
        <v>107</v>
      </c>
      <c r="C87" s="331" t="s">
        <v>146</v>
      </c>
      <c r="D87" s="331" t="s">
        <v>15</v>
      </c>
      <c r="E87" s="331" t="s">
        <v>18</v>
      </c>
      <c r="F87" s="331" t="s">
        <v>1345</v>
      </c>
      <c r="G87" s="331" t="s">
        <v>347</v>
      </c>
      <c r="H87" s="331" t="s">
        <v>805</v>
      </c>
      <c r="I87" s="331" t="s">
        <v>804</v>
      </c>
      <c r="J87" s="331">
        <v>2024</v>
      </c>
      <c r="K87" s="331">
        <v>4000</v>
      </c>
      <c r="L87" s="331" t="s">
        <v>1766</v>
      </c>
    </row>
    <row r="88" spans="1:12" hidden="1">
      <c r="A88" s="331" t="s">
        <v>26</v>
      </c>
      <c r="B88" s="331" t="s">
        <v>107</v>
      </c>
      <c r="C88" s="331" t="s">
        <v>116</v>
      </c>
      <c r="D88" s="331" t="s">
        <v>27</v>
      </c>
      <c r="E88" s="331" t="s">
        <v>18</v>
      </c>
      <c r="F88" s="331" t="s">
        <v>1345</v>
      </c>
      <c r="G88" s="331" t="s">
        <v>347</v>
      </c>
      <c r="H88" s="331" t="s">
        <v>805</v>
      </c>
      <c r="I88" s="331" t="s">
        <v>804</v>
      </c>
      <c r="J88" s="331">
        <v>2024</v>
      </c>
      <c r="K88" s="331">
        <v>2876.53</v>
      </c>
      <c r="L88" s="331" t="s">
        <v>1766</v>
      </c>
    </row>
    <row r="89" spans="1:12" hidden="1">
      <c r="A89" s="331" t="s">
        <v>26</v>
      </c>
      <c r="B89" s="331" t="s">
        <v>107</v>
      </c>
      <c r="C89" s="331" t="s">
        <v>149</v>
      </c>
      <c r="D89" s="331" t="s">
        <v>27</v>
      </c>
      <c r="E89" s="331" t="s">
        <v>18</v>
      </c>
      <c r="F89" s="331" t="s">
        <v>1345</v>
      </c>
      <c r="G89" s="331" t="s">
        <v>347</v>
      </c>
      <c r="H89" s="331" t="s">
        <v>805</v>
      </c>
      <c r="I89" s="331" t="s">
        <v>804</v>
      </c>
      <c r="J89" s="331">
        <v>2024</v>
      </c>
      <c r="K89" s="331">
        <v>2550.81</v>
      </c>
      <c r="L89" s="331" t="s">
        <v>1766</v>
      </c>
    </row>
    <row r="90" spans="1:12" hidden="1">
      <c r="A90" s="331" t="s">
        <v>26</v>
      </c>
      <c r="B90" s="331" t="s">
        <v>107</v>
      </c>
      <c r="C90" s="331" t="s">
        <v>150</v>
      </c>
      <c r="D90" s="331" t="s">
        <v>27</v>
      </c>
      <c r="E90" s="331" t="s">
        <v>18</v>
      </c>
      <c r="F90" s="331" t="s">
        <v>1345</v>
      </c>
      <c r="G90" s="331" t="s">
        <v>347</v>
      </c>
      <c r="H90" s="331" t="s">
        <v>805</v>
      </c>
      <c r="I90" s="331" t="s">
        <v>804</v>
      </c>
      <c r="J90" s="331">
        <v>2024</v>
      </c>
      <c r="K90" s="331">
        <v>81646.28</v>
      </c>
      <c r="L90" s="331" t="s">
        <v>1766</v>
      </c>
    </row>
    <row r="91" spans="1:12" hidden="1">
      <c r="A91" s="331" t="s">
        <v>26</v>
      </c>
      <c r="B91" s="331" t="s">
        <v>107</v>
      </c>
      <c r="C91" s="331" t="s">
        <v>151</v>
      </c>
      <c r="D91" s="331" t="s">
        <v>27</v>
      </c>
      <c r="E91" s="331" t="s">
        <v>18</v>
      </c>
      <c r="F91" s="331" t="s">
        <v>1345</v>
      </c>
      <c r="G91" s="331" t="s">
        <v>347</v>
      </c>
      <c r="H91" s="331" t="s">
        <v>805</v>
      </c>
      <c r="I91" s="331" t="s">
        <v>804</v>
      </c>
      <c r="J91" s="331">
        <v>2024</v>
      </c>
      <c r="K91" s="331">
        <v>43022.3</v>
      </c>
      <c r="L91" s="331" t="s">
        <v>1766</v>
      </c>
    </row>
    <row r="92" spans="1:12" hidden="1">
      <c r="A92" s="331" t="s">
        <v>26</v>
      </c>
      <c r="B92" s="331" t="s">
        <v>107</v>
      </c>
      <c r="C92" s="331" t="s">
        <v>152</v>
      </c>
      <c r="D92" s="331" t="s">
        <v>27</v>
      </c>
      <c r="E92" s="331" t="s">
        <v>18</v>
      </c>
      <c r="F92" s="331" t="s">
        <v>1345</v>
      </c>
      <c r="G92" s="331" t="s">
        <v>347</v>
      </c>
      <c r="H92" s="331" t="s">
        <v>805</v>
      </c>
      <c r="I92" s="331" t="s">
        <v>804</v>
      </c>
      <c r="J92" s="331">
        <v>2024</v>
      </c>
      <c r="K92" s="331">
        <v>23265</v>
      </c>
      <c r="L92" s="331" t="s">
        <v>1766</v>
      </c>
    </row>
    <row r="93" spans="1:12" hidden="1">
      <c r="A93" s="331" t="s">
        <v>26</v>
      </c>
      <c r="B93" s="331" t="s">
        <v>107</v>
      </c>
      <c r="C93" s="331" t="s">
        <v>153</v>
      </c>
      <c r="D93" s="331" t="s">
        <v>27</v>
      </c>
      <c r="E93" s="331" t="s">
        <v>18</v>
      </c>
      <c r="F93" s="331" t="s">
        <v>1345</v>
      </c>
      <c r="G93" s="331" t="s">
        <v>347</v>
      </c>
      <c r="H93" s="331" t="s">
        <v>805</v>
      </c>
      <c r="I93" s="331" t="s">
        <v>804</v>
      </c>
      <c r="J93" s="331">
        <v>2024</v>
      </c>
      <c r="K93" s="331">
        <v>41925.050000000003</v>
      </c>
      <c r="L93" s="331" t="s">
        <v>1766</v>
      </c>
    </row>
    <row r="94" spans="1:12" hidden="1">
      <c r="A94" s="331" t="s">
        <v>26</v>
      </c>
      <c r="B94" s="331" t="s">
        <v>107</v>
      </c>
      <c r="C94" s="331" t="s">
        <v>154</v>
      </c>
      <c r="D94" s="331" t="s">
        <v>27</v>
      </c>
      <c r="E94" s="331" t="s">
        <v>18</v>
      </c>
      <c r="F94" s="331" t="s">
        <v>1345</v>
      </c>
      <c r="G94" s="331" t="s">
        <v>347</v>
      </c>
      <c r="H94" s="331" t="s">
        <v>805</v>
      </c>
      <c r="I94" s="331" t="s">
        <v>804</v>
      </c>
      <c r="J94" s="331">
        <v>2024</v>
      </c>
      <c r="K94" s="331">
        <v>20000</v>
      </c>
      <c r="L94" s="331" t="s">
        <v>1766</v>
      </c>
    </row>
    <row r="95" spans="1:12" hidden="1">
      <c r="A95" s="331" t="s">
        <v>26</v>
      </c>
      <c r="B95" s="331" t="s">
        <v>107</v>
      </c>
      <c r="C95" s="331" t="s">
        <v>155</v>
      </c>
      <c r="D95" s="331" t="s">
        <v>27</v>
      </c>
      <c r="E95" s="331" t="s">
        <v>18</v>
      </c>
      <c r="F95" s="331" t="s">
        <v>1345</v>
      </c>
      <c r="G95" s="331" t="s">
        <v>347</v>
      </c>
      <c r="H95" s="331" t="s">
        <v>805</v>
      </c>
      <c r="I95" s="331" t="s">
        <v>804</v>
      </c>
      <c r="J95" s="331">
        <v>2024</v>
      </c>
      <c r="K95" s="331">
        <v>29359.5</v>
      </c>
      <c r="L95" s="331" t="s">
        <v>1766</v>
      </c>
    </row>
    <row r="96" spans="1:12" hidden="1">
      <c r="A96" s="331" t="s">
        <v>26</v>
      </c>
      <c r="B96" s="331" t="s">
        <v>107</v>
      </c>
      <c r="C96" s="331" t="s">
        <v>156</v>
      </c>
      <c r="D96" s="331" t="s">
        <v>27</v>
      </c>
      <c r="E96" s="331" t="s">
        <v>18</v>
      </c>
      <c r="F96" s="331" t="s">
        <v>1345</v>
      </c>
      <c r="G96" s="331" t="s">
        <v>347</v>
      </c>
      <c r="H96" s="331" t="s">
        <v>805</v>
      </c>
      <c r="I96" s="331" t="s">
        <v>804</v>
      </c>
      <c r="J96" s="331">
        <v>2024</v>
      </c>
      <c r="K96" s="331">
        <v>7974.68</v>
      </c>
      <c r="L96" s="331" t="s">
        <v>1766</v>
      </c>
    </row>
    <row r="97" spans="1:12" hidden="1">
      <c r="A97" s="331" t="s">
        <v>26</v>
      </c>
      <c r="B97" s="331" t="s">
        <v>107</v>
      </c>
      <c r="C97" s="331" t="s">
        <v>157</v>
      </c>
      <c r="D97" s="331" t="s">
        <v>27</v>
      </c>
      <c r="E97" s="331" t="s">
        <v>18</v>
      </c>
      <c r="F97" s="331" t="s">
        <v>1345</v>
      </c>
      <c r="G97" s="331" t="s">
        <v>347</v>
      </c>
      <c r="H97" s="331" t="s">
        <v>805</v>
      </c>
      <c r="I97" s="331" t="s">
        <v>804</v>
      </c>
      <c r="J97" s="331">
        <v>2024</v>
      </c>
      <c r="K97" s="331">
        <v>19599.099999999999</v>
      </c>
      <c r="L97" s="331" t="s">
        <v>1766</v>
      </c>
    </row>
    <row r="98" spans="1:12" hidden="1">
      <c r="A98" s="331" t="s">
        <v>26</v>
      </c>
      <c r="B98" s="331" t="s">
        <v>107</v>
      </c>
      <c r="C98" s="331" t="s">
        <v>315</v>
      </c>
      <c r="D98" s="331" t="s">
        <v>27</v>
      </c>
      <c r="E98" s="331" t="s">
        <v>18</v>
      </c>
      <c r="F98" s="331" t="s">
        <v>1345</v>
      </c>
      <c r="G98" s="331" t="s">
        <v>347</v>
      </c>
      <c r="H98" s="331" t="s">
        <v>805</v>
      </c>
      <c r="I98" s="331" t="s">
        <v>804</v>
      </c>
      <c r="J98" s="331">
        <v>2024</v>
      </c>
      <c r="K98" s="331">
        <v>12000</v>
      </c>
      <c r="L98" s="331" t="s">
        <v>1766</v>
      </c>
    </row>
    <row r="99" spans="1:12" hidden="1">
      <c r="A99" s="331" t="s">
        <v>26</v>
      </c>
      <c r="B99" s="331" t="s">
        <v>107</v>
      </c>
      <c r="C99" s="331" t="s">
        <v>355</v>
      </c>
      <c r="D99" s="331" t="s">
        <v>27</v>
      </c>
      <c r="E99" s="331" t="s">
        <v>18</v>
      </c>
      <c r="F99" s="331" t="s">
        <v>1345</v>
      </c>
      <c r="G99" s="331" t="s">
        <v>347</v>
      </c>
      <c r="H99" s="331" t="s">
        <v>805</v>
      </c>
      <c r="I99" s="331" t="s">
        <v>804</v>
      </c>
      <c r="J99" s="331">
        <v>2024</v>
      </c>
      <c r="K99" s="331">
        <v>10000</v>
      </c>
      <c r="L99" s="331" t="s">
        <v>1766</v>
      </c>
    </row>
    <row r="100" spans="1:12" hidden="1">
      <c r="A100" s="331" t="s">
        <v>26</v>
      </c>
      <c r="B100" s="331" t="s">
        <v>107</v>
      </c>
      <c r="C100" s="331" t="s">
        <v>158</v>
      </c>
      <c r="D100" s="331" t="s">
        <v>27</v>
      </c>
      <c r="E100" s="331" t="s">
        <v>18</v>
      </c>
      <c r="F100" s="331" t="s">
        <v>1345</v>
      </c>
      <c r="G100" s="331" t="s">
        <v>347</v>
      </c>
      <c r="H100" s="331" t="s">
        <v>805</v>
      </c>
      <c r="I100" s="331" t="s">
        <v>804</v>
      </c>
      <c r="J100" s="331">
        <v>2024</v>
      </c>
      <c r="K100" s="331">
        <v>1593.75</v>
      </c>
      <c r="L100" s="331" t="s">
        <v>1766</v>
      </c>
    </row>
    <row r="101" spans="1:12" hidden="1">
      <c r="A101" s="331" t="s">
        <v>26</v>
      </c>
      <c r="B101" s="331" t="s">
        <v>107</v>
      </c>
      <c r="C101" s="331" t="s">
        <v>325</v>
      </c>
      <c r="D101" s="331" t="s">
        <v>27</v>
      </c>
      <c r="E101" s="331" t="s">
        <v>18</v>
      </c>
      <c r="F101" s="331" t="s">
        <v>1345</v>
      </c>
      <c r="G101" s="331" t="s">
        <v>347</v>
      </c>
      <c r="H101" s="331" t="s">
        <v>805</v>
      </c>
      <c r="I101" s="331" t="s">
        <v>804</v>
      </c>
      <c r="J101" s="331">
        <v>2024</v>
      </c>
      <c r="K101" s="331">
        <v>1580</v>
      </c>
      <c r="L101" s="331" t="s">
        <v>1766</v>
      </c>
    </row>
    <row r="102" spans="1:12" hidden="1">
      <c r="A102" s="331" t="s">
        <v>26</v>
      </c>
      <c r="B102" s="331" t="s">
        <v>107</v>
      </c>
      <c r="C102" s="331" t="s">
        <v>352</v>
      </c>
      <c r="D102" s="331" t="s">
        <v>27</v>
      </c>
      <c r="E102" s="331" t="s">
        <v>18</v>
      </c>
      <c r="F102" s="331" t="s">
        <v>1345</v>
      </c>
      <c r="G102" s="331" t="s">
        <v>347</v>
      </c>
      <c r="H102" s="331" t="s">
        <v>805</v>
      </c>
      <c r="I102" s="331" t="s">
        <v>804</v>
      </c>
      <c r="J102" s="331">
        <v>2024</v>
      </c>
      <c r="K102" s="331">
        <v>8500</v>
      </c>
      <c r="L102" s="331" t="s">
        <v>1766</v>
      </c>
    </row>
    <row r="103" spans="1:12" hidden="1">
      <c r="A103" s="331" t="s">
        <v>26</v>
      </c>
      <c r="B103" s="331" t="s">
        <v>107</v>
      </c>
      <c r="C103" s="331" t="s">
        <v>739</v>
      </c>
      <c r="D103" s="331" t="s">
        <v>27</v>
      </c>
      <c r="E103" s="331" t="s">
        <v>18</v>
      </c>
      <c r="F103" s="331" t="s">
        <v>1345</v>
      </c>
      <c r="G103" s="331" t="s">
        <v>347</v>
      </c>
      <c r="H103" s="331" t="s">
        <v>805</v>
      </c>
      <c r="I103" s="331" t="s">
        <v>804</v>
      </c>
      <c r="J103" s="331">
        <v>2024</v>
      </c>
      <c r="K103" s="331">
        <v>20000</v>
      </c>
      <c r="L103" s="331" t="s">
        <v>1766</v>
      </c>
    </row>
    <row r="104" spans="1:12" hidden="1">
      <c r="A104" s="331" t="s">
        <v>26</v>
      </c>
      <c r="B104" s="331" t="s">
        <v>107</v>
      </c>
      <c r="C104" s="331" t="s">
        <v>891</v>
      </c>
      <c r="D104" s="331" t="s">
        <v>27</v>
      </c>
      <c r="E104" s="331" t="s">
        <v>18</v>
      </c>
      <c r="F104" s="331" t="s">
        <v>1345</v>
      </c>
      <c r="G104" s="331" t="s">
        <v>347</v>
      </c>
      <c r="H104" s="331" t="s">
        <v>805</v>
      </c>
      <c r="I104" s="331" t="s">
        <v>804</v>
      </c>
      <c r="J104" s="331">
        <v>2024</v>
      </c>
      <c r="K104" s="331">
        <v>33000</v>
      </c>
      <c r="L104" s="331" t="s">
        <v>1766</v>
      </c>
    </row>
    <row r="105" spans="1:12" hidden="1">
      <c r="A105" s="331" t="s">
        <v>26</v>
      </c>
      <c r="B105" s="331" t="s">
        <v>107</v>
      </c>
      <c r="C105" s="331" t="s">
        <v>740</v>
      </c>
      <c r="D105" s="331" t="s">
        <v>27</v>
      </c>
      <c r="E105" s="331" t="s">
        <v>18</v>
      </c>
      <c r="F105" s="331" t="s">
        <v>1345</v>
      </c>
      <c r="G105" s="331" t="s">
        <v>347</v>
      </c>
      <c r="H105" s="331" t="s">
        <v>805</v>
      </c>
      <c r="I105" s="331" t="s">
        <v>804</v>
      </c>
      <c r="J105" s="331">
        <v>2024</v>
      </c>
      <c r="K105" s="331">
        <v>2000</v>
      </c>
      <c r="L105" s="331" t="s">
        <v>1766</v>
      </c>
    </row>
    <row r="106" spans="1:12" hidden="1">
      <c r="A106" s="331" t="s">
        <v>26</v>
      </c>
      <c r="B106" s="331" t="s">
        <v>107</v>
      </c>
      <c r="C106" s="331" t="s">
        <v>892</v>
      </c>
      <c r="D106" s="331" t="s">
        <v>27</v>
      </c>
      <c r="E106" s="331" t="s">
        <v>18</v>
      </c>
      <c r="F106" s="331" t="s">
        <v>1345</v>
      </c>
      <c r="G106" s="331" t="s">
        <v>347</v>
      </c>
      <c r="H106" s="331" t="s">
        <v>805</v>
      </c>
      <c r="I106" s="331" t="s">
        <v>804</v>
      </c>
      <c r="J106" s="331">
        <v>2024</v>
      </c>
      <c r="K106" s="331">
        <v>16000</v>
      </c>
      <c r="L106" s="331" t="s">
        <v>1766</v>
      </c>
    </row>
    <row r="107" spans="1:12" hidden="1">
      <c r="A107" s="331" t="s">
        <v>26</v>
      </c>
      <c r="B107" s="331" t="s">
        <v>107</v>
      </c>
      <c r="C107" s="331" t="s">
        <v>160</v>
      </c>
      <c r="D107" s="331" t="s">
        <v>16</v>
      </c>
      <c r="E107" s="331" t="s">
        <v>18</v>
      </c>
      <c r="F107" s="331" t="s">
        <v>1345</v>
      </c>
      <c r="G107" s="331" t="s">
        <v>347</v>
      </c>
      <c r="H107" s="331" t="s">
        <v>805</v>
      </c>
      <c r="I107" s="331" t="s">
        <v>804</v>
      </c>
      <c r="J107" s="331">
        <v>2024</v>
      </c>
      <c r="K107" s="331">
        <v>1327</v>
      </c>
      <c r="L107" s="331" t="s">
        <v>1766</v>
      </c>
    </row>
    <row r="108" spans="1:12" hidden="1">
      <c r="A108" s="331" t="s">
        <v>26</v>
      </c>
      <c r="B108" s="331" t="s">
        <v>107</v>
      </c>
      <c r="C108" s="331" t="s">
        <v>362</v>
      </c>
      <c r="D108" s="331" t="s">
        <v>16</v>
      </c>
      <c r="E108" s="331" t="s">
        <v>18</v>
      </c>
      <c r="F108" s="331" t="s">
        <v>1345</v>
      </c>
      <c r="G108" s="331" t="s">
        <v>347</v>
      </c>
      <c r="H108" s="331" t="s">
        <v>805</v>
      </c>
      <c r="I108" s="331" t="s">
        <v>804</v>
      </c>
      <c r="J108" s="331">
        <v>2024</v>
      </c>
      <c r="K108" s="331">
        <v>16000</v>
      </c>
      <c r="L108" s="331" t="s">
        <v>1766</v>
      </c>
    </row>
    <row r="109" spans="1:12" hidden="1">
      <c r="A109" s="331" t="s">
        <v>26</v>
      </c>
      <c r="B109" s="331" t="s">
        <v>107</v>
      </c>
      <c r="C109" s="331" t="s">
        <v>893</v>
      </c>
      <c r="D109" s="331" t="s">
        <v>16</v>
      </c>
      <c r="E109" s="331" t="s">
        <v>18</v>
      </c>
      <c r="F109" s="331" t="s">
        <v>1345</v>
      </c>
      <c r="G109" s="331" t="s">
        <v>347</v>
      </c>
      <c r="H109" s="331" t="s">
        <v>805</v>
      </c>
      <c r="I109" s="331" t="s">
        <v>804</v>
      </c>
      <c r="J109" s="331">
        <v>2024</v>
      </c>
      <c r="K109" s="331">
        <v>3000</v>
      </c>
      <c r="L109" s="331" t="s">
        <v>1766</v>
      </c>
    </row>
    <row r="110" spans="1:12" hidden="1">
      <c r="A110" s="331" t="s">
        <v>26</v>
      </c>
      <c r="B110" s="331" t="s">
        <v>107</v>
      </c>
      <c r="C110" s="331" t="s">
        <v>741</v>
      </c>
      <c r="D110" s="331" t="s">
        <v>16</v>
      </c>
      <c r="E110" s="331" t="s">
        <v>18</v>
      </c>
      <c r="F110" s="331" t="s">
        <v>1345</v>
      </c>
      <c r="G110" s="331" t="s">
        <v>347</v>
      </c>
      <c r="H110" s="331" t="s">
        <v>805</v>
      </c>
      <c r="I110" s="331" t="s">
        <v>804</v>
      </c>
      <c r="J110" s="331">
        <v>2024</v>
      </c>
      <c r="K110" s="331">
        <v>17957.16</v>
      </c>
      <c r="L110" s="331" t="s">
        <v>1766</v>
      </c>
    </row>
    <row r="111" spans="1:12" hidden="1">
      <c r="A111" s="331" t="s">
        <v>26</v>
      </c>
      <c r="B111" s="331" t="s">
        <v>107</v>
      </c>
      <c r="C111" s="331" t="s">
        <v>112</v>
      </c>
      <c r="D111" s="331" t="s">
        <v>13</v>
      </c>
      <c r="E111" s="331" t="s">
        <v>18</v>
      </c>
      <c r="F111" s="331" t="s">
        <v>1345</v>
      </c>
      <c r="G111" s="331" t="s">
        <v>347</v>
      </c>
      <c r="H111" s="331" t="s">
        <v>805</v>
      </c>
      <c r="I111" s="331" t="s">
        <v>804</v>
      </c>
      <c r="J111" s="331">
        <v>2024</v>
      </c>
      <c r="K111" s="331">
        <v>281617.7</v>
      </c>
      <c r="L111" s="331" t="s">
        <v>1766</v>
      </c>
    </row>
    <row r="112" spans="1:12" hidden="1">
      <c r="A112" s="331" t="s">
        <v>26</v>
      </c>
      <c r="B112" s="331" t="s">
        <v>107</v>
      </c>
      <c r="C112" s="331" t="s">
        <v>147</v>
      </c>
      <c r="D112" s="331" t="s">
        <v>13</v>
      </c>
      <c r="E112" s="331" t="s">
        <v>18</v>
      </c>
      <c r="F112" s="331" t="s">
        <v>1345</v>
      </c>
      <c r="G112" s="331" t="s">
        <v>347</v>
      </c>
      <c r="H112" s="331" t="s">
        <v>805</v>
      </c>
      <c r="I112" s="331" t="s">
        <v>804</v>
      </c>
      <c r="J112" s="331">
        <v>2024</v>
      </c>
      <c r="K112" s="331">
        <v>7611.95</v>
      </c>
      <c r="L112" s="331" t="s">
        <v>1766</v>
      </c>
    </row>
    <row r="113" spans="1:12" hidden="1">
      <c r="A113" s="331" t="s">
        <v>26</v>
      </c>
      <c r="B113" s="331" t="s">
        <v>107</v>
      </c>
      <c r="C113" s="331" t="s">
        <v>148</v>
      </c>
      <c r="D113" s="331" t="s">
        <v>13</v>
      </c>
      <c r="E113" s="331" t="s">
        <v>18</v>
      </c>
      <c r="F113" s="331" t="s">
        <v>1345</v>
      </c>
      <c r="G113" s="331" t="s">
        <v>347</v>
      </c>
      <c r="H113" s="331" t="s">
        <v>805</v>
      </c>
      <c r="I113" s="331" t="s">
        <v>804</v>
      </c>
      <c r="J113" s="331">
        <v>2024</v>
      </c>
      <c r="K113" s="331">
        <v>1000.71</v>
      </c>
      <c r="L113" s="331" t="s">
        <v>1766</v>
      </c>
    </row>
    <row r="114" spans="1:12" hidden="1">
      <c r="A114" s="331" t="s">
        <v>113</v>
      </c>
      <c r="B114" s="331" t="s">
        <v>107</v>
      </c>
      <c r="C114" s="331" t="s">
        <v>353</v>
      </c>
      <c r="D114" s="331" t="s">
        <v>59</v>
      </c>
      <c r="E114" s="331" t="s">
        <v>18</v>
      </c>
      <c r="F114" s="331" t="s">
        <v>1345</v>
      </c>
      <c r="G114" s="331" t="s">
        <v>347</v>
      </c>
      <c r="H114" s="331" t="s">
        <v>805</v>
      </c>
      <c r="I114" s="331" t="s">
        <v>804</v>
      </c>
      <c r="J114" s="331">
        <v>2024</v>
      </c>
      <c r="K114" s="331">
        <v>10000</v>
      </c>
      <c r="L114" s="331" t="s">
        <v>1766</v>
      </c>
    </row>
    <row r="115" spans="1:12" hidden="1">
      <c r="A115" s="331" t="s">
        <v>113</v>
      </c>
      <c r="B115" s="331" t="s">
        <v>107</v>
      </c>
      <c r="C115" s="331" t="s">
        <v>161</v>
      </c>
      <c r="D115" s="331" t="s">
        <v>31</v>
      </c>
      <c r="E115" s="331" t="s">
        <v>18</v>
      </c>
      <c r="F115" s="331" t="s">
        <v>1345</v>
      </c>
      <c r="G115" s="331" t="s">
        <v>347</v>
      </c>
      <c r="H115" s="331" t="s">
        <v>805</v>
      </c>
      <c r="I115" s="331" t="s">
        <v>804</v>
      </c>
      <c r="J115" s="331">
        <v>2024</v>
      </c>
      <c r="K115" s="331">
        <v>14137.51</v>
      </c>
      <c r="L115" s="331" t="s">
        <v>1766</v>
      </c>
    </row>
    <row r="116" spans="1:12" hidden="1">
      <c r="A116" s="331" t="s">
        <v>113</v>
      </c>
      <c r="B116" s="331" t="s">
        <v>107</v>
      </c>
      <c r="C116" s="331" t="s">
        <v>162</v>
      </c>
      <c r="D116" s="331" t="s">
        <v>31</v>
      </c>
      <c r="E116" s="331" t="s">
        <v>18</v>
      </c>
      <c r="F116" s="331" t="s">
        <v>1345</v>
      </c>
      <c r="G116" s="331" t="s">
        <v>347</v>
      </c>
      <c r="H116" s="331" t="s">
        <v>805</v>
      </c>
      <c r="I116" s="331" t="s">
        <v>804</v>
      </c>
      <c r="J116" s="331">
        <v>2024</v>
      </c>
      <c r="K116" s="331">
        <v>11028.88</v>
      </c>
      <c r="L116" s="331" t="s">
        <v>1766</v>
      </c>
    </row>
    <row r="117" spans="1:12" hidden="1">
      <c r="A117" s="331" t="s">
        <v>113</v>
      </c>
      <c r="B117" s="331" t="s">
        <v>107</v>
      </c>
      <c r="C117" s="331" t="s">
        <v>163</v>
      </c>
      <c r="D117" s="331" t="s">
        <v>31</v>
      </c>
      <c r="E117" s="331" t="s">
        <v>18</v>
      </c>
      <c r="F117" s="331" t="s">
        <v>1345</v>
      </c>
      <c r="G117" s="331" t="s">
        <v>347</v>
      </c>
      <c r="H117" s="331" t="s">
        <v>805</v>
      </c>
      <c r="I117" s="331" t="s">
        <v>804</v>
      </c>
      <c r="J117" s="331">
        <v>2024</v>
      </c>
      <c r="K117" s="331">
        <v>6655</v>
      </c>
      <c r="L117" s="331" t="s">
        <v>1766</v>
      </c>
    </row>
    <row r="118" spans="1:12" hidden="1">
      <c r="A118" s="331" t="s">
        <v>113</v>
      </c>
      <c r="B118" s="331" t="s">
        <v>107</v>
      </c>
      <c r="C118" s="331" t="s">
        <v>164</v>
      </c>
      <c r="D118" s="331" t="s">
        <v>31</v>
      </c>
      <c r="E118" s="331" t="s">
        <v>18</v>
      </c>
      <c r="F118" s="331" t="s">
        <v>1345</v>
      </c>
      <c r="G118" s="331" t="s">
        <v>347</v>
      </c>
      <c r="H118" s="331" t="s">
        <v>805</v>
      </c>
      <c r="I118" s="331" t="s">
        <v>804</v>
      </c>
      <c r="J118" s="331">
        <v>2024</v>
      </c>
      <c r="K118" s="331">
        <v>12594.8</v>
      </c>
      <c r="L118" s="331" t="s">
        <v>1766</v>
      </c>
    </row>
    <row r="119" spans="1:12" hidden="1">
      <c r="A119" s="331" t="s">
        <v>113</v>
      </c>
      <c r="B119" s="331" t="s">
        <v>107</v>
      </c>
      <c r="C119" s="331" t="s">
        <v>165</v>
      </c>
      <c r="D119" s="331" t="s">
        <v>15</v>
      </c>
      <c r="E119" s="331" t="s">
        <v>18</v>
      </c>
      <c r="F119" s="331" t="s">
        <v>1345</v>
      </c>
      <c r="G119" s="331" t="s">
        <v>347</v>
      </c>
      <c r="H119" s="331" t="s">
        <v>805</v>
      </c>
      <c r="I119" s="331" t="s">
        <v>804</v>
      </c>
      <c r="J119" s="331">
        <v>2024</v>
      </c>
      <c r="K119" s="331">
        <v>25621.55</v>
      </c>
      <c r="L119" s="331" t="s">
        <v>1766</v>
      </c>
    </row>
    <row r="120" spans="1:12" hidden="1">
      <c r="A120" s="331" t="s">
        <v>113</v>
      </c>
      <c r="B120" s="331" t="s">
        <v>107</v>
      </c>
      <c r="C120" s="331" t="s">
        <v>115</v>
      </c>
      <c r="D120" s="331" t="s">
        <v>15</v>
      </c>
      <c r="E120" s="331" t="s">
        <v>18</v>
      </c>
      <c r="F120" s="331" t="s">
        <v>1345</v>
      </c>
      <c r="G120" s="331" t="s">
        <v>347</v>
      </c>
      <c r="H120" s="331" t="s">
        <v>805</v>
      </c>
      <c r="I120" s="331" t="s">
        <v>804</v>
      </c>
      <c r="J120" s="331">
        <v>2024</v>
      </c>
      <c r="K120" s="331">
        <v>20070.34</v>
      </c>
      <c r="L120" s="331" t="s">
        <v>1766</v>
      </c>
    </row>
    <row r="121" spans="1:12" hidden="1">
      <c r="A121" s="331" t="s">
        <v>113</v>
      </c>
      <c r="B121" s="331" t="s">
        <v>107</v>
      </c>
      <c r="C121" s="331" t="s">
        <v>164</v>
      </c>
      <c r="D121" s="331" t="s">
        <v>15</v>
      </c>
      <c r="E121" s="331" t="s">
        <v>18</v>
      </c>
      <c r="F121" s="331" t="s">
        <v>1345</v>
      </c>
      <c r="G121" s="331" t="s">
        <v>347</v>
      </c>
      <c r="H121" s="331" t="s">
        <v>805</v>
      </c>
      <c r="I121" s="331" t="s">
        <v>804</v>
      </c>
      <c r="J121" s="331">
        <v>2024</v>
      </c>
      <c r="K121" s="331">
        <v>6070.65</v>
      </c>
      <c r="L121" s="331" t="s">
        <v>1766</v>
      </c>
    </row>
    <row r="122" spans="1:12" hidden="1">
      <c r="A122" s="331" t="s">
        <v>113</v>
      </c>
      <c r="B122" s="331" t="s">
        <v>107</v>
      </c>
      <c r="C122" s="331" t="s">
        <v>167</v>
      </c>
      <c r="D122" s="331" t="s">
        <v>15</v>
      </c>
      <c r="E122" s="331" t="s">
        <v>18</v>
      </c>
      <c r="F122" s="331" t="s">
        <v>1345</v>
      </c>
      <c r="G122" s="331" t="s">
        <v>347</v>
      </c>
      <c r="H122" s="331" t="s">
        <v>805</v>
      </c>
      <c r="I122" s="331" t="s">
        <v>804</v>
      </c>
      <c r="J122" s="331">
        <v>2024</v>
      </c>
      <c r="K122" s="331">
        <v>1000</v>
      </c>
      <c r="L122" s="331" t="s">
        <v>1766</v>
      </c>
    </row>
    <row r="123" spans="1:12" hidden="1">
      <c r="A123" s="331" t="s">
        <v>113</v>
      </c>
      <c r="B123" s="331" t="s">
        <v>107</v>
      </c>
      <c r="C123" s="331" t="s">
        <v>326</v>
      </c>
      <c r="D123" s="331" t="s">
        <v>15</v>
      </c>
      <c r="E123" s="331" t="s">
        <v>18</v>
      </c>
      <c r="F123" s="331" t="s">
        <v>1345</v>
      </c>
      <c r="G123" s="331" t="s">
        <v>347</v>
      </c>
      <c r="H123" s="331" t="s">
        <v>805</v>
      </c>
      <c r="I123" s="331" t="s">
        <v>804</v>
      </c>
      <c r="J123" s="331">
        <v>2024</v>
      </c>
      <c r="K123" s="331">
        <v>1200</v>
      </c>
      <c r="L123" s="331" t="s">
        <v>1766</v>
      </c>
    </row>
    <row r="124" spans="1:12" hidden="1">
      <c r="A124" s="331" t="s">
        <v>113</v>
      </c>
      <c r="B124" s="331" t="s">
        <v>107</v>
      </c>
      <c r="C124" s="331" t="s">
        <v>742</v>
      </c>
      <c r="D124" s="331" t="s">
        <v>15</v>
      </c>
      <c r="E124" s="331" t="s">
        <v>18</v>
      </c>
      <c r="F124" s="331" t="s">
        <v>1345</v>
      </c>
      <c r="G124" s="331" t="s">
        <v>347</v>
      </c>
      <c r="H124" s="331" t="s">
        <v>805</v>
      </c>
      <c r="I124" s="331" t="s">
        <v>804</v>
      </c>
      <c r="J124" s="331">
        <v>2024</v>
      </c>
      <c r="K124" s="331">
        <v>25800</v>
      </c>
      <c r="L124" s="331" t="s">
        <v>1766</v>
      </c>
    </row>
    <row r="125" spans="1:12" hidden="1">
      <c r="A125" s="331" t="s">
        <v>113</v>
      </c>
      <c r="B125" s="331" t="s">
        <v>107</v>
      </c>
      <c r="C125" s="331" t="s">
        <v>168</v>
      </c>
      <c r="D125" s="331" t="s">
        <v>15</v>
      </c>
      <c r="E125" s="331" t="s">
        <v>18</v>
      </c>
      <c r="F125" s="331" t="s">
        <v>1345</v>
      </c>
      <c r="G125" s="331" t="s">
        <v>347</v>
      </c>
      <c r="H125" s="331" t="s">
        <v>805</v>
      </c>
      <c r="I125" s="331" t="s">
        <v>804</v>
      </c>
      <c r="J125" s="331">
        <v>2024</v>
      </c>
      <c r="K125" s="331">
        <v>73499.399999999994</v>
      </c>
      <c r="L125" s="331" t="s">
        <v>1766</v>
      </c>
    </row>
    <row r="126" spans="1:12" hidden="1">
      <c r="A126" s="331" t="s">
        <v>113</v>
      </c>
      <c r="B126" s="331" t="s">
        <v>107</v>
      </c>
      <c r="C126" s="331" t="s">
        <v>894</v>
      </c>
      <c r="D126" s="331" t="s">
        <v>15</v>
      </c>
      <c r="E126" s="331" t="s">
        <v>18</v>
      </c>
      <c r="F126" s="331" t="s">
        <v>1345</v>
      </c>
      <c r="G126" s="331" t="s">
        <v>347</v>
      </c>
      <c r="H126" s="331" t="s">
        <v>805</v>
      </c>
      <c r="I126" s="331" t="s">
        <v>804</v>
      </c>
      <c r="J126" s="331">
        <v>2024</v>
      </c>
      <c r="K126" s="331">
        <v>2000</v>
      </c>
      <c r="L126" s="331" t="s">
        <v>1766</v>
      </c>
    </row>
    <row r="127" spans="1:12" hidden="1">
      <c r="A127" s="331" t="s">
        <v>113</v>
      </c>
      <c r="B127" s="331" t="s">
        <v>107</v>
      </c>
      <c r="C127" s="331" t="s">
        <v>895</v>
      </c>
      <c r="D127" s="331" t="s">
        <v>15</v>
      </c>
      <c r="E127" s="331" t="s">
        <v>18</v>
      </c>
      <c r="F127" s="331" t="s">
        <v>1345</v>
      </c>
      <c r="G127" s="331" t="s">
        <v>347</v>
      </c>
      <c r="H127" s="331" t="s">
        <v>805</v>
      </c>
      <c r="I127" s="331" t="s">
        <v>804</v>
      </c>
      <c r="J127" s="331">
        <v>2024</v>
      </c>
      <c r="K127" s="331">
        <v>2500</v>
      </c>
      <c r="L127" s="331" t="s">
        <v>1766</v>
      </c>
    </row>
    <row r="128" spans="1:12" hidden="1">
      <c r="A128" s="331" t="s">
        <v>113</v>
      </c>
      <c r="B128" s="331" t="s">
        <v>107</v>
      </c>
      <c r="C128" s="331" t="s">
        <v>896</v>
      </c>
      <c r="D128" s="331" t="s">
        <v>15</v>
      </c>
      <c r="E128" s="331" t="s">
        <v>18</v>
      </c>
      <c r="F128" s="331" t="s">
        <v>1345</v>
      </c>
      <c r="G128" s="331" t="s">
        <v>347</v>
      </c>
      <c r="H128" s="331" t="s">
        <v>805</v>
      </c>
      <c r="I128" s="331" t="s">
        <v>804</v>
      </c>
      <c r="J128" s="331">
        <v>2024</v>
      </c>
      <c r="K128" s="331">
        <v>2000</v>
      </c>
      <c r="L128" s="331" t="s">
        <v>1766</v>
      </c>
    </row>
    <row r="129" spans="1:12" hidden="1">
      <c r="A129" s="331" t="s">
        <v>113</v>
      </c>
      <c r="B129" s="331" t="s">
        <v>107</v>
      </c>
      <c r="C129" s="331" t="s">
        <v>744</v>
      </c>
      <c r="D129" s="331" t="s">
        <v>15</v>
      </c>
      <c r="E129" s="331" t="s">
        <v>18</v>
      </c>
      <c r="F129" s="331" t="s">
        <v>1345</v>
      </c>
      <c r="G129" s="331" t="s">
        <v>347</v>
      </c>
      <c r="H129" s="331" t="s">
        <v>805</v>
      </c>
      <c r="I129" s="331" t="s">
        <v>804</v>
      </c>
      <c r="J129" s="331">
        <v>2024</v>
      </c>
      <c r="K129" s="331">
        <v>87403.04</v>
      </c>
      <c r="L129" s="331" t="s">
        <v>1766</v>
      </c>
    </row>
    <row r="130" spans="1:12" hidden="1">
      <c r="A130" s="331" t="s">
        <v>113</v>
      </c>
      <c r="B130" s="331" t="s">
        <v>107</v>
      </c>
      <c r="C130" s="331" t="s">
        <v>169</v>
      </c>
      <c r="D130" s="331" t="s">
        <v>15</v>
      </c>
      <c r="E130" s="331" t="s">
        <v>18</v>
      </c>
      <c r="F130" s="331" t="s">
        <v>1345</v>
      </c>
      <c r="G130" s="331" t="s">
        <v>347</v>
      </c>
      <c r="H130" s="331" t="s">
        <v>805</v>
      </c>
      <c r="I130" s="331" t="s">
        <v>804</v>
      </c>
      <c r="J130" s="331">
        <v>2024</v>
      </c>
      <c r="K130" s="331">
        <v>15000</v>
      </c>
      <c r="L130" s="331" t="s">
        <v>1766</v>
      </c>
    </row>
    <row r="131" spans="1:12" hidden="1">
      <c r="A131" s="331" t="s">
        <v>113</v>
      </c>
      <c r="B131" s="331" t="s">
        <v>107</v>
      </c>
      <c r="C131" s="331" t="s">
        <v>897</v>
      </c>
      <c r="D131" s="331" t="s">
        <v>16</v>
      </c>
      <c r="E131" s="331" t="s">
        <v>18</v>
      </c>
      <c r="F131" s="331" t="s">
        <v>1345</v>
      </c>
      <c r="G131" s="331" t="s">
        <v>347</v>
      </c>
      <c r="H131" s="331" t="s">
        <v>805</v>
      </c>
      <c r="I131" s="331" t="s">
        <v>804</v>
      </c>
      <c r="J131" s="331">
        <v>2024</v>
      </c>
      <c r="K131" s="331">
        <v>8750</v>
      </c>
      <c r="L131" s="331" t="s">
        <v>1766</v>
      </c>
    </row>
    <row r="132" spans="1:12" hidden="1">
      <c r="A132" s="331" t="s">
        <v>113</v>
      </c>
      <c r="B132" s="331" t="s">
        <v>107</v>
      </c>
      <c r="C132" s="331" t="s">
        <v>743</v>
      </c>
      <c r="D132" s="331" t="s">
        <v>16</v>
      </c>
      <c r="E132" s="331" t="s">
        <v>18</v>
      </c>
      <c r="F132" s="331" t="s">
        <v>1345</v>
      </c>
      <c r="G132" s="331" t="s">
        <v>347</v>
      </c>
      <c r="H132" s="331" t="s">
        <v>805</v>
      </c>
      <c r="I132" s="331" t="s">
        <v>804</v>
      </c>
      <c r="J132" s="331">
        <v>2024</v>
      </c>
      <c r="K132" s="331">
        <v>4000</v>
      </c>
      <c r="L132" s="331" t="s">
        <v>1766</v>
      </c>
    </row>
    <row r="133" spans="1:12" hidden="1">
      <c r="A133" s="331" t="s">
        <v>113</v>
      </c>
      <c r="B133" s="331" t="s">
        <v>107</v>
      </c>
      <c r="C133" s="331" t="s">
        <v>166</v>
      </c>
      <c r="D133" s="331" t="s">
        <v>13</v>
      </c>
      <c r="E133" s="331" t="s">
        <v>18</v>
      </c>
      <c r="F133" s="331" t="s">
        <v>1345</v>
      </c>
      <c r="G133" s="331" t="s">
        <v>347</v>
      </c>
      <c r="H133" s="331" t="s">
        <v>805</v>
      </c>
      <c r="I133" s="331" t="s">
        <v>804</v>
      </c>
      <c r="J133" s="331">
        <v>2024</v>
      </c>
      <c r="K133" s="331">
        <v>10574.14</v>
      </c>
      <c r="L133" s="331" t="s">
        <v>1766</v>
      </c>
    </row>
    <row r="134" spans="1:12" hidden="1">
      <c r="A134" s="331" t="s">
        <v>29</v>
      </c>
      <c r="B134" s="331" t="s">
        <v>107</v>
      </c>
      <c r="C134" s="331" t="s">
        <v>745</v>
      </c>
      <c r="D134" s="331" t="s">
        <v>59</v>
      </c>
      <c r="E134" s="331" t="s">
        <v>18</v>
      </c>
      <c r="F134" s="331" t="s">
        <v>1345</v>
      </c>
      <c r="G134" s="331" t="s">
        <v>347</v>
      </c>
      <c r="H134" s="331" t="s">
        <v>805</v>
      </c>
      <c r="I134" s="331" t="s">
        <v>804</v>
      </c>
      <c r="J134" s="331">
        <v>2024</v>
      </c>
      <c r="K134" s="331">
        <v>40000</v>
      </c>
      <c r="L134" s="331" t="s">
        <v>1766</v>
      </c>
    </row>
    <row r="135" spans="1:12" hidden="1">
      <c r="A135" s="331" t="s">
        <v>29</v>
      </c>
      <c r="B135" s="331" t="s">
        <v>107</v>
      </c>
      <c r="C135" s="331" t="s">
        <v>170</v>
      </c>
      <c r="D135" s="331" t="s">
        <v>31</v>
      </c>
      <c r="E135" s="331" t="s">
        <v>18</v>
      </c>
      <c r="F135" s="331" t="s">
        <v>1345</v>
      </c>
      <c r="G135" s="331" t="s">
        <v>347</v>
      </c>
      <c r="H135" s="331" t="s">
        <v>805</v>
      </c>
      <c r="I135" s="331" t="s">
        <v>804</v>
      </c>
      <c r="J135" s="331">
        <v>2024</v>
      </c>
      <c r="K135" s="331">
        <v>5365.4</v>
      </c>
      <c r="L135" s="331" t="s">
        <v>1766</v>
      </c>
    </row>
    <row r="136" spans="1:12" hidden="1">
      <c r="A136" s="331" t="s">
        <v>29</v>
      </c>
      <c r="B136" s="331" t="s">
        <v>107</v>
      </c>
      <c r="C136" s="331" t="s">
        <v>171</v>
      </c>
      <c r="D136" s="331" t="s">
        <v>15</v>
      </c>
      <c r="E136" s="331" t="s">
        <v>18</v>
      </c>
      <c r="F136" s="331" t="s">
        <v>1345</v>
      </c>
      <c r="G136" s="331" t="s">
        <v>347</v>
      </c>
      <c r="H136" s="331" t="s">
        <v>805</v>
      </c>
      <c r="I136" s="331" t="s">
        <v>804</v>
      </c>
      <c r="J136" s="331">
        <v>2024</v>
      </c>
      <c r="K136" s="331">
        <v>43540.11</v>
      </c>
      <c r="L136" s="331" t="s">
        <v>1766</v>
      </c>
    </row>
    <row r="137" spans="1:12" hidden="1">
      <c r="A137" s="331" t="s">
        <v>29</v>
      </c>
      <c r="B137" s="331" t="s">
        <v>107</v>
      </c>
      <c r="C137" s="331" t="s">
        <v>179</v>
      </c>
      <c r="D137" s="331" t="s">
        <v>15</v>
      </c>
      <c r="E137" s="331" t="s">
        <v>18</v>
      </c>
      <c r="F137" s="331" t="s">
        <v>1345</v>
      </c>
      <c r="G137" s="331" t="s">
        <v>347</v>
      </c>
      <c r="H137" s="331" t="s">
        <v>805</v>
      </c>
      <c r="I137" s="331" t="s">
        <v>804</v>
      </c>
      <c r="J137" s="331">
        <v>2024</v>
      </c>
      <c r="K137" s="331">
        <v>7000</v>
      </c>
      <c r="L137" s="331" t="s">
        <v>1766</v>
      </c>
    </row>
    <row r="138" spans="1:12" hidden="1">
      <c r="A138" s="331" t="s">
        <v>29</v>
      </c>
      <c r="B138" s="331" t="s">
        <v>107</v>
      </c>
      <c r="C138" s="331" t="s">
        <v>172</v>
      </c>
      <c r="D138" s="331" t="s">
        <v>15</v>
      </c>
      <c r="E138" s="331" t="s">
        <v>18</v>
      </c>
      <c r="F138" s="331" t="s">
        <v>1345</v>
      </c>
      <c r="G138" s="331" t="s">
        <v>347</v>
      </c>
      <c r="H138" s="331" t="s">
        <v>805</v>
      </c>
      <c r="I138" s="331" t="s">
        <v>804</v>
      </c>
      <c r="J138" s="331">
        <v>2024</v>
      </c>
      <c r="K138" s="331">
        <v>12598.2</v>
      </c>
      <c r="L138" s="331" t="s">
        <v>1766</v>
      </c>
    </row>
    <row r="139" spans="1:12" hidden="1">
      <c r="A139" s="331" t="s">
        <v>29</v>
      </c>
      <c r="B139" s="331" t="s">
        <v>107</v>
      </c>
      <c r="C139" s="331" t="s">
        <v>173</v>
      </c>
      <c r="D139" s="331" t="s">
        <v>15</v>
      </c>
      <c r="E139" s="331" t="s">
        <v>18</v>
      </c>
      <c r="F139" s="331" t="s">
        <v>1345</v>
      </c>
      <c r="G139" s="331" t="s">
        <v>347</v>
      </c>
      <c r="H139" s="331" t="s">
        <v>805</v>
      </c>
      <c r="I139" s="331" t="s">
        <v>804</v>
      </c>
      <c r="J139" s="331">
        <v>2024</v>
      </c>
      <c r="K139" s="331">
        <v>16532.830000000002</v>
      </c>
      <c r="L139" s="331" t="s">
        <v>1766</v>
      </c>
    </row>
    <row r="140" spans="1:12" hidden="1">
      <c r="A140" s="331" t="s">
        <v>29</v>
      </c>
      <c r="B140" s="331" t="s">
        <v>107</v>
      </c>
      <c r="C140" s="331" t="s">
        <v>174</v>
      </c>
      <c r="D140" s="331" t="s">
        <v>15</v>
      </c>
      <c r="E140" s="331" t="s">
        <v>18</v>
      </c>
      <c r="F140" s="331" t="s">
        <v>1345</v>
      </c>
      <c r="G140" s="331" t="s">
        <v>347</v>
      </c>
      <c r="H140" s="331" t="s">
        <v>805</v>
      </c>
      <c r="I140" s="331" t="s">
        <v>804</v>
      </c>
      <c r="J140" s="331">
        <v>2024</v>
      </c>
      <c r="K140" s="331">
        <v>2919</v>
      </c>
      <c r="L140" s="331" t="s">
        <v>1766</v>
      </c>
    </row>
    <row r="141" spans="1:12" hidden="1">
      <c r="A141" s="331" t="s">
        <v>29</v>
      </c>
      <c r="B141" s="331" t="s">
        <v>107</v>
      </c>
      <c r="C141" s="331" t="s">
        <v>175</v>
      </c>
      <c r="D141" s="331" t="s">
        <v>15</v>
      </c>
      <c r="E141" s="331" t="s">
        <v>18</v>
      </c>
      <c r="F141" s="331" t="s">
        <v>1345</v>
      </c>
      <c r="G141" s="331" t="s">
        <v>347</v>
      </c>
      <c r="H141" s="331" t="s">
        <v>805</v>
      </c>
      <c r="I141" s="331" t="s">
        <v>804</v>
      </c>
      <c r="J141" s="331">
        <v>2024</v>
      </c>
      <c r="K141" s="331">
        <v>15302.22</v>
      </c>
      <c r="L141" s="331" t="s">
        <v>1766</v>
      </c>
    </row>
    <row r="142" spans="1:12" hidden="1">
      <c r="A142" s="331" t="s">
        <v>29</v>
      </c>
      <c r="B142" s="331" t="s">
        <v>107</v>
      </c>
      <c r="C142" s="331" t="s">
        <v>177</v>
      </c>
      <c r="D142" s="331" t="s">
        <v>15</v>
      </c>
      <c r="E142" s="331" t="s">
        <v>18</v>
      </c>
      <c r="F142" s="331" t="s">
        <v>1345</v>
      </c>
      <c r="G142" s="331" t="s">
        <v>347</v>
      </c>
      <c r="H142" s="331" t="s">
        <v>805</v>
      </c>
      <c r="I142" s="331" t="s">
        <v>804</v>
      </c>
      <c r="J142" s="331">
        <v>2024</v>
      </c>
      <c r="K142" s="331">
        <v>10000</v>
      </c>
      <c r="L142" s="331" t="s">
        <v>1766</v>
      </c>
    </row>
    <row r="143" spans="1:12" hidden="1">
      <c r="A143" s="331" t="s">
        <v>29</v>
      </c>
      <c r="B143" s="331" t="s">
        <v>107</v>
      </c>
      <c r="C143" s="331" t="s">
        <v>178</v>
      </c>
      <c r="D143" s="331" t="s">
        <v>15</v>
      </c>
      <c r="E143" s="331" t="s">
        <v>18</v>
      </c>
      <c r="F143" s="331" t="s">
        <v>1345</v>
      </c>
      <c r="G143" s="331" t="s">
        <v>347</v>
      </c>
      <c r="H143" s="331" t="s">
        <v>805</v>
      </c>
      <c r="I143" s="331" t="s">
        <v>804</v>
      </c>
      <c r="J143" s="331">
        <v>2024</v>
      </c>
      <c r="K143" s="331">
        <v>15000</v>
      </c>
      <c r="L143" s="331" t="s">
        <v>1766</v>
      </c>
    </row>
    <row r="144" spans="1:12" hidden="1">
      <c r="A144" s="331" t="s">
        <v>29</v>
      </c>
      <c r="B144" s="331" t="s">
        <v>107</v>
      </c>
      <c r="C144" s="331" t="s">
        <v>746</v>
      </c>
      <c r="D144" s="331" t="s">
        <v>15</v>
      </c>
      <c r="E144" s="331" t="s">
        <v>18</v>
      </c>
      <c r="F144" s="331" t="s">
        <v>1345</v>
      </c>
      <c r="G144" s="331" t="s">
        <v>347</v>
      </c>
      <c r="H144" s="331" t="s">
        <v>805</v>
      </c>
      <c r="I144" s="331" t="s">
        <v>804</v>
      </c>
      <c r="J144" s="331">
        <v>2024</v>
      </c>
      <c r="K144" s="331">
        <v>15000</v>
      </c>
      <c r="L144" s="331" t="s">
        <v>1766</v>
      </c>
    </row>
    <row r="145" spans="1:12" hidden="1">
      <c r="A145" s="331" t="s">
        <v>29</v>
      </c>
      <c r="B145" s="331" t="s">
        <v>107</v>
      </c>
      <c r="C145" s="331" t="s">
        <v>176</v>
      </c>
      <c r="D145" s="331" t="s">
        <v>16</v>
      </c>
      <c r="E145" s="331" t="s">
        <v>18</v>
      </c>
      <c r="F145" s="331" t="s">
        <v>1345</v>
      </c>
      <c r="G145" s="331" t="s">
        <v>347</v>
      </c>
      <c r="H145" s="331" t="s">
        <v>805</v>
      </c>
      <c r="I145" s="331" t="s">
        <v>804</v>
      </c>
      <c r="J145" s="331">
        <v>2024</v>
      </c>
      <c r="K145" s="331">
        <v>3367</v>
      </c>
      <c r="L145" s="331" t="s">
        <v>1766</v>
      </c>
    </row>
    <row r="146" spans="1:12" hidden="1">
      <c r="A146" s="331" t="s">
        <v>29</v>
      </c>
      <c r="B146" s="331" t="s">
        <v>107</v>
      </c>
      <c r="C146" s="331" t="s">
        <v>180</v>
      </c>
      <c r="D146" s="331" t="s">
        <v>16</v>
      </c>
      <c r="E146" s="331" t="s">
        <v>18</v>
      </c>
      <c r="F146" s="331" t="s">
        <v>1345</v>
      </c>
      <c r="G146" s="331" t="s">
        <v>347</v>
      </c>
      <c r="H146" s="331" t="s">
        <v>805</v>
      </c>
      <c r="I146" s="331" t="s">
        <v>804</v>
      </c>
      <c r="J146" s="331">
        <v>2024</v>
      </c>
      <c r="K146" s="331">
        <v>18350</v>
      </c>
      <c r="L146" s="331" t="s">
        <v>1766</v>
      </c>
    </row>
    <row r="147" spans="1:12" hidden="1">
      <c r="A147" s="331" t="s">
        <v>29</v>
      </c>
      <c r="B147" s="331" t="s">
        <v>107</v>
      </c>
      <c r="C147" s="331" t="s">
        <v>181</v>
      </c>
      <c r="D147" s="331" t="s">
        <v>16</v>
      </c>
      <c r="E147" s="331" t="s">
        <v>18</v>
      </c>
      <c r="F147" s="331" t="s">
        <v>1345</v>
      </c>
      <c r="G147" s="331" t="s">
        <v>347</v>
      </c>
      <c r="H147" s="331" t="s">
        <v>805</v>
      </c>
      <c r="I147" s="331" t="s">
        <v>804</v>
      </c>
      <c r="J147" s="331">
        <v>2024</v>
      </c>
      <c r="K147" s="331">
        <v>13350</v>
      </c>
      <c r="L147" s="331" t="s">
        <v>1766</v>
      </c>
    </row>
    <row r="148" spans="1:12" hidden="1">
      <c r="A148" s="331" t="s">
        <v>29</v>
      </c>
      <c r="B148" s="331" t="s">
        <v>107</v>
      </c>
      <c r="C148" s="331" t="s">
        <v>747</v>
      </c>
      <c r="D148" s="331" t="s">
        <v>16</v>
      </c>
      <c r="E148" s="331" t="s">
        <v>18</v>
      </c>
      <c r="F148" s="331" t="s">
        <v>1345</v>
      </c>
      <c r="G148" s="331" t="s">
        <v>347</v>
      </c>
      <c r="H148" s="331" t="s">
        <v>805</v>
      </c>
      <c r="I148" s="331" t="s">
        <v>804</v>
      </c>
      <c r="J148" s="331">
        <v>2024</v>
      </c>
      <c r="K148" s="331">
        <v>3000</v>
      </c>
      <c r="L148" s="331" t="s">
        <v>1766</v>
      </c>
    </row>
    <row r="149" spans="1:12" hidden="1">
      <c r="A149" s="331" t="s">
        <v>183</v>
      </c>
      <c r="B149" s="331" t="s">
        <v>107</v>
      </c>
      <c r="C149" s="331" t="s">
        <v>748</v>
      </c>
      <c r="D149" s="331" t="s">
        <v>15</v>
      </c>
      <c r="E149" s="331" t="s">
        <v>18</v>
      </c>
      <c r="F149" s="331" t="s">
        <v>1345</v>
      </c>
      <c r="G149" s="331" t="s">
        <v>347</v>
      </c>
      <c r="H149" s="331" t="s">
        <v>805</v>
      </c>
      <c r="I149" s="331" t="s">
        <v>804</v>
      </c>
      <c r="J149" s="331">
        <v>2024</v>
      </c>
      <c r="K149" s="331">
        <v>4050</v>
      </c>
      <c r="L149" s="331" t="s">
        <v>1766</v>
      </c>
    </row>
    <row r="150" spans="1:12" hidden="1">
      <c r="A150" s="331" t="s">
        <v>183</v>
      </c>
      <c r="B150" s="331" t="s">
        <v>107</v>
      </c>
      <c r="C150" s="331" t="s">
        <v>749</v>
      </c>
      <c r="D150" s="331" t="s">
        <v>15</v>
      </c>
      <c r="E150" s="331" t="s">
        <v>18</v>
      </c>
      <c r="F150" s="331" t="s">
        <v>1345</v>
      </c>
      <c r="G150" s="331" t="s">
        <v>347</v>
      </c>
      <c r="H150" s="331" t="s">
        <v>805</v>
      </c>
      <c r="I150" s="331" t="s">
        <v>804</v>
      </c>
      <c r="J150" s="331">
        <v>2024</v>
      </c>
      <c r="K150" s="331">
        <v>3069</v>
      </c>
      <c r="L150" s="331" t="s">
        <v>1766</v>
      </c>
    </row>
    <row r="151" spans="1:12" hidden="1">
      <c r="A151" s="331" t="s">
        <v>183</v>
      </c>
      <c r="B151" s="331" t="s">
        <v>107</v>
      </c>
      <c r="C151" s="331" t="s">
        <v>750</v>
      </c>
      <c r="D151" s="331" t="s">
        <v>15</v>
      </c>
      <c r="E151" s="331" t="s">
        <v>18</v>
      </c>
      <c r="F151" s="331" t="s">
        <v>1345</v>
      </c>
      <c r="G151" s="331" t="s">
        <v>347</v>
      </c>
      <c r="H151" s="331" t="s">
        <v>805</v>
      </c>
      <c r="I151" s="331" t="s">
        <v>804</v>
      </c>
      <c r="J151" s="331">
        <v>2024</v>
      </c>
      <c r="K151" s="331">
        <v>9123</v>
      </c>
      <c r="L151" s="331" t="s">
        <v>1766</v>
      </c>
    </row>
    <row r="152" spans="1:12" hidden="1">
      <c r="A152" s="331" t="s">
        <v>183</v>
      </c>
      <c r="B152" s="331" t="s">
        <v>107</v>
      </c>
      <c r="C152" s="331" t="s">
        <v>751</v>
      </c>
      <c r="D152" s="331" t="s">
        <v>16</v>
      </c>
      <c r="E152" s="331" t="s">
        <v>18</v>
      </c>
      <c r="F152" s="331" t="s">
        <v>1345</v>
      </c>
      <c r="G152" s="331" t="s">
        <v>347</v>
      </c>
      <c r="H152" s="331" t="s">
        <v>805</v>
      </c>
      <c r="I152" s="331" t="s">
        <v>804</v>
      </c>
      <c r="J152" s="331">
        <v>2024</v>
      </c>
      <c r="K152" s="331">
        <v>8000</v>
      </c>
      <c r="L152" s="331" t="s">
        <v>1766</v>
      </c>
    </row>
    <row r="153" spans="1:12" hidden="1">
      <c r="A153" s="331" t="s">
        <v>183</v>
      </c>
      <c r="B153" s="331" t="s">
        <v>107</v>
      </c>
      <c r="C153" s="331" t="s">
        <v>752</v>
      </c>
      <c r="D153" s="331" t="s">
        <v>16</v>
      </c>
      <c r="E153" s="331" t="s">
        <v>18</v>
      </c>
      <c r="F153" s="331" t="s">
        <v>1345</v>
      </c>
      <c r="G153" s="331" t="s">
        <v>347</v>
      </c>
      <c r="H153" s="331" t="s">
        <v>805</v>
      </c>
      <c r="I153" s="331" t="s">
        <v>804</v>
      </c>
      <c r="J153" s="331">
        <v>2024</v>
      </c>
      <c r="K153" s="331">
        <v>10043</v>
      </c>
      <c r="L153" s="331" t="s">
        <v>1766</v>
      </c>
    </row>
    <row r="154" spans="1:12" hidden="1">
      <c r="A154" s="331" t="s">
        <v>30</v>
      </c>
      <c r="B154" s="331" t="s">
        <v>107</v>
      </c>
      <c r="C154" s="331" t="s">
        <v>898</v>
      </c>
      <c r="D154" s="331" t="s">
        <v>31</v>
      </c>
      <c r="E154" s="331" t="s">
        <v>18</v>
      </c>
      <c r="F154" s="331" t="s">
        <v>1345</v>
      </c>
      <c r="G154" s="331" t="s">
        <v>347</v>
      </c>
      <c r="H154" s="331" t="s">
        <v>805</v>
      </c>
      <c r="I154" s="331" t="s">
        <v>804</v>
      </c>
      <c r="J154" s="331">
        <v>2024</v>
      </c>
      <c r="K154" s="331">
        <v>13938.61</v>
      </c>
      <c r="L154" s="331" t="s">
        <v>1766</v>
      </c>
    </row>
    <row r="155" spans="1:12" hidden="1">
      <c r="A155" s="331" t="s">
        <v>30</v>
      </c>
      <c r="B155" s="331" t="s">
        <v>107</v>
      </c>
      <c r="C155" s="331" t="s">
        <v>316</v>
      </c>
      <c r="D155" s="331" t="s">
        <v>31</v>
      </c>
      <c r="E155" s="331" t="s">
        <v>18</v>
      </c>
      <c r="F155" s="331" t="s">
        <v>1345</v>
      </c>
      <c r="G155" s="331" t="s">
        <v>347</v>
      </c>
      <c r="H155" s="331" t="s">
        <v>805</v>
      </c>
      <c r="I155" s="331" t="s">
        <v>804</v>
      </c>
      <c r="J155" s="331">
        <v>2024</v>
      </c>
      <c r="K155" s="331">
        <v>13200</v>
      </c>
      <c r="L155" s="331" t="s">
        <v>1766</v>
      </c>
    </row>
    <row r="156" spans="1:12" hidden="1">
      <c r="A156" s="331" t="s">
        <v>30</v>
      </c>
      <c r="B156" s="331" t="s">
        <v>107</v>
      </c>
      <c r="C156" s="331" t="s">
        <v>184</v>
      </c>
      <c r="D156" s="331" t="s">
        <v>31</v>
      </c>
      <c r="E156" s="331" t="s">
        <v>18</v>
      </c>
      <c r="F156" s="331" t="s">
        <v>1345</v>
      </c>
      <c r="G156" s="331" t="s">
        <v>347</v>
      </c>
      <c r="H156" s="331" t="s">
        <v>805</v>
      </c>
      <c r="I156" s="331" t="s">
        <v>804</v>
      </c>
      <c r="J156" s="331">
        <v>2024</v>
      </c>
      <c r="K156" s="331">
        <v>14000</v>
      </c>
      <c r="L156" s="331" t="s">
        <v>1766</v>
      </c>
    </row>
    <row r="157" spans="1:12" hidden="1">
      <c r="A157" s="331" t="s">
        <v>30</v>
      </c>
      <c r="B157" s="331" t="s">
        <v>107</v>
      </c>
      <c r="C157" s="331" t="s">
        <v>185</v>
      </c>
      <c r="D157" s="331" t="s">
        <v>31</v>
      </c>
      <c r="E157" s="331" t="s">
        <v>18</v>
      </c>
      <c r="F157" s="331" t="s">
        <v>1345</v>
      </c>
      <c r="G157" s="331" t="s">
        <v>347</v>
      </c>
      <c r="H157" s="331" t="s">
        <v>805</v>
      </c>
      <c r="I157" s="331" t="s">
        <v>804</v>
      </c>
      <c r="J157" s="331">
        <v>2024</v>
      </c>
      <c r="K157" s="331">
        <v>11602.39</v>
      </c>
      <c r="L157" s="331" t="s">
        <v>1766</v>
      </c>
    </row>
    <row r="158" spans="1:12" hidden="1">
      <c r="A158" s="331" t="s">
        <v>30</v>
      </c>
      <c r="B158" s="331" t="s">
        <v>107</v>
      </c>
      <c r="C158" s="331" t="s">
        <v>899</v>
      </c>
      <c r="D158" s="331" t="s">
        <v>31</v>
      </c>
      <c r="E158" s="331" t="s">
        <v>18</v>
      </c>
      <c r="F158" s="331" t="s">
        <v>1345</v>
      </c>
      <c r="G158" s="331" t="s">
        <v>347</v>
      </c>
      <c r="H158" s="331" t="s">
        <v>805</v>
      </c>
      <c r="I158" s="331" t="s">
        <v>804</v>
      </c>
      <c r="J158" s="331">
        <v>2024</v>
      </c>
      <c r="K158" s="331">
        <v>3250</v>
      </c>
      <c r="L158" s="331" t="s">
        <v>1766</v>
      </c>
    </row>
    <row r="159" spans="1:12" hidden="1">
      <c r="A159" s="331" t="s">
        <v>30</v>
      </c>
      <c r="B159" s="331" t="s">
        <v>107</v>
      </c>
      <c r="C159" s="331" t="s">
        <v>900</v>
      </c>
      <c r="D159" s="331" t="s">
        <v>31</v>
      </c>
      <c r="E159" s="331" t="s">
        <v>18</v>
      </c>
      <c r="F159" s="331" t="s">
        <v>1345</v>
      </c>
      <c r="G159" s="331" t="s">
        <v>347</v>
      </c>
      <c r="H159" s="331" t="s">
        <v>805</v>
      </c>
      <c r="I159" s="331" t="s">
        <v>804</v>
      </c>
      <c r="J159" s="331">
        <v>2024</v>
      </c>
      <c r="K159" s="331">
        <v>3600</v>
      </c>
      <c r="L159" s="331" t="s">
        <v>1766</v>
      </c>
    </row>
    <row r="160" spans="1:12" hidden="1">
      <c r="A160" s="331" t="s">
        <v>30</v>
      </c>
      <c r="B160" s="331" t="s">
        <v>107</v>
      </c>
      <c r="C160" s="331" t="s">
        <v>317</v>
      </c>
      <c r="D160" s="331" t="s">
        <v>16</v>
      </c>
      <c r="E160" s="331" t="s">
        <v>18</v>
      </c>
      <c r="F160" s="331" t="s">
        <v>1345</v>
      </c>
      <c r="G160" s="331" t="s">
        <v>347</v>
      </c>
      <c r="H160" s="331" t="s">
        <v>805</v>
      </c>
      <c r="I160" s="331" t="s">
        <v>804</v>
      </c>
      <c r="J160" s="331">
        <v>2024</v>
      </c>
      <c r="K160" s="331">
        <v>13000</v>
      </c>
      <c r="L160" s="331" t="s">
        <v>1766</v>
      </c>
    </row>
    <row r="161" spans="1:12" hidden="1">
      <c r="A161" s="331" t="s">
        <v>30</v>
      </c>
      <c r="B161" s="331" t="s">
        <v>107</v>
      </c>
      <c r="C161" s="331" t="s">
        <v>753</v>
      </c>
      <c r="D161" s="331" t="s">
        <v>16</v>
      </c>
      <c r="E161" s="331" t="s">
        <v>18</v>
      </c>
      <c r="F161" s="331" t="s">
        <v>1345</v>
      </c>
      <c r="G161" s="331" t="s">
        <v>347</v>
      </c>
      <c r="H161" s="331" t="s">
        <v>805</v>
      </c>
      <c r="I161" s="331" t="s">
        <v>804</v>
      </c>
      <c r="J161" s="331">
        <v>2024</v>
      </c>
      <c r="K161" s="331">
        <v>1500</v>
      </c>
      <c r="L161" s="331" t="s">
        <v>1766</v>
      </c>
    </row>
    <row r="162" spans="1:12" hidden="1">
      <c r="A162" s="331" t="s">
        <v>186</v>
      </c>
      <c r="B162" s="331" t="s">
        <v>107</v>
      </c>
      <c r="C162" s="331" t="s">
        <v>901</v>
      </c>
      <c r="D162" s="331" t="s">
        <v>31</v>
      </c>
      <c r="E162" s="331" t="s">
        <v>18</v>
      </c>
      <c r="F162" s="331" t="s">
        <v>1345</v>
      </c>
      <c r="G162" s="331" t="s">
        <v>347</v>
      </c>
      <c r="H162" s="331" t="s">
        <v>805</v>
      </c>
      <c r="I162" s="331" t="s">
        <v>804</v>
      </c>
      <c r="J162" s="331">
        <v>2024</v>
      </c>
      <c r="K162" s="331">
        <v>21843.85</v>
      </c>
      <c r="L162" s="331" t="s">
        <v>1766</v>
      </c>
    </row>
    <row r="163" spans="1:12" hidden="1">
      <c r="A163" s="331" t="s">
        <v>186</v>
      </c>
      <c r="B163" s="331" t="s">
        <v>107</v>
      </c>
      <c r="C163" s="331" t="s">
        <v>1064</v>
      </c>
      <c r="D163" s="331" t="s">
        <v>31</v>
      </c>
      <c r="E163" s="331" t="s">
        <v>18</v>
      </c>
      <c r="F163" s="331" t="s">
        <v>1345</v>
      </c>
      <c r="G163" s="331" t="s">
        <v>347</v>
      </c>
      <c r="H163" s="331" t="s">
        <v>805</v>
      </c>
      <c r="I163" s="331" t="s">
        <v>804</v>
      </c>
      <c r="J163" s="331">
        <v>2024</v>
      </c>
      <c r="K163" s="331">
        <v>3964.58</v>
      </c>
      <c r="L163" s="331" t="s">
        <v>1766</v>
      </c>
    </row>
    <row r="164" spans="1:12" hidden="1">
      <c r="A164" s="331" t="s">
        <v>186</v>
      </c>
      <c r="B164" s="331" t="s">
        <v>107</v>
      </c>
      <c r="C164" s="331" t="s">
        <v>754</v>
      </c>
      <c r="D164" s="331" t="s">
        <v>31</v>
      </c>
      <c r="E164" s="331" t="s">
        <v>18</v>
      </c>
      <c r="F164" s="331" t="s">
        <v>1345</v>
      </c>
      <c r="G164" s="331" t="s">
        <v>347</v>
      </c>
      <c r="H164" s="331" t="s">
        <v>805</v>
      </c>
      <c r="I164" s="331" t="s">
        <v>804</v>
      </c>
      <c r="J164" s="331">
        <v>2024</v>
      </c>
      <c r="K164" s="331">
        <v>30000</v>
      </c>
      <c r="L164" s="331" t="s">
        <v>1766</v>
      </c>
    </row>
    <row r="165" spans="1:12" hidden="1">
      <c r="A165" s="331" t="s">
        <v>186</v>
      </c>
      <c r="B165" s="331" t="s">
        <v>107</v>
      </c>
      <c r="C165" s="331" t="s">
        <v>755</v>
      </c>
      <c r="D165" s="331" t="s">
        <v>31</v>
      </c>
      <c r="E165" s="331" t="s">
        <v>18</v>
      </c>
      <c r="F165" s="331" t="s">
        <v>1345</v>
      </c>
      <c r="G165" s="331" t="s">
        <v>347</v>
      </c>
      <c r="H165" s="331" t="s">
        <v>805</v>
      </c>
      <c r="I165" s="331" t="s">
        <v>804</v>
      </c>
      <c r="J165" s="331">
        <v>2024</v>
      </c>
      <c r="K165" s="331">
        <v>80090.3</v>
      </c>
      <c r="L165" s="331" t="s">
        <v>1766</v>
      </c>
    </row>
    <row r="166" spans="1:12" hidden="1">
      <c r="A166" s="331" t="s">
        <v>186</v>
      </c>
      <c r="B166" s="331" t="s">
        <v>107</v>
      </c>
      <c r="C166" s="331" t="s">
        <v>756</v>
      </c>
      <c r="D166" s="331" t="s">
        <v>31</v>
      </c>
      <c r="E166" s="331" t="s">
        <v>18</v>
      </c>
      <c r="F166" s="331" t="s">
        <v>1345</v>
      </c>
      <c r="G166" s="331" t="s">
        <v>347</v>
      </c>
      <c r="H166" s="331" t="s">
        <v>805</v>
      </c>
      <c r="I166" s="331" t="s">
        <v>804</v>
      </c>
      <c r="J166" s="331">
        <v>2024</v>
      </c>
      <c r="K166" s="331">
        <v>3837.51</v>
      </c>
      <c r="L166" s="331" t="s">
        <v>1766</v>
      </c>
    </row>
    <row r="167" spans="1:12" hidden="1">
      <c r="A167" s="331" t="s">
        <v>188</v>
      </c>
      <c r="B167" s="331" t="s">
        <v>107</v>
      </c>
      <c r="C167" s="331" t="s">
        <v>189</v>
      </c>
      <c r="D167" s="331" t="s">
        <v>31</v>
      </c>
      <c r="E167" s="331" t="s">
        <v>18</v>
      </c>
      <c r="F167" s="331" t="s">
        <v>1345</v>
      </c>
      <c r="G167" s="331" t="s">
        <v>347</v>
      </c>
      <c r="H167" s="331" t="s">
        <v>805</v>
      </c>
      <c r="I167" s="331" t="s">
        <v>804</v>
      </c>
      <c r="J167" s="331">
        <v>2024</v>
      </c>
      <c r="K167" s="331">
        <v>38590.46</v>
      </c>
      <c r="L167" s="331" t="s">
        <v>1766</v>
      </c>
    </row>
    <row r="168" spans="1:12" hidden="1">
      <c r="A168" s="331" t="s">
        <v>188</v>
      </c>
      <c r="B168" s="331" t="s">
        <v>107</v>
      </c>
      <c r="C168" s="331" t="s">
        <v>190</v>
      </c>
      <c r="D168" s="331" t="s">
        <v>13</v>
      </c>
      <c r="E168" s="331" t="s">
        <v>18</v>
      </c>
      <c r="F168" s="331" t="s">
        <v>1345</v>
      </c>
      <c r="G168" s="331" t="s">
        <v>347</v>
      </c>
      <c r="H168" s="331" t="s">
        <v>805</v>
      </c>
      <c r="I168" s="331" t="s">
        <v>804</v>
      </c>
      <c r="J168" s="331">
        <v>2024</v>
      </c>
      <c r="K168" s="331">
        <v>1505</v>
      </c>
      <c r="L168" s="331" t="s">
        <v>1766</v>
      </c>
    </row>
    <row r="169" spans="1:12" hidden="1">
      <c r="A169" s="331" t="s">
        <v>191</v>
      </c>
      <c r="B169" s="331" t="s">
        <v>107</v>
      </c>
      <c r="C169" s="331" t="s">
        <v>757</v>
      </c>
      <c r="D169" s="331" t="s">
        <v>46</v>
      </c>
      <c r="E169" s="331" t="s">
        <v>18</v>
      </c>
      <c r="F169" s="331" t="s">
        <v>1345</v>
      </c>
      <c r="G169" s="331" t="s">
        <v>347</v>
      </c>
      <c r="H169" s="331" t="s">
        <v>805</v>
      </c>
      <c r="I169" s="331" t="s">
        <v>804</v>
      </c>
      <c r="J169" s="331">
        <v>2024</v>
      </c>
      <c r="K169" s="331">
        <v>12500</v>
      </c>
      <c r="L169" s="331" t="s">
        <v>1766</v>
      </c>
    </row>
    <row r="170" spans="1:12" hidden="1">
      <c r="A170" s="331" t="s">
        <v>192</v>
      </c>
      <c r="B170" s="331" t="s">
        <v>107</v>
      </c>
      <c r="C170" s="331" t="s">
        <v>194</v>
      </c>
      <c r="D170" s="331" t="s">
        <v>16</v>
      </c>
      <c r="E170" s="331" t="s">
        <v>18</v>
      </c>
      <c r="F170" s="331" t="s">
        <v>1345</v>
      </c>
      <c r="G170" s="331" t="s">
        <v>347</v>
      </c>
      <c r="H170" s="331" t="s">
        <v>805</v>
      </c>
      <c r="I170" s="331" t="s">
        <v>804</v>
      </c>
      <c r="J170" s="331">
        <v>2024</v>
      </c>
      <c r="K170" s="331">
        <v>42688.19</v>
      </c>
      <c r="L170" s="331" t="s">
        <v>1766</v>
      </c>
    </row>
    <row r="171" spans="1:12" hidden="1">
      <c r="A171" s="331" t="s">
        <v>196</v>
      </c>
      <c r="B171" s="331" t="s">
        <v>107</v>
      </c>
      <c r="C171" s="331" t="s">
        <v>327</v>
      </c>
      <c r="D171" s="331" t="s">
        <v>59</v>
      </c>
      <c r="E171" s="331" t="s">
        <v>18</v>
      </c>
      <c r="F171" s="331" t="s">
        <v>1345</v>
      </c>
      <c r="G171" s="331" t="s">
        <v>347</v>
      </c>
      <c r="H171" s="331" t="s">
        <v>805</v>
      </c>
      <c r="I171" s="331" t="s">
        <v>804</v>
      </c>
      <c r="J171" s="331">
        <v>2024</v>
      </c>
      <c r="K171" s="331">
        <v>9600</v>
      </c>
      <c r="L171" s="331" t="s">
        <v>1766</v>
      </c>
    </row>
    <row r="172" spans="1:12" hidden="1">
      <c r="A172" s="331" t="s">
        <v>196</v>
      </c>
      <c r="B172" s="331" t="s">
        <v>107</v>
      </c>
      <c r="C172" s="331" t="s">
        <v>197</v>
      </c>
      <c r="D172" s="331" t="s">
        <v>59</v>
      </c>
      <c r="E172" s="331" t="s">
        <v>18</v>
      </c>
      <c r="F172" s="331" t="s">
        <v>1345</v>
      </c>
      <c r="G172" s="331" t="s">
        <v>347</v>
      </c>
      <c r="H172" s="331" t="s">
        <v>805</v>
      </c>
      <c r="I172" s="331" t="s">
        <v>804</v>
      </c>
      <c r="J172" s="331">
        <v>2024</v>
      </c>
      <c r="K172" s="331">
        <v>10000</v>
      </c>
      <c r="L172" s="331" t="s">
        <v>1766</v>
      </c>
    </row>
    <row r="173" spans="1:12" hidden="1">
      <c r="A173" s="331" t="s">
        <v>196</v>
      </c>
      <c r="B173" s="331" t="s">
        <v>107</v>
      </c>
      <c r="C173" s="331" t="s">
        <v>328</v>
      </c>
      <c r="D173" s="331" t="s">
        <v>59</v>
      </c>
      <c r="E173" s="331" t="s">
        <v>18</v>
      </c>
      <c r="F173" s="331" t="s">
        <v>1345</v>
      </c>
      <c r="G173" s="331" t="s">
        <v>347</v>
      </c>
      <c r="H173" s="331" t="s">
        <v>805</v>
      </c>
      <c r="I173" s="331" t="s">
        <v>804</v>
      </c>
      <c r="J173" s="331">
        <v>2024</v>
      </c>
      <c r="K173" s="331">
        <v>19250</v>
      </c>
      <c r="L173" s="331" t="s">
        <v>1766</v>
      </c>
    </row>
    <row r="174" spans="1:12" hidden="1">
      <c r="A174" s="331" t="s">
        <v>196</v>
      </c>
      <c r="B174" s="331" t="s">
        <v>107</v>
      </c>
      <c r="C174" s="331" t="s">
        <v>198</v>
      </c>
      <c r="D174" s="331" t="s">
        <v>59</v>
      </c>
      <c r="E174" s="331" t="s">
        <v>18</v>
      </c>
      <c r="F174" s="331" t="s">
        <v>1345</v>
      </c>
      <c r="G174" s="331" t="s">
        <v>347</v>
      </c>
      <c r="H174" s="331" t="s">
        <v>805</v>
      </c>
      <c r="I174" s="331" t="s">
        <v>804</v>
      </c>
      <c r="J174" s="331">
        <v>2024</v>
      </c>
      <c r="K174" s="331">
        <v>11244.79</v>
      </c>
      <c r="L174" s="331" t="s">
        <v>1766</v>
      </c>
    </row>
    <row r="175" spans="1:12" hidden="1">
      <c r="A175" s="331" t="s">
        <v>196</v>
      </c>
      <c r="B175" s="331" t="s">
        <v>107</v>
      </c>
      <c r="C175" s="331" t="s">
        <v>364</v>
      </c>
      <c r="D175" s="331" t="s">
        <v>59</v>
      </c>
      <c r="E175" s="331" t="s">
        <v>18</v>
      </c>
      <c r="F175" s="331" t="s">
        <v>1345</v>
      </c>
      <c r="G175" s="331" t="s">
        <v>347</v>
      </c>
      <c r="H175" s="331" t="s">
        <v>805</v>
      </c>
      <c r="I175" s="331" t="s">
        <v>804</v>
      </c>
      <c r="J175" s="331">
        <v>2024</v>
      </c>
      <c r="K175" s="331">
        <v>87836.98</v>
      </c>
      <c r="L175" s="331" t="s">
        <v>1766</v>
      </c>
    </row>
    <row r="176" spans="1:12" hidden="1">
      <c r="A176" s="331" t="s">
        <v>196</v>
      </c>
      <c r="B176" s="331" t="s">
        <v>107</v>
      </c>
      <c r="C176" s="331" t="s">
        <v>758</v>
      </c>
      <c r="D176" s="331" t="s">
        <v>16</v>
      </c>
      <c r="E176" s="331" t="s">
        <v>18</v>
      </c>
      <c r="F176" s="331" t="s">
        <v>1345</v>
      </c>
      <c r="G176" s="331" t="s">
        <v>347</v>
      </c>
      <c r="H176" s="331" t="s">
        <v>805</v>
      </c>
      <c r="I176" s="331" t="s">
        <v>804</v>
      </c>
      <c r="J176" s="331">
        <v>2024</v>
      </c>
      <c r="K176" s="331">
        <v>4000</v>
      </c>
      <c r="L176" s="331" t="s">
        <v>1766</v>
      </c>
    </row>
    <row r="177" spans="1:12" hidden="1">
      <c r="A177" s="331" t="s">
        <v>199</v>
      </c>
      <c r="B177" s="331" t="s">
        <v>107</v>
      </c>
      <c r="C177" s="331" t="s">
        <v>759</v>
      </c>
      <c r="D177" s="331" t="s">
        <v>59</v>
      </c>
      <c r="E177" s="331" t="s">
        <v>18</v>
      </c>
      <c r="F177" s="331" t="s">
        <v>1345</v>
      </c>
      <c r="G177" s="331" t="s">
        <v>347</v>
      </c>
      <c r="H177" s="331" t="s">
        <v>805</v>
      </c>
      <c r="I177" s="331" t="s">
        <v>804</v>
      </c>
      <c r="J177" s="331">
        <v>2024</v>
      </c>
      <c r="K177" s="331">
        <v>25000</v>
      </c>
      <c r="L177" s="331" t="s">
        <v>1766</v>
      </c>
    </row>
    <row r="178" spans="1:12" hidden="1">
      <c r="A178" s="331" t="s">
        <v>199</v>
      </c>
      <c r="B178" s="331" t="s">
        <v>107</v>
      </c>
      <c r="C178" s="331" t="s">
        <v>201</v>
      </c>
      <c r="D178" s="331" t="s">
        <v>15</v>
      </c>
      <c r="E178" s="331" t="s">
        <v>18</v>
      </c>
      <c r="F178" s="331" t="s">
        <v>1345</v>
      </c>
      <c r="G178" s="331" t="s">
        <v>347</v>
      </c>
      <c r="H178" s="331" t="s">
        <v>805</v>
      </c>
      <c r="I178" s="331" t="s">
        <v>804</v>
      </c>
      <c r="J178" s="331">
        <v>2024</v>
      </c>
      <c r="K178" s="331">
        <v>130180</v>
      </c>
      <c r="L178" s="331" t="s">
        <v>1766</v>
      </c>
    </row>
    <row r="179" spans="1:12" hidden="1">
      <c r="A179" s="331" t="s">
        <v>199</v>
      </c>
      <c r="B179" s="331" t="s">
        <v>107</v>
      </c>
      <c r="C179" s="331" t="s">
        <v>202</v>
      </c>
      <c r="D179" s="331" t="s">
        <v>22</v>
      </c>
      <c r="E179" s="331" t="s">
        <v>18</v>
      </c>
      <c r="F179" s="331" t="s">
        <v>1345</v>
      </c>
      <c r="G179" s="331" t="s">
        <v>347</v>
      </c>
      <c r="H179" s="331" t="s">
        <v>805</v>
      </c>
      <c r="I179" s="331" t="s">
        <v>804</v>
      </c>
      <c r="J179" s="331">
        <v>2024</v>
      </c>
      <c r="K179" s="331">
        <v>17045.14</v>
      </c>
      <c r="L179" s="331" t="s">
        <v>1766</v>
      </c>
    </row>
    <row r="180" spans="1:12" hidden="1">
      <c r="A180" s="331" t="s">
        <v>203</v>
      </c>
      <c r="B180" s="331" t="s">
        <v>107</v>
      </c>
      <c r="C180" s="331" t="s">
        <v>204</v>
      </c>
      <c r="D180" s="331" t="s">
        <v>31</v>
      </c>
      <c r="E180" s="331" t="s">
        <v>18</v>
      </c>
      <c r="F180" s="331" t="s">
        <v>1345</v>
      </c>
      <c r="G180" s="331" t="s">
        <v>347</v>
      </c>
      <c r="H180" s="331" t="s">
        <v>805</v>
      </c>
      <c r="I180" s="331" t="s">
        <v>804</v>
      </c>
      <c r="J180" s="331">
        <v>2024</v>
      </c>
      <c r="K180" s="331">
        <v>6053.11</v>
      </c>
      <c r="L180" s="331" t="s">
        <v>1766</v>
      </c>
    </row>
    <row r="181" spans="1:12" hidden="1">
      <c r="A181" s="331" t="s">
        <v>36</v>
      </c>
      <c r="B181" s="331" t="s">
        <v>107</v>
      </c>
      <c r="C181" s="331" t="s">
        <v>760</v>
      </c>
      <c r="D181" s="331" t="s">
        <v>31</v>
      </c>
      <c r="E181" s="331" t="s">
        <v>18</v>
      </c>
      <c r="F181" s="331" t="s">
        <v>1345</v>
      </c>
      <c r="G181" s="331" t="s">
        <v>347</v>
      </c>
      <c r="H181" s="331" t="s">
        <v>805</v>
      </c>
      <c r="I181" s="331" t="s">
        <v>804</v>
      </c>
      <c r="J181" s="331">
        <v>2024</v>
      </c>
      <c r="K181" s="331">
        <v>8750</v>
      </c>
      <c r="L181" s="331" t="s">
        <v>1766</v>
      </c>
    </row>
    <row r="182" spans="1:12" hidden="1">
      <c r="A182" s="331" t="s">
        <v>36</v>
      </c>
      <c r="B182" s="331" t="s">
        <v>107</v>
      </c>
      <c r="C182" s="331" t="s">
        <v>761</v>
      </c>
      <c r="D182" s="331" t="s">
        <v>16</v>
      </c>
      <c r="E182" s="331" t="s">
        <v>18</v>
      </c>
      <c r="F182" s="331" t="s">
        <v>1345</v>
      </c>
      <c r="G182" s="331" t="s">
        <v>347</v>
      </c>
      <c r="H182" s="331" t="s">
        <v>805</v>
      </c>
      <c r="I182" s="331" t="s">
        <v>804</v>
      </c>
      <c r="J182" s="331">
        <v>2024</v>
      </c>
      <c r="K182" s="331">
        <v>1000</v>
      </c>
      <c r="L182" s="331" t="s">
        <v>1766</v>
      </c>
    </row>
    <row r="183" spans="1:12" hidden="1">
      <c r="A183" s="331" t="s">
        <v>36</v>
      </c>
      <c r="B183" s="331" t="s">
        <v>107</v>
      </c>
      <c r="C183" s="331" t="s">
        <v>331</v>
      </c>
      <c r="D183" s="331" t="s">
        <v>94</v>
      </c>
      <c r="E183" s="331" t="s">
        <v>18</v>
      </c>
      <c r="F183" s="331" t="s">
        <v>1345</v>
      </c>
      <c r="G183" s="331" t="s">
        <v>347</v>
      </c>
      <c r="H183" s="331" t="s">
        <v>805</v>
      </c>
      <c r="I183" s="331" t="s">
        <v>804</v>
      </c>
      <c r="J183" s="331">
        <v>2024</v>
      </c>
      <c r="K183" s="331">
        <v>1000</v>
      </c>
      <c r="L183" s="331" t="s">
        <v>1766</v>
      </c>
    </row>
    <row r="184" spans="1:12" hidden="1">
      <c r="A184" s="331" t="s">
        <v>36</v>
      </c>
      <c r="B184" s="331" t="s">
        <v>107</v>
      </c>
      <c r="C184" s="331" t="s">
        <v>332</v>
      </c>
      <c r="D184" s="331" t="s">
        <v>94</v>
      </c>
      <c r="E184" s="331" t="s">
        <v>18</v>
      </c>
      <c r="F184" s="331" t="s">
        <v>1345</v>
      </c>
      <c r="G184" s="331" t="s">
        <v>347</v>
      </c>
      <c r="H184" s="331" t="s">
        <v>805</v>
      </c>
      <c r="I184" s="331" t="s">
        <v>804</v>
      </c>
      <c r="J184" s="331">
        <v>2024</v>
      </c>
      <c r="K184" s="331">
        <v>1000</v>
      </c>
      <c r="L184" s="331" t="s">
        <v>1766</v>
      </c>
    </row>
    <row r="185" spans="1:12" hidden="1">
      <c r="A185" s="331" t="s">
        <v>205</v>
      </c>
      <c r="B185" s="331" t="s">
        <v>107</v>
      </c>
      <c r="C185" s="331" t="s">
        <v>206</v>
      </c>
      <c r="D185" s="331" t="s">
        <v>31</v>
      </c>
      <c r="E185" s="331" t="s">
        <v>18</v>
      </c>
      <c r="F185" s="331" t="s">
        <v>1345</v>
      </c>
      <c r="G185" s="331" t="s">
        <v>347</v>
      </c>
      <c r="H185" s="331" t="s">
        <v>805</v>
      </c>
      <c r="I185" s="331" t="s">
        <v>804</v>
      </c>
      <c r="J185" s="331">
        <v>2024</v>
      </c>
      <c r="K185" s="331">
        <v>3104.86</v>
      </c>
      <c r="L185" s="331" t="s">
        <v>1766</v>
      </c>
    </row>
    <row r="186" spans="1:12" hidden="1">
      <c r="A186" s="331" t="s">
        <v>205</v>
      </c>
      <c r="B186" s="331" t="s">
        <v>107</v>
      </c>
      <c r="C186" s="331" t="s">
        <v>207</v>
      </c>
      <c r="D186" s="331" t="s">
        <v>31</v>
      </c>
      <c r="E186" s="331" t="s">
        <v>18</v>
      </c>
      <c r="F186" s="331" t="s">
        <v>1345</v>
      </c>
      <c r="G186" s="331" t="s">
        <v>347</v>
      </c>
      <c r="H186" s="331" t="s">
        <v>805</v>
      </c>
      <c r="I186" s="331" t="s">
        <v>804</v>
      </c>
      <c r="J186" s="331">
        <v>2024</v>
      </c>
      <c r="K186" s="331">
        <v>1455.43</v>
      </c>
      <c r="L186" s="331" t="s">
        <v>1766</v>
      </c>
    </row>
    <row r="187" spans="1:12" hidden="1">
      <c r="A187" s="331" t="s">
        <v>205</v>
      </c>
      <c r="B187" s="331" t="s">
        <v>107</v>
      </c>
      <c r="C187" s="331" t="s">
        <v>902</v>
      </c>
      <c r="D187" s="331" t="s">
        <v>31</v>
      </c>
      <c r="E187" s="331" t="s">
        <v>18</v>
      </c>
      <c r="F187" s="331" t="s">
        <v>1345</v>
      </c>
      <c r="G187" s="331" t="s">
        <v>347</v>
      </c>
      <c r="H187" s="331" t="s">
        <v>805</v>
      </c>
      <c r="I187" s="331" t="s">
        <v>804</v>
      </c>
      <c r="J187" s="331">
        <v>2024</v>
      </c>
      <c r="K187" s="331">
        <v>18595.330000000002</v>
      </c>
      <c r="L187" s="331" t="s">
        <v>1766</v>
      </c>
    </row>
    <row r="188" spans="1:12" hidden="1">
      <c r="A188" s="331" t="s">
        <v>205</v>
      </c>
      <c r="B188" s="331" t="s">
        <v>107</v>
      </c>
      <c r="C188" s="331" t="s">
        <v>762</v>
      </c>
      <c r="D188" s="331" t="s">
        <v>16</v>
      </c>
      <c r="E188" s="331" t="s">
        <v>18</v>
      </c>
      <c r="F188" s="331" t="s">
        <v>1345</v>
      </c>
      <c r="G188" s="331" t="s">
        <v>347</v>
      </c>
      <c r="H188" s="331" t="s">
        <v>805</v>
      </c>
      <c r="I188" s="331" t="s">
        <v>804</v>
      </c>
      <c r="J188" s="331">
        <v>2024</v>
      </c>
      <c r="K188" s="331">
        <v>46907.99</v>
      </c>
      <c r="L188" s="331" t="s">
        <v>1766</v>
      </c>
    </row>
    <row r="189" spans="1:12" hidden="1">
      <c r="A189" s="331" t="s">
        <v>38</v>
      </c>
      <c r="B189" s="331" t="s">
        <v>107</v>
      </c>
      <c r="C189" s="331" t="s">
        <v>208</v>
      </c>
      <c r="D189" s="331" t="s">
        <v>13</v>
      </c>
      <c r="E189" s="331" t="s">
        <v>18</v>
      </c>
      <c r="F189" s="331" t="s">
        <v>1345</v>
      </c>
      <c r="G189" s="331" t="s">
        <v>347</v>
      </c>
      <c r="H189" s="331" t="s">
        <v>805</v>
      </c>
      <c r="I189" s="331" t="s">
        <v>804</v>
      </c>
      <c r="J189" s="331">
        <v>2024</v>
      </c>
      <c r="K189" s="331">
        <v>62100</v>
      </c>
      <c r="L189" s="331" t="s">
        <v>1766</v>
      </c>
    </row>
    <row r="190" spans="1:12" hidden="1">
      <c r="A190" s="331" t="s">
        <v>40</v>
      </c>
      <c r="B190" s="331" t="s">
        <v>107</v>
      </c>
      <c r="C190" s="331" t="s">
        <v>209</v>
      </c>
      <c r="D190" s="331" t="s">
        <v>31</v>
      </c>
      <c r="E190" s="331" t="s">
        <v>18</v>
      </c>
      <c r="F190" s="331" t="s">
        <v>1345</v>
      </c>
      <c r="G190" s="331" t="s">
        <v>347</v>
      </c>
      <c r="H190" s="331" t="s">
        <v>805</v>
      </c>
      <c r="I190" s="331" t="s">
        <v>804</v>
      </c>
      <c r="J190" s="331">
        <v>2024</v>
      </c>
      <c r="K190" s="331">
        <v>1240</v>
      </c>
      <c r="L190" s="331" t="s">
        <v>1766</v>
      </c>
    </row>
    <row r="191" spans="1:12" hidden="1">
      <c r="A191" s="331" t="s">
        <v>40</v>
      </c>
      <c r="B191" s="331" t="s">
        <v>107</v>
      </c>
      <c r="C191" s="331" t="s">
        <v>350</v>
      </c>
      <c r="D191" s="331" t="s">
        <v>16</v>
      </c>
      <c r="E191" s="331" t="s">
        <v>18</v>
      </c>
      <c r="F191" s="331" t="s">
        <v>1345</v>
      </c>
      <c r="G191" s="331" t="s">
        <v>347</v>
      </c>
      <c r="H191" s="331" t="s">
        <v>805</v>
      </c>
      <c r="I191" s="331" t="s">
        <v>804</v>
      </c>
      <c r="J191" s="331">
        <v>2024</v>
      </c>
      <c r="K191" s="331">
        <v>20000</v>
      </c>
      <c r="L191" s="331" t="s">
        <v>1766</v>
      </c>
    </row>
    <row r="192" spans="1:12" hidden="1">
      <c r="A192" s="331" t="s">
        <v>210</v>
      </c>
      <c r="B192" s="331" t="s">
        <v>107</v>
      </c>
      <c r="C192" s="331" t="s">
        <v>354</v>
      </c>
      <c r="D192" s="331" t="s">
        <v>31</v>
      </c>
      <c r="E192" s="331" t="s">
        <v>18</v>
      </c>
      <c r="F192" s="331" t="s">
        <v>1345</v>
      </c>
      <c r="G192" s="331" t="s">
        <v>347</v>
      </c>
      <c r="H192" s="331" t="s">
        <v>805</v>
      </c>
      <c r="I192" s="331" t="s">
        <v>804</v>
      </c>
      <c r="J192" s="331">
        <v>2024</v>
      </c>
      <c r="K192" s="331">
        <v>54000</v>
      </c>
      <c r="L192" s="331" t="s">
        <v>1766</v>
      </c>
    </row>
    <row r="193" spans="1:12" hidden="1">
      <c r="A193" s="331" t="s">
        <v>210</v>
      </c>
      <c r="B193" s="331" t="s">
        <v>107</v>
      </c>
      <c r="C193" s="331" t="s">
        <v>763</v>
      </c>
      <c r="D193" s="331" t="s">
        <v>31</v>
      </c>
      <c r="E193" s="331" t="s">
        <v>18</v>
      </c>
      <c r="F193" s="331" t="s">
        <v>1345</v>
      </c>
      <c r="G193" s="331" t="s">
        <v>347</v>
      </c>
      <c r="H193" s="331" t="s">
        <v>805</v>
      </c>
      <c r="I193" s="331" t="s">
        <v>804</v>
      </c>
      <c r="J193" s="331">
        <v>2024</v>
      </c>
      <c r="K193" s="331">
        <v>39127</v>
      </c>
      <c r="L193" s="331" t="s">
        <v>1766</v>
      </c>
    </row>
    <row r="194" spans="1:12" hidden="1">
      <c r="A194" s="331" t="s">
        <v>210</v>
      </c>
      <c r="B194" s="331" t="s">
        <v>107</v>
      </c>
      <c r="C194" s="331" t="s">
        <v>348</v>
      </c>
      <c r="D194" s="331" t="s">
        <v>16</v>
      </c>
      <c r="E194" s="331" t="s">
        <v>18</v>
      </c>
      <c r="F194" s="331" t="s">
        <v>1345</v>
      </c>
      <c r="G194" s="331" t="s">
        <v>347</v>
      </c>
      <c r="H194" s="331" t="s">
        <v>805</v>
      </c>
      <c r="I194" s="331" t="s">
        <v>804</v>
      </c>
      <c r="J194" s="331">
        <v>2024</v>
      </c>
      <c r="K194" s="331">
        <v>25295.5</v>
      </c>
      <c r="L194" s="331" t="s">
        <v>1766</v>
      </c>
    </row>
    <row r="195" spans="1:12" hidden="1">
      <c r="A195" s="331" t="s">
        <v>212</v>
      </c>
      <c r="B195" s="331" t="s">
        <v>107</v>
      </c>
      <c r="C195" s="331" t="s">
        <v>358</v>
      </c>
      <c r="D195" s="331" t="s">
        <v>22</v>
      </c>
      <c r="E195" s="331" t="s">
        <v>18</v>
      </c>
      <c r="F195" s="331" t="s">
        <v>1345</v>
      </c>
      <c r="G195" s="331" t="s">
        <v>347</v>
      </c>
      <c r="H195" s="331" t="s">
        <v>805</v>
      </c>
      <c r="I195" s="331" t="s">
        <v>804</v>
      </c>
      <c r="J195" s="331">
        <v>2024</v>
      </c>
      <c r="K195" s="331">
        <v>10975</v>
      </c>
      <c r="L195" s="331" t="s">
        <v>1766</v>
      </c>
    </row>
    <row r="196" spans="1:12" hidden="1">
      <c r="A196" s="331" t="s">
        <v>212</v>
      </c>
      <c r="B196" s="331" t="s">
        <v>107</v>
      </c>
      <c r="C196" s="331" t="s">
        <v>361</v>
      </c>
      <c r="D196" s="331" t="s">
        <v>16</v>
      </c>
      <c r="E196" s="331" t="s">
        <v>18</v>
      </c>
      <c r="F196" s="331" t="s">
        <v>1345</v>
      </c>
      <c r="G196" s="331" t="s">
        <v>347</v>
      </c>
      <c r="H196" s="331" t="s">
        <v>805</v>
      </c>
      <c r="I196" s="331" t="s">
        <v>804</v>
      </c>
      <c r="J196" s="331">
        <v>2024</v>
      </c>
      <c r="K196" s="331">
        <v>25000</v>
      </c>
      <c r="L196" s="331" t="s">
        <v>1766</v>
      </c>
    </row>
    <row r="197" spans="1:12" hidden="1">
      <c r="A197" s="331" t="s">
        <v>212</v>
      </c>
      <c r="B197" s="331" t="s">
        <v>107</v>
      </c>
      <c r="C197" s="331" t="s">
        <v>903</v>
      </c>
      <c r="D197" s="331" t="s">
        <v>13</v>
      </c>
      <c r="E197" s="331" t="s">
        <v>18</v>
      </c>
      <c r="F197" s="331" t="s">
        <v>1345</v>
      </c>
      <c r="G197" s="331" t="s">
        <v>347</v>
      </c>
      <c r="H197" s="331" t="s">
        <v>805</v>
      </c>
      <c r="I197" s="331" t="s">
        <v>804</v>
      </c>
      <c r="J197" s="331">
        <v>2024</v>
      </c>
      <c r="K197" s="331">
        <v>60705</v>
      </c>
      <c r="L197" s="331" t="s">
        <v>1766</v>
      </c>
    </row>
    <row r="198" spans="1:12" hidden="1">
      <c r="A198" s="331" t="s">
        <v>42</v>
      </c>
      <c r="B198" s="331" t="s">
        <v>107</v>
      </c>
      <c r="C198" s="331" t="s">
        <v>764</v>
      </c>
      <c r="D198" s="331" t="s">
        <v>59</v>
      </c>
      <c r="E198" s="331" t="s">
        <v>18</v>
      </c>
      <c r="F198" s="331" t="s">
        <v>1345</v>
      </c>
      <c r="G198" s="331" t="s">
        <v>347</v>
      </c>
      <c r="H198" s="331" t="s">
        <v>805</v>
      </c>
      <c r="I198" s="331" t="s">
        <v>804</v>
      </c>
      <c r="J198" s="331">
        <v>2024</v>
      </c>
      <c r="K198" s="331">
        <v>25000</v>
      </c>
      <c r="L198" s="331" t="s">
        <v>1766</v>
      </c>
    </row>
    <row r="199" spans="1:12" hidden="1">
      <c r="A199" s="331" t="s">
        <v>42</v>
      </c>
      <c r="B199" s="331" t="s">
        <v>107</v>
      </c>
      <c r="C199" s="331" t="s">
        <v>214</v>
      </c>
      <c r="D199" s="331" t="s">
        <v>15</v>
      </c>
      <c r="E199" s="331" t="s">
        <v>18</v>
      </c>
      <c r="F199" s="331" t="s">
        <v>1345</v>
      </c>
      <c r="G199" s="331" t="s">
        <v>347</v>
      </c>
      <c r="H199" s="331" t="s">
        <v>805</v>
      </c>
      <c r="I199" s="331" t="s">
        <v>804</v>
      </c>
      <c r="J199" s="331">
        <v>2024</v>
      </c>
      <c r="K199" s="331">
        <v>-1520</v>
      </c>
      <c r="L199" s="331" t="s">
        <v>1766</v>
      </c>
    </row>
    <row r="200" spans="1:12" hidden="1">
      <c r="A200" s="331" t="s">
        <v>42</v>
      </c>
      <c r="B200" s="331" t="s">
        <v>107</v>
      </c>
      <c r="C200" s="331" t="s">
        <v>765</v>
      </c>
      <c r="D200" s="331" t="s">
        <v>58</v>
      </c>
      <c r="E200" s="331" t="s">
        <v>18</v>
      </c>
      <c r="F200" s="331" t="s">
        <v>1345</v>
      </c>
      <c r="G200" s="331" t="s">
        <v>347</v>
      </c>
      <c r="H200" s="331" t="s">
        <v>805</v>
      </c>
      <c r="I200" s="331" t="s">
        <v>804</v>
      </c>
      <c r="J200" s="331">
        <v>2024</v>
      </c>
      <c r="K200" s="331">
        <v>82432</v>
      </c>
      <c r="L200" s="331" t="s">
        <v>1766</v>
      </c>
    </row>
    <row r="201" spans="1:12" hidden="1">
      <c r="A201" s="331" t="s">
        <v>42</v>
      </c>
      <c r="B201" s="331" t="s">
        <v>107</v>
      </c>
      <c r="C201" s="331" t="s">
        <v>213</v>
      </c>
      <c r="D201" s="331" t="s">
        <v>22</v>
      </c>
      <c r="E201" s="331" t="s">
        <v>18</v>
      </c>
      <c r="F201" s="331" t="s">
        <v>1345</v>
      </c>
      <c r="G201" s="331" t="s">
        <v>347</v>
      </c>
      <c r="H201" s="331" t="s">
        <v>805</v>
      </c>
      <c r="I201" s="331" t="s">
        <v>804</v>
      </c>
      <c r="J201" s="331">
        <v>2024</v>
      </c>
      <c r="K201" s="331">
        <v>20794.419999999998</v>
      </c>
      <c r="L201" s="331" t="s">
        <v>1766</v>
      </c>
    </row>
    <row r="202" spans="1:12" hidden="1">
      <c r="A202" s="331" t="s">
        <v>42</v>
      </c>
      <c r="B202" s="331" t="s">
        <v>107</v>
      </c>
      <c r="C202" s="331" t="s">
        <v>329</v>
      </c>
      <c r="D202" s="331" t="s">
        <v>22</v>
      </c>
      <c r="E202" s="331" t="s">
        <v>18</v>
      </c>
      <c r="F202" s="331" t="s">
        <v>1345</v>
      </c>
      <c r="G202" s="331" t="s">
        <v>347</v>
      </c>
      <c r="H202" s="331" t="s">
        <v>805</v>
      </c>
      <c r="I202" s="331" t="s">
        <v>804</v>
      </c>
      <c r="J202" s="331">
        <v>2024</v>
      </c>
      <c r="K202" s="331">
        <v>8500</v>
      </c>
      <c r="L202" s="331" t="s">
        <v>1766</v>
      </c>
    </row>
    <row r="203" spans="1:12" hidden="1">
      <c r="A203" s="331" t="s">
        <v>42</v>
      </c>
      <c r="B203" s="331" t="s">
        <v>107</v>
      </c>
      <c r="C203" s="331" t="s">
        <v>330</v>
      </c>
      <c r="D203" s="331" t="s">
        <v>22</v>
      </c>
      <c r="E203" s="331" t="s">
        <v>18</v>
      </c>
      <c r="F203" s="331" t="s">
        <v>1345</v>
      </c>
      <c r="G203" s="331" t="s">
        <v>347</v>
      </c>
      <c r="H203" s="331" t="s">
        <v>805</v>
      </c>
      <c r="I203" s="331" t="s">
        <v>804</v>
      </c>
      <c r="J203" s="331">
        <v>2024</v>
      </c>
      <c r="K203" s="331">
        <v>2750</v>
      </c>
      <c r="L203" s="331" t="s">
        <v>1766</v>
      </c>
    </row>
    <row r="204" spans="1:12" hidden="1">
      <c r="A204" s="331" t="s">
        <v>42</v>
      </c>
      <c r="B204" s="331" t="s">
        <v>107</v>
      </c>
      <c r="C204" s="331" t="s">
        <v>214</v>
      </c>
      <c r="D204" s="331" t="s">
        <v>22</v>
      </c>
      <c r="E204" s="331" t="s">
        <v>18</v>
      </c>
      <c r="F204" s="331" t="s">
        <v>1345</v>
      </c>
      <c r="G204" s="331" t="s">
        <v>347</v>
      </c>
      <c r="H204" s="331" t="s">
        <v>805</v>
      </c>
      <c r="I204" s="331" t="s">
        <v>804</v>
      </c>
      <c r="J204" s="331">
        <v>2024</v>
      </c>
      <c r="K204" s="331">
        <v>1520</v>
      </c>
      <c r="L204" s="331" t="s">
        <v>1766</v>
      </c>
    </row>
    <row r="205" spans="1:12" hidden="1">
      <c r="A205" s="331" t="s">
        <v>42</v>
      </c>
      <c r="B205" s="331" t="s">
        <v>107</v>
      </c>
      <c r="C205" s="331" t="s">
        <v>318</v>
      </c>
      <c r="D205" s="331" t="s">
        <v>16</v>
      </c>
      <c r="E205" s="331" t="s">
        <v>18</v>
      </c>
      <c r="F205" s="331" t="s">
        <v>1345</v>
      </c>
      <c r="G205" s="331" t="s">
        <v>347</v>
      </c>
      <c r="H205" s="331" t="s">
        <v>805</v>
      </c>
      <c r="I205" s="331" t="s">
        <v>804</v>
      </c>
      <c r="J205" s="331">
        <v>2024</v>
      </c>
      <c r="K205" s="331">
        <v>2000</v>
      </c>
      <c r="L205" s="331" t="s">
        <v>1766</v>
      </c>
    </row>
    <row r="206" spans="1:12" hidden="1">
      <c r="A206" s="331" t="s">
        <v>42</v>
      </c>
      <c r="B206" s="331" t="s">
        <v>107</v>
      </c>
      <c r="C206" s="331" t="s">
        <v>904</v>
      </c>
      <c r="D206" s="331" t="s">
        <v>16</v>
      </c>
      <c r="E206" s="331" t="s">
        <v>18</v>
      </c>
      <c r="F206" s="331" t="s">
        <v>1345</v>
      </c>
      <c r="G206" s="331" t="s">
        <v>347</v>
      </c>
      <c r="H206" s="331" t="s">
        <v>805</v>
      </c>
      <c r="I206" s="331" t="s">
        <v>804</v>
      </c>
      <c r="J206" s="331">
        <v>2024</v>
      </c>
      <c r="K206" s="331">
        <v>20640</v>
      </c>
      <c r="L206" s="331" t="s">
        <v>1766</v>
      </c>
    </row>
    <row r="207" spans="1:12" hidden="1">
      <c r="A207" s="331" t="s">
        <v>42</v>
      </c>
      <c r="B207" s="331" t="s">
        <v>107</v>
      </c>
      <c r="C207" s="331" t="s">
        <v>905</v>
      </c>
      <c r="D207" s="331" t="s">
        <v>16</v>
      </c>
      <c r="E207" s="331" t="s">
        <v>18</v>
      </c>
      <c r="F207" s="331" t="s">
        <v>1345</v>
      </c>
      <c r="G207" s="331" t="s">
        <v>347</v>
      </c>
      <c r="H207" s="331" t="s">
        <v>805</v>
      </c>
      <c r="I207" s="331" t="s">
        <v>804</v>
      </c>
      <c r="J207" s="331">
        <v>2024</v>
      </c>
      <c r="K207" s="331">
        <v>40000</v>
      </c>
      <c r="L207" s="331" t="s">
        <v>1766</v>
      </c>
    </row>
    <row r="208" spans="1:12" hidden="1">
      <c r="A208" s="331" t="s">
        <v>42</v>
      </c>
      <c r="B208" s="331" t="s">
        <v>107</v>
      </c>
      <c r="C208" s="331" t="s">
        <v>906</v>
      </c>
      <c r="D208" s="331" t="s">
        <v>16</v>
      </c>
      <c r="E208" s="331" t="s">
        <v>18</v>
      </c>
      <c r="F208" s="331" t="s">
        <v>1345</v>
      </c>
      <c r="G208" s="331" t="s">
        <v>347</v>
      </c>
      <c r="H208" s="331" t="s">
        <v>805</v>
      </c>
      <c r="I208" s="331" t="s">
        <v>804</v>
      </c>
      <c r="J208" s="331">
        <v>2024</v>
      </c>
      <c r="K208" s="331">
        <v>7000</v>
      </c>
      <c r="L208" s="331" t="s">
        <v>1766</v>
      </c>
    </row>
    <row r="209" spans="1:12" hidden="1">
      <c r="A209" s="331" t="s">
        <v>218</v>
      </c>
      <c r="B209" s="331" t="s">
        <v>107</v>
      </c>
      <c r="C209" s="331" t="s">
        <v>766</v>
      </c>
      <c r="D209" s="331" t="s">
        <v>13</v>
      </c>
      <c r="E209" s="331" t="s">
        <v>18</v>
      </c>
      <c r="F209" s="331" t="s">
        <v>1345</v>
      </c>
      <c r="G209" s="331" t="s">
        <v>347</v>
      </c>
      <c r="H209" s="331" t="s">
        <v>805</v>
      </c>
      <c r="I209" s="331" t="s">
        <v>804</v>
      </c>
      <c r="J209" s="331">
        <v>2024</v>
      </c>
      <c r="K209" s="331">
        <v>8000</v>
      </c>
      <c r="L209" s="331" t="s">
        <v>1766</v>
      </c>
    </row>
    <row r="210" spans="1:12" hidden="1">
      <c r="A210" s="331">
        <v>460</v>
      </c>
      <c r="B210" s="331" t="s">
        <v>107</v>
      </c>
      <c r="C210" s="331" t="s">
        <v>220</v>
      </c>
      <c r="D210" s="331" t="s">
        <v>46</v>
      </c>
      <c r="E210" s="331" t="s">
        <v>18</v>
      </c>
      <c r="F210" s="331" t="s">
        <v>1345</v>
      </c>
      <c r="G210" s="331" t="s">
        <v>347</v>
      </c>
      <c r="H210" s="331" t="s">
        <v>805</v>
      </c>
      <c r="I210" s="331" t="s">
        <v>804</v>
      </c>
      <c r="J210" s="331">
        <v>2024</v>
      </c>
      <c r="K210" s="331">
        <v>10000</v>
      </c>
      <c r="L210" s="331" t="s">
        <v>1766</v>
      </c>
    </row>
    <row r="211" spans="1:12" hidden="1">
      <c r="A211" s="331" t="s">
        <v>222</v>
      </c>
      <c r="B211" s="331" t="s">
        <v>107</v>
      </c>
      <c r="C211" s="331" t="s">
        <v>223</v>
      </c>
      <c r="D211" s="331" t="s">
        <v>16</v>
      </c>
      <c r="E211" s="331" t="s">
        <v>18</v>
      </c>
      <c r="F211" s="331" t="s">
        <v>1345</v>
      </c>
      <c r="G211" s="331" t="s">
        <v>347</v>
      </c>
      <c r="H211" s="331" t="s">
        <v>805</v>
      </c>
      <c r="I211" s="331" t="s">
        <v>804</v>
      </c>
      <c r="J211" s="331">
        <v>2024</v>
      </c>
      <c r="K211" s="331">
        <v>35621.03</v>
      </c>
      <c r="L211" s="331" t="s">
        <v>1766</v>
      </c>
    </row>
    <row r="212" spans="1:12" hidden="1">
      <c r="A212" s="331" t="s">
        <v>324</v>
      </c>
      <c r="B212" s="331" t="s">
        <v>107</v>
      </c>
      <c r="C212" s="331" t="s">
        <v>767</v>
      </c>
      <c r="D212" s="331" t="s">
        <v>46</v>
      </c>
      <c r="E212" s="331" t="s">
        <v>18</v>
      </c>
      <c r="F212" s="331" t="s">
        <v>1345</v>
      </c>
      <c r="G212" s="331" t="s">
        <v>347</v>
      </c>
      <c r="H212" s="331" t="s">
        <v>805</v>
      </c>
      <c r="I212" s="331" t="s">
        <v>804</v>
      </c>
      <c r="J212" s="331">
        <v>2024</v>
      </c>
      <c r="K212" s="331">
        <v>11753</v>
      </c>
      <c r="L212" s="331" t="s">
        <v>1766</v>
      </c>
    </row>
    <row r="213" spans="1:12" hidden="1">
      <c r="A213" s="331" t="s">
        <v>224</v>
      </c>
      <c r="B213" s="331" t="s">
        <v>107</v>
      </c>
      <c r="C213" s="331" t="s">
        <v>225</v>
      </c>
      <c r="D213" s="331" t="s">
        <v>13</v>
      </c>
      <c r="E213" s="331" t="s">
        <v>18</v>
      </c>
      <c r="F213" s="331" t="s">
        <v>1345</v>
      </c>
      <c r="G213" s="331" t="s">
        <v>347</v>
      </c>
      <c r="H213" s="331" t="s">
        <v>805</v>
      </c>
      <c r="I213" s="331" t="s">
        <v>804</v>
      </c>
      <c r="J213" s="331">
        <v>2024</v>
      </c>
      <c r="K213" s="331">
        <v>132500</v>
      </c>
      <c r="L213" s="331" t="s">
        <v>1766</v>
      </c>
    </row>
    <row r="214" spans="1:12" hidden="1">
      <c r="A214" s="331" t="s">
        <v>226</v>
      </c>
      <c r="B214" s="331" t="s">
        <v>107</v>
      </c>
      <c r="C214" s="331" t="s">
        <v>768</v>
      </c>
      <c r="D214" s="331" t="s">
        <v>46</v>
      </c>
      <c r="E214" s="331" t="s">
        <v>18</v>
      </c>
      <c r="F214" s="331" t="s">
        <v>1345</v>
      </c>
      <c r="G214" s="331" t="s">
        <v>347</v>
      </c>
      <c r="H214" s="331" t="s">
        <v>805</v>
      </c>
      <c r="I214" s="331" t="s">
        <v>804</v>
      </c>
      <c r="J214" s="331">
        <v>2024</v>
      </c>
      <c r="K214" s="331">
        <v>57000</v>
      </c>
      <c r="L214" s="331" t="s">
        <v>1766</v>
      </c>
    </row>
    <row r="215" spans="1:12" hidden="1">
      <c r="A215" s="331" t="s">
        <v>10</v>
      </c>
      <c r="B215" s="331" t="s">
        <v>107</v>
      </c>
      <c r="C215" s="331" t="s">
        <v>370</v>
      </c>
      <c r="D215" s="331" t="s">
        <v>13</v>
      </c>
      <c r="E215" s="331" t="s">
        <v>18</v>
      </c>
      <c r="F215" s="331" t="s">
        <v>1345</v>
      </c>
      <c r="G215" s="331" t="s">
        <v>347</v>
      </c>
      <c r="H215" s="331" t="s">
        <v>805</v>
      </c>
      <c r="I215" s="331" t="s">
        <v>804</v>
      </c>
      <c r="J215" s="331">
        <v>2024</v>
      </c>
      <c r="K215" s="331">
        <v>129000</v>
      </c>
      <c r="L215" s="331" t="s">
        <v>1766</v>
      </c>
    </row>
    <row r="216" spans="1:12" hidden="1">
      <c r="A216" s="331" t="s">
        <v>228</v>
      </c>
      <c r="B216" s="331" t="s">
        <v>107</v>
      </c>
      <c r="C216" s="331" t="s">
        <v>769</v>
      </c>
      <c r="D216" s="331" t="s">
        <v>46</v>
      </c>
      <c r="E216" s="331" t="s">
        <v>18</v>
      </c>
      <c r="F216" s="331" t="s">
        <v>1345</v>
      </c>
      <c r="G216" s="331" t="s">
        <v>347</v>
      </c>
      <c r="H216" s="331" t="s">
        <v>805</v>
      </c>
      <c r="I216" s="331" t="s">
        <v>804</v>
      </c>
      <c r="J216" s="331">
        <v>2024</v>
      </c>
      <c r="K216" s="331">
        <v>52000</v>
      </c>
      <c r="L216" s="331" t="s">
        <v>1766</v>
      </c>
    </row>
    <row r="217" spans="1:12" hidden="1">
      <c r="A217" s="331" t="s">
        <v>229</v>
      </c>
      <c r="B217" s="331" t="s">
        <v>107</v>
      </c>
      <c r="C217" s="331" t="s">
        <v>770</v>
      </c>
      <c r="D217" s="331" t="s">
        <v>16</v>
      </c>
      <c r="E217" s="331" t="s">
        <v>18</v>
      </c>
      <c r="F217" s="331" t="s">
        <v>1345</v>
      </c>
      <c r="G217" s="331" t="s">
        <v>347</v>
      </c>
      <c r="H217" s="331" t="s">
        <v>805</v>
      </c>
      <c r="I217" s="331" t="s">
        <v>804</v>
      </c>
      <c r="J217" s="331">
        <v>2024</v>
      </c>
      <c r="K217" s="331">
        <v>24500</v>
      </c>
      <c r="L217" s="331" t="s">
        <v>1766</v>
      </c>
    </row>
    <row r="218" spans="1:12" hidden="1">
      <c r="A218" s="331" t="s">
        <v>230</v>
      </c>
      <c r="B218" s="331" t="s">
        <v>107</v>
      </c>
      <c r="C218" s="331" t="s">
        <v>231</v>
      </c>
      <c r="D218" s="331" t="s">
        <v>46</v>
      </c>
      <c r="E218" s="331" t="s">
        <v>18</v>
      </c>
      <c r="F218" s="331" t="s">
        <v>1345</v>
      </c>
      <c r="G218" s="331" t="s">
        <v>347</v>
      </c>
      <c r="H218" s="331" t="s">
        <v>805</v>
      </c>
      <c r="I218" s="331" t="s">
        <v>804</v>
      </c>
      <c r="J218" s="331">
        <v>2024</v>
      </c>
      <c r="K218" s="331">
        <v>35000</v>
      </c>
      <c r="L218" s="331" t="s">
        <v>1766</v>
      </c>
    </row>
    <row r="219" spans="1:12" hidden="1">
      <c r="A219" s="331" t="s">
        <v>232</v>
      </c>
      <c r="B219" s="331" t="s">
        <v>107</v>
      </c>
      <c r="C219" s="331" t="s">
        <v>319</v>
      </c>
      <c r="D219" s="331" t="s">
        <v>16</v>
      </c>
      <c r="E219" s="331" t="s">
        <v>18</v>
      </c>
      <c r="F219" s="331" t="s">
        <v>1345</v>
      </c>
      <c r="G219" s="331" t="s">
        <v>347</v>
      </c>
      <c r="H219" s="331" t="s">
        <v>805</v>
      </c>
      <c r="I219" s="331" t="s">
        <v>804</v>
      </c>
      <c r="J219" s="331">
        <v>2024</v>
      </c>
      <c r="K219" s="331">
        <v>23517.05</v>
      </c>
      <c r="L219" s="331" t="s">
        <v>1766</v>
      </c>
    </row>
    <row r="220" spans="1:12" hidden="1">
      <c r="A220" s="331" t="s">
        <v>232</v>
      </c>
      <c r="B220" s="331" t="s">
        <v>107</v>
      </c>
      <c r="C220" s="331" t="s">
        <v>233</v>
      </c>
      <c r="D220" s="331" t="s">
        <v>16</v>
      </c>
      <c r="E220" s="331" t="s">
        <v>18</v>
      </c>
      <c r="F220" s="331" t="s">
        <v>1345</v>
      </c>
      <c r="G220" s="331" t="s">
        <v>347</v>
      </c>
      <c r="H220" s="331" t="s">
        <v>805</v>
      </c>
      <c r="I220" s="331" t="s">
        <v>804</v>
      </c>
      <c r="J220" s="331">
        <v>2024</v>
      </c>
      <c r="K220" s="331">
        <v>100000</v>
      </c>
      <c r="L220" s="331" t="s">
        <v>1766</v>
      </c>
    </row>
    <row r="221" spans="1:12" hidden="1">
      <c r="A221" s="331" t="s">
        <v>76</v>
      </c>
      <c r="B221" s="331" t="s">
        <v>107</v>
      </c>
      <c r="C221" s="331" t="s">
        <v>907</v>
      </c>
      <c r="D221" s="331" t="s">
        <v>46</v>
      </c>
      <c r="E221" s="331" t="s">
        <v>18</v>
      </c>
      <c r="F221" s="331" t="s">
        <v>1345</v>
      </c>
      <c r="G221" s="331" t="s">
        <v>347</v>
      </c>
      <c r="H221" s="331" t="s">
        <v>805</v>
      </c>
      <c r="I221" s="331" t="s">
        <v>804</v>
      </c>
      <c r="J221" s="331">
        <v>2024</v>
      </c>
      <c r="K221" s="331">
        <v>100000</v>
      </c>
      <c r="L221" s="331" t="s">
        <v>1766</v>
      </c>
    </row>
    <row r="222" spans="1:12" hidden="1">
      <c r="A222" s="331" t="s">
        <v>76</v>
      </c>
      <c r="B222" s="331" t="s">
        <v>107</v>
      </c>
      <c r="C222" s="331" t="s">
        <v>112</v>
      </c>
      <c r="D222" s="331" t="s">
        <v>13</v>
      </c>
      <c r="E222" s="331" t="s">
        <v>18</v>
      </c>
      <c r="F222" s="331" t="s">
        <v>1345</v>
      </c>
      <c r="G222" s="331" t="s">
        <v>347</v>
      </c>
      <c r="H222" s="331" t="s">
        <v>805</v>
      </c>
      <c r="I222" s="331" t="s">
        <v>804</v>
      </c>
      <c r="J222" s="331">
        <v>2024</v>
      </c>
      <c r="K222" s="331">
        <v>244000</v>
      </c>
      <c r="L222" s="331" t="s">
        <v>1766</v>
      </c>
    </row>
    <row r="223" spans="1:12" hidden="1">
      <c r="A223" s="331" t="s">
        <v>234</v>
      </c>
      <c r="B223" s="331" t="s">
        <v>107</v>
      </c>
      <c r="C223" s="331" t="s">
        <v>235</v>
      </c>
      <c r="D223" s="331" t="s">
        <v>57</v>
      </c>
      <c r="E223" s="331" t="s">
        <v>18</v>
      </c>
      <c r="F223" s="331" t="s">
        <v>1345</v>
      </c>
      <c r="G223" s="331" t="s">
        <v>347</v>
      </c>
      <c r="H223" s="331" t="s">
        <v>805</v>
      </c>
      <c r="I223" s="331" t="s">
        <v>804</v>
      </c>
      <c r="J223" s="331">
        <v>2024</v>
      </c>
      <c r="K223" s="331">
        <v>34646</v>
      </c>
      <c r="L223" s="331" t="s">
        <v>1766</v>
      </c>
    </row>
    <row r="224" spans="1:12" hidden="1">
      <c r="A224" s="331" t="s">
        <v>236</v>
      </c>
      <c r="B224" s="331" t="s">
        <v>107</v>
      </c>
      <c r="C224" s="331" t="s">
        <v>771</v>
      </c>
      <c r="D224" s="331" t="s">
        <v>46</v>
      </c>
      <c r="E224" s="331" t="s">
        <v>18</v>
      </c>
      <c r="F224" s="331" t="s">
        <v>1345</v>
      </c>
      <c r="G224" s="331" t="s">
        <v>347</v>
      </c>
      <c r="H224" s="331" t="s">
        <v>805</v>
      </c>
      <c r="I224" s="331" t="s">
        <v>804</v>
      </c>
      <c r="J224" s="331">
        <v>2024</v>
      </c>
      <c r="K224" s="331">
        <v>105454</v>
      </c>
      <c r="L224" s="331" t="s">
        <v>1766</v>
      </c>
    </row>
    <row r="225" spans="1:12" hidden="1">
      <c r="A225" s="331" t="s">
        <v>239</v>
      </c>
      <c r="B225" s="331" t="s">
        <v>107</v>
      </c>
      <c r="C225" s="331" t="s">
        <v>772</v>
      </c>
      <c r="D225" s="331" t="s">
        <v>22</v>
      </c>
      <c r="E225" s="331" t="s">
        <v>18</v>
      </c>
      <c r="F225" s="331" t="s">
        <v>1345</v>
      </c>
      <c r="G225" s="331" t="s">
        <v>347</v>
      </c>
      <c r="H225" s="331" t="s">
        <v>805</v>
      </c>
      <c r="I225" s="331" t="s">
        <v>804</v>
      </c>
      <c r="J225" s="331">
        <v>2024</v>
      </c>
      <c r="K225" s="331">
        <v>20000</v>
      </c>
      <c r="L225" s="331" t="s">
        <v>1766</v>
      </c>
    </row>
    <row r="226" spans="1:12" hidden="1">
      <c r="A226" s="331" t="s">
        <v>83</v>
      </c>
      <c r="B226" s="331" t="s">
        <v>107</v>
      </c>
      <c r="C226" s="331" t="s">
        <v>245</v>
      </c>
      <c r="D226" s="331" t="s">
        <v>16</v>
      </c>
      <c r="E226" s="331" t="s">
        <v>18</v>
      </c>
      <c r="F226" s="331" t="s">
        <v>1345</v>
      </c>
      <c r="G226" s="331" t="s">
        <v>347</v>
      </c>
      <c r="H226" s="331" t="s">
        <v>805</v>
      </c>
      <c r="I226" s="331" t="s">
        <v>804</v>
      </c>
      <c r="J226" s="331">
        <v>2024</v>
      </c>
      <c r="K226" s="331">
        <v>5000</v>
      </c>
      <c r="L226" s="331" t="s">
        <v>1766</v>
      </c>
    </row>
    <row r="227" spans="1:12" hidden="1">
      <c r="A227" s="331" t="s">
        <v>98</v>
      </c>
      <c r="B227" s="331" t="s">
        <v>107</v>
      </c>
      <c r="C227" s="331" t="s">
        <v>248</v>
      </c>
      <c r="D227" s="331" t="s">
        <v>16</v>
      </c>
      <c r="E227" s="331" t="s">
        <v>18</v>
      </c>
      <c r="F227" s="331" t="s">
        <v>1345</v>
      </c>
      <c r="G227" s="331" t="s">
        <v>347</v>
      </c>
      <c r="H227" s="331" t="s">
        <v>805</v>
      </c>
      <c r="I227" s="331" t="s">
        <v>804</v>
      </c>
      <c r="J227" s="331">
        <v>2024</v>
      </c>
      <c r="K227" s="331">
        <v>40000</v>
      </c>
      <c r="L227" s="331" t="s">
        <v>1766</v>
      </c>
    </row>
    <row r="228" spans="1:12" hidden="1">
      <c r="A228" s="331" t="s">
        <v>98</v>
      </c>
      <c r="B228" s="331" t="s">
        <v>107</v>
      </c>
      <c r="C228" s="331" t="s">
        <v>1732</v>
      </c>
      <c r="D228" s="331" t="s">
        <v>16</v>
      </c>
      <c r="E228" s="331" t="s">
        <v>18</v>
      </c>
      <c r="F228" s="331" t="s">
        <v>1345</v>
      </c>
      <c r="G228" s="331" t="s">
        <v>347</v>
      </c>
      <c r="H228" s="331" t="s">
        <v>805</v>
      </c>
      <c r="I228" s="331" t="s">
        <v>804</v>
      </c>
      <c r="J228" s="331">
        <v>2024</v>
      </c>
      <c r="K228" s="331">
        <v>80000</v>
      </c>
      <c r="L228" s="331" t="s">
        <v>1766</v>
      </c>
    </row>
    <row r="229" spans="1:12" hidden="1">
      <c r="A229" s="331" t="s">
        <v>251</v>
      </c>
      <c r="B229" s="331" t="s">
        <v>107</v>
      </c>
      <c r="C229" s="331" t="s">
        <v>252</v>
      </c>
      <c r="D229" s="331" t="s">
        <v>13</v>
      </c>
      <c r="E229" s="331" t="s">
        <v>18</v>
      </c>
      <c r="F229" s="331" t="s">
        <v>1345</v>
      </c>
      <c r="G229" s="331" t="s">
        <v>347</v>
      </c>
      <c r="H229" s="331" t="s">
        <v>805</v>
      </c>
      <c r="I229" s="331" t="s">
        <v>804</v>
      </c>
      <c r="J229" s="331">
        <v>2024</v>
      </c>
      <c r="K229" s="331">
        <v>24600</v>
      </c>
      <c r="L229" s="331" t="s">
        <v>1766</v>
      </c>
    </row>
    <row r="230" spans="1:12" hidden="1">
      <c r="A230" s="331" t="s">
        <v>253</v>
      </c>
      <c r="B230" s="331" t="s">
        <v>107</v>
      </c>
      <c r="C230" s="331" t="s">
        <v>254</v>
      </c>
      <c r="D230" s="331" t="s">
        <v>13</v>
      </c>
      <c r="E230" s="331" t="s">
        <v>18</v>
      </c>
      <c r="F230" s="331" t="s">
        <v>1345</v>
      </c>
      <c r="G230" s="331" t="s">
        <v>347</v>
      </c>
      <c r="H230" s="331" t="s">
        <v>805</v>
      </c>
      <c r="I230" s="331" t="s">
        <v>804</v>
      </c>
      <c r="J230" s="331">
        <v>2024</v>
      </c>
      <c r="K230" s="331">
        <v>103251.94</v>
      </c>
      <c r="L230" s="331" t="s">
        <v>1766</v>
      </c>
    </row>
    <row r="231" spans="1:12" hidden="1">
      <c r="A231" s="331" t="s">
        <v>1065</v>
      </c>
      <c r="B231" s="331" t="s">
        <v>107</v>
      </c>
      <c r="C231" s="331" t="s">
        <v>1066</v>
      </c>
      <c r="D231" s="331" t="s">
        <v>46</v>
      </c>
      <c r="E231" s="331" t="s">
        <v>18</v>
      </c>
      <c r="F231" s="331" t="s">
        <v>1345</v>
      </c>
      <c r="G231" s="331" t="s">
        <v>347</v>
      </c>
      <c r="H231" s="331" t="s">
        <v>805</v>
      </c>
      <c r="I231" s="331" t="s">
        <v>804</v>
      </c>
      <c r="J231" s="331">
        <v>2024</v>
      </c>
      <c r="K231" s="331">
        <v>606658</v>
      </c>
      <c r="L231" s="331" t="s">
        <v>1766</v>
      </c>
    </row>
    <row r="232" spans="1:12" hidden="1">
      <c r="A232" s="331">
        <v>999</v>
      </c>
      <c r="B232" s="331" t="s">
        <v>107</v>
      </c>
      <c r="C232" s="331" t="s">
        <v>369</v>
      </c>
      <c r="D232" s="331" t="s">
        <v>16</v>
      </c>
      <c r="E232" s="331" t="s">
        <v>18</v>
      </c>
      <c r="F232" s="331" t="s">
        <v>1345</v>
      </c>
      <c r="G232" s="331" t="s">
        <v>347</v>
      </c>
      <c r="H232" s="331" t="s">
        <v>805</v>
      </c>
      <c r="I232" s="331" t="s">
        <v>804</v>
      </c>
      <c r="J232" s="331">
        <v>2024</v>
      </c>
      <c r="K232" s="331">
        <v>10000</v>
      </c>
      <c r="L232" s="331" t="s">
        <v>1766</v>
      </c>
    </row>
    <row r="233" spans="1:12" hidden="1">
      <c r="A233" s="331">
        <v>999</v>
      </c>
      <c r="B233" s="331" t="s">
        <v>107</v>
      </c>
      <c r="C233" s="331" t="s">
        <v>368</v>
      </c>
      <c r="D233" s="331" t="s">
        <v>16</v>
      </c>
      <c r="E233" s="331" t="s">
        <v>18</v>
      </c>
      <c r="F233" s="331" t="s">
        <v>1345</v>
      </c>
      <c r="G233" s="331" t="s">
        <v>347</v>
      </c>
      <c r="H233" s="331" t="s">
        <v>805</v>
      </c>
      <c r="I233" s="331" t="s">
        <v>804</v>
      </c>
      <c r="J233" s="331">
        <v>2024</v>
      </c>
      <c r="K233" s="331">
        <v>15000</v>
      </c>
      <c r="L233" s="331" t="s">
        <v>1766</v>
      </c>
    </row>
    <row r="234" spans="1:12" hidden="1">
      <c r="A234" s="331" t="s">
        <v>101</v>
      </c>
      <c r="B234" s="331" t="s">
        <v>107</v>
      </c>
      <c r="C234" s="331" t="s">
        <v>256</v>
      </c>
      <c r="D234" s="331" t="s">
        <v>13</v>
      </c>
      <c r="E234" s="331" t="s">
        <v>18</v>
      </c>
      <c r="F234" s="331" t="s">
        <v>1345</v>
      </c>
      <c r="G234" s="331" t="s">
        <v>347</v>
      </c>
      <c r="H234" s="331" t="s">
        <v>805</v>
      </c>
      <c r="I234" s="331" t="s">
        <v>804</v>
      </c>
      <c r="J234" s="331">
        <v>2024</v>
      </c>
      <c r="K234" s="331">
        <v>303167.67</v>
      </c>
      <c r="L234" s="331" t="s">
        <v>1766</v>
      </c>
    </row>
    <row r="235" spans="1:12" hidden="1">
      <c r="A235" s="331" t="s">
        <v>101</v>
      </c>
      <c r="B235" s="331" t="s">
        <v>107</v>
      </c>
      <c r="C235" s="331" t="s">
        <v>257</v>
      </c>
      <c r="D235" s="331" t="s">
        <v>13</v>
      </c>
      <c r="E235" s="331" t="s">
        <v>18</v>
      </c>
      <c r="F235" s="331" t="s">
        <v>1345</v>
      </c>
      <c r="G235" s="331" t="s">
        <v>347</v>
      </c>
      <c r="H235" s="331" t="s">
        <v>805</v>
      </c>
      <c r="I235" s="331" t="s">
        <v>804</v>
      </c>
      <c r="J235" s="331">
        <v>2024</v>
      </c>
      <c r="K235" s="331">
        <v>30000</v>
      </c>
      <c r="L235" s="331" t="s">
        <v>1766</v>
      </c>
    </row>
    <row r="236" spans="1:12" hidden="1">
      <c r="A236" s="331" t="s">
        <v>102</v>
      </c>
      <c r="B236" s="331" t="s">
        <v>107</v>
      </c>
      <c r="C236" s="331" t="s">
        <v>908</v>
      </c>
      <c r="D236" s="331" t="s">
        <v>16</v>
      </c>
      <c r="E236" s="331" t="s">
        <v>18</v>
      </c>
      <c r="F236" s="331" t="s">
        <v>1345</v>
      </c>
      <c r="G236" s="331" t="s">
        <v>347</v>
      </c>
      <c r="H236" s="331" t="s">
        <v>805</v>
      </c>
      <c r="I236" s="331" t="s">
        <v>804</v>
      </c>
      <c r="J236" s="331">
        <v>2024</v>
      </c>
      <c r="K236" s="331">
        <v>3280</v>
      </c>
      <c r="L236" s="331" t="s">
        <v>1766</v>
      </c>
    </row>
    <row r="237" spans="1:12" hidden="1">
      <c r="A237" s="331" t="s">
        <v>102</v>
      </c>
      <c r="B237" s="331" t="s">
        <v>107</v>
      </c>
      <c r="C237" s="331" t="s">
        <v>238</v>
      </c>
      <c r="D237" s="331" t="s">
        <v>13</v>
      </c>
      <c r="E237" s="331" t="s">
        <v>18</v>
      </c>
      <c r="F237" s="331" t="s">
        <v>1345</v>
      </c>
      <c r="G237" s="331" t="s">
        <v>347</v>
      </c>
      <c r="H237" s="331" t="s">
        <v>805</v>
      </c>
      <c r="I237" s="331" t="s">
        <v>804</v>
      </c>
      <c r="J237" s="331">
        <v>2024</v>
      </c>
      <c r="K237" s="331">
        <v>35356</v>
      </c>
      <c r="L237" s="331" t="s">
        <v>1766</v>
      </c>
    </row>
    <row r="238" spans="1:12" hidden="1">
      <c r="A238" s="331" t="s">
        <v>109</v>
      </c>
      <c r="B238" s="331" t="s">
        <v>107</v>
      </c>
      <c r="C238" s="331" t="s">
        <v>773</v>
      </c>
      <c r="D238" s="331" t="s">
        <v>16</v>
      </c>
      <c r="E238" s="331" t="s">
        <v>18</v>
      </c>
      <c r="F238" s="331" t="s">
        <v>1345</v>
      </c>
      <c r="G238" s="331" t="s">
        <v>347</v>
      </c>
      <c r="H238" s="331" t="s">
        <v>805</v>
      </c>
      <c r="I238" s="331" t="s">
        <v>804</v>
      </c>
      <c r="J238" s="331">
        <v>2024</v>
      </c>
      <c r="K238" s="331">
        <v>10000</v>
      </c>
      <c r="L238" s="331" t="s">
        <v>1766</v>
      </c>
    </row>
    <row r="239" spans="1:12" hidden="1">
      <c r="A239" s="331" t="s">
        <v>109</v>
      </c>
      <c r="B239" s="331" t="s">
        <v>107</v>
      </c>
      <c r="C239" s="331" t="s">
        <v>774</v>
      </c>
      <c r="D239" s="331" t="s">
        <v>16</v>
      </c>
      <c r="E239" s="331" t="s">
        <v>18</v>
      </c>
      <c r="F239" s="331" t="s">
        <v>1345</v>
      </c>
      <c r="G239" s="331" t="s">
        <v>347</v>
      </c>
      <c r="H239" s="331" t="s">
        <v>805</v>
      </c>
      <c r="I239" s="331" t="s">
        <v>804</v>
      </c>
      <c r="J239" s="331">
        <v>2024</v>
      </c>
      <c r="K239" s="331">
        <v>20000</v>
      </c>
      <c r="L239" s="331" t="s">
        <v>1766</v>
      </c>
    </row>
    <row r="240" spans="1:12" hidden="1">
      <c r="A240" s="331" t="s">
        <v>109</v>
      </c>
      <c r="B240" s="331" t="s">
        <v>107</v>
      </c>
      <c r="C240" s="331" t="s">
        <v>265</v>
      </c>
      <c r="D240" s="331" t="s">
        <v>13</v>
      </c>
      <c r="E240" s="331" t="s">
        <v>18</v>
      </c>
      <c r="F240" s="331" t="s">
        <v>1345</v>
      </c>
      <c r="G240" s="331" t="s">
        <v>347</v>
      </c>
      <c r="H240" s="331" t="s">
        <v>805</v>
      </c>
      <c r="I240" s="331" t="s">
        <v>804</v>
      </c>
      <c r="J240" s="331">
        <v>2024</v>
      </c>
      <c r="K240" s="331">
        <v>4193.2</v>
      </c>
      <c r="L240" s="331" t="s">
        <v>1766</v>
      </c>
    </row>
    <row r="241" spans="1:12" hidden="1">
      <c r="A241" s="331" t="s">
        <v>109</v>
      </c>
      <c r="B241" s="331" t="s">
        <v>107</v>
      </c>
      <c r="C241" s="331" t="s">
        <v>266</v>
      </c>
      <c r="D241" s="331" t="s">
        <v>13</v>
      </c>
      <c r="E241" s="331" t="s">
        <v>18</v>
      </c>
      <c r="F241" s="331" t="s">
        <v>1345</v>
      </c>
      <c r="G241" s="331" t="s">
        <v>347</v>
      </c>
      <c r="H241" s="331" t="s">
        <v>805</v>
      </c>
      <c r="I241" s="331" t="s">
        <v>804</v>
      </c>
      <c r="J241" s="331">
        <v>2024</v>
      </c>
      <c r="K241" s="331">
        <v>7010</v>
      </c>
      <c r="L241" s="331" t="s">
        <v>1766</v>
      </c>
    </row>
    <row r="242" spans="1:12" hidden="1">
      <c r="A242" s="331" t="s">
        <v>109</v>
      </c>
      <c r="B242" s="331" t="s">
        <v>107</v>
      </c>
      <c r="C242" s="331" t="s">
        <v>267</v>
      </c>
      <c r="D242" s="331" t="s">
        <v>13</v>
      </c>
      <c r="E242" s="331" t="s">
        <v>18</v>
      </c>
      <c r="F242" s="331" t="s">
        <v>1345</v>
      </c>
      <c r="G242" s="331" t="s">
        <v>347</v>
      </c>
      <c r="H242" s="331" t="s">
        <v>805</v>
      </c>
      <c r="I242" s="331" t="s">
        <v>804</v>
      </c>
      <c r="J242" s="331">
        <v>2024</v>
      </c>
      <c r="K242" s="331">
        <v>8680.68</v>
      </c>
      <c r="L242" s="331" t="s">
        <v>1766</v>
      </c>
    </row>
    <row r="243" spans="1:12" hidden="1">
      <c r="A243" s="331" t="s">
        <v>109</v>
      </c>
      <c r="B243" s="331" t="s">
        <v>107</v>
      </c>
      <c r="C243" s="331" t="s">
        <v>372</v>
      </c>
      <c r="D243" s="331" t="s">
        <v>13</v>
      </c>
      <c r="E243" s="331" t="s">
        <v>18</v>
      </c>
      <c r="F243" s="331" t="s">
        <v>1345</v>
      </c>
      <c r="G243" s="331" t="s">
        <v>347</v>
      </c>
      <c r="H243" s="331" t="s">
        <v>805</v>
      </c>
      <c r="I243" s="331" t="s">
        <v>804</v>
      </c>
      <c r="J243" s="331">
        <v>2024</v>
      </c>
      <c r="K243" s="331">
        <v>200000</v>
      </c>
      <c r="L243" s="331" t="s">
        <v>1766</v>
      </c>
    </row>
    <row r="244" spans="1:12" hidden="1">
      <c r="A244" s="331" t="s">
        <v>268</v>
      </c>
      <c r="B244" s="331" t="s">
        <v>107</v>
      </c>
      <c r="C244" s="331" t="s">
        <v>269</v>
      </c>
      <c r="D244" s="331" t="s">
        <v>46</v>
      </c>
      <c r="E244" s="331" t="s">
        <v>18</v>
      </c>
      <c r="F244" s="331" t="s">
        <v>1345</v>
      </c>
      <c r="G244" s="331" t="s">
        <v>347</v>
      </c>
      <c r="H244" s="331" t="s">
        <v>805</v>
      </c>
      <c r="I244" s="331" t="s">
        <v>804</v>
      </c>
      <c r="J244" s="331">
        <v>2024</v>
      </c>
      <c r="K244" s="331">
        <v>60000</v>
      </c>
      <c r="L244" s="331" t="s">
        <v>1766</v>
      </c>
    </row>
    <row r="245" spans="1:12" hidden="1">
      <c r="A245" s="331" t="s">
        <v>1067</v>
      </c>
      <c r="B245" s="331" t="s">
        <v>107</v>
      </c>
      <c r="C245" s="331" t="s">
        <v>1068</v>
      </c>
      <c r="D245" s="331" t="s">
        <v>46</v>
      </c>
      <c r="E245" s="331" t="s">
        <v>18</v>
      </c>
      <c r="F245" s="331" t="s">
        <v>1345</v>
      </c>
      <c r="G245" s="331" t="s">
        <v>347</v>
      </c>
      <c r="H245" s="331" t="s">
        <v>805</v>
      </c>
      <c r="I245" s="331" t="s">
        <v>804</v>
      </c>
      <c r="J245" s="331">
        <v>2024</v>
      </c>
      <c r="K245" s="331">
        <v>169696.81</v>
      </c>
      <c r="L245" s="331" t="s">
        <v>1766</v>
      </c>
    </row>
    <row r="246" spans="1:12">
      <c r="A246" s="331" t="s">
        <v>17</v>
      </c>
      <c r="B246" s="331" t="s">
        <v>270</v>
      </c>
      <c r="C246" s="331" t="s">
        <v>909</v>
      </c>
      <c r="D246" s="331" t="s">
        <v>19</v>
      </c>
      <c r="E246" s="331" t="s">
        <v>18</v>
      </c>
      <c r="F246" s="331" t="s">
        <v>1345</v>
      </c>
      <c r="G246" s="331" t="s">
        <v>347</v>
      </c>
      <c r="H246" s="331" t="s">
        <v>805</v>
      </c>
      <c r="I246" s="331" t="s">
        <v>804</v>
      </c>
      <c r="J246" s="331">
        <v>2024</v>
      </c>
      <c r="K246" s="331">
        <v>656373.87</v>
      </c>
      <c r="L246" s="331" t="s">
        <v>1766</v>
      </c>
    </row>
    <row r="247" spans="1:12">
      <c r="A247" s="331" t="s">
        <v>17</v>
      </c>
      <c r="B247" s="331" t="s">
        <v>270</v>
      </c>
      <c r="C247" s="331" t="s">
        <v>910</v>
      </c>
      <c r="D247" s="331" t="s">
        <v>19</v>
      </c>
      <c r="E247" s="331" t="s">
        <v>18</v>
      </c>
      <c r="F247" s="331" t="s">
        <v>1345</v>
      </c>
      <c r="G247" s="331" t="s">
        <v>347</v>
      </c>
      <c r="H247" s="331" t="s">
        <v>805</v>
      </c>
      <c r="I247" s="331" t="s">
        <v>804</v>
      </c>
      <c r="J247" s="331">
        <v>2024</v>
      </c>
      <c r="K247" s="331">
        <v>144025.49</v>
      </c>
      <c r="L247" s="331" t="s">
        <v>1766</v>
      </c>
    </row>
    <row r="248" spans="1:12">
      <c r="A248" s="331" t="s">
        <v>17</v>
      </c>
      <c r="B248" s="331" t="s">
        <v>270</v>
      </c>
      <c r="C248" s="331" t="s">
        <v>271</v>
      </c>
      <c r="D248" s="331" t="s">
        <v>19</v>
      </c>
      <c r="E248" s="331" t="s">
        <v>18</v>
      </c>
      <c r="F248" s="331" t="s">
        <v>1345</v>
      </c>
      <c r="G248" s="331" t="s">
        <v>347</v>
      </c>
      <c r="H248" s="331" t="s">
        <v>805</v>
      </c>
      <c r="I248" s="331" t="s">
        <v>804</v>
      </c>
      <c r="J248" s="331">
        <v>2024</v>
      </c>
      <c r="K248" s="331">
        <v>1100000</v>
      </c>
      <c r="L248" s="331" t="s">
        <v>1766</v>
      </c>
    </row>
    <row r="249" spans="1:12">
      <c r="A249" s="331" t="s">
        <v>911</v>
      </c>
      <c r="B249" s="331" t="s">
        <v>270</v>
      </c>
      <c r="C249" s="331" t="s">
        <v>20</v>
      </c>
      <c r="D249" s="331" t="s">
        <v>19</v>
      </c>
      <c r="E249" s="331" t="s">
        <v>18</v>
      </c>
      <c r="F249" s="331" t="s">
        <v>1345</v>
      </c>
      <c r="G249" s="331" t="s">
        <v>347</v>
      </c>
      <c r="H249" s="331" t="s">
        <v>805</v>
      </c>
      <c r="I249" s="331" t="s">
        <v>804</v>
      </c>
      <c r="J249" s="331">
        <v>2024</v>
      </c>
      <c r="K249" s="331">
        <v>2500000</v>
      </c>
      <c r="L249" s="331" t="s">
        <v>1766</v>
      </c>
    </row>
    <row r="250" spans="1:12">
      <c r="A250" s="331" t="s">
        <v>21</v>
      </c>
      <c r="B250" s="331" t="s">
        <v>270</v>
      </c>
      <c r="C250" s="331" t="s">
        <v>23</v>
      </c>
      <c r="D250" s="331" t="s">
        <v>22</v>
      </c>
      <c r="E250" s="331" t="s">
        <v>18</v>
      </c>
      <c r="F250" s="331" t="s">
        <v>1345</v>
      </c>
      <c r="G250" s="331" t="s">
        <v>347</v>
      </c>
      <c r="H250" s="331" t="s">
        <v>805</v>
      </c>
      <c r="I250" s="331" t="s">
        <v>804</v>
      </c>
      <c r="J250" s="331">
        <v>2024</v>
      </c>
      <c r="K250" s="331">
        <v>1000</v>
      </c>
      <c r="L250" s="331" t="s">
        <v>1766</v>
      </c>
    </row>
    <row r="251" spans="1:12">
      <c r="A251" s="331" t="s">
        <v>210</v>
      </c>
      <c r="B251" s="331" t="s">
        <v>270</v>
      </c>
      <c r="C251" s="331" t="s">
        <v>359</v>
      </c>
      <c r="D251" s="331" t="s">
        <v>16</v>
      </c>
      <c r="E251" s="331" t="s">
        <v>18</v>
      </c>
      <c r="F251" s="331" t="s">
        <v>1345</v>
      </c>
      <c r="G251" s="331" t="s">
        <v>347</v>
      </c>
      <c r="H251" s="331" t="s">
        <v>805</v>
      </c>
      <c r="I251" s="331" t="s">
        <v>804</v>
      </c>
      <c r="J251" s="331">
        <v>2024</v>
      </c>
      <c r="K251" s="331">
        <v>40000</v>
      </c>
      <c r="L251" s="331" t="s">
        <v>1766</v>
      </c>
    </row>
    <row r="252" spans="1:12">
      <c r="A252" s="331">
        <v>460</v>
      </c>
      <c r="B252" s="331" t="s">
        <v>270</v>
      </c>
      <c r="C252" s="331" t="s">
        <v>45</v>
      </c>
      <c r="D252" s="331" t="s">
        <v>16</v>
      </c>
      <c r="E252" s="331" t="s">
        <v>18</v>
      </c>
      <c r="F252" s="331" t="s">
        <v>1345</v>
      </c>
      <c r="G252" s="331" t="s">
        <v>347</v>
      </c>
      <c r="H252" s="331" t="s">
        <v>805</v>
      </c>
      <c r="I252" s="331" t="s">
        <v>804</v>
      </c>
      <c r="J252" s="331">
        <v>2024</v>
      </c>
      <c r="K252" s="331">
        <v>1994840.14</v>
      </c>
      <c r="L252" s="331" t="s">
        <v>1766</v>
      </c>
    </row>
    <row r="253" spans="1:12">
      <c r="A253" s="331" t="s">
        <v>51</v>
      </c>
      <c r="B253" s="331" t="s">
        <v>270</v>
      </c>
      <c r="C253" s="331" t="s">
        <v>52</v>
      </c>
      <c r="D253" s="331" t="s">
        <v>16</v>
      </c>
      <c r="E253" s="331" t="s">
        <v>18</v>
      </c>
      <c r="F253" s="331" t="s">
        <v>1345</v>
      </c>
      <c r="G253" s="331" t="s">
        <v>347</v>
      </c>
      <c r="H253" s="331" t="s">
        <v>805</v>
      </c>
      <c r="I253" s="331" t="s">
        <v>804</v>
      </c>
      <c r="J253" s="331">
        <v>2024</v>
      </c>
      <c r="K253" s="331">
        <v>5000</v>
      </c>
      <c r="L253" s="331" t="s">
        <v>1766</v>
      </c>
    </row>
    <row r="254" spans="1:12">
      <c r="A254" s="331">
        <v>870</v>
      </c>
      <c r="B254" s="331" t="s">
        <v>270</v>
      </c>
      <c r="C254" s="331" t="s">
        <v>367</v>
      </c>
      <c r="D254" s="331" t="s">
        <v>16</v>
      </c>
      <c r="E254" s="331" t="s">
        <v>18</v>
      </c>
      <c r="F254" s="331" t="s">
        <v>1345</v>
      </c>
      <c r="G254" s="331" t="s">
        <v>347</v>
      </c>
      <c r="H254" s="331" t="s">
        <v>805</v>
      </c>
      <c r="I254" s="331" t="s">
        <v>804</v>
      </c>
      <c r="J254" s="331">
        <v>2024</v>
      </c>
      <c r="K254" s="331">
        <v>43500</v>
      </c>
      <c r="L254" s="331" t="s">
        <v>1766</v>
      </c>
    </row>
    <row r="255" spans="1:12">
      <c r="A255" s="331">
        <v>923</v>
      </c>
      <c r="B255" s="331" t="s">
        <v>270</v>
      </c>
      <c r="C255" s="331" t="s">
        <v>69</v>
      </c>
      <c r="D255" s="331" t="s">
        <v>16</v>
      </c>
      <c r="E255" s="331" t="s">
        <v>18</v>
      </c>
      <c r="F255" s="331" t="s">
        <v>1345</v>
      </c>
      <c r="G255" s="331" t="s">
        <v>347</v>
      </c>
      <c r="H255" s="331" t="s">
        <v>805</v>
      </c>
      <c r="I255" s="331" t="s">
        <v>804</v>
      </c>
      <c r="J255" s="331">
        <v>2024</v>
      </c>
      <c r="K255" s="331">
        <v>149621.21</v>
      </c>
      <c r="L255" s="331" t="s">
        <v>1766</v>
      </c>
    </row>
    <row r="256" spans="1:12">
      <c r="A256" s="331">
        <v>923</v>
      </c>
      <c r="B256" s="331" t="s">
        <v>270</v>
      </c>
      <c r="C256" s="331" t="s">
        <v>69</v>
      </c>
      <c r="D256" s="331" t="s">
        <v>13</v>
      </c>
      <c r="E256" s="331" t="s">
        <v>18</v>
      </c>
      <c r="F256" s="331" t="s">
        <v>1345</v>
      </c>
      <c r="G256" s="331" t="s">
        <v>347</v>
      </c>
      <c r="H256" s="331" t="s">
        <v>805</v>
      </c>
      <c r="I256" s="331" t="s">
        <v>804</v>
      </c>
      <c r="J256" s="331">
        <v>2024</v>
      </c>
      <c r="K256" s="331">
        <v>37000</v>
      </c>
      <c r="L256" s="331" t="s">
        <v>1766</v>
      </c>
    </row>
    <row r="257" spans="1:12">
      <c r="A257" s="331">
        <v>934</v>
      </c>
      <c r="B257" s="331" t="s">
        <v>270</v>
      </c>
      <c r="C257" s="331" t="s">
        <v>73</v>
      </c>
      <c r="D257" s="331" t="s">
        <v>16</v>
      </c>
      <c r="E257" s="331" t="s">
        <v>18</v>
      </c>
      <c r="F257" s="331" t="s">
        <v>1345</v>
      </c>
      <c r="G257" s="331" t="s">
        <v>347</v>
      </c>
      <c r="H257" s="331" t="s">
        <v>805</v>
      </c>
      <c r="I257" s="331" t="s">
        <v>804</v>
      </c>
      <c r="J257" s="331">
        <v>2024</v>
      </c>
      <c r="K257" s="331">
        <v>150000</v>
      </c>
      <c r="L257" s="331" t="s">
        <v>1766</v>
      </c>
    </row>
    <row r="258" spans="1:12">
      <c r="A258" s="331" t="s">
        <v>230</v>
      </c>
      <c r="B258" s="331" t="s">
        <v>270</v>
      </c>
      <c r="C258" s="331" t="s">
        <v>732</v>
      </c>
      <c r="D258" s="331" t="s">
        <v>46</v>
      </c>
      <c r="E258" s="331" t="s">
        <v>18</v>
      </c>
      <c r="F258" s="331" t="s">
        <v>1345</v>
      </c>
      <c r="G258" s="331" t="s">
        <v>347</v>
      </c>
      <c r="H258" s="331" t="s">
        <v>805</v>
      </c>
      <c r="I258" s="331" t="s">
        <v>804</v>
      </c>
      <c r="J258" s="331">
        <v>2024</v>
      </c>
      <c r="K258" s="331">
        <v>50000</v>
      </c>
      <c r="L258" s="331" t="s">
        <v>1766</v>
      </c>
    </row>
    <row r="259" spans="1:12">
      <c r="A259" s="331" t="s">
        <v>77</v>
      </c>
      <c r="B259" s="331" t="s">
        <v>270</v>
      </c>
      <c r="C259" s="331" t="s">
        <v>78</v>
      </c>
      <c r="D259" s="331" t="s">
        <v>57</v>
      </c>
      <c r="E259" s="331" t="s">
        <v>18</v>
      </c>
      <c r="F259" s="331" t="s">
        <v>1345</v>
      </c>
      <c r="G259" s="331" t="s">
        <v>347</v>
      </c>
      <c r="H259" s="331" t="s">
        <v>805</v>
      </c>
      <c r="I259" s="331" t="s">
        <v>804</v>
      </c>
      <c r="J259" s="331">
        <v>2024</v>
      </c>
      <c r="K259" s="331">
        <v>50000</v>
      </c>
      <c r="L259" s="331" t="s">
        <v>1766</v>
      </c>
    </row>
    <row r="260" spans="1:12">
      <c r="A260" s="331" t="s">
        <v>81</v>
      </c>
      <c r="B260" s="331" t="s">
        <v>270</v>
      </c>
      <c r="C260" s="331" t="s">
        <v>82</v>
      </c>
      <c r="D260" s="331" t="s">
        <v>16</v>
      </c>
      <c r="E260" s="331" t="s">
        <v>18</v>
      </c>
      <c r="F260" s="331" t="s">
        <v>1345</v>
      </c>
      <c r="G260" s="331" t="s">
        <v>347</v>
      </c>
      <c r="H260" s="331" t="s">
        <v>805</v>
      </c>
      <c r="I260" s="331" t="s">
        <v>804</v>
      </c>
      <c r="J260" s="331">
        <v>2024</v>
      </c>
      <c r="K260" s="331">
        <v>51887.73</v>
      </c>
      <c r="L260" s="331" t="s">
        <v>1766</v>
      </c>
    </row>
    <row r="261" spans="1:12">
      <c r="A261" s="331" t="s">
        <v>83</v>
      </c>
      <c r="B261" s="331" t="s">
        <v>270</v>
      </c>
      <c r="C261" s="331" t="s">
        <v>84</v>
      </c>
      <c r="D261" s="331" t="s">
        <v>16</v>
      </c>
      <c r="E261" s="331" t="s">
        <v>18</v>
      </c>
      <c r="F261" s="331" t="s">
        <v>1345</v>
      </c>
      <c r="G261" s="331" t="s">
        <v>347</v>
      </c>
      <c r="H261" s="331" t="s">
        <v>805</v>
      </c>
      <c r="I261" s="331" t="s">
        <v>804</v>
      </c>
      <c r="J261" s="331">
        <v>2024</v>
      </c>
      <c r="K261" s="331">
        <v>6250</v>
      </c>
      <c r="L261" s="331" t="s">
        <v>1766</v>
      </c>
    </row>
    <row r="262" spans="1:12">
      <c r="A262" s="331" t="s">
        <v>83</v>
      </c>
      <c r="B262" s="331" t="s">
        <v>270</v>
      </c>
      <c r="C262" s="331" t="s">
        <v>272</v>
      </c>
      <c r="D262" s="331" t="s">
        <v>13</v>
      </c>
      <c r="E262" s="331" t="s">
        <v>18</v>
      </c>
      <c r="F262" s="331" t="s">
        <v>1345</v>
      </c>
      <c r="G262" s="331" t="s">
        <v>347</v>
      </c>
      <c r="H262" s="331" t="s">
        <v>805</v>
      </c>
      <c r="I262" s="331" t="s">
        <v>804</v>
      </c>
      <c r="J262" s="331">
        <v>2024</v>
      </c>
      <c r="K262" s="331">
        <v>50000</v>
      </c>
      <c r="L262" s="331" t="s">
        <v>1766</v>
      </c>
    </row>
    <row r="263" spans="1:12">
      <c r="A263" s="331" t="s">
        <v>912</v>
      </c>
      <c r="B263" s="331" t="s">
        <v>270</v>
      </c>
      <c r="C263" s="331" t="s">
        <v>913</v>
      </c>
      <c r="D263" s="331" t="s">
        <v>19</v>
      </c>
      <c r="E263" s="331" t="s">
        <v>18</v>
      </c>
      <c r="F263" s="331" t="s">
        <v>1345</v>
      </c>
      <c r="G263" s="331" t="s">
        <v>347</v>
      </c>
      <c r="H263" s="331" t="s">
        <v>805</v>
      </c>
      <c r="I263" s="331" t="s">
        <v>804</v>
      </c>
      <c r="J263" s="331">
        <v>2024</v>
      </c>
      <c r="K263" s="331">
        <v>550000</v>
      </c>
      <c r="L263" s="331" t="s">
        <v>1766</v>
      </c>
    </row>
    <row r="264" spans="1:12">
      <c r="A264" s="331" t="s">
        <v>246</v>
      </c>
      <c r="B264" s="331" t="s">
        <v>270</v>
      </c>
      <c r="C264" s="331" t="s">
        <v>914</v>
      </c>
      <c r="D264" s="331" t="s">
        <v>19</v>
      </c>
      <c r="E264" s="331" t="s">
        <v>18</v>
      </c>
      <c r="F264" s="331" t="s">
        <v>1345</v>
      </c>
      <c r="G264" s="331" t="s">
        <v>347</v>
      </c>
      <c r="H264" s="331" t="s">
        <v>805</v>
      </c>
      <c r="I264" s="331" t="s">
        <v>804</v>
      </c>
      <c r="J264" s="331">
        <v>2024</v>
      </c>
      <c r="K264" s="331">
        <v>375492.36</v>
      </c>
      <c r="L264" s="331" t="s">
        <v>1766</v>
      </c>
    </row>
    <row r="265" spans="1:12">
      <c r="A265" s="331" t="s">
        <v>246</v>
      </c>
      <c r="B265" s="331" t="s">
        <v>270</v>
      </c>
      <c r="C265" s="331" t="s">
        <v>915</v>
      </c>
      <c r="D265" s="331" t="s">
        <v>19</v>
      </c>
      <c r="E265" s="331" t="s">
        <v>18</v>
      </c>
      <c r="F265" s="331" t="s">
        <v>1345</v>
      </c>
      <c r="G265" s="331" t="s">
        <v>347</v>
      </c>
      <c r="H265" s="331" t="s">
        <v>805</v>
      </c>
      <c r="I265" s="331" t="s">
        <v>804</v>
      </c>
      <c r="J265" s="331">
        <v>2024</v>
      </c>
      <c r="K265" s="331">
        <v>403388.34</v>
      </c>
      <c r="L265" s="331" t="s">
        <v>1766</v>
      </c>
    </row>
    <row r="266" spans="1:12">
      <c r="A266" s="331" t="s">
        <v>246</v>
      </c>
      <c r="B266" s="331" t="s">
        <v>270</v>
      </c>
      <c r="C266" s="331" t="s">
        <v>775</v>
      </c>
      <c r="D266" s="331" t="s">
        <v>19</v>
      </c>
      <c r="E266" s="331" t="s">
        <v>18</v>
      </c>
      <c r="F266" s="331" t="s">
        <v>1345</v>
      </c>
      <c r="G266" s="331" t="s">
        <v>347</v>
      </c>
      <c r="H266" s="331" t="s">
        <v>805</v>
      </c>
      <c r="I266" s="331" t="s">
        <v>804</v>
      </c>
      <c r="J266" s="331">
        <v>2024</v>
      </c>
      <c r="K266" s="331">
        <v>1249161.3400000001</v>
      </c>
      <c r="L266" s="331" t="s">
        <v>1766</v>
      </c>
    </row>
    <row r="267" spans="1:12">
      <c r="A267" s="331" t="s">
        <v>87</v>
      </c>
      <c r="B267" s="331" t="s">
        <v>270</v>
      </c>
      <c r="C267" s="331" t="s">
        <v>88</v>
      </c>
      <c r="D267" s="331" t="s">
        <v>19</v>
      </c>
      <c r="E267" s="331" t="s">
        <v>18</v>
      </c>
      <c r="F267" s="331" t="s">
        <v>1345</v>
      </c>
      <c r="G267" s="331" t="s">
        <v>347</v>
      </c>
      <c r="H267" s="331" t="s">
        <v>805</v>
      </c>
      <c r="I267" s="331" t="s">
        <v>804</v>
      </c>
      <c r="J267" s="331">
        <v>2024</v>
      </c>
      <c r="K267" s="331">
        <v>310798.06</v>
      </c>
      <c r="L267" s="331" t="s">
        <v>1766</v>
      </c>
    </row>
    <row r="268" spans="1:12">
      <c r="A268" s="331" t="s">
        <v>87</v>
      </c>
      <c r="B268" s="331" t="s">
        <v>270</v>
      </c>
      <c r="C268" s="331" t="s">
        <v>89</v>
      </c>
      <c r="D268" s="331" t="s">
        <v>19</v>
      </c>
      <c r="E268" s="331" t="s">
        <v>18</v>
      </c>
      <c r="F268" s="331" t="s">
        <v>1345</v>
      </c>
      <c r="G268" s="331" t="s">
        <v>347</v>
      </c>
      <c r="H268" s="331" t="s">
        <v>805</v>
      </c>
      <c r="I268" s="331" t="s">
        <v>804</v>
      </c>
      <c r="J268" s="331">
        <v>2024</v>
      </c>
      <c r="K268" s="331">
        <v>297670.15999999997</v>
      </c>
      <c r="L268" s="331" t="s">
        <v>1766</v>
      </c>
    </row>
    <row r="269" spans="1:12">
      <c r="A269" s="331" t="s">
        <v>87</v>
      </c>
      <c r="B269" s="331" t="s">
        <v>270</v>
      </c>
      <c r="C269" s="331" t="s">
        <v>20</v>
      </c>
      <c r="D269" s="331" t="s">
        <v>19</v>
      </c>
      <c r="E269" s="331" t="s">
        <v>18</v>
      </c>
      <c r="F269" s="331" t="s">
        <v>1345</v>
      </c>
      <c r="G269" s="331" t="s">
        <v>347</v>
      </c>
      <c r="H269" s="331" t="s">
        <v>805</v>
      </c>
      <c r="I269" s="331" t="s">
        <v>804</v>
      </c>
      <c r="J269" s="331">
        <v>2024</v>
      </c>
      <c r="K269" s="331">
        <v>2723679.54</v>
      </c>
      <c r="L269" s="331" t="s">
        <v>1766</v>
      </c>
    </row>
    <row r="270" spans="1:12" hidden="1">
      <c r="A270" s="331" t="s">
        <v>17</v>
      </c>
      <c r="B270" s="331" t="s">
        <v>273</v>
      </c>
      <c r="C270" s="331" t="s">
        <v>916</v>
      </c>
      <c r="D270" s="331" t="s">
        <v>19</v>
      </c>
      <c r="E270" s="331" t="s">
        <v>18</v>
      </c>
      <c r="F270" s="331" t="s">
        <v>1345</v>
      </c>
      <c r="G270" s="331" t="s">
        <v>347</v>
      </c>
      <c r="H270" s="331" t="s">
        <v>805</v>
      </c>
      <c r="I270" s="331" t="s">
        <v>804</v>
      </c>
      <c r="J270" s="331">
        <v>2024</v>
      </c>
      <c r="K270" s="331">
        <v>79915.199999999997</v>
      </c>
      <c r="L270" s="331" t="s">
        <v>1766</v>
      </c>
    </row>
    <row r="271" spans="1:12" hidden="1">
      <c r="A271" s="331" t="s">
        <v>126</v>
      </c>
      <c r="B271" s="331" t="s">
        <v>273</v>
      </c>
      <c r="C271" s="331" t="s">
        <v>127</v>
      </c>
      <c r="D271" s="331" t="s">
        <v>13</v>
      </c>
      <c r="E271" s="331" t="s">
        <v>18</v>
      </c>
      <c r="F271" s="331" t="s">
        <v>1345</v>
      </c>
      <c r="G271" s="331" t="s">
        <v>347</v>
      </c>
      <c r="H271" s="331" t="s">
        <v>805</v>
      </c>
      <c r="I271" s="331" t="s">
        <v>804</v>
      </c>
      <c r="J271" s="331">
        <v>2024</v>
      </c>
      <c r="K271" s="331">
        <v>14000</v>
      </c>
      <c r="L271" s="331" t="s">
        <v>1766</v>
      </c>
    </row>
    <row r="272" spans="1:12" hidden="1">
      <c r="A272" s="331" t="s">
        <v>134</v>
      </c>
      <c r="B272" s="331" t="s">
        <v>273</v>
      </c>
      <c r="C272" s="331" t="s">
        <v>135</v>
      </c>
      <c r="D272" s="331" t="s">
        <v>22</v>
      </c>
      <c r="E272" s="331" t="s">
        <v>18</v>
      </c>
      <c r="F272" s="331" t="s">
        <v>1345</v>
      </c>
      <c r="G272" s="331" t="s">
        <v>347</v>
      </c>
      <c r="H272" s="331" t="s">
        <v>805</v>
      </c>
      <c r="I272" s="331" t="s">
        <v>804</v>
      </c>
      <c r="J272" s="331">
        <v>2024</v>
      </c>
      <c r="K272" s="331">
        <v>1500</v>
      </c>
      <c r="L272" s="331" t="s">
        <v>1766</v>
      </c>
    </row>
    <row r="273" spans="1:12" hidden="1">
      <c r="A273" s="331" t="s">
        <v>136</v>
      </c>
      <c r="B273" s="331" t="s">
        <v>273</v>
      </c>
      <c r="C273" s="331" t="s">
        <v>137</v>
      </c>
      <c r="D273" s="331" t="s">
        <v>16</v>
      </c>
      <c r="E273" s="331" t="s">
        <v>18</v>
      </c>
      <c r="F273" s="331" t="s">
        <v>1345</v>
      </c>
      <c r="G273" s="331" t="s">
        <v>347</v>
      </c>
      <c r="H273" s="331" t="s">
        <v>805</v>
      </c>
      <c r="I273" s="331" t="s">
        <v>804</v>
      </c>
      <c r="J273" s="331">
        <v>2024</v>
      </c>
      <c r="K273" s="331">
        <v>4703.07</v>
      </c>
      <c r="L273" s="331" t="s">
        <v>1766</v>
      </c>
    </row>
    <row r="274" spans="1:12" hidden="1">
      <c r="A274" s="331" t="s">
        <v>136</v>
      </c>
      <c r="B274" s="331" t="s">
        <v>273</v>
      </c>
      <c r="C274" s="331" t="s">
        <v>138</v>
      </c>
      <c r="D274" s="331" t="s">
        <v>16</v>
      </c>
      <c r="E274" s="331" t="s">
        <v>18</v>
      </c>
      <c r="F274" s="331" t="s">
        <v>1345</v>
      </c>
      <c r="G274" s="331" t="s">
        <v>347</v>
      </c>
      <c r="H274" s="331" t="s">
        <v>805</v>
      </c>
      <c r="I274" s="331" t="s">
        <v>804</v>
      </c>
      <c r="J274" s="331">
        <v>2024</v>
      </c>
      <c r="K274" s="331">
        <v>1000</v>
      </c>
      <c r="L274" s="331" t="s">
        <v>1766</v>
      </c>
    </row>
    <row r="275" spans="1:12" hidden="1">
      <c r="A275" s="331" t="s">
        <v>917</v>
      </c>
      <c r="B275" s="331" t="s">
        <v>273</v>
      </c>
      <c r="C275" s="331" t="s">
        <v>918</v>
      </c>
      <c r="D275" s="331" t="s">
        <v>22</v>
      </c>
      <c r="E275" s="331" t="s">
        <v>18</v>
      </c>
      <c r="F275" s="331" t="s">
        <v>1345</v>
      </c>
      <c r="G275" s="331" t="s">
        <v>347</v>
      </c>
      <c r="H275" s="331" t="s">
        <v>805</v>
      </c>
      <c r="I275" s="331" t="s">
        <v>804</v>
      </c>
      <c r="J275" s="331">
        <v>2024</v>
      </c>
      <c r="K275" s="331">
        <v>81806</v>
      </c>
      <c r="L275" s="331" t="s">
        <v>1766</v>
      </c>
    </row>
    <row r="276" spans="1:12" hidden="1">
      <c r="A276" s="331" t="s">
        <v>140</v>
      </c>
      <c r="B276" s="331" t="s">
        <v>273</v>
      </c>
      <c r="C276" s="331" t="s">
        <v>1069</v>
      </c>
      <c r="D276" s="331" t="s">
        <v>16</v>
      </c>
      <c r="E276" s="331" t="s">
        <v>18</v>
      </c>
      <c r="F276" s="331" t="s">
        <v>1345</v>
      </c>
      <c r="G276" s="331" t="s">
        <v>347</v>
      </c>
      <c r="H276" s="331" t="s">
        <v>805</v>
      </c>
      <c r="I276" s="331" t="s">
        <v>804</v>
      </c>
      <c r="J276" s="331">
        <v>2024</v>
      </c>
      <c r="K276" s="331">
        <v>172367</v>
      </c>
      <c r="L276" s="331" t="s">
        <v>1766</v>
      </c>
    </row>
    <row r="277" spans="1:12" hidden="1">
      <c r="A277" s="331" t="s">
        <v>141</v>
      </c>
      <c r="B277" s="331" t="s">
        <v>273</v>
      </c>
      <c r="C277" s="331" t="s">
        <v>142</v>
      </c>
      <c r="D277" s="331" t="s">
        <v>15</v>
      </c>
      <c r="E277" s="331" t="s">
        <v>18</v>
      </c>
      <c r="F277" s="331" t="s">
        <v>1345</v>
      </c>
      <c r="G277" s="331" t="s">
        <v>347</v>
      </c>
      <c r="H277" s="331" t="s">
        <v>805</v>
      </c>
      <c r="I277" s="331" t="s">
        <v>804</v>
      </c>
      <c r="J277" s="331">
        <v>2024</v>
      </c>
      <c r="K277" s="331">
        <v>2000</v>
      </c>
      <c r="L277" s="331" t="s">
        <v>1766</v>
      </c>
    </row>
    <row r="278" spans="1:12" hidden="1">
      <c r="A278" s="331" t="s">
        <v>141</v>
      </c>
      <c r="B278" s="331" t="s">
        <v>273</v>
      </c>
      <c r="C278" s="331" t="s">
        <v>738</v>
      </c>
      <c r="D278" s="331" t="s">
        <v>16</v>
      </c>
      <c r="E278" s="331" t="s">
        <v>18</v>
      </c>
      <c r="F278" s="331" t="s">
        <v>1345</v>
      </c>
      <c r="G278" s="331" t="s">
        <v>347</v>
      </c>
      <c r="H278" s="331" t="s">
        <v>805</v>
      </c>
      <c r="I278" s="331" t="s">
        <v>804</v>
      </c>
      <c r="J278" s="331">
        <v>2024</v>
      </c>
      <c r="K278" s="331">
        <v>10000</v>
      </c>
      <c r="L278" s="331" t="s">
        <v>1766</v>
      </c>
    </row>
    <row r="279" spans="1:12" hidden="1">
      <c r="A279" s="331" t="s">
        <v>141</v>
      </c>
      <c r="B279" s="331" t="s">
        <v>273</v>
      </c>
      <c r="C279" s="331" t="s">
        <v>142</v>
      </c>
      <c r="D279" s="331" t="s">
        <v>13</v>
      </c>
      <c r="E279" s="331" t="s">
        <v>18</v>
      </c>
      <c r="F279" s="331" t="s">
        <v>1345</v>
      </c>
      <c r="G279" s="331" t="s">
        <v>347</v>
      </c>
      <c r="H279" s="331" t="s">
        <v>805</v>
      </c>
      <c r="I279" s="331" t="s">
        <v>804</v>
      </c>
      <c r="J279" s="331">
        <v>2024</v>
      </c>
      <c r="K279" s="331">
        <v>2000</v>
      </c>
      <c r="L279" s="331" t="s">
        <v>1766</v>
      </c>
    </row>
    <row r="280" spans="1:12" hidden="1">
      <c r="A280" s="331" t="s">
        <v>26</v>
      </c>
      <c r="B280" s="331" t="s">
        <v>273</v>
      </c>
      <c r="C280" s="331" t="s">
        <v>116</v>
      </c>
      <c r="D280" s="331" t="s">
        <v>27</v>
      </c>
      <c r="E280" s="331" t="s">
        <v>18</v>
      </c>
      <c r="F280" s="331" t="s">
        <v>1345</v>
      </c>
      <c r="G280" s="331" t="s">
        <v>347</v>
      </c>
      <c r="H280" s="331" t="s">
        <v>805</v>
      </c>
      <c r="I280" s="331" t="s">
        <v>804</v>
      </c>
      <c r="J280" s="331">
        <v>2024</v>
      </c>
      <c r="K280" s="331">
        <v>2920</v>
      </c>
      <c r="L280" s="331" t="s">
        <v>1766</v>
      </c>
    </row>
    <row r="281" spans="1:12" hidden="1">
      <c r="A281" s="331" t="s">
        <v>26</v>
      </c>
      <c r="B281" s="331" t="s">
        <v>273</v>
      </c>
      <c r="C281" s="331" t="s">
        <v>152</v>
      </c>
      <c r="D281" s="331" t="s">
        <v>27</v>
      </c>
      <c r="E281" s="331" t="s">
        <v>18</v>
      </c>
      <c r="F281" s="331" t="s">
        <v>1345</v>
      </c>
      <c r="G281" s="331" t="s">
        <v>347</v>
      </c>
      <c r="H281" s="331" t="s">
        <v>805</v>
      </c>
      <c r="I281" s="331" t="s">
        <v>804</v>
      </c>
      <c r="J281" s="331">
        <v>2024</v>
      </c>
      <c r="K281" s="331">
        <v>10000</v>
      </c>
      <c r="L281" s="331" t="s">
        <v>1766</v>
      </c>
    </row>
    <row r="282" spans="1:12" hidden="1">
      <c r="A282" s="331" t="s">
        <v>26</v>
      </c>
      <c r="B282" s="331" t="s">
        <v>273</v>
      </c>
      <c r="C282" s="331" t="s">
        <v>153</v>
      </c>
      <c r="D282" s="331" t="s">
        <v>27</v>
      </c>
      <c r="E282" s="331" t="s">
        <v>18</v>
      </c>
      <c r="F282" s="331" t="s">
        <v>1345</v>
      </c>
      <c r="G282" s="331" t="s">
        <v>347</v>
      </c>
      <c r="H282" s="331" t="s">
        <v>805</v>
      </c>
      <c r="I282" s="331" t="s">
        <v>804</v>
      </c>
      <c r="J282" s="331">
        <v>2024</v>
      </c>
      <c r="K282" s="331">
        <v>40000</v>
      </c>
      <c r="L282" s="331" t="s">
        <v>1766</v>
      </c>
    </row>
    <row r="283" spans="1:12" hidden="1">
      <c r="A283" s="331" t="s">
        <v>26</v>
      </c>
      <c r="B283" s="331" t="s">
        <v>273</v>
      </c>
      <c r="C283" s="331" t="s">
        <v>154</v>
      </c>
      <c r="D283" s="331" t="s">
        <v>27</v>
      </c>
      <c r="E283" s="331" t="s">
        <v>18</v>
      </c>
      <c r="F283" s="331" t="s">
        <v>1345</v>
      </c>
      <c r="G283" s="331" t="s">
        <v>347</v>
      </c>
      <c r="H283" s="331" t="s">
        <v>805</v>
      </c>
      <c r="I283" s="331" t="s">
        <v>804</v>
      </c>
      <c r="J283" s="331">
        <v>2024</v>
      </c>
      <c r="K283" s="331">
        <v>129886.14</v>
      </c>
      <c r="L283" s="331" t="s">
        <v>1766</v>
      </c>
    </row>
    <row r="284" spans="1:12" hidden="1">
      <c r="A284" s="331" t="s">
        <v>26</v>
      </c>
      <c r="B284" s="331" t="s">
        <v>273</v>
      </c>
      <c r="C284" s="331" t="s">
        <v>315</v>
      </c>
      <c r="D284" s="331" t="s">
        <v>27</v>
      </c>
      <c r="E284" s="331" t="s">
        <v>18</v>
      </c>
      <c r="F284" s="331" t="s">
        <v>1345</v>
      </c>
      <c r="G284" s="331" t="s">
        <v>347</v>
      </c>
      <c r="H284" s="331" t="s">
        <v>805</v>
      </c>
      <c r="I284" s="331" t="s">
        <v>804</v>
      </c>
      <c r="J284" s="331">
        <v>2024</v>
      </c>
      <c r="K284" s="331">
        <v>15000</v>
      </c>
      <c r="L284" s="331" t="s">
        <v>1766</v>
      </c>
    </row>
    <row r="285" spans="1:12" hidden="1">
      <c r="A285" s="331" t="s">
        <v>26</v>
      </c>
      <c r="B285" s="331" t="s">
        <v>273</v>
      </c>
      <c r="C285" s="331" t="s">
        <v>355</v>
      </c>
      <c r="D285" s="331" t="s">
        <v>27</v>
      </c>
      <c r="E285" s="331" t="s">
        <v>18</v>
      </c>
      <c r="F285" s="331" t="s">
        <v>1345</v>
      </c>
      <c r="G285" s="331" t="s">
        <v>347</v>
      </c>
      <c r="H285" s="331" t="s">
        <v>805</v>
      </c>
      <c r="I285" s="331" t="s">
        <v>804</v>
      </c>
      <c r="J285" s="331">
        <v>2024</v>
      </c>
      <c r="K285" s="331">
        <v>5000</v>
      </c>
      <c r="L285" s="331" t="s">
        <v>1766</v>
      </c>
    </row>
    <row r="286" spans="1:12" hidden="1">
      <c r="A286" s="331" t="s">
        <v>26</v>
      </c>
      <c r="B286" s="331" t="s">
        <v>273</v>
      </c>
      <c r="C286" s="331" t="s">
        <v>352</v>
      </c>
      <c r="D286" s="331" t="s">
        <v>27</v>
      </c>
      <c r="E286" s="331" t="s">
        <v>18</v>
      </c>
      <c r="F286" s="331" t="s">
        <v>1345</v>
      </c>
      <c r="G286" s="331" t="s">
        <v>347</v>
      </c>
      <c r="H286" s="331" t="s">
        <v>805</v>
      </c>
      <c r="I286" s="331" t="s">
        <v>804</v>
      </c>
      <c r="J286" s="331">
        <v>2024</v>
      </c>
      <c r="K286" s="331">
        <v>10000</v>
      </c>
      <c r="L286" s="331" t="s">
        <v>1766</v>
      </c>
    </row>
    <row r="287" spans="1:12" hidden="1">
      <c r="A287" s="331" t="s">
        <v>26</v>
      </c>
      <c r="B287" s="331" t="s">
        <v>273</v>
      </c>
      <c r="C287" s="331" t="s">
        <v>776</v>
      </c>
      <c r="D287" s="331" t="s">
        <v>16</v>
      </c>
      <c r="E287" s="331" t="s">
        <v>18</v>
      </c>
      <c r="F287" s="331" t="s">
        <v>1345</v>
      </c>
      <c r="G287" s="331" t="s">
        <v>347</v>
      </c>
      <c r="H287" s="331" t="s">
        <v>805</v>
      </c>
      <c r="I287" s="331" t="s">
        <v>804</v>
      </c>
      <c r="J287" s="331">
        <v>2024</v>
      </c>
      <c r="K287" s="331">
        <v>20000</v>
      </c>
      <c r="L287" s="331" t="s">
        <v>1766</v>
      </c>
    </row>
    <row r="288" spans="1:12" hidden="1">
      <c r="A288" s="331" t="s">
        <v>26</v>
      </c>
      <c r="B288" s="331" t="s">
        <v>273</v>
      </c>
      <c r="C288" s="331" t="s">
        <v>147</v>
      </c>
      <c r="D288" s="331" t="s">
        <v>13</v>
      </c>
      <c r="E288" s="331" t="s">
        <v>18</v>
      </c>
      <c r="F288" s="331" t="s">
        <v>1345</v>
      </c>
      <c r="G288" s="331" t="s">
        <v>347</v>
      </c>
      <c r="H288" s="331" t="s">
        <v>805</v>
      </c>
      <c r="I288" s="331" t="s">
        <v>804</v>
      </c>
      <c r="J288" s="331">
        <v>2024</v>
      </c>
      <c r="K288" s="331">
        <v>2176.14</v>
      </c>
      <c r="L288" s="331" t="s">
        <v>1766</v>
      </c>
    </row>
    <row r="289" spans="1:12" hidden="1">
      <c r="A289" s="331" t="s">
        <v>113</v>
      </c>
      <c r="B289" s="331" t="s">
        <v>273</v>
      </c>
      <c r="C289" s="331" t="s">
        <v>353</v>
      </c>
      <c r="D289" s="331" t="s">
        <v>59</v>
      </c>
      <c r="E289" s="331" t="s">
        <v>18</v>
      </c>
      <c r="F289" s="331" t="s">
        <v>1345</v>
      </c>
      <c r="G289" s="331" t="s">
        <v>347</v>
      </c>
      <c r="H289" s="331" t="s">
        <v>805</v>
      </c>
      <c r="I289" s="331" t="s">
        <v>804</v>
      </c>
      <c r="J289" s="331">
        <v>2024</v>
      </c>
      <c r="K289" s="331">
        <v>2500</v>
      </c>
      <c r="L289" s="331" t="s">
        <v>1766</v>
      </c>
    </row>
    <row r="290" spans="1:12" hidden="1">
      <c r="A290" s="331" t="s">
        <v>113</v>
      </c>
      <c r="B290" s="331" t="s">
        <v>273</v>
      </c>
      <c r="C290" s="331" t="s">
        <v>162</v>
      </c>
      <c r="D290" s="331" t="s">
        <v>31</v>
      </c>
      <c r="E290" s="331" t="s">
        <v>18</v>
      </c>
      <c r="F290" s="331" t="s">
        <v>1345</v>
      </c>
      <c r="G290" s="331" t="s">
        <v>347</v>
      </c>
      <c r="H290" s="331" t="s">
        <v>805</v>
      </c>
      <c r="I290" s="331" t="s">
        <v>804</v>
      </c>
      <c r="J290" s="331">
        <v>2024</v>
      </c>
      <c r="K290" s="331">
        <v>3470</v>
      </c>
      <c r="L290" s="331" t="s">
        <v>1766</v>
      </c>
    </row>
    <row r="291" spans="1:12" hidden="1">
      <c r="A291" s="331" t="s">
        <v>113</v>
      </c>
      <c r="B291" s="331" t="s">
        <v>273</v>
      </c>
      <c r="C291" s="331" t="s">
        <v>164</v>
      </c>
      <c r="D291" s="331" t="s">
        <v>31</v>
      </c>
      <c r="E291" s="331" t="s">
        <v>18</v>
      </c>
      <c r="F291" s="331" t="s">
        <v>1345</v>
      </c>
      <c r="G291" s="331" t="s">
        <v>347</v>
      </c>
      <c r="H291" s="331" t="s">
        <v>805</v>
      </c>
      <c r="I291" s="331" t="s">
        <v>804</v>
      </c>
      <c r="J291" s="331">
        <v>2024</v>
      </c>
      <c r="K291" s="331">
        <v>3900</v>
      </c>
      <c r="L291" s="331" t="s">
        <v>1766</v>
      </c>
    </row>
    <row r="292" spans="1:12" hidden="1">
      <c r="A292" s="331" t="s">
        <v>113</v>
      </c>
      <c r="B292" s="331" t="s">
        <v>273</v>
      </c>
      <c r="C292" s="331" t="s">
        <v>165</v>
      </c>
      <c r="D292" s="331" t="s">
        <v>15</v>
      </c>
      <c r="E292" s="331" t="s">
        <v>18</v>
      </c>
      <c r="F292" s="331" t="s">
        <v>1345</v>
      </c>
      <c r="G292" s="331" t="s">
        <v>347</v>
      </c>
      <c r="H292" s="331" t="s">
        <v>805</v>
      </c>
      <c r="I292" s="331" t="s">
        <v>804</v>
      </c>
      <c r="J292" s="331">
        <v>2024</v>
      </c>
      <c r="K292" s="331">
        <v>8350</v>
      </c>
      <c r="L292" s="331" t="s">
        <v>1766</v>
      </c>
    </row>
    <row r="293" spans="1:12" hidden="1">
      <c r="A293" s="331" t="s">
        <v>113</v>
      </c>
      <c r="B293" s="331" t="s">
        <v>273</v>
      </c>
      <c r="C293" s="331" t="s">
        <v>115</v>
      </c>
      <c r="D293" s="331" t="s">
        <v>15</v>
      </c>
      <c r="E293" s="331" t="s">
        <v>18</v>
      </c>
      <c r="F293" s="331" t="s">
        <v>1345</v>
      </c>
      <c r="G293" s="331" t="s">
        <v>347</v>
      </c>
      <c r="H293" s="331" t="s">
        <v>805</v>
      </c>
      <c r="I293" s="331" t="s">
        <v>804</v>
      </c>
      <c r="J293" s="331">
        <v>2024</v>
      </c>
      <c r="K293" s="331">
        <v>9824.2800000000007</v>
      </c>
      <c r="L293" s="331" t="s">
        <v>1766</v>
      </c>
    </row>
    <row r="294" spans="1:12" hidden="1">
      <c r="A294" s="331" t="s">
        <v>113</v>
      </c>
      <c r="B294" s="331" t="s">
        <v>273</v>
      </c>
      <c r="C294" s="331" t="s">
        <v>167</v>
      </c>
      <c r="D294" s="331" t="s">
        <v>15</v>
      </c>
      <c r="E294" s="331" t="s">
        <v>18</v>
      </c>
      <c r="F294" s="331" t="s">
        <v>1345</v>
      </c>
      <c r="G294" s="331" t="s">
        <v>347</v>
      </c>
      <c r="H294" s="331" t="s">
        <v>805</v>
      </c>
      <c r="I294" s="331" t="s">
        <v>804</v>
      </c>
      <c r="J294" s="331">
        <v>2024</v>
      </c>
      <c r="K294" s="331">
        <v>3500</v>
      </c>
      <c r="L294" s="331" t="s">
        <v>1766</v>
      </c>
    </row>
    <row r="295" spans="1:12" hidden="1">
      <c r="A295" s="331" t="s">
        <v>113</v>
      </c>
      <c r="B295" s="331" t="s">
        <v>273</v>
      </c>
      <c r="C295" s="331" t="s">
        <v>777</v>
      </c>
      <c r="D295" s="331" t="s">
        <v>15</v>
      </c>
      <c r="E295" s="331" t="s">
        <v>18</v>
      </c>
      <c r="F295" s="331" t="s">
        <v>1345</v>
      </c>
      <c r="G295" s="331" t="s">
        <v>347</v>
      </c>
      <c r="H295" s="331" t="s">
        <v>805</v>
      </c>
      <c r="I295" s="331" t="s">
        <v>804</v>
      </c>
      <c r="J295" s="331">
        <v>2024</v>
      </c>
      <c r="K295" s="331">
        <v>1500</v>
      </c>
      <c r="L295" s="331" t="s">
        <v>1766</v>
      </c>
    </row>
    <row r="296" spans="1:12" hidden="1">
      <c r="A296" s="331" t="s">
        <v>113</v>
      </c>
      <c r="B296" s="331" t="s">
        <v>273</v>
      </c>
      <c r="C296" s="331" t="s">
        <v>894</v>
      </c>
      <c r="D296" s="331" t="s">
        <v>15</v>
      </c>
      <c r="E296" s="331" t="s">
        <v>18</v>
      </c>
      <c r="F296" s="331" t="s">
        <v>1345</v>
      </c>
      <c r="G296" s="331" t="s">
        <v>347</v>
      </c>
      <c r="H296" s="331" t="s">
        <v>805</v>
      </c>
      <c r="I296" s="331" t="s">
        <v>804</v>
      </c>
      <c r="J296" s="331">
        <v>2024</v>
      </c>
      <c r="K296" s="331">
        <v>2000</v>
      </c>
      <c r="L296" s="331" t="s">
        <v>1766</v>
      </c>
    </row>
    <row r="297" spans="1:12" hidden="1">
      <c r="A297" s="331" t="s">
        <v>113</v>
      </c>
      <c r="B297" s="331" t="s">
        <v>273</v>
      </c>
      <c r="C297" s="331" t="s">
        <v>895</v>
      </c>
      <c r="D297" s="331" t="s">
        <v>15</v>
      </c>
      <c r="E297" s="331" t="s">
        <v>18</v>
      </c>
      <c r="F297" s="331" t="s">
        <v>1345</v>
      </c>
      <c r="G297" s="331" t="s">
        <v>347</v>
      </c>
      <c r="H297" s="331" t="s">
        <v>805</v>
      </c>
      <c r="I297" s="331" t="s">
        <v>804</v>
      </c>
      <c r="J297" s="331">
        <v>2024</v>
      </c>
      <c r="K297" s="331">
        <v>2000</v>
      </c>
      <c r="L297" s="331" t="s">
        <v>1766</v>
      </c>
    </row>
    <row r="298" spans="1:12" hidden="1">
      <c r="A298" s="331" t="s">
        <v>113</v>
      </c>
      <c r="B298" s="331" t="s">
        <v>273</v>
      </c>
      <c r="C298" s="331" t="s">
        <v>896</v>
      </c>
      <c r="D298" s="331" t="s">
        <v>15</v>
      </c>
      <c r="E298" s="331" t="s">
        <v>18</v>
      </c>
      <c r="F298" s="331" t="s">
        <v>1345</v>
      </c>
      <c r="G298" s="331" t="s">
        <v>347</v>
      </c>
      <c r="H298" s="331" t="s">
        <v>805</v>
      </c>
      <c r="I298" s="331" t="s">
        <v>804</v>
      </c>
      <c r="J298" s="331">
        <v>2024</v>
      </c>
      <c r="K298" s="331">
        <v>1500</v>
      </c>
      <c r="L298" s="331" t="s">
        <v>1766</v>
      </c>
    </row>
    <row r="299" spans="1:12" hidden="1">
      <c r="A299" s="331" t="s">
        <v>113</v>
      </c>
      <c r="B299" s="331" t="s">
        <v>273</v>
      </c>
      <c r="C299" s="331" t="s">
        <v>167</v>
      </c>
      <c r="D299" s="331" t="s">
        <v>16</v>
      </c>
      <c r="E299" s="331" t="s">
        <v>18</v>
      </c>
      <c r="F299" s="331" t="s">
        <v>1345</v>
      </c>
      <c r="G299" s="331" t="s">
        <v>347</v>
      </c>
      <c r="H299" s="331" t="s">
        <v>805</v>
      </c>
      <c r="I299" s="331" t="s">
        <v>804</v>
      </c>
      <c r="J299" s="331">
        <v>2024</v>
      </c>
      <c r="K299" s="331">
        <v>-3500</v>
      </c>
      <c r="L299" s="331" t="s">
        <v>1766</v>
      </c>
    </row>
    <row r="300" spans="1:12" hidden="1">
      <c r="A300" s="331" t="s">
        <v>113</v>
      </c>
      <c r="B300" s="331" t="s">
        <v>273</v>
      </c>
      <c r="C300" s="331" t="s">
        <v>897</v>
      </c>
      <c r="D300" s="331" t="s">
        <v>16</v>
      </c>
      <c r="E300" s="331" t="s">
        <v>18</v>
      </c>
      <c r="F300" s="331" t="s">
        <v>1345</v>
      </c>
      <c r="G300" s="331" t="s">
        <v>347</v>
      </c>
      <c r="H300" s="331" t="s">
        <v>805</v>
      </c>
      <c r="I300" s="331" t="s">
        <v>804</v>
      </c>
      <c r="J300" s="331">
        <v>2024</v>
      </c>
      <c r="K300" s="331">
        <v>2500</v>
      </c>
      <c r="L300" s="331" t="s">
        <v>1766</v>
      </c>
    </row>
    <row r="301" spans="1:12" hidden="1">
      <c r="A301" s="331" t="s">
        <v>29</v>
      </c>
      <c r="B301" s="331" t="s">
        <v>273</v>
      </c>
      <c r="C301" s="331" t="s">
        <v>170</v>
      </c>
      <c r="D301" s="331" t="s">
        <v>31</v>
      </c>
      <c r="E301" s="331" t="s">
        <v>18</v>
      </c>
      <c r="F301" s="331" t="s">
        <v>1345</v>
      </c>
      <c r="G301" s="331" t="s">
        <v>347</v>
      </c>
      <c r="H301" s="331" t="s">
        <v>805</v>
      </c>
      <c r="I301" s="331" t="s">
        <v>804</v>
      </c>
      <c r="J301" s="331">
        <v>2024</v>
      </c>
      <c r="K301" s="331">
        <v>1500</v>
      </c>
      <c r="L301" s="331" t="s">
        <v>1766</v>
      </c>
    </row>
    <row r="302" spans="1:12" hidden="1">
      <c r="A302" s="331" t="s">
        <v>29</v>
      </c>
      <c r="B302" s="331" t="s">
        <v>273</v>
      </c>
      <c r="C302" s="331" t="s">
        <v>173</v>
      </c>
      <c r="D302" s="331" t="s">
        <v>15</v>
      </c>
      <c r="E302" s="331" t="s">
        <v>18</v>
      </c>
      <c r="F302" s="331" t="s">
        <v>1345</v>
      </c>
      <c r="G302" s="331" t="s">
        <v>347</v>
      </c>
      <c r="H302" s="331" t="s">
        <v>805</v>
      </c>
      <c r="I302" s="331" t="s">
        <v>804</v>
      </c>
      <c r="J302" s="331">
        <v>2024</v>
      </c>
      <c r="K302" s="331">
        <v>1500</v>
      </c>
      <c r="L302" s="331" t="s">
        <v>1766</v>
      </c>
    </row>
    <row r="303" spans="1:12" hidden="1">
      <c r="A303" s="331" t="s">
        <v>29</v>
      </c>
      <c r="B303" s="331" t="s">
        <v>273</v>
      </c>
      <c r="C303" s="331" t="s">
        <v>175</v>
      </c>
      <c r="D303" s="331" t="s">
        <v>15</v>
      </c>
      <c r="E303" s="331" t="s">
        <v>18</v>
      </c>
      <c r="F303" s="331" t="s">
        <v>1345</v>
      </c>
      <c r="G303" s="331" t="s">
        <v>347</v>
      </c>
      <c r="H303" s="331" t="s">
        <v>805</v>
      </c>
      <c r="I303" s="331" t="s">
        <v>804</v>
      </c>
      <c r="J303" s="331">
        <v>2024</v>
      </c>
      <c r="K303" s="331">
        <v>4600</v>
      </c>
      <c r="L303" s="331" t="s">
        <v>1766</v>
      </c>
    </row>
    <row r="304" spans="1:12" hidden="1">
      <c r="A304" s="331" t="s">
        <v>29</v>
      </c>
      <c r="B304" s="331" t="s">
        <v>273</v>
      </c>
      <c r="C304" s="331" t="s">
        <v>746</v>
      </c>
      <c r="D304" s="331" t="s">
        <v>15</v>
      </c>
      <c r="E304" s="331" t="s">
        <v>18</v>
      </c>
      <c r="F304" s="331" t="s">
        <v>1345</v>
      </c>
      <c r="G304" s="331" t="s">
        <v>347</v>
      </c>
      <c r="H304" s="331" t="s">
        <v>805</v>
      </c>
      <c r="I304" s="331" t="s">
        <v>804</v>
      </c>
      <c r="J304" s="331">
        <v>2024</v>
      </c>
      <c r="K304" s="331">
        <v>1000</v>
      </c>
      <c r="L304" s="331" t="s">
        <v>1766</v>
      </c>
    </row>
    <row r="305" spans="1:12" hidden="1">
      <c r="A305" s="331" t="s">
        <v>30</v>
      </c>
      <c r="B305" s="331" t="s">
        <v>273</v>
      </c>
      <c r="C305" s="331" t="s">
        <v>898</v>
      </c>
      <c r="D305" s="331" t="s">
        <v>31</v>
      </c>
      <c r="E305" s="331" t="s">
        <v>18</v>
      </c>
      <c r="F305" s="331" t="s">
        <v>1345</v>
      </c>
      <c r="G305" s="331" t="s">
        <v>347</v>
      </c>
      <c r="H305" s="331" t="s">
        <v>805</v>
      </c>
      <c r="I305" s="331" t="s">
        <v>804</v>
      </c>
      <c r="J305" s="331">
        <v>2024</v>
      </c>
      <c r="K305" s="331">
        <v>9999.2800000000007</v>
      </c>
      <c r="L305" s="331" t="s">
        <v>1766</v>
      </c>
    </row>
    <row r="306" spans="1:12" hidden="1">
      <c r="A306" s="331" t="s">
        <v>30</v>
      </c>
      <c r="B306" s="331" t="s">
        <v>273</v>
      </c>
      <c r="C306" s="331" t="s">
        <v>184</v>
      </c>
      <c r="D306" s="331" t="s">
        <v>31</v>
      </c>
      <c r="E306" s="331" t="s">
        <v>18</v>
      </c>
      <c r="F306" s="331" t="s">
        <v>1345</v>
      </c>
      <c r="G306" s="331" t="s">
        <v>347</v>
      </c>
      <c r="H306" s="331" t="s">
        <v>805</v>
      </c>
      <c r="I306" s="331" t="s">
        <v>804</v>
      </c>
      <c r="J306" s="331">
        <v>2024</v>
      </c>
      <c r="K306" s="331">
        <v>4000</v>
      </c>
      <c r="L306" s="331" t="s">
        <v>1766</v>
      </c>
    </row>
    <row r="307" spans="1:12" hidden="1">
      <c r="A307" s="331" t="s">
        <v>188</v>
      </c>
      <c r="B307" s="331" t="s">
        <v>273</v>
      </c>
      <c r="C307" s="331" t="s">
        <v>189</v>
      </c>
      <c r="D307" s="331" t="s">
        <v>31</v>
      </c>
      <c r="E307" s="331" t="s">
        <v>18</v>
      </c>
      <c r="F307" s="331" t="s">
        <v>1345</v>
      </c>
      <c r="G307" s="331" t="s">
        <v>347</v>
      </c>
      <c r="H307" s="331" t="s">
        <v>805</v>
      </c>
      <c r="I307" s="331" t="s">
        <v>804</v>
      </c>
      <c r="J307" s="331">
        <v>2024</v>
      </c>
      <c r="K307" s="331">
        <v>400000</v>
      </c>
      <c r="L307" s="331" t="s">
        <v>1766</v>
      </c>
    </row>
    <row r="308" spans="1:12" hidden="1">
      <c r="A308" s="331" t="s">
        <v>199</v>
      </c>
      <c r="B308" s="331" t="s">
        <v>273</v>
      </c>
      <c r="C308" s="331" t="s">
        <v>202</v>
      </c>
      <c r="D308" s="331" t="s">
        <v>22</v>
      </c>
      <c r="E308" s="331" t="s">
        <v>18</v>
      </c>
      <c r="F308" s="331" t="s">
        <v>1345</v>
      </c>
      <c r="G308" s="331" t="s">
        <v>347</v>
      </c>
      <c r="H308" s="331" t="s">
        <v>805</v>
      </c>
      <c r="I308" s="331" t="s">
        <v>804</v>
      </c>
      <c r="J308" s="331">
        <v>2024</v>
      </c>
      <c r="K308" s="331">
        <v>199.19</v>
      </c>
      <c r="L308" s="331" t="s">
        <v>1766</v>
      </c>
    </row>
    <row r="309" spans="1:12" hidden="1">
      <c r="A309" s="331" t="s">
        <v>205</v>
      </c>
      <c r="B309" s="331" t="s">
        <v>273</v>
      </c>
      <c r="C309" s="331" t="s">
        <v>207</v>
      </c>
      <c r="D309" s="331" t="s">
        <v>31</v>
      </c>
      <c r="E309" s="331" t="s">
        <v>18</v>
      </c>
      <c r="F309" s="331" t="s">
        <v>1345</v>
      </c>
      <c r="G309" s="331" t="s">
        <v>347</v>
      </c>
      <c r="H309" s="331" t="s">
        <v>805</v>
      </c>
      <c r="I309" s="331" t="s">
        <v>804</v>
      </c>
      <c r="J309" s="331">
        <v>2024</v>
      </c>
      <c r="K309" s="331">
        <v>3474.39</v>
      </c>
      <c r="L309" s="331" t="s">
        <v>1766</v>
      </c>
    </row>
    <row r="310" spans="1:12" hidden="1">
      <c r="A310" s="331" t="s">
        <v>42</v>
      </c>
      <c r="B310" s="331" t="s">
        <v>273</v>
      </c>
      <c r="C310" s="331" t="s">
        <v>318</v>
      </c>
      <c r="D310" s="331" t="s">
        <v>16</v>
      </c>
      <c r="E310" s="331" t="s">
        <v>18</v>
      </c>
      <c r="F310" s="331" t="s">
        <v>1345</v>
      </c>
      <c r="G310" s="331" t="s">
        <v>347</v>
      </c>
      <c r="H310" s="331" t="s">
        <v>805</v>
      </c>
      <c r="I310" s="331" t="s">
        <v>804</v>
      </c>
      <c r="J310" s="331">
        <v>2024</v>
      </c>
      <c r="K310" s="331">
        <v>2500</v>
      </c>
      <c r="L310" s="331" t="s">
        <v>1766</v>
      </c>
    </row>
    <row r="311" spans="1:12" hidden="1">
      <c r="A311" s="331" t="s">
        <v>42</v>
      </c>
      <c r="B311" s="331" t="s">
        <v>273</v>
      </c>
      <c r="C311" s="331" t="s">
        <v>904</v>
      </c>
      <c r="D311" s="331" t="s">
        <v>16</v>
      </c>
      <c r="E311" s="331" t="s">
        <v>18</v>
      </c>
      <c r="F311" s="331" t="s">
        <v>1345</v>
      </c>
      <c r="G311" s="331" t="s">
        <v>347</v>
      </c>
      <c r="H311" s="331" t="s">
        <v>805</v>
      </c>
      <c r="I311" s="331" t="s">
        <v>804</v>
      </c>
      <c r="J311" s="331">
        <v>2024</v>
      </c>
      <c r="K311" s="331">
        <v>4000</v>
      </c>
      <c r="L311" s="331" t="s">
        <v>1766</v>
      </c>
    </row>
    <row r="312" spans="1:12" hidden="1">
      <c r="A312" s="331" t="s">
        <v>222</v>
      </c>
      <c r="B312" s="331" t="s">
        <v>273</v>
      </c>
      <c r="C312" s="331" t="s">
        <v>778</v>
      </c>
      <c r="D312" s="331" t="s">
        <v>46</v>
      </c>
      <c r="E312" s="331" t="s">
        <v>18</v>
      </c>
      <c r="F312" s="331" t="s">
        <v>1345</v>
      </c>
      <c r="G312" s="331" t="s">
        <v>347</v>
      </c>
      <c r="H312" s="331" t="s">
        <v>805</v>
      </c>
      <c r="I312" s="331" t="s">
        <v>804</v>
      </c>
      <c r="J312" s="331">
        <v>2024</v>
      </c>
      <c r="K312" s="331">
        <v>14379</v>
      </c>
      <c r="L312" s="331" t="s">
        <v>1766</v>
      </c>
    </row>
    <row r="313" spans="1:12" hidden="1">
      <c r="A313" s="331" t="s">
        <v>324</v>
      </c>
      <c r="B313" s="331" t="s">
        <v>273</v>
      </c>
      <c r="C313" s="331" t="s">
        <v>767</v>
      </c>
      <c r="D313" s="331" t="s">
        <v>46</v>
      </c>
      <c r="E313" s="331" t="s">
        <v>18</v>
      </c>
      <c r="F313" s="331" t="s">
        <v>1345</v>
      </c>
      <c r="G313" s="331" t="s">
        <v>347</v>
      </c>
      <c r="H313" s="331" t="s">
        <v>805</v>
      </c>
      <c r="I313" s="331" t="s">
        <v>804</v>
      </c>
      <c r="J313" s="331">
        <v>2024</v>
      </c>
      <c r="K313" s="331">
        <v>5000</v>
      </c>
      <c r="L313" s="331" t="s">
        <v>1766</v>
      </c>
    </row>
    <row r="314" spans="1:12" hidden="1">
      <c r="A314" s="331" t="s">
        <v>226</v>
      </c>
      <c r="B314" s="331" t="s">
        <v>273</v>
      </c>
      <c r="C314" s="331" t="s">
        <v>768</v>
      </c>
      <c r="D314" s="331" t="s">
        <v>46</v>
      </c>
      <c r="E314" s="331" t="s">
        <v>18</v>
      </c>
      <c r="F314" s="331" t="s">
        <v>1345</v>
      </c>
      <c r="G314" s="331" t="s">
        <v>347</v>
      </c>
      <c r="H314" s="331" t="s">
        <v>805</v>
      </c>
      <c r="I314" s="331" t="s">
        <v>804</v>
      </c>
      <c r="J314" s="331">
        <v>2024</v>
      </c>
      <c r="K314" s="331">
        <v>100000</v>
      </c>
      <c r="L314" s="331" t="s">
        <v>1766</v>
      </c>
    </row>
    <row r="315" spans="1:12" hidden="1">
      <c r="A315" s="331" t="s">
        <v>228</v>
      </c>
      <c r="B315" s="331" t="s">
        <v>273</v>
      </c>
      <c r="C315" s="331" t="s">
        <v>769</v>
      </c>
      <c r="D315" s="331" t="s">
        <v>46</v>
      </c>
      <c r="E315" s="331" t="s">
        <v>18</v>
      </c>
      <c r="F315" s="331" t="s">
        <v>1345</v>
      </c>
      <c r="G315" s="331" t="s">
        <v>347</v>
      </c>
      <c r="H315" s="331" t="s">
        <v>805</v>
      </c>
      <c r="I315" s="331" t="s">
        <v>804</v>
      </c>
      <c r="J315" s="331">
        <v>2024</v>
      </c>
      <c r="K315" s="331">
        <v>130000</v>
      </c>
      <c r="L315" s="331" t="s">
        <v>1766</v>
      </c>
    </row>
    <row r="316" spans="1:12">
      <c r="A316" s="331" t="s">
        <v>21</v>
      </c>
      <c r="B316" s="331" t="s">
        <v>278</v>
      </c>
      <c r="C316" s="331" t="s">
        <v>23</v>
      </c>
      <c r="D316" s="331" t="s">
        <v>22</v>
      </c>
      <c r="E316" s="331" t="s">
        <v>18</v>
      </c>
      <c r="F316" s="331" t="s">
        <v>1345</v>
      </c>
      <c r="G316" s="331" t="s">
        <v>347</v>
      </c>
      <c r="H316" s="331" t="s">
        <v>805</v>
      </c>
      <c r="I316" s="331" t="s">
        <v>804</v>
      </c>
      <c r="J316" s="331">
        <v>2024</v>
      </c>
      <c r="K316" s="331">
        <v>238575.5</v>
      </c>
      <c r="L316" s="331" t="s">
        <v>1766</v>
      </c>
    </row>
    <row r="317" spans="1:12">
      <c r="A317" s="331" t="s">
        <v>24</v>
      </c>
      <c r="B317" s="331" t="s">
        <v>278</v>
      </c>
      <c r="C317" s="331" t="s">
        <v>25</v>
      </c>
      <c r="D317" s="331" t="s">
        <v>16</v>
      </c>
      <c r="E317" s="331" t="s">
        <v>18</v>
      </c>
      <c r="F317" s="331" t="s">
        <v>1345</v>
      </c>
      <c r="G317" s="331" t="s">
        <v>347</v>
      </c>
      <c r="H317" s="331" t="s">
        <v>805</v>
      </c>
      <c r="I317" s="331" t="s">
        <v>804</v>
      </c>
      <c r="J317" s="331">
        <v>2024</v>
      </c>
      <c r="K317" s="331">
        <v>564067.88</v>
      </c>
      <c r="L317" s="331" t="s">
        <v>1766</v>
      </c>
    </row>
    <row r="318" spans="1:12">
      <c r="A318" s="331" t="s">
        <v>26</v>
      </c>
      <c r="B318" s="331" t="s">
        <v>278</v>
      </c>
      <c r="C318" s="331" t="s">
        <v>28</v>
      </c>
      <c r="D318" s="331" t="s">
        <v>27</v>
      </c>
      <c r="E318" s="331" t="s">
        <v>18</v>
      </c>
      <c r="F318" s="331" t="s">
        <v>1345</v>
      </c>
      <c r="G318" s="331" t="s">
        <v>347</v>
      </c>
      <c r="H318" s="331" t="s">
        <v>805</v>
      </c>
      <c r="I318" s="331" t="s">
        <v>804</v>
      </c>
      <c r="J318" s="331">
        <v>2024</v>
      </c>
      <c r="K318" s="331">
        <v>91552.27</v>
      </c>
      <c r="L318" s="331" t="s">
        <v>1766</v>
      </c>
    </row>
    <row r="319" spans="1:12">
      <c r="A319" s="331" t="s">
        <v>33</v>
      </c>
      <c r="B319" s="331" t="s">
        <v>278</v>
      </c>
      <c r="C319" s="331" t="s">
        <v>35</v>
      </c>
      <c r="D319" s="331" t="s">
        <v>31</v>
      </c>
      <c r="E319" s="331" t="s">
        <v>18</v>
      </c>
      <c r="F319" s="331" t="s">
        <v>1345</v>
      </c>
      <c r="G319" s="331" t="s">
        <v>347</v>
      </c>
      <c r="H319" s="331" t="s">
        <v>805</v>
      </c>
      <c r="I319" s="331" t="s">
        <v>804</v>
      </c>
      <c r="J319" s="331">
        <v>2024</v>
      </c>
      <c r="K319" s="331">
        <v>-2690056.79</v>
      </c>
      <c r="L319" s="331" t="s">
        <v>1766</v>
      </c>
    </row>
    <row r="320" spans="1:12">
      <c r="A320" s="331" t="s">
        <v>33</v>
      </c>
      <c r="B320" s="331" t="s">
        <v>278</v>
      </c>
      <c r="C320" s="331" t="s">
        <v>35</v>
      </c>
      <c r="D320" s="331" t="s">
        <v>16</v>
      </c>
      <c r="E320" s="331" t="s">
        <v>18</v>
      </c>
      <c r="F320" s="331" t="s">
        <v>1345</v>
      </c>
      <c r="G320" s="331" t="s">
        <v>347</v>
      </c>
      <c r="H320" s="331" t="s">
        <v>805</v>
      </c>
      <c r="I320" s="331" t="s">
        <v>804</v>
      </c>
      <c r="J320" s="331">
        <v>2024</v>
      </c>
      <c r="K320" s="331">
        <v>241830.01</v>
      </c>
      <c r="L320" s="331" t="s">
        <v>1766</v>
      </c>
    </row>
    <row r="321" spans="1:12">
      <c r="A321" s="331" t="s">
        <v>33</v>
      </c>
      <c r="B321" s="331" t="s">
        <v>278</v>
      </c>
      <c r="C321" s="331" t="s">
        <v>35</v>
      </c>
      <c r="D321" s="331" t="s">
        <v>13</v>
      </c>
      <c r="E321" s="331" t="s">
        <v>18</v>
      </c>
      <c r="F321" s="331" t="s">
        <v>1345</v>
      </c>
      <c r="G321" s="331" t="s">
        <v>347</v>
      </c>
      <c r="H321" s="331" t="s">
        <v>805</v>
      </c>
      <c r="I321" s="331" t="s">
        <v>804</v>
      </c>
      <c r="J321" s="331">
        <v>2024</v>
      </c>
      <c r="K321" s="331">
        <v>2995506.5</v>
      </c>
      <c r="L321" s="331" t="s">
        <v>1766</v>
      </c>
    </row>
    <row r="322" spans="1:12">
      <c r="A322" s="331" t="s">
        <v>210</v>
      </c>
      <c r="B322" s="331" t="s">
        <v>278</v>
      </c>
      <c r="C322" s="331" t="s">
        <v>359</v>
      </c>
      <c r="D322" s="331" t="s">
        <v>16</v>
      </c>
      <c r="E322" s="331" t="s">
        <v>18</v>
      </c>
      <c r="F322" s="331" t="s">
        <v>1345</v>
      </c>
      <c r="G322" s="331" t="s">
        <v>347</v>
      </c>
      <c r="H322" s="331" t="s">
        <v>805</v>
      </c>
      <c r="I322" s="331" t="s">
        <v>804</v>
      </c>
      <c r="J322" s="331">
        <v>2024</v>
      </c>
      <c r="K322" s="331">
        <v>55000</v>
      </c>
      <c r="L322" s="331" t="s">
        <v>1766</v>
      </c>
    </row>
    <row r="323" spans="1:12">
      <c r="A323" s="331" t="s">
        <v>42</v>
      </c>
      <c r="B323" s="331" t="s">
        <v>278</v>
      </c>
      <c r="C323" s="331" t="s">
        <v>43</v>
      </c>
      <c r="D323" s="331" t="s">
        <v>22</v>
      </c>
      <c r="E323" s="331" t="s">
        <v>18</v>
      </c>
      <c r="F323" s="331" t="s">
        <v>1345</v>
      </c>
      <c r="G323" s="331" t="s">
        <v>347</v>
      </c>
      <c r="H323" s="331" t="s">
        <v>805</v>
      </c>
      <c r="I323" s="331" t="s">
        <v>804</v>
      </c>
      <c r="J323" s="331">
        <v>2024</v>
      </c>
      <c r="K323" s="331">
        <v>41000.83</v>
      </c>
      <c r="L323" s="331" t="s">
        <v>1766</v>
      </c>
    </row>
    <row r="324" spans="1:12">
      <c r="A324" s="331">
        <v>870</v>
      </c>
      <c r="B324" s="331" t="s">
        <v>278</v>
      </c>
      <c r="C324" s="331" t="s">
        <v>56</v>
      </c>
      <c r="D324" s="331" t="s">
        <v>16</v>
      </c>
      <c r="E324" s="331" t="s">
        <v>18</v>
      </c>
      <c r="F324" s="331" t="s">
        <v>1345</v>
      </c>
      <c r="G324" s="331" t="s">
        <v>347</v>
      </c>
      <c r="H324" s="331" t="s">
        <v>805</v>
      </c>
      <c r="I324" s="331" t="s">
        <v>804</v>
      </c>
      <c r="J324" s="331">
        <v>2024</v>
      </c>
      <c r="K324" s="331">
        <v>649366.81000000006</v>
      </c>
      <c r="L324" s="331" t="s">
        <v>1766</v>
      </c>
    </row>
    <row r="325" spans="1:12">
      <c r="A325" s="331">
        <v>870</v>
      </c>
      <c r="B325" s="331" t="s">
        <v>278</v>
      </c>
      <c r="C325" s="331" t="s">
        <v>367</v>
      </c>
      <c r="D325" s="331" t="s">
        <v>16</v>
      </c>
      <c r="E325" s="331" t="s">
        <v>18</v>
      </c>
      <c r="F325" s="331" t="s">
        <v>1345</v>
      </c>
      <c r="G325" s="331" t="s">
        <v>347</v>
      </c>
      <c r="H325" s="331" t="s">
        <v>805</v>
      </c>
      <c r="I325" s="331" t="s">
        <v>804</v>
      </c>
      <c r="J325" s="331">
        <v>2024</v>
      </c>
      <c r="K325" s="331">
        <v>20600</v>
      </c>
      <c r="L325" s="331" t="s">
        <v>1766</v>
      </c>
    </row>
    <row r="326" spans="1:12">
      <c r="A326" s="331" t="s">
        <v>60</v>
      </c>
      <c r="B326" s="331" t="s">
        <v>278</v>
      </c>
      <c r="C326" s="331" t="s">
        <v>61</v>
      </c>
      <c r="D326" s="331" t="s">
        <v>16</v>
      </c>
      <c r="E326" s="331" t="s">
        <v>18</v>
      </c>
      <c r="F326" s="331" t="s">
        <v>1345</v>
      </c>
      <c r="G326" s="331" t="s">
        <v>347</v>
      </c>
      <c r="H326" s="331" t="s">
        <v>805</v>
      </c>
      <c r="I326" s="331" t="s">
        <v>804</v>
      </c>
      <c r="J326" s="331">
        <v>2024</v>
      </c>
      <c r="K326" s="331">
        <v>28000</v>
      </c>
      <c r="L326" s="331" t="s">
        <v>1766</v>
      </c>
    </row>
    <row r="327" spans="1:12">
      <c r="A327" s="331">
        <v>934</v>
      </c>
      <c r="B327" s="331" t="s">
        <v>278</v>
      </c>
      <c r="C327" s="331" t="s">
        <v>73</v>
      </c>
      <c r="D327" s="331" t="s">
        <v>16</v>
      </c>
      <c r="E327" s="331" t="s">
        <v>18</v>
      </c>
      <c r="F327" s="331" t="s">
        <v>1345</v>
      </c>
      <c r="G327" s="331" t="s">
        <v>347</v>
      </c>
      <c r="H327" s="331" t="s">
        <v>805</v>
      </c>
      <c r="I327" s="331" t="s">
        <v>804</v>
      </c>
      <c r="J327" s="331">
        <v>2024</v>
      </c>
      <c r="K327" s="331">
        <v>1135295.8</v>
      </c>
      <c r="L327" s="331" t="s">
        <v>1766</v>
      </c>
    </row>
    <row r="328" spans="1:12">
      <c r="A328" s="331" t="s">
        <v>230</v>
      </c>
      <c r="B328" s="331" t="s">
        <v>278</v>
      </c>
      <c r="C328" s="331" t="s">
        <v>732</v>
      </c>
      <c r="D328" s="331" t="s">
        <v>59</v>
      </c>
      <c r="E328" s="331" t="s">
        <v>18</v>
      </c>
      <c r="F328" s="331" t="s">
        <v>1345</v>
      </c>
      <c r="G328" s="331" t="s">
        <v>347</v>
      </c>
      <c r="H328" s="331" t="s">
        <v>805</v>
      </c>
      <c r="I328" s="331" t="s">
        <v>804</v>
      </c>
      <c r="J328" s="331">
        <v>2024</v>
      </c>
      <c r="K328" s="331">
        <v>90000</v>
      </c>
      <c r="L328" s="331" t="s">
        <v>1766</v>
      </c>
    </row>
    <row r="329" spans="1:12">
      <c r="A329" s="331" t="s">
        <v>77</v>
      </c>
      <c r="B329" s="331" t="s">
        <v>278</v>
      </c>
      <c r="C329" s="331" t="s">
        <v>78</v>
      </c>
      <c r="D329" s="331" t="s">
        <v>57</v>
      </c>
      <c r="E329" s="331" t="s">
        <v>18</v>
      </c>
      <c r="F329" s="331" t="s">
        <v>1345</v>
      </c>
      <c r="G329" s="331" t="s">
        <v>347</v>
      </c>
      <c r="H329" s="331" t="s">
        <v>805</v>
      </c>
      <c r="I329" s="331" t="s">
        <v>804</v>
      </c>
      <c r="J329" s="331">
        <v>2024</v>
      </c>
      <c r="K329" s="331">
        <v>861000.83</v>
      </c>
      <c r="L329" s="331" t="s">
        <v>1766</v>
      </c>
    </row>
    <row r="330" spans="1:12">
      <c r="A330" s="331" t="s">
        <v>81</v>
      </c>
      <c r="B330" s="331" t="s">
        <v>278</v>
      </c>
      <c r="C330" s="331" t="s">
        <v>82</v>
      </c>
      <c r="D330" s="331" t="s">
        <v>16</v>
      </c>
      <c r="E330" s="331" t="s">
        <v>18</v>
      </c>
      <c r="F330" s="331" t="s">
        <v>1345</v>
      </c>
      <c r="G330" s="331" t="s">
        <v>347</v>
      </c>
      <c r="H330" s="331" t="s">
        <v>805</v>
      </c>
      <c r="I330" s="331" t="s">
        <v>804</v>
      </c>
      <c r="J330" s="331">
        <v>2024</v>
      </c>
      <c r="K330" s="331">
        <v>1045277.4</v>
      </c>
      <c r="L330" s="331" t="s">
        <v>1766</v>
      </c>
    </row>
    <row r="331" spans="1:12">
      <c r="A331" s="331">
        <v>982</v>
      </c>
      <c r="B331" s="331" t="s">
        <v>278</v>
      </c>
      <c r="C331" s="331" t="s">
        <v>779</v>
      </c>
      <c r="D331" s="331" t="s">
        <v>16</v>
      </c>
      <c r="E331" s="331" t="s">
        <v>18</v>
      </c>
      <c r="F331" s="331" t="s">
        <v>1345</v>
      </c>
      <c r="G331" s="331" t="s">
        <v>347</v>
      </c>
      <c r="H331" s="331" t="s">
        <v>805</v>
      </c>
      <c r="I331" s="331" t="s">
        <v>804</v>
      </c>
      <c r="J331" s="331">
        <v>2024</v>
      </c>
      <c r="K331" s="331">
        <v>203828.18</v>
      </c>
      <c r="L331" s="331" t="s">
        <v>1766</v>
      </c>
    </row>
    <row r="332" spans="1:12">
      <c r="A332" s="331" t="s">
        <v>83</v>
      </c>
      <c r="B332" s="331" t="s">
        <v>278</v>
      </c>
      <c r="C332" s="331" t="s">
        <v>272</v>
      </c>
      <c r="D332" s="331" t="s">
        <v>59</v>
      </c>
      <c r="E332" s="331" t="s">
        <v>18</v>
      </c>
      <c r="F332" s="331" t="s">
        <v>1345</v>
      </c>
      <c r="G332" s="331" t="s">
        <v>347</v>
      </c>
      <c r="H332" s="331" t="s">
        <v>805</v>
      </c>
      <c r="I332" s="331" t="s">
        <v>804</v>
      </c>
      <c r="J332" s="331">
        <v>2024</v>
      </c>
      <c r="K332" s="331">
        <v>57013</v>
      </c>
      <c r="L332" s="331" t="s">
        <v>1766</v>
      </c>
    </row>
    <row r="333" spans="1:12">
      <c r="A333" s="331" t="s">
        <v>83</v>
      </c>
      <c r="B333" s="331" t="s">
        <v>278</v>
      </c>
      <c r="C333" s="331" t="s">
        <v>307</v>
      </c>
      <c r="D333" s="331" t="s">
        <v>16</v>
      </c>
      <c r="E333" s="331" t="s">
        <v>18</v>
      </c>
      <c r="F333" s="331" t="s">
        <v>1345</v>
      </c>
      <c r="G333" s="331" t="s">
        <v>347</v>
      </c>
      <c r="H333" s="331" t="s">
        <v>805</v>
      </c>
      <c r="I333" s="331" t="s">
        <v>804</v>
      </c>
      <c r="J333" s="331">
        <v>2024</v>
      </c>
      <c r="K333" s="331">
        <v>-259237.72</v>
      </c>
      <c r="L333" s="331" t="s">
        <v>1766</v>
      </c>
    </row>
    <row r="334" spans="1:12">
      <c r="A334" s="331" t="s">
        <v>83</v>
      </c>
      <c r="B334" s="331" t="s">
        <v>278</v>
      </c>
      <c r="C334" s="331" t="s">
        <v>272</v>
      </c>
      <c r="D334" s="331" t="s">
        <v>16</v>
      </c>
      <c r="E334" s="331" t="s">
        <v>18</v>
      </c>
      <c r="F334" s="331" t="s">
        <v>1345</v>
      </c>
      <c r="G334" s="331" t="s">
        <v>347</v>
      </c>
      <c r="H334" s="331" t="s">
        <v>805</v>
      </c>
      <c r="I334" s="331" t="s">
        <v>804</v>
      </c>
      <c r="J334" s="331">
        <v>2024</v>
      </c>
      <c r="K334" s="331">
        <v>43507</v>
      </c>
      <c r="L334" s="331" t="s">
        <v>1766</v>
      </c>
    </row>
    <row r="335" spans="1:12">
      <c r="A335" s="331" t="s">
        <v>83</v>
      </c>
      <c r="B335" s="331" t="s">
        <v>278</v>
      </c>
      <c r="C335" s="331" t="s">
        <v>307</v>
      </c>
      <c r="D335" s="331" t="s">
        <v>13</v>
      </c>
      <c r="E335" s="331" t="s">
        <v>18</v>
      </c>
      <c r="F335" s="331" t="s">
        <v>1345</v>
      </c>
      <c r="G335" s="331" t="s">
        <v>347</v>
      </c>
      <c r="H335" s="331" t="s">
        <v>805</v>
      </c>
      <c r="I335" s="331" t="s">
        <v>804</v>
      </c>
      <c r="J335" s="331">
        <v>2024</v>
      </c>
      <c r="K335" s="331">
        <v>259237.72</v>
      </c>
      <c r="L335" s="331" t="s">
        <v>1766</v>
      </c>
    </row>
    <row r="336" spans="1:12">
      <c r="A336" s="331" t="s">
        <v>83</v>
      </c>
      <c r="B336" s="331" t="s">
        <v>278</v>
      </c>
      <c r="C336" s="331" t="s">
        <v>272</v>
      </c>
      <c r="D336" s="331" t="s">
        <v>13</v>
      </c>
      <c r="E336" s="331" t="s">
        <v>18</v>
      </c>
      <c r="F336" s="331" t="s">
        <v>1345</v>
      </c>
      <c r="G336" s="331" t="s">
        <v>347</v>
      </c>
      <c r="H336" s="331" t="s">
        <v>805</v>
      </c>
      <c r="I336" s="331" t="s">
        <v>804</v>
      </c>
      <c r="J336" s="331">
        <v>2024</v>
      </c>
      <c r="K336" s="331">
        <v>362229.63</v>
      </c>
      <c r="L336" s="331" t="s">
        <v>1766</v>
      </c>
    </row>
    <row r="337" spans="1:12">
      <c r="A337" s="331" t="s">
        <v>85</v>
      </c>
      <c r="B337" s="331" t="s">
        <v>278</v>
      </c>
      <c r="C337" s="331" t="s">
        <v>86</v>
      </c>
      <c r="D337" s="331" t="s">
        <v>16</v>
      </c>
      <c r="E337" s="331" t="s">
        <v>18</v>
      </c>
      <c r="F337" s="331" t="s">
        <v>1345</v>
      </c>
      <c r="G337" s="331" t="s">
        <v>347</v>
      </c>
      <c r="H337" s="331" t="s">
        <v>805</v>
      </c>
      <c r="I337" s="331" t="s">
        <v>804</v>
      </c>
      <c r="J337" s="331">
        <v>2024</v>
      </c>
      <c r="K337" s="331">
        <v>20685</v>
      </c>
      <c r="L337" s="331" t="s">
        <v>1766</v>
      </c>
    </row>
    <row r="338" spans="1:12">
      <c r="A338" s="331" t="s">
        <v>96</v>
      </c>
      <c r="B338" s="331" t="s">
        <v>278</v>
      </c>
      <c r="C338" s="331" t="s">
        <v>97</v>
      </c>
      <c r="D338" s="331" t="s">
        <v>13</v>
      </c>
      <c r="E338" s="331" t="s">
        <v>18</v>
      </c>
      <c r="F338" s="331" t="s">
        <v>1345</v>
      </c>
      <c r="G338" s="331" t="s">
        <v>347</v>
      </c>
      <c r="H338" s="331" t="s">
        <v>805</v>
      </c>
      <c r="I338" s="331" t="s">
        <v>804</v>
      </c>
      <c r="J338" s="331">
        <v>2024</v>
      </c>
      <c r="K338" s="331">
        <v>282884.40999999997</v>
      </c>
      <c r="L338" s="331" t="s">
        <v>1766</v>
      </c>
    </row>
    <row r="339" spans="1:12">
      <c r="A339" s="331" t="s">
        <v>98</v>
      </c>
      <c r="B339" s="331" t="s">
        <v>278</v>
      </c>
      <c r="C339" s="331" t="s">
        <v>95</v>
      </c>
      <c r="D339" s="331" t="s">
        <v>94</v>
      </c>
      <c r="E339" s="331" t="s">
        <v>18</v>
      </c>
      <c r="F339" s="331" t="s">
        <v>1345</v>
      </c>
      <c r="G339" s="331" t="s">
        <v>347</v>
      </c>
      <c r="H339" s="331" t="s">
        <v>805</v>
      </c>
      <c r="I339" s="331" t="s">
        <v>804</v>
      </c>
      <c r="J339" s="331">
        <v>2024</v>
      </c>
      <c r="K339" s="331">
        <v>146800</v>
      </c>
      <c r="L339" s="331" t="s">
        <v>1766</v>
      </c>
    </row>
    <row r="340" spans="1:12">
      <c r="A340" s="331" t="s">
        <v>734</v>
      </c>
      <c r="B340" s="331" t="s">
        <v>278</v>
      </c>
      <c r="C340" s="331" t="s">
        <v>371</v>
      </c>
      <c r="D340" s="331" t="s">
        <v>16</v>
      </c>
      <c r="E340" s="331" t="s">
        <v>18</v>
      </c>
      <c r="F340" s="331" t="s">
        <v>1345</v>
      </c>
      <c r="G340" s="331" t="s">
        <v>347</v>
      </c>
      <c r="H340" s="331" t="s">
        <v>805</v>
      </c>
      <c r="I340" s="331" t="s">
        <v>804</v>
      </c>
      <c r="J340" s="331">
        <v>2024</v>
      </c>
      <c r="K340" s="331">
        <v>113000</v>
      </c>
      <c r="L340" s="331" t="s">
        <v>1766</v>
      </c>
    </row>
    <row r="341" spans="1:12">
      <c r="A341" s="331" t="s">
        <v>109</v>
      </c>
      <c r="B341" s="331" t="s">
        <v>278</v>
      </c>
      <c r="C341" s="331" t="s">
        <v>780</v>
      </c>
      <c r="D341" s="331" t="s">
        <v>16</v>
      </c>
      <c r="E341" s="331" t="s">
        <v>18</v>
      </c>
      <c r="F341" s="331" t="s">
        <v>1345</v>
      </c>
      <c r="G341" s="331" t="s">
        <v>347</v>
      </c>
      <c r="H341" s="331" t="s">
        <v>805</v>
      </c>
      <c r="I341" s="331" t="s">
        <v>804</v>
      </c>
      <c r="J341" s="331">
        <v>2024</v>
      </c>
      <c r="K341" s="331">
        <v>67609</v>
      </c>
      <c r="L341" s="331" t="s">
        <v>1766</v>
      </c>
    </row>
    <row r="342" spans="1:12">
      <c r="A342" s="331" t="s">
        <v>103</v>
      </c>
      <c r="B342" s="331" t="s">
        <v>278</v>
      </c>
      <c r="C342" s="331" t="s">
        <v>104</v>
      </c>
      <c r="D342" s="331" t="s">
        <v>16</v>
      </c>
      <c r="E342" s="331" t="s">
        <v>18</v>
      </c>
      <c r="F342" s="331" t="s">
        <v>1345</v>
      </c>
      <c r="G342" s="331" t="s">
        <v>347</v>
      </c>
      <c r="H342" s="331" t="s">
        <v>805</v>
      </c>
      <c r="I342" s="331" t="s">
        <v>804</v>
      </c>
      <c r="J342" s="331">
        <v>2024</v>
      </c>
      <c r="K342" s="331">
        <v>32618</v>
      </c>
      <c r="L342" s="331" t="s">
        <v>1766</v>
      </c>
    </row>
    <row r="343" spans="1:12">
      <c r="A343" s="331" t="s">
        <v>105</v>
      </c>
      <c r="B343" s="331" t="s">
        <v>278</v>
      </c>
      <c r="C343" s="331" t="s">
        <v>106</v>
      </c>
      <c r="D343" s="331" t="s">
        <v>13</v>
      </c>
      <c r="E343" s="331" t="s">
        <v>18</v>
      </c>
      <c r="F343" s="331" t="s">
        <v>1345</v>
      </c>
      <c r="G343" s="331" t="s">
        <v>347</v>
      </c>
      <c r="H343" s="331" t="s">
        <v>805</v>
      </c>
      <c r="I343" s="331" t="s">
        <v>804</v>
      </c>
      <c r="J343" s="331">
        <v>2024</v>
      </c>
      <c r="K343" s="331">
        <v>144632.07999999999</v>
      </c>
      <c r="L343" s="331" t="s">
        <v>1766</v>
      </c>
    </row>
    <row r="344" spans="1:12" hidden="1">
      <c r="A344" s="331" t="s">
        <v>119</v>
      </c>
      <c r="B344" s="331" t="s">
        <v>295</v>
      </c>
      <c r="C344" s="331" t="s">
        <v>781</v>
      </c>
      <c r="D344" s="331" t="s">
        <v>16</v>
      </c>
      <c r="E344" s="331" t="s">
        <v>18</v>
      </c>
      <c r="F344" s="331" t="s">
        <v>1345</v>
      </c>
      <c r="G344" s="331" t="s">
        <v>347</v>
      </c>
      <c r="H344" s="331" t="s">
        <v>805</v>
      </c>
      <c r="I344" s="331" t="s">
        <v>804</v>
      </c>
      <c r="J344" s="331">
        <v>2024</v>
      </c>
      <c r="K344" s="331">
        <v>33605</v>
      </c>
      <c r="L344" s="331" t="s">
        <v>1766</v>
      </c>
    </row>
    <row r="345" spans="1:12" hidden="1">
      <c r="A345" s="331" t="s">
        <v>122</v>
      </c>
      <c r="B345" s="331" t="s">
        <v>295</v>
      </c>
      <c r="C345" s="331" t="s">
        <v>125</v>
      </c>
      <c r="D345" s="331" t="s">
        <v>16</v>
      </c>
      <c r="E345" s="331" t="s">
        <v>18</v>
      </c>
      <c r="F345" s="331" t="s">
        <v>1345</v>
      </c>
      <c r="G345" s="331" t="s">
        <v>347</v>
      </c>
      <c r="H345" s="331" t="s">
        <v>805</v>
      </c>
      <c r="I345" s="331" t="s">
        <v>804</v>
      </c>
      <c r="J345" s="331">
        <v>2024</v>
      </c>
      <c r="K345" s="331">
        <v>22500</v>
      </c>
      <c r="L345" s="331" t="s">
        <v>1766</v>
      </c>
    </row>
    <row r="346" spans="1:12" hidden="1">
      <c r="A346" s="331" t="s">
        <v>122</v>
      </c>
      <c r="B346" s="331" t="s">
        <v>295</v>
      </c>
      <c r="C346" s="331" t="s">
        <v>296</v>
      </c>
      <c r="D346" s="331" t="s">
        <v>16</v>
      </c>
      <c r="E346" s="331" t="s">
        <v>18</v>
      </c>
      <c r="F346" s="331" t="s">
        <v>1345</v>
      </c>
      <c r="G346" s="331" t="s">
        <v>347</v>
      </c>
      <c r="H346" s="331" t="s">
        <v>805</v>
      </c>
      <c r="I346" s="331" t="s">
        <v>804</v>
      </c>
      <c r="J346" s="331">
        <v>2024</v>
      </c>
      <c r="K346" s="331">
        <v>27109</v>
      </c>
      <c r="L346" s="331" t="s">
        <v>1766</v>
      </c>
    </row>
    <row r="347" spans="1:12" hidden="1">
      <c r="A347" s="331" t="s">
        <v>122</v>
      </c>
      <c r="B347" s="331" t="s">
        <v>295</v>
      </c>
      <c r="C347" s="331" t="s">
        <v>349</v>
      </c>
      <c r="D347" s="331" t="s">
        <v>16</v>
      </c>
      <c r="E347" s="331" t="s">
        <v>18</v>
      </c>
      <c r="F347" s="331" t="s">
        <v>1345</v>
      </c>
      <c r="G347" s="331" t="s">
        <v>347</v>
      </c>
      <c r="H347" s="331" t="s">
        <v>805</v>
      </c>
      <c r="I347" s="331" t="s">
        <v>804</v>
      </c>
      <c r="J347" s="331">
        <v>2024</v>
      </c>
      <c r="K347" s="331">
        <v>28000</v>
      </c>
      <c r="L347" s="331" t="s">
        <v>1766</v>
      </c>
    </row>
    <row r="348" spans="1:12" hidden="1">
      <c r="A348" s="331" t="s">
        <v>279</v>
      </c>
      <c r="B348" s="331" t="s">
        <v>295</v>
      </c>
      <c r="C348" s="331" t="s">
        <v>280</v>
      </c>
      <c r="D348" s="331" t="s">
        <v>13</v>
      </c>
      <c r="E348" s="331" t="s">
        <v>18</v>
      </c>
      <c r="F348" s="331" t="s">
        <v>1345</v>
      </c>
      <c r="G348" s="331" t="s">
        <v>347</v>
      </c>
      <c r="H348" s="331" t="s">
        <v>805</v>
      </c>
      <c r="I348" s="331" t="s">
        <v>804</v>
      </c>
      <c r="J348" s="331">
        <v>2024</v>
      </c>
      <c r="K348" s="331">
        <v>23937</v>
      </c>
      <c r="L348" s="331" t="s">
        <v>1766</v>
      </c>
    </row>
    <row r="349" spans="1:12" hidden="1">
      <c r="A349" s="331" t="s">
        <v>126</v>
      </c>
      <c r="B349" s="331" t="s">
        <v>295</v>
      </c>
      <c r="C349" s="331" t="s">
        <v>127</v>
      </c>
      <c r="D349" s="331" t="s">
        <v>13</v>
      </c>
      <c r="E349" s="331" t="s">
        <v>18</v>
      </c>
      <c r="F349" s="331" t="s">
        <v>1345</v>
      </c>
      <c r="G349" s="331" t="s">
        <v>347</v>
      </c>
      <c r="H349" s="331" t="s">
        <v>805</v>
      </c>
      <c r="I349" s="331" t="s">
        <v>804</v>
      </c>
      <c r="J349" s="331">
        <v>2024</v>
      </c>
      <c r="K349" s="331">
        <v>41966.45</v>
      </c>
      <c r="L349" s="331" t="s">
        <v>1766</v>
      </c>
    </row>
    <row r="350" spans="1:12" hidden="1">
      <c r="A350" s="331" t="s">
        <v>129</v>
      </c>
      <c r="B350" s="331" t="s">
        <v>295</v>
      </c>
      <c r="C350" s="331" t="s">
        <v>130</v>
      </c>
      <c r="D350" s="331" t="s">
        <v>22</v>
      </c>
      <c r="E350" s="331" t="s">
        <v>18</v>
      </c>
      <c r="F350" s="331" t="s">
        <v>1345</v>
      </c>
      <c r="G350" s="331" t="s">
        <v>347</v>
      </c>
      <c r="H350" s="331" t="s">
        <v>805</v>
      </c>
      <c r="I350" s="331" t="s">
        <v>804</v>
      </c>
      <c r="J350" s="331">
        <v>2024</v>
      </c>
      <c r="K350" s="331">
        <v>34916</v>
      </c>
      <c r="L350" s="331" t="s">
        <v>1766</v>
      </c>
    </row>
    <row r="351" spans="1:12" hidden="1">
      <c r="A351" s="331" t="s">
        <v>129</v>
      </c>
      <c r="B351" s="331" t="s">
        <v>295</v>
      </c>
      <c r="C351" s="331" t="s">
        <v>131</v>
      </c>
      <c r="D351" s="331" t="s">
        <v>16</v>
      </c>
      <c r="E351" s="331" t="s">
        <v>18</v>
      </c>
      <c r="F351" s="331" t="s">
        <v>1345</v>
      </c>
      <c r="G351" s="331" t="s">
        <v>347</v>
      </c>
      <c r="H351" s="331" t="s">
        <v>805</v>
      </c>
      <c r="I351" s="331" t="s">
        <v>804</v>
      </c>
      <c r="J351" s="331">
        <v>2024</v>
      </c>
      <c r="K351" s="331">
        <v>9877.2000000000007</v>
      </c>
      <c r="L351" s="331" t="s">
        <v>1766</v>
      </c>
    </row>
    <row r="352" spans="1:12" hidden="1">
      <c r="A352" s="331" t="s">
        <v>134</v>
      </c>
      <c r="B352" s="331" t="s">
        <v>295</v>
      </c>
      <c r="C352" s="331" t="s">
        <v>135</v>
      </c>
      <c r="D352" s="331" t="s">
        <v>22</v>
      </c>
      <c r="E352" s="331" t="s">
        <v>18</v>
      </c>
      <c r="F352" s="331" t="s">
        <v>1345</v>
      </c>
      <c r="G352" s="331" t="s">
        <v>347</v>
      </c>
      <c r="H352" s="331" t="s">
        <v>805</v>
      </c>
      <c r="I352" s="331" t="s">
        <v>804</v>
      </c>
      <c r="J352" s="331">
        <v>2024</v>
      </c>
      <c r="K352" s="331">
        <v>17388</v>
      </c>
      <c r="L352" s="331" t="s">
        <v>1766</v>
      </c>
    </row>
    <row r="353" spans="1:12" hidden="1">
      <c r="A353" s="331" t="s">
        <v>136</v>
      </c>
      <c r="B353" s="331" t="s">
        <v>295</v>
      </c>
      <c r="C353" s="331" t="s">
        <v>365</v>
      </c>
      <c r="D353" s="331" t="s">
        <v>22</v>
      </c>
      <c r="E353" s="331" t="s">
        <v>18</v>
      </c>
      <c r="F353" s="331" t="s">
        <v>1345</v>
      </c>
      <c r="G353" s="331" t="s">
        <v>347</v>
      </c>
      <c r="H353" s="331" t="s">
        <v>805</v>
      </c>
      <c r="I353" s="331" t="s">
        <v>804</v>
      </c>
      <c r="J353" s="331">
        <v>2024</v>
      </c>
      <c r="K353" s="331">
        <v>61567.32</v>
      </c>
      <c r="L353" s="331" t="s">
        <v>1766</v>
      </c>
    </row>
    <row r="354" spans="1:12" hidden="1">
      <c r="A354" s="331" t="s">
        <v>136</v>
      </c>
      <c r="B354" s="331" t="s">
        <v>295</v>
      </c>
      <c r="C354" s="331" t="s">
        <v>137</v>
      </c>
      <c r="D354" s="331" t="s">
        <v>16</v>
      </c>
      <c r="E354" s="331" t="s">
        <v>18</v>
      </c>
      <c r="F354" s="331" t="s">
        <v>1345</v>
      </c>
      <c r="G354" s="331" t="s">
        <v>347</v>
      </c>
      <c r="H354" s="331" t="s">
        <v>805</v>
      </c>
      <c r="I354" s="331" t="s">
        <v>804</v>
      </c>
      <c r="J354" s="331">
        <v>2024</v>
      </c>
      <c r="K354" s="331">
        <v>35340.33</v>
      </c>
      <c r="L354" s="331" t="s">
        <v>1766</v>
      </c>
    </row>
    <row r="355" spans="1:12" hidden="1">
      <c r="A355" s="331" t="s">
        <v>136</v>
      </c>
      <c r="B355" s="331" t="s">
        <v>295</v>
      </c>
      <c r="C355" s="331" t="s">
        <v>138</v>
      </c>
      <c r="D355" s="331" t="s">
        <v>16</v>
      </c>
      <c r="E355" s="331" t="s">
        <v>18</v>
      </c>
      <c r="F355" s="331" t="s">
        <v>1345</v>
      </c>
      <c r="G355" s="331" t="s">
        <v>347</v>
      </c>
      <c r="H355" s="331" t="s">
        <v>805</v>
      </c>
      <c r="I355" s="331" t="s">
        <v>804</v>
      </c>
      <c r="J355" s="331">
        <v>2024</v>
      </c>
      <c r="K355" s="331">
        <v>89899</v>
      </c>
      <c r="L355" s="331" t="s">
        <v>1766</v>
      </c>
    </row>
    <row r="356" spans="1:12" hidden="1">
      <c r="A356" s="331" t="s">
        <v>136</v>
      </c>
      <c r="B356" s="331" t="s">
        <v>295</v>
      </c>
      <c r="C356" s="331" t="s">
        <v>320</v>
      </c>
      <c r="D356" s="331" t="s">
        <v>16</v>
      </c>
      <c r="E356" s="331" t="s">
        <v>18</v>
      </c>
      <c r="F356" s="331" t="s">
        <v>1345</v>
      </c>
      <c r="G356" s="331" t="s">
        <v>347</v>
      </c>
      <c r="H356" s="331" t="s">
        <v>805</v>
      </c>
      <c r="I356" s="331" t="s">
        <v>804</v>
      </c>
      <c r="J356" s="331">
        <v>2024</v>
      </c>
      <c r="K356" s="331">
        <v>65000</v>
      </c>
      <c r="L356" s="331" t="s">
        <v>1766</v>
      </c>
    </row>
    <row r="357" spans="1:12" hidden="1">
      <c r="A357" s="331" t="s">
        <v>21</v>
      </c>
      <c r="B357" s="331" t="s">
        <v>295</v>
      </c>
      <c r="C357" s="331" t="s">
        <v>360</v>
      </c>
      <c r="D357" s="331" t="s">
        <v>22</v>
      </c>
      <c r="E357" s="331" t="s">
        <v>18</v>
      </c>
      <c r="F357" s="331" t="s">
        <v>1345</v>
      </c>
      <c r="G357" s="331" t="s">
        <v>347</v>
      </c>
      <c r="H357" s="331" t="s">
        <v>805</v>
      </c>
      <c r="I357" s="331" t="s">
        <v>804</v>
      </c>
      <c r="J357" s="331">
        <v>2024</v>
      </c>
      <c r="K357" s="331">
        <v>90000</v>
      </c>
      <c r="L357" s="331" t="s">
        <v>1766</v>
      </c>
    </row>
    <row r="358" spans="1:12" hidden="1">
      <c r="A358" s="331" t="s">
        <v>21</v>
      </c>
      <c r="B358" s="331" t="s">
        <v>295</v>
      </c>
      <c r="C358" s="331" t="s">
        <v>139</v>
      </c>
      <c r="D358" s="331" t="s">
        <v>16</v>
      </c>
      <c r="E358" s="331" t="s">
        <v>18</v>
      </c>
      <c r="F358" s="331" t="s">
        <v>1345</v>
      </c>
      <c r="G358" s="331" t="s">
        <v>347</v>
      </c>
      <c r="H358" s="331" t="s">
        <v>805</v>
      </c>
      <c r="I358" s="331" t="s">
        <v>804</v>
      </c>
      <c r="J358" s="331">
        <v>2024</v>
      </c>
      <c r="K358" s="331">
        <v>7463</v>
      </c>
      <c r="L358" s="331" t="s">
        <v>1766</v>
      </c>
    </row>
    <row r="359" spans="1:12" hidden="1">
      <c r="A359" s="331" t="s">
        <v>140</v>
      </c>
      <c r="B359" s="331" t="s">
        <v>295</v>
      </c>
      <c r="C359" s="331" t="s">
        <v>297</v>
      </c>
      <c r="D359" s="331" t="s">
        <v>13</v>
      </c>
      <c r="E359" s="331" t="s">
        <v>18</v>
      </c>
      <c r="F359" s="331" t="s">
        <v>1345</v>
      </c>
      <c r="G359" s="331" t="s">
        <v>347</v>
      </c>
      <c r="H359" s="331" t="s">
        <v>805</v>
      </c>
      <c r="I359" s="331" t="s">
        <v>804</v>
      </c>
      <c r="J359" s="331">
        <v>2024</v>
      </c>
      <c r="K359" s="331">
        <v>4067</v>
      </c>
      <c r="L359" s="331" t="s">
        <v>1766</v>
      </c>
    </row>
    <row r="360" spans="1:12" hidden="1">
      <c r="A360" s="331" t="s">
        <v>140</v>
      </c>
      <c r="B360" s="331" t="s">
        <v>295</v>
      </c>
      <c r="C360" s="331" t="s">
        <v>281</v>
      </c>
      <c r="D360" s="331" t="s">
        <v>13</v>
      </c>
      <c r="E360" s="331" t="s">
        <v>18</v>
      </c>
      <c r="F360" s="331" t="s">
        <v>1345</v>
      </c>
      <c r="G360" s="331" t="s">
        <v>347</v>
      </c>
      <c r="H360" s="331" t="s">
        <v>805</v>
      </c>
      <c r="I360" s="331" t="s">
        <v>804</v>
      </c>
      <c r="J360" s="331">
        <v>2024</v>
      </c>
      <c r="K360" s="331">
        <v>38600</v>
      </c>
      <c r="L360" s="331" t="s">
        <v>1766</v>
      </c>
    </row>
    <row r="361" spans="1:12" hidden="1">
      <c r="A361" s="331" t="s">
        <v>24</v>
      </c>
      <c r="B361" s="331" t="s">
        <v>295</v>
      </c>
      <c r="C361" s="331" t="s">
        <v>737</v>
      </c>
      <c r="D361" s="331" t="s">
        <v>16</v>
      </c>
      <c r="E361" s="331" t="s">
        <v>18</v>
      </c>
      <c r="F361" s="331" t="s">
        <v>1345</v>
      </c>
      <c r="G361" s="331" t="s">
        <v>347</v>
      </c>
      <c r="H361" s="331" t="s">
        <v>805</v>
      </c>
      <c r="I361" s="331" t="s">
        <v>804</v>
      </c>
      <c r="J361" s="331">
        <v>2024</v>
      </c>
      <c r="K361" s="331">
        <v>35000</v>
      </c>
      <c r="L361" s="331" t="s">
        <v>1766</v>
      </c>
    </row>
    <row r="362" spans="1:12" hidden="1">
      <c r="A362" s="331" t="s">
        <v>24</v>
      </c>
      <c r="B362" s="331" t="s">
        <v>295</v>
      </c>
      <c r="C362" s="331" t="s">
        <v>919</v>
      </c>
      <c r="D362" s="331" t="s">
        <v>13</v>
      </c>
      <c r="E362" s="331" t="s">
        <v>18</v>
      </c>
      <c r="F362" s="331" t="s">
        <v>1345</v>
      </c>
      <c r="G362" s="331" t="s">
        <v>347</v>
      </c>
      <c r="H362" s="331" t="s">
        <v>805</v>
      </c>
      <c r="I362" s="331" t="s">
        <v>804</v>
      </c>
      <c r="J362" s="331">
        <v>2024</v>
      </c>
      <c r="K362" s="331">
        <v>2160</v>
      </c>
      <c r="L362" s="331" t="s">
        <v>1766</v>
      </c>
    </row>
    <row r="363" spans="1:12" hidden="1">
      <c r="A363" s="331" t="s">
        <v>141</v>
      </c>
      <c r="B363" s="331" t="s">
        <v>295</v>
      </c>
      <c r="C363" s="331" t="s">
        <v>738</v>
      </c>
      <c r="D363" s="331" t="s">
        <v>59</v>
      </c>
      <c r="E363" s="331" t="s">
        <v>18</v>
      </c>
      <c r="F363" s="331" t="s">
        <v>1345</v>
      </c>
      <c r="G363" s="331" t="s">
        <v>347</v>
      </c>
      <c r="H363" s="331" t="s">
        <v>805</v>
      </c>
      <c r="I363" s="331" t="s">
        <v>804</v>
      </c>
      <c r="J363" s="331">
        <v>2024</v>
      </c>
      <c r="K363" s="331">
        <v>44000</v>
      </c>
      <c r="L363" s="331" t="s">
        <v>1766</v>
      </c>
    </row>
    <row r="364" spans="1:12" hidden="1">
      <c r="A364" s="331" t="s">
        <v>141</v>
      </c>
      <c r="B364" s="331" t="s">
        <v>295</v>
      </c>
      <c r="C364" s="331" t="s">
        <v>142</v>
      </c>
      <c r="D364" s="331" t="s">
        <v>15</v>
      </c>
      <c r="E364" s="331" t="s">
        <v>18</v>
      </c>
      <c r="F364" s="331" t="s">
        <v>1345</v>
      </c>
      <c r="G364" s="331" t="s">
        <v>347</v>
      </c>
      <c r="H364" s="331" t="s">
        <v>805</v>
      </c>
      <c r="I364" s="331" t="s">
        <v>804</v>
      </c>
      <c r="J364" s="331">
        <v>2024</v>
      </c>
      <c r="K364" s="331">
        <v>3638.2</v>
      </c>
      <c r="L364" s="331" t="s">
        <v>1766</v>
      </c>
    </row>
    <row r="365" spans="1:12" hidden="1">
      <c r="A365" s="331" t="s">
        <v>26</v>
      </c>
      <c r="B365" s="331" t="s">
        <v>295</v>
      </c>
      <c r="C365" s="331" t="s">
        <v>145</v>
      </c>
      <c r="D365" s="331" t="s">
        <v>31</v>
      </c>
      <c r="E365" s="331" t="s">
        <v>18</v>
      </c>
      <c r="F365" s="331" t="s">
        <v>1345</v>
      </c>
      <c r="G365" s="331" t="s">
        <v>347</v>
      </c>
      <c r="H365" s="331" t="s">
        <v>805</v>
      </c>
      <c r="I365" s="331" t="s">
        <v>804</v>
      </c>
      <c r="J365" s="331">
        <v>2024</v>
      </c>
      <c r="K365" s="331">
        <v>10000</v>
      </c>
      <c r="L365" s="331" t="s">
        <v>1766</v>
      </c>
    </row>
    <row r="366" spans="1:12" hidden="1">
      <c r="A366" s="331" t="s">
        <v>26</v>
      </c>
      <c r="B366" s="331" t="s">
        <v>295</v>
      </c>
      <c r="C366" s="331" t="s">
        <v>160</v>
      </c>
      <c r="D366" s="331" t="s">
        <v>31</v>
      </c>
      <c r="E366" s="331" t="s">
        <v>18</v>
      </c>
      <c r="F366" s="331" t="s">
        <v>1345</v>
      </c>
      <c r="G366" s="331" t="s">
        <v>347</v>
      </c>
      <c r="H366" s="331" t="s">
        <v>805</v>
      </c>
      <c r="I366" s="331" t="s">
        <v>804</v>
      </c>
      <c r="J366" s="331">
        <v>2024</v>
      </c>
      <c r="K366" s="331">
        <v>3102.5</v>
      </c>
      <c r="L366" s="331" t="s">
        <v>1766</v>
      </c>
    </row>
    <row r="367" spans="1:12" hidden="1">
      <c r="A367" s="331" t="s">
        <v>26</v>
      </c>
      <c r="B367" s="331" t="s">
        <v>295</v>
      </c>
      <c r="C367" s="331" t="s">
        <v>116</v>
      </c>
      <c r="D367" s="331" t="s">
        <v>27</v>
      </c>
      <c r="E367" s="331" t="s">
        <v>18</v>
      </c>
      <c r="F367" s="331" t="s">
        <v>1345</v>
      </c>
      <c r="G367" s="331" t="s">
        <v>347</v>
      </c>
      <c r="H367" s="331" t="s">
        <v>805</v>
      </c>
      <c r="I367" s="331" t="s">
        <v>804</v>
      </c>
      <c r="J367" s="331">
        <v>2024</v>
      </c>
      <c r="K367" s="331">
        <v>6459.84</v>
      </c>
      <c r="L367" s="331" t="s">
        <v>1766</v>
      </c>
    </row>
    <row r="368" spans="1:12" hidden="1">
      <c r="A368" s="331" t="s">
        <v>26</v>
      </c>
      <c r="B368" s="331" t="s">
        <v>295</v>
      </c>
      <c r="C368" s="331" t="s">
        <v>149</v>
      </c>
      <c r="D368" s="331" t="s">
        <v>27</v>
      </c>
      <c r="E368" s="331" t="s">
        <v>18</v>
      </c>
      <c r="F368" s="331" t="s">
        <v>1345</v>
      </c>
      <c r="G368" s="331" t="s">
        <v>347</v>
      </c>
      <c r="H368" s="331" t="s">
        <v>805</v>
      </c>
      <c r="I368" s="331" t="s">
        <v>804</v>
      </c>
      <c r="J368" s="331">
        <v>2024</v>
      </c>
      <c r="K368" s="331">
        <v>51820</v>
      </c>
      <c r="L368" s="331" t="s">
        <v>1766</v>
      </c>
    </row>
    <row r="369" spans="1:12" hidden="1">
      <c r="A369" s="331" t="s">
        <v>26</v>
      </c>
      <c r="B369" s="331" t="s">
        <v>295</v>
      </c>
      <c r="C369" s="331" t="s">
        <v>150</v>
      </c>
      <c r="D369" s="331" t="s">
        <v>27</v>
      </c>
      <c r="E369" s="331" t="s">
        <v>18</v>
      </c>
      <c r="F369" s="331" t="s">
        <v>1345</v>
      </c>
      <c r="G369" s="331" t="s">
        <v>347</v>
      </c>
      <c r="H369" s="331" t="s">
        <v>805</v>
      </c>
      <c r="I369" s="331" t="s">
        <v>804</v>
      </c>
      <c r="J369" s="331">
        <v>2024</v>
      </c>
      <c r="K369" s="331">
        <v>43265</v>
      </c>
      <c r="L369" s="331" t="s">
        <v>1766</v>
      </c>
    </row>
    <row r="370" spans="1:12" hidden="1">
      <c r="A370" s="331" t="s">
        <v>26</v>
      </c>
      <c r="B370" s="331" t="s">
        <v>295</v>
      </c>
      <c r="C370" s="331" t="s">
        <v>151</v>
      </c>
      <c r="D370" s="331" t="s">
        <v>27</v>
      </c>
      <c r="E370" s="331" t="s">
        <v>18</v>
      </c>
      <c r="F370" s="331" t="s">
        <v>1345</v>
      </c>
      <c r="G370" s="331" t="s">
        <v>347</v>
      </c>
      <c r="H370" s="331" t="s">
        <v>805</v>
      </c>
      <c r="I370" s="331" t="s">
        <v>804</v>
      </c>
      <c r="J370" s="331">
        <v>2024</v>
      </c>
      <c r="K370" s="331">
        <v>56676</v>
      </c>
      <c r="L370" s="331" t="s">
        <v>1766</v>
      </c>
    </row>
    <row r="371" spans="1:12" hidden="1">
      <c r="A371" s="331" t="s">
        <v>26</v>
      </c>
      <c r="B371" s="331" t="s">
        <v>295</v>
      </c>
      <c r="C371" s="331" t="s">
        <v>152</v>
      </c>
      <c r="D371" s="331" t="s">
        <v>27</v>
      </c>
      <c r="E371" s="331" t="s">
        <v>18</v>
      </c>
      <c r="F371" s="331" t="s">
        <v>1345</v>
      </c>
      <c r="G371" s="331" t="s">
        <v>347</v>
      </c>
      <c r="H371" s="331" t="s">
        <v>805</v>
      </c>
      <c r="I371" s="331" t="s">
        <v>804</v>
      </c>
      <c r="J371" s="331">
        <v>2024</v>
      </c>
      <c r="K371" s="331">
        <v>52557</v>
      </c>
      <c r="L371" s="331" t="s">
        <v>1766</v>
      </c>
    </row>
    <row r="372" spans="1:12" hidden="1">
      <c r="A372" s="331" t="s">
        <v>26</v>
      </c>
      <c r="B372" s="331" t="s">
        <v>295</v>
      </c>
      <c r="C372" s="331" t="s">
        <v>154</v>
      </c>
      <c r="D372" s="331" t="s">
        <v>27</v>
      </c>
      <c r="E372" s="331" t="s">
        <v>18</v>
      </c>
      <c r="F372" s="331" t="s">
        <v>1345</v>
      </c>
      <c r="G372" s="331" t="s">
        <v>347</v>
      </c>
      <c r="H372" s="331" t="s">
        <v>805</v>
      </c>
      <c r="I372" s="331" t="s">
        <v>804</v>
      </c>
      <c r="J372" s="331">
        <v>2024</v>
      </c>
      <c r="K372" s="331">
        <v>82176.960000000006</v>
      </c>
      <c r="L372" s="331" t="s">
        <v>1766</v>
      </c>
    </row>
    <row r="373" spans="1:12" hidden="1">
      <c r="A373" s="331" t="s">
        <v>26</v>
      </c>
      <c r="B373" s="331" t="s">
        <v>295</v>
      </c>
      <c r="C373" s="331" t="s">
        <v>155</v>
      </c>
      <c r="D373" s="331" t="s">
        <v>27</v>
      </c>
      <c r="E373" s="331" t="s">
        <v>18</v>
      </c>
      <c r="F373" s="331" t="s">
        <v>1345</v>
      </c>
      <c r="G373" s="331" t="s">
        <v>347</v>
      </c>
      <c r="H373" s="331" t="s">
        <v>805</v>
      </c>
      <c r="I373" s="331" t="s">
        <v>804</v>
      </c>
      <c r="J373" s="331">
        <v>2024</v>
      </c>
      <c r="K373" s="331">
        <v>32138.2</v>
      </c>
      <c r="L373" s="331" t="s">
        <v>1766</v>
      </c>
    </row>
    <row r="374" spans="1:12" hidden="1">
      <c r="A374" s="331" t="s">
        <v>26</v>
      </c>
      <c r="B374" s="331" t="s">
        <v>295</v>
      </c>
      <c r="C374" s="331" t="s">
        <v>156</v>
      </c>
      <c r="D374" s="331" t="s">
        <v>27</v>
      </c>
      <c r="E374" s="331" t="s">
        <v>18</v>
      </c>
      <c r="F374" s="331" t="s">
        <v>1345</v>
      </c>
      <c r="G374" s="331" t="s">
        <v>347</v>
      </c>
      <c r="H374" s="331" t="s">
        <v>805</v>
      </c>
      <c r="I374" s="331" t="s">
        <v>804</v>
      </c>
      <c r="J374" s="331">
        <v>2024</v>
      </c>
      <c r="K374" s="331">
        <v>34307.47</v>
      </c>
      <c r="L374" s="331" t="s">
        <v>1766</v>
      </c>
    </row>
    <row r="375" spans="1:12" hidden="1">
      <c r="A375" s="331" t="s">
        <v>26</v>
      </c>
      <c r="B375" s="331" t="s">
        <v>295</v>
      </c>
      <c r="C375" s="331" t="s">
        <v>157</v>
      </c>
      <c r="D375" s="331" t="s">
        <v>27</v>
      </c>
      <c r="E375" s="331" t="s">
        <v>18</v>
      </c>
      <c r="F375" s="331" t="s">
        <v>1345</v>
      </c>
      <c r="G375" s="331" t="s">
        <v>347</v>
      </c>
      <c r="H375" s="331" t="s">
        <v>805</v>
      </c>
      <c r="I375" s="331" t="s">
        <v>804</v>
      </c>
      <c r="J375" s="331">
        <v>2024</v>
      </c>
      <c r="K375" s="331">
        <v>32846</v>
      </c>
      <c r="L375" s="331" t="s">
        <v>1766</v>
      </c>
    </row>
    <row r="376" spans="1:12" hidden="1">
      <c r="A376" s="331" t="s">
        <v>26</v>
      </c>
      <c r="B376" s="331" t="s">
        <v>295</v>
      </c>
      <c r="C376" s="331" t="s">
        <v>160</v>
      </c>
      <c r="D376" s="331" t="s">
        <v>27</v>
      </c>
      <c r="E376" s="331" t="s">
        <v>18</v>
      </c>
      <c r="F376" s="331" t="s">
        <v>1345</v>
      </c>
      <c r="G376" s="331" t="s">
        <v>347</v>
      </c>
      <c r="H376" s="331" t="s">
        <v>805</v>
      </c>
      <c r="I376" s="331" t="s">
        <v>804</v>
      </c>
      <c r="J376" s="331">
        <v>2024</v>
      </c>
      <c r="K376" s="331">
        <v>25626</v>
      </c>
      <c r="L376" s="331" t="s">
        <v>1766</v>
      </c>
    </row>
    <row r="377" spans="1:12" hidden="1">
      <c r="A377" s="331" t="s">
        <v>26</v>
      </c>
      <c r="B377" s="331" t="s">
        <v>295</v>
      </c>
      <c r="C377" s="331" t="s">
        <v>315</v>
      </c>
      <c r="D377" s="331" t="s">
        <v>27</v>
      </c>
      <c r="E377" s="331" t="s">
        <v>18</v>
      </c>
      <c r="F377" s="331" t="s">
        <v>1345</v>
      </c>
      <c r="G377" s="331" t="s">
        <v>347</v>
      </c>
      <c r="H377" s="331" t="s">
        <v>805</v>
      </c>
      <c r="I377" s="331" t="s">
        <v>804</v>
      </c>
      <c r="J377" s="331">
        <v>2024</v>
      </c>
      <c r="K377" s="331">
        <v>41250</v>
      </c>
      <c r="L377" s="331" t="s">
        <v>1766</v>
      </c>
    </row>
    <row r="378" spans="1:12" hidden="1">
      <c r="A378" s="331" t="s">
        <v>26</v>
      </c>
      <c r="B378" s="331" t="s">
        <v>295</v>
      </c>
      <c r="C378" s="331" t="s">
        <v>159</v>
      </c>
      <c r="D378" s="331" t="s">
        <v>27</v>
      </c>
      <c r="E378" s="331" t="s">
        <v>18</v>
      </c>
      <c r="F378" s="331" t="s">
        <v>1345</v>
      </c>
      <c r="G378" s="331" t="s">
        <v>347</v>
      </c>
      <c r="H378" s="331" t="s">
        <v>805</v>
      </c>
      <c r="I378" s="331" t="s">
        <v>804</v>
      </c>
      <c r="J378" s="331">
        <v>2024</v>
      </c>
      <c r="K378" s="331">
        <v>6914.22</v>
      </c>
      <c r="L378" s="331" t="s">
        <v>1766</v>
      </c>
    </row>
    <row r="379" spans="1:12" hidden="1">
      <c r="A379" s="331" t="s">
        <v>26</v>
      </c>
      <c r="B379" s="331" t="s">
        <v>295</v>
      </c>
      <c r="C379" s="331" t="s">
        <v>739</v>
      </c>
      <c r="D379" s="331" t="s">
        <v>27</v>
      </c>
      <c r="E379" s="331" t="s">
        <v>18</v>
      </c>
      <c r="F379" s="331" t="s">
        <v>1345</v>
      </c>
      <c r="G379" s="331" t="s">
        <v>347</v>
      </c>
      <c r="H379" s="331" t="s">
        <v>805</v>
      </c>
      <c r="I379" s="331" t="s">
        <v>804</v>
      </c>
      <c r="J379" s="331">
        <v>2024</v>
      </c>
      <c r="K379" s="331">
        <v>35217</v>
      </c>
      <c r="L379" s="331" t="s">
        <v>1766</v>
      </c>
    </row>
    <row r="380" spans="1:12" hidden="1">
      <c r="A380" s="331" t="s">
        <v>26</v>
      </c>
      <c r="B380" s="331" t="s">
        <v>295</v>
      </c>
      <c r="C380" s="331" t="s">
        <v>920</v>
      </c>
      <c r="D380" s="331" t="s">
        <v>27</v>
      </c>
      <c r="E380" s="331" t="s">
        <v>18</v>
      </c>
      <c r="F380" s="331" t="s">
        <v>1345</v>
      </c>
      <c r="G380" s="331" t="s">
        <v>347</v>
      </c>
      <c r="H380" s="331" t="s">
        <v>805</v>
      </c>
      <c r="I380" s="331" t="s">
        <v>804</v>
      </c>
      <c r="J380" s="331">
        <v>2024</v>
      </c>
      <c r="K380" s="331">
        <v>46780</v>
      </c>
      <c r="L380" s="331" t="s">
        <v>1766</v>
      </c>
    </row>
    <row r="381" spans="1:12" hidden="1">
      <c r="A381" s="331" t="s">
        <v>26</v>
      </c>
      <c r="B381" s="331" t="s">
        <v>295</v>
      </c>
      <c r="C381" s="331" t="s">
        <v>144</v>
      </c>
      <c r="D381" s="331" t="s">
        <v>22</v>
      </c>
      <c r="E381" s="331" t="s">
        <v>18</v>
      </c>
      <c r="F381" s="331" t="s">
        <v>1345</v>
      </c>
      <c r="G381" s="331" t="s">
        <v>347</v>
      </c>
      <c r="H381" s="331" t="s">
        <v>805</v>
      </c>
      <c r="I381" s="331" t="s">
        <v>804</v>
      </c>
      <c r="J381" s="331">
        <v>2024</v>
      </c>
      <c r="K381" s="331">
        <v>5223</v>
      </c>
      <c r="L381" s="331" t="s">
        <v>1766</v>
      </c>
    </row>
    <row r="382" spans="1:12" hidden="1">
      <c r="A382" s="331" t="s">
        <v>26</v>
      </c>
      <c r="B382" s="331" t="s">
        <v>295</v>
      </c>
      <c r="C382" s="331" t="s">
        <v>362</v>
      </c>
      <c r="D382" s="331" t="s">
        <v>16</v>
      </c>
      <c r="E382" s="331" t="s">
        <v>18</v>
      </c>
      <c r="F382" s="331" t="s">
        <v>1345</v>
      </c>
      <c r="G382" s="331" t="s">
        <v>347</v>
      </c>
      <c r="H382" s="331" t="s">
        <v>805</v>
      </c>
      <c r="I382" s="331" t="s">
        <v>804</v>
      </c>
      <c r="J382" s="331">
        <v>2024</v>
      </c>
      <c r="K382" s="331">
        <v>14454</v>
      </c>
      <c r="L382" s="331" t="s">
        <v>1766</v>
      </c>
    </row>
    <row r="383" spans="1:12" hidden="1">
      <c r="A383" s="331" t="s">
        <v>26</v>
      </c>
      <c r="B383" s="331" t="s">
        <v>295</v>
      </c>
      <c r="C383" s="331" t="s">
        <v>776</v>
      </c>
      <c r="D383" s="331" t="s">
        <v>16</v>
      </c>
      <c r="E383" s="331" t="s">
        <v>18</v>
      </c>
      <c r="F383" s="331" t="s">
        <v>1345</v>
      </c>
      <c r="G383" s="331" t="s">
        <v>347</v>
      </c>
      <c r="H383" s="331" t="s">
        <v>805</v>
      </c>
      <c r="I383" s="331" t="s">
        <v>804</v>
      </c>
      <c r="J383" s="331">
        <v>2024</v>
      </c>
      <c r="K383" s="331">
        <v>46000</v>
      </c>
      <c r="L383" s="331" t="s">
        <v>1766</v>
      </c>
    </row>
    <row r="384" spans="1:12" hidden="1">
      <c r="A384" s="331" t="s">
        <v>26</v>
      </c>
      <c r="B384" s="331" t="s">
        <v>295</v>
      </c>
      <c r="C384" s="331" t="s">
        <v>741</v>
      </c>
      <c r="D384" s="331" t="s">
        <v>16</v>
      </c>
      <c r="E384" s="331" t="s">
        <v>18</v>
      </c>
      <c r="F384" s="331" t="s">
        <v>1345</v>
      </c>
      <c r="G384" s="331" t="s">
        <v>347</v>
      </c>
      <c r="H384" s="331" t="s">
        <v>805</v>
      </c>
      <c r="I384" s="331" t="s">
        <v>804</v>
      </c>
      <c r="J384" s="331">
        <v>2024</v>
      </c>
      <c r="K384" s="331">
        <v>1042.8399999999999</v>
      </c>
      <c r="L384" s="331" t="s">
        <v>1766</v>
      </c>
    </row>
    <row r="385" spans="1:12" hidden="1">
      <c r="A385" s="331" t="s">
        <v>113</v>
      </c>
      <c r="B385" s="331" t="s">
        <v>295</v>
      </c>
      <c r="C385" s="331" t="s">
        <v>353</v>
      </c>
      <c r="D385" s="331" t="s">
        <v>59</v>
      </c>
      <c r="E385" s="331" t="s">
        <v>18</v>
      </c>
      <c r="F385" s="331" t="s">
        <v>1345</v>
      </c>
      <c r="G385" s="331" t="s">
        <v>347</v>
      </c>
      <c r="H385" s="331" t="s">
        <v>805</v>
      </c>
      <c r="I385" s="331" t="s">
        <v>804</v>
      </c>
      <c r="J385" s="331">
        <v>2024</v>
      </c>
      <c r="K385" s="331">
        <v>28674.99</v>
      </c>
      <c r="L385" s="331" t="s">
        <v>1766</v>
      </c>
    </row>
    <row r="386" spans="1:12" hidden="1">
      <c r="A386" s="331" t="s">
        <v>113</v>
      </c>
      <c r="B386" s="331" t="s">
        <v>295</v>
      </c>
      <c r="C386" s="331" t="s">
        <v>161</v>
      </c>
      <c r="D386" s="331" t="s">
        <v>31</v>
      </c>
      <c r="E386" s="331" t="s">
        <v>18</v>
      </c>
      <c r="F386" s="331" t="s">
        <v>1345</v>
      </c>
      <c r="G386" s="331" t="s">
        <v>347</v>
      </c>
      <c r="H386" s="331" t="s">
        <v>805</v>
      </c>
      <c r="I386" s="331" t="s">
        <v>804</v>
      </c>
      <c r="J386" s="331">
        <v>2024</v>
      </c>
      <c r="K386" s="331">
        <v>95139.02</v>
      </c>
      <c r="L386" s="331" t="s">
        <v>1766</v>
      </c>
    </row>
    <row r="387" spans="1:12" hidden="1">
      <c r="A387" s="331" t="s">
        <v>113</v>
      </c>
      <c r="B387" s="331" t="s">
        <v>295</v>
      </c>
      <c r="C387" s="331" t="s">
        <v>162</v>
      </c>
      <c r="D387" s="331" t="s">
        <v>31</v>
      </c>
      <c r="E387" s="331" t="s">
        <v>18</v>
      </c>
      <c r="F387" s="331" t="s">
        <v>1345</v>
      </c>
      <c r="G387" s="331" t="s">
        <v>347</v>
      </c>
      <c r="H387" s="331" t="s">
        <v>805</v>
      </c>
      <c r="I387" s="331" t="s">
        <v>804</v>
      </c>
      <c r="J387" s="331">
        <v>2024</v>
      </c>
      <c r="K387" s="331">
        <v>118600</v>
      </c>
      <c r="L387" s="331" t="s">
        <v>1766</v>
      </c>
    </row>
    <row r="388" spans="1:12" hidden="1">
      <c r="A388" s="331" t="s">
        <v>113</v>
      </c>
      <c r="B388" s="331" t="s">
        <v>295</v>
      </c>
      <c r="C388" s="331" t="s">
        <v>163</v>
      </c>
      <c r="D388" s="331" t="s">
        <v>31</v>
      </c>
      <c r="E388" s="331" t="s">
        <v>18</v>
      </c>
      <c r="F388" s="331" t="s">
        <v>1345</v>
      </c>
      <c r="G388" s="331" t="s">
        <v>347</v>
      </c>
      <c r="H388" s="331" t="s">
        <v>805</v>
      </c>
      <c r="I388" s="331" t="s">
        <v>804</v>
      </c>
      <c r="J388" s="331">
        <v>2024</v>
      </c>
      <c r="K388" s="331">
        <v>120000</v>
      </c>
      <c r="L388" s="331" t="s">
        <v>1766</v>
      </c>
    </row>
    <row r="389" spans="1:12" hidden="1">
      <c r="A389" s="331" t="s">
        <v>113</v>
      </c>
      <c r="B389" s="331" t="s">
        <v>295</v>
      </c>
      <c r="C389" s="331" t="s">
        <v>115</v>
      </c>
      <c r="D389" s="331" t="s">
        <v>15</v>
      </c>
      <c r="E389" s="331" t="s">
        <v>18</v>
      </c>
      <c r="F389" s="331" t="s">
        <v>1345</v>
      </c>
      <c r="G389" s="331" t="s">
        <v>347</v>
      </c>
      <c r="H389" s="331" t="s">
        <v>805</v>
      </c>
      <c r="I389" s="331" t="s">
        <v>804</v>
      </c>
      <c r="J389" s="331">
        <v>2024</v>
      </c>
      <c r="K389" s="331">
        <v>31325.14</v>
      </c>
      <c r="L389" s="331" t="s">
        <v>1766</v>
      </c>
    </row>
    <row r="390" spans="1:12" hidden="1">
      <c r="A390" s="331" t="s">
        <v>113</v>
      </c>
      <c r="B390" s="331" t="s">
        <v>295</v>
      </c>
      <c r="C390" s="331" t="s">
        <v>742</v>
      </c>
      <c r="D390" s="331" t="s">
        <v>15</v>
      </c>
      <c r="E390" s="331" t="s">
        <v>18</v>
      </c>
      <c r="F390" s="331" t="s">
        <v>1345</v>
      </c>
      <c r="G390" s="331" t="s">
        <v>347</v>
      </c>
      <c r="H390" s="331" t="s">
        <v>805</v>
      </c>
      <c r="I390" s="331" t="s">
        <v>804</v>
      </c>
      <c r="J390" s="331">
        <v>2024</v>
      </c>
      <c r="K390" s="331">
        <v>70957.440000000002</v>
      </c>
      <c r="L390" s="331" t="s">
        <v>1766</v>
      </c>
    </row>
    <row r="391" spans="1:12" hidden="1">
      <c r="A391" s="331" t="s">
        <v>113</v>
      </c>
      <c r="B391" s="331" t="s">
        <v>295</v>
      </c>
      <c r="C391" s="331" t="s">
        <v>168</v>
      </c>
      <c r="D391" s="331" t="s">
        <v>15</v>
      </c>
      <c r="E391" s="331" t="s">
        <v>18</v>
      </c>
      <c r="F391" s="331" t="s">
        <v>1345</v>
      </c>
      <c r="G391" s="331" t="s">
        <v>347</v>
      </c>
      <c r="H391" s="331" t="s">
        <v>805</v>
      </c>
      <c r="I391" s="331" t="s">
        <v>804</v>
      </c>
      <c r="J391" s="331">
        <v>2024</v>
      </c>
      <c r="K391" s="331">
        <v>197711.6</v>
      </c>
      <c r="L391" s="331" t="s">
        <v>1766</v>
      </c>
    </row>
    <row r="392" spans="1:12" hidden="1">
      <c r="A392" s="331" t="s">
        <v>113</v>
      </c>
      <c r="B392" s="331" t="s">
        <v>295</v>
      </c>
      <c r="C392" s="331" t="s">
        <v>777</v>
      </c>
      <c r="D392" s="331" t="s">
        <v>15</v>
      </c>
      <c r="E392" s="331" t="s">
        <v>18</v>
      </c>
      <c r="F392" s="331" t="s">
        <v>1345</v>
      </c>
      <c r="G392" s="331" t="s">
        <v>347</v>
      </c>
      <c r="H392" s="331" t="s">
        <v>805</v>
      </c>
      <c r="I392" s="331" t="s">
        <v>804</v>
      </c>
      <c r="J392" s="331">
        <v>2024</v>
      </c>
      <c r="K392" s="331">
        <v>50000</v>
      </c>
      <c r="L392" s="331" t="s">
        <v>1766</v>
      </c>
    </row>
    <row r="393" spans="1:12" hidden="1">
      <c r="A393" s="331" t="s">
        <v>113</v>
      </c>
      <c r="B393" s="331" t="s">
        <v>295</v>
      </c>
      <c r="C393" s="331" t="s">
        <v>744</v>
      </c>
      <c r="D393" s="331" t="s">
        <v>15</v>
      </c>
      <c r="E393" s="331" t="s">
        <v>18</v>
      </c>
      <c r="F393" s="331" t="s">
        <v>1345</v>
      </c>
      <c r="G393" s="331" t="s">
        <v>347</v>
      </c>
      <c r="H393" s="331" t="s">
        <v>805</v>
      </c>
      <c r="I393" s="331" t="s">
        <v>804</v>
      </c>
      <c r="J393" s="331">
        <v>2024</v>
      </c>
      <c r="K393" s="331">
        <v>100691.03</v>
      </c>
      <c r="L393" s="331" t="s">
        <v>1766</v>
      </c>
    </row>
    <row r="394" spans="1:12" hidden="1">
      <c r="A394" s="331" t="s">
        <v>113</v>
      </c>
      <c r="B394" s="331" t="s">
        <v>295</v>
      </c>
      <c r="C394" s="331" t="s">
        <v>169</v>
      </c>
      <c r="D394" s="331" t="s">
        <v>15</v>
      </c>
      <c r="E394" s="331" t="s">
        <v>18</v>
      </c>
      <c r="F394" s="331" t="s">
        <v>1345</v>
      </c>
      <c r="G394" s="331" t="s">
        <v>347</v>
      </c>
      <c r="H394" s="331" t="s">
        <v>805</v>
      </c>
      <c r="I394" s="331" t="s">
        <v>804</v>
      </c>
      <c r="J394" s="331">
        <v>2024</v>
      </c>
      <c r="K394" s="331">
        <v>11250</v>
      </c>
      <c r="L394" s="331" t="s">
        <v>1766</v>
      </c>
    </row>
    <row r="395" spans="1:12" hidden="1">
      <c r="A395" s="331" t="s">
        <v>113</v>
      </c>
      <c r="B395" s="331" t="s">
        <v>295</v>
      </c>
      <c r="C395" s="331" t="s">
        <v>164</v>
      </c>
      <c r="D395" s="331" t="s">
        <v>27</v>
      </c>
      <c r="E395" s="331" t="s">
        <v>18</v>
      </c>
      <c r="F395" s="331" t="s">
        <v>1345</v>
      </c>
      <c r="G395" s="331" t="s">
        <v>347</v>
      </c>
      <c r="H395" s="331" t="s">
        <v>805</v>
      </c>
      <c r="I395" s="331" t="s">
        <v>804</v>
      </c>
      <c r="J395" s="331">
        <v>2024</v>
      </c>
      <c r="K395" s="331">
        <v>22000</v>
      </c>
      <c r="L395" s="331" t="s">
        <v>1766</v>
      </c>
    </row>
    <row r="396" spans="1:12" hidden="1">
      <c r="A396" s="331" t="s">
        <v>113</v>
      </c>
      <c r="B396" s="331" t="s">
        <v>295</v>
      </c>
      <c r="C396" s="331" t="s">
        <v>353</v>
      </c>
      <c r="D396" s="331" t="s">
        <v>16</v>
      </c>
      <c r="E396" s="331" t="s">
        <v>18</v>
      </c>
      <c r="F396" s="331" t="s">
        <v>1345</v>
      </c>
      <c r="G396" s="331" t="s">
        <v>347</v>
      </c>
      <c r="H396" s="331" t="s">
        <v>805</v>
      </c>
      <c r="I396" s="331" t="s">
        <v>804</v>
      </c>
      <c r="J396" s="331">
        <v>2024</v>
      </c>
      <c r="K396" s="331">
        <v>10000</v>
      </c>
      <c r="L396" s="331" t="s">
        <v>1766</v>
      </c>
    </row>
    <row r="397" spans="1:12" hidden="1">
      <c r="A397" s="331" t="s">
        <v>29</v>
      </c>
      <c r="B397" s="331" t="s">
        <v>295</v>
      </c>
      <c r="C397" s="331" t="s">
        <v>171</v>
      </c>
      <c r="D397" s="331" t="s">
        <v>15</v>
      </c>
      <c r="E397" s="331" t="s">
        <v>18</v>
      </c>
      <c r="F397" s="331" t="s">
        <v>1345</v>
      </c>
      <c r="G397" s="331" t="s">
        <v>347</v>
      </c>
      <c r="H397" s="331" t="s">
        <v>805</v>
      </c>
      <c r="I397" s="331" t="s">
        <v>804</v>
      </c>
      <c r="J397" s="331">
        <v>2024</v>
      </c>
      <c r="K397" s="331">
        <v>65143</v>
      </c>
      <c r="L397" s="331" t="s">
        <v>1766</v>
      </c>
    </row>
    <row r="398" spans="1:12" hidden="1">
      <c r="A398" s="331" t="s">
        <v>29</v>
      </c>
      <c r="B398" s="331" t="s">
        <v>295</v>
      </c>
      <c r="C398" s="331" t="s">
        <v>179</v>
      </c>
      <c r="D398" s="331" t="s">
        <v>22</v>
      </c>
      <c r="E398" s="331" t="s">
        <v>18</v>
      </c>
      <c r="F398" s="331" t="s">
        <v>1345</v>
      </c>
      <c r="G398" s="331" t="s">
        <v>347</v>
      </c>
      <c r="H398" s="331" t="s">
        <v>805</v>
      </c>
      <c r="I398" s="331" t="s">
        <v>804</v>
      </c>
      <c r="J398" s="331">
        <v>2024</v>
      </c>
      <c r="K398" s="331">
        <v>33634</v>
      </c>
      <c r="L398" s="331" t="s">
        <v>1766</v>
      </c>
    </row>
    <row r="399" spans="1:12" hidden="1">
      <c r="A399" s="331" t="s">
        <v>29</v>
      </c>
      <c r="B399" s="331" t="s">
        <v>295</v>
      </c>
      <c r="C399" s="331" t="s">
        <v>176</v>
      </c>
      <c r="D399" s="331" t="s">
        <v>16</v>
      </c>
      <c r="E399" s="331" t="s">
        <v>18</v>
      </c>
      <c r="F399" s="331" t="s">
        <v>1345</v>
      </c>
      <c r="G399" s="331" t="s">
        <v>347</v>
      </c>
      <c r="H399" s="331" t="s">
        <v>805</v>
      </c>
      <c r="I399" s="331" t="s">
        <v>804</v>
      </c>
      <c r="J399" s="331">
        <v>2024</v>
      </c>
      <c r="K399" s="331">
        <v>125483.35</v>
      </c>
      <c r="L399" s="331" t="s">
        <v>1766</v>
      </c>
    </row>
    <row r="400" spans="1:12" hidden="1">
      <c r="A400" s="331" t="s">
        <v>29</v>
      </c>
      <c r="B400" s="331" t="s">
        <v>295</v>
      </c>
      <c r="C400" s="331" t="s">
        <v>180</v>
      </c>
      <c r="D400" s="331" t="s">
        <v>16</v>
      </c>
      <c r="E400" s="331" t="s">
        <v>18</v>
      </c>
      <c r="F400" s="331" t="s">
        <v>1345</v>
      </c>
      <c r="G400" s="331" t="s">
        <v>347</v>
      </c>
      <c r="H400" s="331" t="s">
        <v>805</v>
      </c>
      <c r="I400" s="331" t="s">
        <v>804</v>
      </c>
      <c r="J400" s="331">
        <v>2024</v>
      </c>
      <c r="K400" s="331">
        <v>43458.13</v>
      </c>
      <c r="L400" s="331" t="s">
        <v>1766</v>
      </c>
    </row>
    <row r="401" spans="1:12" hidden="1">
      <c r="A401" s="331" t="s">
        <v>29</v>
      </c>
      <c r="B401" s="331" t="s">
        <v>295</v>
      </c>
      <c r="C401" s="331" t="s">
        <v>181</v>
      </c>
      <c r="D401" s="331" t="s">
        <v>16</v>
      </c>
      <c r="E401" s="331" t="s">
        <v>18</v>
      </c>
      <c r="F401" s="331" t="s">
        <v>1345</v>
      </c>
      <c r="G401" s="331" t="s">
        <v>347</v>
      </c>
      <c r="H401" s="331" t="s">
        <v>805</v>
      </c>
      <c r="I401" s="331" t="s">
        <v>804</v>
      </c>
      <c r="J401" s="331">
        <v>2024</v>
      </c>
      <c r="K401" s="331">
        <v>43458.13</v>
      </c>
      <c r="L401" s="331" t="s">
        <v>1766</v>
      </c>
    </row>
    <row r="402" spans="1:12" hidden="1">
      <c r="A402" s="331" t="s">
        <v>183</v>
      </c>
      <c r="B402" s="331" t="s">
        <v>295</v>
      </c>
      <c r="C402" s="331" t="s">
        <v>282</v>
      </c>
      <c r="D402" s="331" t="s">
        <v>15</v>
      </c>
      <c r="E402" s="331" t="s">
        <v>18</v>
      </c>
      <c r="F402" s="331" t="s">
        <v>1345</v>
      </c>
      <c r="G402" s="331" t="s">
        <v>347</v>
      </c>
      <c r="H402" s="331" t="s">
        <v>805</v>
      </c>
      <c r="I402" s="331" t="s">
        <v>804</v>
      </c>
      <c r="J402" s="331">
        <v>2024</v>
      </c>
      <c r="K402" s="331">
        <v>27403.18</v>
      </c>
      <c r="L402" s="331" t="s">
        <v>1766</v>
      </c>
    </row>
    <row r="403" spans="1:12" hidden="1">
      <c r="A403" s="331" t="s">
        <v>183</v>
      </c>
      <c r="B403" s="331" t="s">
        <v>295</v>
      </c>
      <c r="C403" s="331" t="s">
        <v>748</v>
      </c>
      <c r="D403" s="331" t="s">
        <v>15</v>
      </c>
      <c r="E403" s="331" t="s">
        <v>18</v>
      </c>
      <c r="F403" s="331" t="s">
        <v>1345</v>
      </c>
      <c r="G403" s="331" t="s">
        <v>347</v>
      </c>
      <c r="H403" s="331" t="s">
        <v>805</v>
      </c>
      <c r="I403" s="331" t="s">
        <v>804</v>
      </c>
      <c r="J403" s="331">
        <v>2024</v>
      </c>
      <c r="K403" s="331">
        <v>32500</v>
      </c>
      <c r="L403" s="331" t="s">
        <v>1766</v>
      </c>
    </row>
    <row r="404" spans="1:12" hidden="1">
      <c r="A404" s="331" t="s">
        <v>183</v>
      </c>
      <c r="B404" s="331" t="s">
        <v>295</v>
      </c>
      <c r="C404" s="331" t="s">
        <v>751</v>
      </c>
      <c r="D404" s="331" t="s">
        <v>16</v>
      </c>
      <c r="E404" s="331" t="s">
        <v>18</v>
      </c>
      <c r="F404" s="331" t="s">
        <v>1345</v>
      </c>
      <c r="G404" s="331" t="s">
        <v>347</v>
      </c>
      <c r="H404" s="331" t="s">
        <v>805</v>
      </c>
      <c r="I404" s="331" t="s">
        <v>804</v>
      </c>
      <c r="J404" s="331">
        <v>2024</v>
      </c>
      <c r="K404" s="331">
        <v>35369</v>
      </c>
      <c r="L404" s="331" t="s">
        <v>1766</v>
      </c>
    </row>
    <row r="405" spans="1:12" hidden="1">
      <c r="A405" s="331" t="s">
        <v>30</v>
      </c>
      <c r="B405" s="331" t="s">
        <v>295</v>
      </c>
      <c r="C405" s="331" t="s">
        <v>898</v>
      </c>
      <c r="D405" s="331" t="s">
        <v>31</v>
      </c>
      <c r="E405" s="331" t="s">
        <v>18</v>
      </c>
      <c r="F405" s="331" t="s">
        <v>1345</v>
      </c>
      <c r="G405" s="331" t="s">
        <v>347</v>
      </c>
      <c r="H405" s="331" t="s">
        <v>805</v>
      </c>
      <c r="I405" s="331" t="s">
        <v>804</v>
      </c>
      <c r="J405" s="331">
        <v>2024</v>
      </c>
      <c r="K405" s="331">
        <v>40525.730000000003</v>
      </c>
      <c r="L405" s="331" t="s">
        <v>1766</v>
      </c>
    </row>
    <row r="406" spans="1:12" hidden="1">
      <c r="A406" s="331" t="s">
        <v>30</v>
      </c>
      <c r="B406" s="331" t="s">
        <v>295</v>
      </c>
      <c r="C406" s="331" t="s">
        <v>316</v>
      </c>
      <c r="D406" s="331" t="s">
        <v>31</v>
      </c>
      <c r="E406" s="331" t="s">
        <v>18</v>
      </c>
      <c r="F406" s="331" t="s">
        <v>1345</v>
      </c>
      <c r="G406" s="331" t="s">
        <v>347</v>
      </c>
      <c r="H406" s="331" t="s">
        <v>805</v>
      </c>
      <c r="I406" s="331" t="s">
        <v>804</v>
      </c>
      <c r="J406" s="331">
        <v>2024</v>
      </c>
      <c r="K406" s="331">
        <v>46515.66</v>
      </c>
      <c r="L406" s="331" t="s">
        <v>1766</v>
      </c>
    </row>
    <row r="407" spans="1:12" hidden="1">
      <c r="A407" s="331" t="s">
        <v>30</v>
      </c>
      <c r="B407" s="331" t="s">
        <v>295</v>
      </c>
      <c r="C407" s="331" t="s">
        <v>317</v>
      </c>
      <c r="D407" s="331" t="s">
        <v>31</v>
      </c>
      <c r="E407" s="331" t="s">
        <v>18</v>
      </c>
      <c r="F407" s="331" t="s">
        <v>1345</v>
      </c>
      <c r="G407" s="331" t="s">
        <v>347</v>
      </c>
      <c r="H407" s="331" t="s">
        <v>805</v>
      </c>
      <c r="I407" s="331" t="s">
        <v>804</v>
      </c>
      <c r="J407" s="331">
        <v>2024</v>
      </c>
      <c r="K407" s="331">
        <v>-15000</v>
      </c>
      <c r="L407" s="331" t="s">
        <v>1766</v>
      </c>
    </row>
    <row r="408" spans="1:12" hidden="1">
      <c r="A408" s="331" t="s">
        <v>30</v>
      </c>
      <c r="B408" s="331" t="s">
        <v>295</v>
      </c>
      <c r="C408" s="331" t="s">
        <v>184</v>
      </c>
      <c r="D408" s="331" t="s">
        <v>31</v>
      </c>
      <c r="E408" s="331" t="s">
        <v>18</v>
      </c>
      <c r="F408" s="331" t="s">
        <v>1345</v>
      </c>
      <c r="G408" s="331" t="s">
        <v>347</v>
      </c>
      <c r="H408" s="331" t="s">
        <v>805</v>
      </c>
      <c r="I408" s="331" t="s">
        <v>804</v>
      </c>
      <c r="J408" s="331">
        <v>2024</v>
      </c>
      <c r="K408" s="331">
        <v>56040.24</v>
      </c>
      <c r="L408" s="331" t="s">
        <v>1766</v>
      </c>
    </row>
    <row r="409" spans="1:12" hidden="1">
      <c r="A409" s="331" t="s">
        <v>30</v>
      </c>
      <c r="B409" s="331" t="s">
        <v>295</v>
      </c>
      <c r="C409" s="331" t="s">
        <v>899</v>
      </c>
      <c r="D409" s="331" t="s">
        <v>31</v>
      </c>
      <c r="E409" s="331" t="s">
        <v>18</v>
      </c>
      <c r="F409" s="331" t="s">
        <v>1345</v>
      </c>
      <c r="G409" s="331" t="s">
        <v>347</v>
      </c>
      <c r="H409" s="331" t="s">
        <v>805</v>
      </c>
      <c r="I409" s="331" t="s">
        <v>804</v>
      </c>
      <c r="J409" s="331">
        <v>2024</v>
      </c>
      <c r="K409" s="331">
        <v>40000</v>
      </c>
      <c r="L409" s="331" t="s">
        <v>1766</v>
      </c>
    </row>
    <row r="410" spans="1:12" hidden="1">
      <c r="A410" s="331" t="s">
        <v>30</v>
      </c>
      <c r="B410" s="331" t="s">
        <v>295</v>
      </c>
      <c r="C410" s="331" t="s">
        <v>900</v>
      </c>
      <c r="D410" s="331" t="s">
        <v>31</v>
      </c>
      <c r="E410" s="331" t="s">
        <v>18</v>
      </c>
      <c r="F410" s="331" t="s">
        <v>1345</v>
      </c>
      <c r="G410" s="331" t="s">
        <v>347</v>
      </c>
      <c r="H410" s="331" t="s">
        <v>805</v>
      </c>
      <c r="I410" s="331" t="s">
        <v>804</v>
      </c>
      <c r="J410" s="331">
        <v>2024</v>
      </c>
      <c r="K410" s="331">
        <v>26400</v>
      </c>
      <c r="L410" s="331" t="s">
        <v>1766</v>
      </c>
    </row>
    <row r="411" spans="1:12" hidden="1">
      <c r="A411" s="331" t="s">
        <v>30</v>
      </c>
      <c r="B411" s="331" t="s">
        <v>295</v>
      </c>
      <c r="C411" s="331" t="s">
        <v>317</v>
      </c>
      <c r="D411" s="331" t="s">
        <v>16</v>
      </c>
      <c r="E411" s="331" t="s">
        <v>18</v>
      </c>
      <c r="F411" s="331" t="s">
        <v>1345</v>
      </c>
      <c r="G411" s="331" t="s">
        <v>347</v>
      </c>
      <c r="H411" s="331" t="s">
        <v>805</v>
      </c>
      <c r="I411" s="331" t="s">
        <v>804</v>
      </c>
      <c r="J411" s="331">
        <v>2024</v>
      </c>
      <c r="K411" s="331">
        <v>45000</v>
      </c>
      <c r="L411" s="331" t="s">
        <v>1766</v>
      </c>
    </row>
    <row r="412" spans="1:12" hidden="1">
      <c r="A412" s="331" t="s">
        <v>186</v>
      </c>
      <c r="B412" s="331" t="s">
        <v>295</v>
      </c>
      <c r="C412" s="331" t="s">
        <v>298</v>
      </c>
      <c r="D412" s="331" t="s">
        <v>31</v>
      </c>
      <c r="E412" s="331" t="s">
        <v>18</v>
      </c>
      <c r="F412" s="331" t="s">
        <v>1345</v>
      </c>
      <c r="G412" s="331" t="s">
        <v>347</v>
      </c>
      <c r="H412" s="331" t="s">
        <v>805</v>
      </c>
      <c r="I412" s="331" t="s">
        <v>804</v>
      </c>
      <c r="J412" s="331">
        <v>2024</v>
      </c>
      <c r="K412" s="331">
        <v>33231</v>
      </c>
      <c r="L412" s="331" t="s">
        <v>1766</v>
      </c>
    </row>
    <row r="413" spans="1:12" hidden="1">
      <c r="A413" s="331" t="s">
        <v>188</v>
      </c>
      <c r="B413" s="331" t="s">
        <v>295</v>
      </c>
      <c r="C413" s="331" t="s">
        <v>189</v>
      </c>
      <c r="D413" s="331" t="s">
        <v>31</v>
      </c>
      <c r="E413" s="331" t="s">
        <v>18</v>
      </c>
      <c r="F413" s="331" t="s">
        <v>1345</v>
      </c>
      <c r="G413" s="331" t="s">
        <v>347</v>
      </c>
      <c r="H413" s="331" t="s">
        <v>805</v>
      </c>
      <c r="I413" s="331" t="s">
        <v>804</v>
      </c>
      <c r="J413" s="331">
        <v>2024</v>
      </c>
      <c r="K413" s="331">
        <v>85500</v>
      </c>
      <c r="L413" s="331" t="s">
        <v>1766</v>
      </c>
    </row>
    <row r="414" spans="1:12" hidden="1">
      <c r="A414" s="331" t="s">
        <v>188</v>
      </c>
      <c r="B414" s="331" t="s">
        <v>295</v>
      </c>
      <c r="C414" s="331" t="s">
        <v>782</v>
      </c>
      <c r="D414" s="331" t="s">
        <v>16</v>
      </c>
      <c r="E414" s="331" t="s">
        <v>18</v>
      </c>
      <c r="F414" s="331" t="s">
        <v>1345</v>
      </c>
      <c r="G414" s="331" t="s">
        <v>347</v>
      </c>
      <c r="H414" s="331" t="s">
        <v>805</v>
      </c>
      <c r="I414" s="331" t="s">
        <v>804</v>
      </c>
      <c r="J414" s="331">
        <v>2024</v>
      </c>
      <c r="K414" s="331">
        <v>48000</v>
      </c>
      <c r="L414" s="331" t="s">
        <v>1766</v>
      </c>
    </row>
    <row r="415" spans="1:12" hidden="1">
      <c r="A415" s="331" t="s">
        <v>283</v>
      </c>
      <c r="B415" s="331" t="s">
        <v>295</v>
      </c>
      <c r="C415" s="331" t="s">
        <v>783</v>
      </c>
      <c r="D415" s="331" t="s">
        <v>59</v>
      </c>
      <c r="E415" s="331" t="s">
        <v>18</v>
      </c>
      <c r="F415" s="331" t="s">
        <v>1345</v>
      </c>
      <c r="G415" s="331" t="s">
        <v>347</v>
      </c>
      <c r="H415" s="331" t="s">
        <v>805</v>
      </c>
      <c r="I415" s="331" t="s">
        <v>804</v>
      </c>
      <c r="J415" s="331">
        <v>2024</v>
      </c>
      <c r="K415" s="331">
        <v>24000</v>
      </c>
      <c r="L415" s="331" t="s">
        <v>1766</v>
      </c>
    </row>
    <row r="416" spans="1:12" hidden="1">
      <c r="A416" s="331" t="s">
        <v>283</v>
      </c>
      <c r="B416" s="331" t="s">
        <v>295</v>
      </c>
      <c r="C416" s="331" t="s">
        <v>784</v>
      </c>
      <c r="D416" s="331" t="s">
        <v>59</v>
      </c>
      <c r="E416" s="331" t="s">
        <v>18</v>
      </c>
      <c r="F416" s="331" t="s">
        <v>1345</v>
      </c>
      <c r="G416" s="331" t="s">
        <v>347</v>
      </c>
      <c r="H416" s="331" t="s">
        <v>805</v>
      </c>
      <c r="I416" s="331" t="s">
        <v>804</v>
      </c>
      <c r="J416" s="331">
        <v>2024</v>
      </c>
      <c r="K416" s="331">
        <v>24000</v>
      </c>
      <c r="L416" s="331" t="s">
        <v>1766</v>
      </c>
    </row>
    <row r="417" spans="1:12" hidden="1">
      <c r="A417" s="331" t="s">
        <v>283</v>
      </c>
      <c r="B417" s="331" t="s">
        <v>295</v>
      </c>
      <c r="C417" s="331" t="s">
        <v>284</v>
      </c>
      <c r="D417" s="331" t="s">
        <v>13</v>
      </c>
      <c r="E417" s="331" t="s">
        <v>18</v>
      </c>
      <c r="F417" s="331" t="s">
        <v>1345</v>
      </c>
      <c r="G417" s="331" t="s">
        <v>347</v>
      </c>
      <c r="H417" s="331" t="s">
        <v>805</v>
      </c>
      <c r="I417" s="331" t="s">
        <v>804</v>
      </c>
      <c r="J417" s="331">
        <v>2024</v>
      </c>
      <c r="K417" s="331">
        <v>10845</v>
      </c>
      <c r="L417" s="331" t="s">
        <v>1766</v>
      </c>
    </row>
    <row r="418" spans="1:12" hidden="1">
      <c r="A418" s="331" t="s">
        <v>191</v>
      </c>
      <c r="B418" s="331" t="s">
        <v>295</v>
      </c>
      <c r="C418" s="331" t="s">
        <v>299</v>
      </c>
      <c r="D418" s="331" t="s">
        <v>46</v>
      </c>
      <c r="E418" s="331" t="s">
        <v>18</v>
      </c>
      <c r="F418" s="331" t="s">
        <v>1345</v>
      </c>
      <c r="G418" s="331" t="s">
        <v>347</v>
      </c>
      <c r="H418" s="331" t="s">
        <v>805</v>
      </c>
      <c r="I418" s="331" t="s">
        <v>804</v>
      </c>
      <c r="J418" s="331">
        <v>2024</v>
      </c>
      <c r="K418" s="331">
        <v>22000</v>
      </c>
      <c r="L418" s="331" t="s">
        <v>1766</v>
      </c>
    </row>
    <row r="419" spans="1:12" hidden="1">
      <c r="A419" s="331" t="s">
        <v>191</v>
      </c>
      <c r="B419" s="331" t="s">
        <v>295</v>
      </c>
      <c r="C419" s="331" t="s">
        <v>757</v>
      </c>
      <c r="D419" s="331" t="s">
        <v>46</v>
      </c>
      <c r="E419" s="331" t="s">
        <v>18</v>
      </c>
      <c r="F419" s="331" t="s">
        <v>1345</v>
      </c>
      <c r="G419" s="331" t="s">
        <v>347</v>
      </c>
      <c r="H419" s="331" t="s">
        <v>805</v>
      </c>
      <c r="I419" s="331" t="s">
        <v>804</v>
      </c>
      <c r="J419" s="331">
        <v>2024</v>
      </c>
      <c r="K419" s="331">
        <v>40500</v>
      </c>
      <c r="L419" s="331" t="s">
        <v>1766</v>
      </c>
    </row>
    <row r="420" spans="1:12" hidden="1">
      <c r="A420" s="331" t="s">
        <v>191</v>
      </c>
      <c r="B420" s="331" t="s">
        <v>295</v>
      </c>
      <c r="C420" s="331" t="s">
        <v>785</v>
      </c>
      <c r="D420" s="331" t="s">
        <v>59</v>
      </c>
      <c r="E420" s="331" t="s">
        <v>18</v>
      </c>
      <c r="F420" s="331" t="s">
        <v>1345</v>
      </c>
      <c r="G420" s="331" t="s">
        <v>347</v>
      </c>
      <c r="H420" s="331" t="s">
        <v>805</v>
      </c>
      <c r="I420" s="331" t="s">
        <v>804</v>
      </c>
      <c r="J420" s="331">
        <v>2024</v>
      </c>
      <c r="K420" s="331">
        <v>24000</v>
      </c>
      <c r="L420" s="331" t="s">
        <v>1766</v>
      </c>
    </row>
    <row r="421" spans="1:12" hidden="1">
      <c r="A421" s="331" t="s">
        <v>192</v>
      </c>
      <c r="B421" s="331" t="s">
        <v>295</v>
      </c>
      <c r="C421" s="331" t="s">
        <v>194</v>
      </c>
      <c r="D421" s="331" t="s">
        <v>16</v>
      </c>
      <c r="E421" s="331" t="s">
        <v>18</v>
      </c>
      <c r="F421" s="331" t="s">
        <v>1345</v>
      </c>
      <c r="G421" s="331" t="s">
        <v>347</v>
      </c>
      <c r="H421" s="331" t="s">
        <v>805</v>
      </c>
      <c r="I421" s="331" t="s">
        <v>804</v>
      </c>
      <c r="J421" s="331">
        <v>2024</v>
      </c>
      <c r="K421" s="331">
        <v>33600</v>
      </c>
      <c r="L421" s="331" t="s">
        <v>1766</v>
      </c>
    </row>
    <row r="422" spans="1:12" hidden="1">
      <c r="A422" s="331" t="s">
        <v>192</v>
      </c>
      <c r="B422" s="331" t="s">
        <v>295</v>
      </c>
      <c r="C422" s="331" t="s">
        <v>322</v>
      </c>
      <c r="D422" s="331" t="s">
        <v>16</v>
      </c>
      <c r="E422" s="331" t="s">
        <v>18</v>
      </c>
      <c r="F422" s="331" t="s">
        <v>1345</v>
      </c>
      <c r="G422" s="331" t="s">
        <v>347</v>
      </c>
      <c r="H422" s="331" t="s">
        <v>805</v>
      </c>
      <c r="I422" s="331" t="s">
        <v>804</v>
      </c>
      <c r="J422" s="331">
        <v>2024</v>
      </c>
      <c r="K422" s="331">
        <v>40000</v>
      </c>
      <c r="L422" s="331" t="s">
        <v>1766</v>
      </c>
    </row>
    <row r="423" spans="1:12" hidden="1">
      <c r="A423" s="331" t="s">
        <v>285</v>
      </c>
      <c r="B423" s="331" t="s">
        <v>295</v>
      </c>
      <c r="C423" s="331" t="s">
        <v>286</v>
      </c>
      <c r="D423" s="331" t="s">
        <v>59</v>
      </c>
      <c r="E423" s="331" t="s">
        <v>18</v>
      </c>
      <c r="F423" s="331" t="s">
        <v>1345</v>
      </c>
      <c r="G423" s="331" t="s">
        <v>347</v>
      </c>
      <c r="H423" s="331" t="s">
        <v>805</v>
      </c>
      <c r="I423" s="331" t="s">
        <v>804</v>
      </c>
      <c r="J423" s="331">
        <v>2024</v>
      </c>
      <c r="K423" s="331">
        <v>29594.5</v>
      </c>
      <c r="L423" s="331" t="s">
        <v>1766</v>
      </c>
    </row>
    <row r="424" spans="1:12" hidden="1">
      <c r="A424" s="331" t="s">
        <v>786</v>
      </c>
      <c r="B424" s="331" t="s">
        <v>295</v>
      </c>
      <c r="C424" s="331" t="s">
        <v>787</v>
      </c>
      <c r="D424" s="331" t="s">
        <v>16</v>
      </c>
      <c r="E424" s="331" t="s">
        <v>18</v>
      </c>
      <c r="F424" s="331" t="s">
        <v>1345</v>
      </c>
      <c r="G424" s="331" t="s">
        <v>347</v>
      </c>
      <c r="H424" s="331" t="s">
        <v>805</v>
      </c>
      <c r="I424" s="331" t="s">
        <v>804</v>
      </c>
      <c r="J424" s="331">
        <v>2024</v>
      </c>
      <c r="K424" s="331">
        <v>45000</v>
      </c>
      <c r="L424" s="331" t="s">
        <v>1766</v>
      </c>
    </row>
    <row r="425" spans="1:12" hidden="1">
      <c r="A425" s="331" t="s">
        <v>199</v>
      </c>
      <c r="B425" s="331" t="s">
        <v>295</v>
      </c>
      <c r="C425" s="331" t="s">
        <v>759</v>
      </c>
      <c r="D425" s="331" t="s">
        <v>59</v>
      </c>
      <c r="E425" s="331" t="s">
        <v>18</v>
      </c>
      <c r="F425" s="331" t="s">
        <v>1345</v>
      </c>
      <c r="G425" s="331" t="s">
        <v>347</v>
      </c>
      <c r="H425" s="331" t="s">
        <v>805</v>
      </c>
      <c r="I425" s="331" t="s">
        <v>804</v>
      </c>
      <c r="J425" s="331">
        <v>2024</v>
      </c>
      <c r="K425" s="331">
        <v>43000</v>
      </c>
      <c r="L425" s="331" t="s">
        <v>1766</v>
      </c>
    </row>
    <row r="426" spans="1:12" hidden="1">
      <c r="A426" s="331" t="s">
        <v>199</v>
      </c>
      <c r="B426" s="331" t="s">
        <v>295</v>
      </c>
      <c r="C426" s="331" t="s">
        <v>200</v>
      </c>
      <c r="D426" s="331" t="s">
        <v>22</v>
      </c>
      <c r="E426" s="331" t="s">
        <v>18</v>
      </c>
      <c r="F426" s="331" t="s">
        <v>1345</v>
      </c>
      <c r="G426" s="331" t="s">
        <v>347</v>
      </c>
      <c r="H426" s="331" t="s">
        <v>805</v>
      </c>
      <c r="I426" s="331" t="s">
        <v>804</v>
      </c>
      <c r="J426" s="331">
        <v>2024</v>
      </c>
      <c r="K426" s="331">
        <v>1523.5</v>
      </c>
      <c r="L426" s="331" t="s">
        <v>1766</v>
      </c>
    </row>
    <row r="427" spans="1:12" hidden="1">
      <c r="A427" s="331" t="s">
        <v>36</v>
      </c>
      <c r="B427" s="331" t="s">
        <v>295</v>
      </c>
      <c r="C427" s="331" t="s">
        <v>760</v>
      </c>
      <c r="D427" s="331" t="s">
        <v>31</v>
      </c>
      <c r="E427" s="331" t="s">
        <v>18</v>
      </c>
      <c r="F427" s="331" t="s">
        <v>1345</v>
      </c>
      <c r="G427" s="331" t="s">
        <v>347</v>
      </c>
      <c r="H427" s="331" t="s">
        <v>805</v>
      </c>
      <c r="I427" s="331" t="s">
        <v>804</v>
      </c>
      <c r="J427" s="331">
        <v>2024</v>
      </c>
      <c r="K427" s="331">
        <v>30000</v>
      </c>
      <c r="L427" s="331" t="s">
        <v>1766</v>
      </c>
    </row>
    <row r="428" spans="1:12" hidden="1">
      <c r="A428" s="331" t="s">
        <v>205</v>
      </c>
      <c r="B428" s="331" t="s">
        <v>295</v>
      </c>
      <c r="C428" s="331" t="s">
        <v>207</v>
      </c>
      <c r="D428" s="331" t="s">
        <v>31</v>
      </c>
      <c r="E428" s="331" t="s">
        <v>18</v>
      </c>
      <c r="F428" s="331" t="s">
        <v>1345</v>
      </c>
      <c r="G428" s="331" t="s">
        <v>347</v>
      </c>
      <c r="H428" s="331" t="s">
        <v>805</v>
      </c>
      <c r="I428" s="331" t="s">
        <v>804</v>
      </c>
      <c r="J428" s="331">
        <v>2024</v>
      </c>
      <c r="K428" s="331">
        <v>20000</v>
      </c>
      <c r="L428" s="331" t="s">
        <v>1766</v>
      </c>
    </row>
    <row r="429" spans="1:12" hidden="1">
      <c r="A429" s="331" t="s">
        <v>205</v>
      </c>
      <c r="B429" s="331" t="s">
        <v>295</v>
      </c>
      <c r="C429" s="331" t="s">
        <v>762</v>
      </c>
      <c r="D429" s="331" t="s">
        <v>16</v>
      </c>
      <c r="E429" s="331" t="s">
        <v>18</v>
      </c>
      <c r="F429" s="331" t="s">
        <v>1345</v>
      </c>
      <c r="G429" s="331" t="s">
        <v>347</v>
      </c>
      <c r="H429" s="331" t="s">
        <v>805</v>
      </c>
      <c r="I429" s="331" t="s">
        <v>804</v>
      </c>
      <c r="J429" s="331">
        <v>2024</v>
      </c>
      <c r="K429" s="331">
        <v>47443.58</v>
      </c>
      <c r="L429" s="331" t="s">
        <v>1766</v>
      </c>
    </row>
    <row r="430" spans="1:12" hidden="1">
      <c r="A430" s="331" t="s">
        <v>38</v>
      </c>
      <c r="B430" s="331" t="s">
        <v>295</v>
      </c>
      <c r="C430" s="331" t="s">
        <v>208</v>
      </c>
      <c r="D430" s="331" t="s">
        <v>13</v>
      </c>
      <c r="E430" s="331" t="s">
        <v>18</v>
      </c>
      <c r="F430" s="331" t="s">
        <v>1345</v>
      </c>
      <c r="G430" s="331" t="s">
        <v>347</v>
      </c>
      <c r="H430" s="331" t="s">
        <v>805</v>
      </c>
      <c r="I430" s="331" t="s">
        <v>804</v>
      </c>
      <c r="J430" s="331">
        <v>2024</v>
      </c>
      <c r="K430" s="331">
        <v>73042.149999999994</v>
      </c>
      <c r="L430" s="331" t="s">
        <v>1766</v>
      </c>
    </row>
    <row r="431" spans="1:12" hidden="1">
      <c r="A431" s="331" t="s">
        <v>40</v>
      </c>
      <c r="B431" s="331" t="s">
        <v>295</v>
      </c>
      <c r="C431" s="331" t="s">
        <v>350</v>
      </c>
      <c r="D431" s="331" t="s">
        <v>16</v>
      </c>
      <c r="E431" s="331" t="s">
        <v>18</v>
      </c>
      <c r="F431" s="331" t="s">
        <v>1345</v>
      </c>
      <c r="G431" s="331" t="s">
        <v>347</v>
      </c>
      <c r="H431" s="331" t="s">
        <v>805</v>
      </c>
      <c r="I431" s="331" t="s">
        <v>804</v>
      </c>
      <c r="J431" s="331">
        <v>2024</v>
      </c>
      <c r="K431" s="331">
        <v>49699.9</v>
      </c>
      <c r="L431" s="331" t="s">
        <v>1766</v>
      </c>
    </row>
    <row r="432" spans="1:12" hidden="1">
      <c r="A432" s="331" t="s">
        <v>210</v>
      </c>
      <c r="B432" s="331" t="s">
        <v>295</v>
      </c>
      <c r="C432" s="331" t="s">
        <v>354</v>
      </c>
      <c r="D432" s="331" t="s">
        <v>31</v>
      </c>
      <c r="E432" s="331" t="s">
        <v>18</v>
      </c>
      <c r="F432" s="331" t="s">
        <v>1345</v>
      </c>
      <c r="G432" s="331" t="s">
        <v>347</v>
      </c>
      <c r="H432" s="331" t="s">
        <v>805</v>
      </c>
      <c r="I432" s="331" t="s">
        <v>804</v>
      </c>
      <c r="J432" s="331">
        <v>2024</v>
      </c>
      <c r="K432" s="331">
        <v>75249.91</v>
      </c>
      <c r="L432" s="331" t="s">
        <v>1766</v>
      </c>
    </row>
    <row r="433" spans="1:12" hidden="1">
      <c r="A433" s="331" t="s">
        <v>210</v>
      </c>
      <c r="B433" s="331" t="s">
        <v>295</v>
      </c>
      <c r="C433" s="331" t="s">
        <v>348</v>
      </c>
      <c r="D433" s="331" t="s">
        <v>31</v>
      </c>
      <c r="E433" s="331" t="s">
        <v>18</v>
      </c>
      <c r="F433" s="331" t="s">
        <v>1345</v>
      </c>
      <c r="G433" s="331" t="s">
        <v>347</v>
      </c>
      <c r="H433" s="331" t="s">
        <v>805</v>
      </c>
      <c r="I433" s="331" t="s">
        <v>804</v>
      </c>
      <c r="J433" s="331">
        <v>2024</v>
      </c>
      <c r="K433" s="331">
        <v>41871</v>
      </c>
      <c r="L433" s="331" t="s">
        <v>1766</v>
      </c>
    </row>
    <row r="434" spans="1:12" hidden="1">
      <c r="A434" s="331" t="s">
        <v>210</v>
      </c>
      <c r="B434" s="331" t="s">
        <v>295</v>
      </c>
      <c r="C434" s="331" t="s">
        <v>348</v>
      </c>
      <c r="D434" s="331" t="s">
        <v>16</v>
      </c>
      <c r="E434" s="331" t="s">
        <v>18</v>
      </c>
      <c r="F434" s="331" t="s">
        <v>1345</v>
      </c>
      <c r="G434" s="331" t="s">
        <v>347</v>
      </c>
      <c r="H434" s="331" t="s">
        <v>805</v>
      </c>
      <c r="I434" s="331" t="s">
        <v>804</v>
      </c>
      <c r="J434" s="331">
        <v>2024</v>
      </c>
      <c r="K434" s="331">
        <v>116986</v>
      </c>
      <c r="L434" s="331" t="s">
        <v>1766</v>
      </c>
    </row>
    <row r="435" spans="1:12" hidden="1">
      <c r="A435" s="331" t="s">
        <v>211</v>
      </c>
      <c r="B435" s="331" t="s">
        <v>295</v>
      </c>
      <c r="C435" s="331" t="s">
        <v>300</v>
      </c>
      <c r="D435" s="331" t="s">
        <v>16</v>
      </c>
      <c r="E435" s="331" t="s">
        <v>18</v>
      </c>
      <c r="F435" s="331" t="s">
        <v>1345</v>
      </c>
      <c r="G435" s="331" t="s">
        <v>347</v>
      </c>
      <c r="H435" s="331" t="s">
        <v>805</v>
      </c>
      <c r="I435" s="331" t="s">
        <v>804</v>
      </c>
      <c r="J435" s="331">
        <v>2024</v>
      </c>
      <c r="K435" s="331">
        <v>36000</v>
      </c>
      <c r="L435" s="331" t="s">
        <v>1766</v>
      </c>
    </row>
    <row r="436" spans="1:12" hidden="1">
      <c r="A436" s="331" t="s">
        <v>287</v>
      </c>
      <c r="B436" s="331" t="s">
        <v>295</v>
      </c>
      <c r="C436" s="331" t="s">
        <v>288</v>
      </c>
      <c r="D436" s="331" t="s">
        <v>31</v>
      </c>
      <c r="E436" s="331" t="s">
        <v>18</v>
      </c>
      <c r="F436" s="331" t="s">
        <v>1345</v>
      </c>
      <c r="G436" s="331" t="s">
        <v>347</v>
      </c>
      <c r="H436" s="331" t="s">
        <v>805</v>
      </c>
      <c r="I436" s="331" t="s">
        <v>804</v>
      </c>
      <c r="J436" s="331">
        <v>2024</v>
      </c>
      <c r="K436" s="331">
        <v>59000</v>
      </c>
      <c r="L436" s="331" t="s">
        <v>1766</v>
      </c>
    </row>
    <row r="437" spans="1:12" hidden="1">
      <c r="A437" s="331" t="s">
        <v>212</v>
      </c>
      <c r="B437" s="331" t="s">
        <v>295</v>
      </c>
      <c r="C437" s="331" t="s">
        <v>358</v>
      </c>
      <c r="D437" s="331" t="s">
        <v>22</v>
      </c>
      <c r="E437" s="331" t="s">
        <v>18</v>
      </c>
      <c r="F437" s="331" t="s">
        <v>1345</v>
      </c>
      <c r="G437" s="331" t="s">
        <v>347</v>
      </c>
      <c r="H437" s="331" t="s">
        <v>805</v>
      </c>
      <c r="I437" s="331" t="s">
        <v>804</v>
      </c>
      <c r="J437" s="331">
        <v>2024</v>
      </c>
      <c r="K437" s="331">
        <v>41804.400000000001</v>
      </c>
      <c r="L437" s="331" t="s">
        <v>1766</v>
      </c>
    </row>
    <row r="438" spans="1:12" hidden="1">
      <c r="A438" s="331" t="s">
        <v>42</v>
      </c>
      <c r="B438" s="331" t="s">
        <v>295</v>
      </c>
      <c r="C438" s="331" t="s">
        <v>301</v>
      </c>
      <c r="D438" s="331" t="s">
        <v>16</v>
      </c>
      <c r="E438" s="331" t="s">
        <v>18</v>
      </c>
      <c r="F438" s="331" t="s">
        <v>1345</v>
      </c>
      <c r="G438" s="331" t="s">
        <v>347</v>
      </c>
      <c r="H438" s="331" t="s">
        <v>805</v>
      </c>
      <c r="I438" s="331" t="s">
        <v>804</v>
      </c>
      <c r="J438" s="331">
        <v>2024</v>
      </c>
      <c r="K438" s="331">
        <v>35027.040000000001</v>
      </c>
      <c r="L438" s="331" t="s">
        <v>1766</v>
      </c>
    </row>
    <row r="439" spans="1:12" hidden="1">
      <c r="A439" s="331" t="s">
        <v>215</v>
      </c>
      <c r="B439" s="331" t="s">
        <v>295</v>
      </c>
      <c r="C439" s="331" t="s">
        <v>217</v>
      </c>
      <c r="D439" s="331" t="s">
        <v>16</v>
      </c>
      <c r="E439" s="331" t="s">
        <v>18</v>
      </c>
      <c r="F439" s="331" t="s">
        <v>1345</v>
      </c>
      <c r="G439" s="331" t="s">
        <v>347</v>
      </c>
      <c r="H439" s="331" t="s">
        <v>805</v>
      </c>
      <c r="I439" s="331" t="s">
        <v>804</v>
      </c>
      <c r="J439" s="331">
        <v>2024</v>
      </c>
      <c r="K439" s="331">
        <v>192819.13</v>
      </c>
      <c r="L439" s="331" t="s">
        <v>1766</v>
      </c>
    </row>
    <row r="440" spans="1:12" hidden="1">
      <c r="A440" s="331" t="s">
        <v>215</v>
      </c>
      <c r="B440" s="331" t="s">
        <v>295</v>
      </c>
      <c r="C440" s="331" t="s">
        <v>216</v>
      </c>
      <c r="D440" s="331" t="s">
        <v>16</v>
      </c>
      <c r="E440" s="331" t="s">
        <v>18</v>
      </c>
      <c r="F440" s="331" t="s">
        <v>1345</v>
      </c>
      <c r="G440" s="331" t="s">
        <v>347</v>
      </c>
      <c r="H440" s="331" t="s">
        <v>805</v>
      </c>
      <c r="I440" s="331" t="s">
        <v>804</v>
      </c>
      <c r="J440" s="331">
        <v>2024</v>
      </c>
      <c r="K440" s="331">
        <v>35739.99</v>
      </c>
      <c r="L440" s="331" t="s">
        <v>1766</v>
      </c>
    </row>
    <row r="441" spans="1:12" hidden="1">
      <c r="A441" s="331" t="s">
        <v>215</v>
      </c>
      <c r="B441" s="331" t="s">
        <v>295</v>
      </c>
      <c r="C441" s="331" t="s">
        <v>217</v>
      </c>
      <c r="D441" s="331" t="s">
        <v>13</v>
      </c>
      <c r="E441" s="331" t="s">
        <v>18</v>
      </c>
      <c r="F441" s="331" t="s">
        <v>1345</v>
      </c>
      <c r="G441" s="331" t="s">
        <v>347</v>
      </c>
      <c r="H441" s="331" t="s">
        <v>805</v>
      </c>
      <c r="I441" s="331" t="s">
        <v>804</v>
      </c>
      <c r="J441" s="331">
        <v>2024</v>
      </c>
      <c r="K441" s="331">
        <v>177180.11</v>
      </c>
      <c r="L441" s="331" t="s">
        <v>1766</v>
      </c>
    </row>
    <row r="442" spans="1:12" hidden="1">
      <c r="A442" s="331" t="s">
        <v>222</v>
      </c>
      <c r="B442" s="331" t="s">
        <v>295</v>
      </c>
      <c r="C442" s="331" t="s">
        <v>778</v>
      </c>
      <c r="D442" s="331" t="s">
        <v>46</v>
      </c>
      <c r="E442" s="331" t="s">
        <v>18</v>
      </c>
      <c r="F442" s="331" t="s">
        <v>1345</v>
      </c>
      <c r="G442" s="331" t="s">
        <v>347</v>
      </c>
      <c r="H442" s="331" t="s">
        <v>805</v>
      </c>
      <c r="I442" s="331" t="s">
        <v>804</v>
      </c>
      <c r="J442" s="331">
        <v>2024</v>
      </c>
      <c r="K442" s="331">
        <v>19900</v>
      </c>
      <c r="L442" s="331" t="s">
        <v>1766</v>
      </c>
    </row>
    <row r="443" spans="1:12" hidden="1">
      <c r="A443" s="331" t="s">
        <v>222</v>
      </c>
      <c r="B443" s="331" t="s">
        <v>295</v>
      </c>
      <c r="C443" s="331" t="s">
        <v>223</v>
      </c>
      <c r="D443" s="331" t="s">
        <v>16</v>
      </c>
      <c r="E443" s="331" t="s">
        <v>18</v>
      </c>
      <c r="F443" s="331" t="s">
        <v>1345</v>
      </c>
      <c r="G443" s="331" t="s">
        <v>347</v>
      </c>
      <c r="H443" s="331" t="s">
        <v>805</v>
      </c>
      <c r="I443" s="331" t="s">
        <v>804</v>
      </c>
      <c r="J443" s="331">
        <v>2024</v>
      </c>
      <c r="K443" s="331">
        <v>14688</v>
      </c>
      <c r="L443" s="331" t="s">
        <v>1766</v>
      </c>
    </row>
    <row r="444" spans="1:12" hidden="1">
      <c r="A444" s="331" t="s">
        <v>324</v>
      </c>
      <c r="B444" s="331" t="s">
        <v>295</v>
      </c>
      <c r="C444" s="331" t="s">
        <v>767</v>
      </c>
      <c r="D444" s="331" t="s">
        <v>46</v>
      </c>
      <c r="E444" s="331" t="s">
        <v>18</v>
      </c>
      <c r="F444" s="331" t="s">
        <v>1345</v>
      </c>
      <c r="G444" s="331" t="s">
        <v>347</v>
      </c>
      <c r="H444" s="331" t="s">
        <v>805</v>
      </c>
      <c r="I444" s="331" t="s">
        <v>804</v>
      </c>
      <c r="J444" s="331">
        <v>2024</v>
      </c>
      <c r="K444" s="331">
        <v>25000</v>
      </c>
      <c r="L444" s="331" t="s">
        <v>1766</v>
      </c>
    </row>
    <row r="445" spans="1:12" hidden="1">
      <c r="A445" s="331" t="s">
        <v>224</v>
      </c>
      <c r="B445" s="331" t="s">
        <v>295</v>
      </c>
      <c r="C445" s="331" t="s">
        <v>225</v>
      </c>
      <c r="D445" s="331" t="s">
        <v>13</v>
      </c>
      <c r="E445" s="331" t="s">
        <v>18</v>
      </c>
      <c r="F445" s="331" t="s">
        <v>1345</v>
      </c>
      <c r="G445" s="331" t="s">
        <v>347</v>
      </c>
      <c r="H445" s="331" t="s">
        <v>805</v>
      </c>
      <c r="I445" s="331" t="s">
        <v>804</v>
      </c>
      <c r="J445" s="331">
        <v>2024</v>
      </c>
      <c r="K445" s="331">
        <v>529500</v>
      </c>
      <c r="L445" s="331" t="s">
        <v>1766</v>
      </c>
    </row>
    <row r="446" spans="1:12" hidden="1">
      <c r="A446" s="331" t="s">
        <v>226</v>
      </c>
      <c r="B446" s="331" t="s">
        <v>295</v>
      </c>
      <c r="C446" s="331" t="s">
        <v>768</v>
      </c>
      <c r="D446" s="331" t="s">
        <v>46</v>
      </c>
      <c r="E446" s="331" t="s">
        <v>18</v>
      </c>
      <c r="F446" s="331" t="s">
        <v>1345</v>
      </c>
      <c r="G446" s="331" t="s">
        <v>347</v>
      </c>
      <c r="H446" s="331" t="s">
        <v>805</v>
      </c>
      <c r="I446" s="331" t="s">
        <v>804</v>
      </c>
      <c r="J446" s="331">
        <v>2024</v>
      </c>
      <c r="K446" s="331">
        <v>179866</v>
      </c>
      <c r="L446" s="331" t="s">
        <v>1766</v>
      </c>
    </row>
    <row r="447" spans="1:12" hidden="1">
      <c r="A447" s="331" t="s">
        <v>10</v>
      </c>
      <c r="B447" s="331" t="s">
        <v>295</v>
      </c>
      <c r="C447" s="331" t="s">
        <v>370</v>
      </c>
      <c r="D447" s="331" t="s">
        <v>13</v>
      </c>
      <c r="E447" s="331" t="s">
        <v>18</v>
      </c>
      <c r="F447" s="331" t="s">
        <v>1345</v>
      </c>
      <c r="G447" s="331" t="s">
        <v>347</v>
      </c>
      <c r="H447" s="331" t="s">
        <v>805</v>
      </c>
      <c r="I447" s="331" t="s">
        <v>804</v>
      </c>
      <c r="J447" s="331">
        <v>2024</v>
      </c>
      <c r="K447" s="331">
        <v>6000</v>
      </c>
      <c r="L447" s="331" t="s">
        <v>1766</v>
      </c>
    </row>
    <row r="448" spans="1:12" hidden="1">
      <c r="A448" s="331" t="s">
        <v>228</v>
      </c>
      <c r="B448" s="331" t="s">
        <v>295</v>
      </c>
      <c r="C448" s="331" t="s">
        <v>769</v>
      </c>
      <c r="D448" s="331" t="s">
        <v>46</v>
      </c>
      <c r="E448" s="331" t="s">
        <v>18</v>
      </c>
      <c r="F448" s="331" t="s">
        <v>1345</v>
      </c>
      <c r="G448" s="331" t="s">
        <v>347</v>
      </c>
      <c r="H448" s="331" t="s">
        <v>805</v>
      </c>
      <c r="I448" s="331" t="s">
        <v>804</v>
      </c>
      <c r="J448" s="331">
        <v>2024</v>
      </c>
      <c r="K448" s="331">
        <v>203000</v>
      </c>
      <c r="L448" s="331" t="s">
        <v>1766</v>
      </c>
    </row>
    <row r="449" spans="1:12" hidden="1">
      <c r="A449" s="331" t="s">
        <v>74</v>
      </c>
      <c r="B449" s="331" t="s">
        <v>295</v>
      </c>
      <c r="C449" s="331" t="s">
        <v>242</v>
      </c>
      <c r="D449" s="331" t="s">
        <v>16</v>
      </c>
      <c r="E449" s="331" t="s">
        <v>18</v>
      </c>
      <c r="F449" s="331" t="s">
        <v>1345</v>
      </c>
      <c r="G449" s="331" t="s">
        <v>347</v>
      </c>
      <c r="H449" s="331" t="s">
        <v>805</v>
      </c>
      <c r="I449" s="331" t="s">
        <v>804</v>
      </c>
      <c r="J449" s="331">
        <v>2024</v>
      </c>
      <c r="K449" s="331">
        <v>9430.2800000000007</v>
      </c>
      <c r="L449" s="331" t="s">
        <v>1766</v>
      </c>
    </row>
    <row r="450" spans="1:12" hidden="1">
      <c r="A450" s="331" t="s">
        <v>232</v>
      </c>
      <c r="B450" s="331" t="s">
        <v>295</v>
      </c>
      <c r="C450" s="331" t="s">
        <v>319</v>
      </c>
      <c r="D450" s="331" t="s">
        <v>16</v>
      </c>
      <c r="E450" s="331" t="s">
        <v>18</v>
      </c>
      <c r="F450" s="331" t="s">
        <v>1345</v>
      </c>
      <c r="G450" s="331" t="s">
        <v>347</v>
      </c>
      <c r="H450" s="331" t="s">
        <v>805</v>
      </c>
      <c r="I450" s="331" t="s">
        <v>804</v>
      </c>
      <c r="J450" s="331">
        <v>2024</v>
      </c>
      <c r="K450" s="331">
        <v>81385</v>
      </c>
      <c r="L450" s="331" t="s">
        <v>1766</v>
      </c>
    </row>
    <row r="451" spans="1:12" hidden="1">
      <c r="A451" s="331" t="s">
        <v>237</v>
      </c>
      <c r="B451" s="331" t="s">
        <v>295</v>
      </c>
      <c r="C451" s="331" t="s">
        <v>289</v>
      </c>
      <c r="D451" s="331" t="s">
        <v>34</v>
      </c>
      <c r="E451" s="331" t="s">
        <v>18</v>
      </c>
      <c r="F451" s="331" t="s">
        <v>1345</v>
      </c>
      <c r="G451" s="331" t="s">
        <v>347</v>
      </c>
      <c r="H451" s="331" t="s">
        <v>805</v>
      </c>
      <c r="I451" s="331" t="s">
        <v>804</v>
      </c>
      <c r="J451" s="331">
        <v>2024</v>
      </c>
      <c r="K451" s="331">
        <v>5573.15</v>
      </c>
      <c r="L451" s="331" t="s">
        <v>1766</v>
      </c>
    </row>
    <row r="452" spans="1:12" hidden="1">
      <c r="A452" s="331" t="s">
        <v>921</v>
      </c>
      <c r="B452" s="331" t="s">
        <v>295</v>
      </c>
      <c r="C452" s="331" t="s">
        <v>922</v>
      </c>
      <c r="D452" s="331" t="s">
        <v>16</v>
      </c>
      <c r="E452" s="331" t="s">
        <v>18</v>
      </c>
      <c r="F452" s="331" t="s">
        <v>1345</v>
      </c>
      <c r="G452" s="331" t="s">
        <v>347</v>
      </c>
      <c r="H452" s="331" t="s">
        <v>805</v>
      </c>
      <c r="I452" s="331" t="s">
        <v>804</v>
      </c>
      <c r="J452" s="331">
        <v>2024</v>
      </c>
      <c r="K452" s="331">
        <v>12000</v>
      </c>
      <c r="L452" s="331" t="s">
        <v>1766</v>
      </c>
    </row>
    <row r="453" spans="1:12" hidden="1">
      <c r="A453" s="331" t="s">
        <v>239</v>
      </c>
      <c r="B453" s="331" t="s">
        <v>295</v>
      </c>
      <c r="C453" s="331" t="s">
        <v>1070</v>
      </c>
      <c r="D453" s="331" t="s">
        <v>16</v>
      </c>
      <c r="E453" s="331" t="s">
        <v>18</v>
      </c>
      <c r="F453" s="331" t="s">
        <v>1345</v>
      </c>
      <c r="G453" s="331" t="s">
        <v>347</v>
      </c>
      <c r="H453" s="331" t="s">
        <v>805</v>
      </c>
      <c r="I453" s="331" t="s">
        <v>804</v>
      </c>
      <c r="J453" s="331">
        <v>2024</v>
      </c>
      <c r="K453" s="331">
        <v>97000</v>
      </c>
      <c r="L453" s="331" t="s">
        <v>1766</v>
      </c>
    </row>
    <row r="454" spans="1:12" hidden="1">
      <c r="A454" s="331" t="s">
        <v>240</v>
      </c>
      <c r="B454" s="331" t="s">
        <v>295</v>
      </c>
      <c r="C454" s="331" t="s">
        <v>302</v>
      </c>
      <c r="D454" s="331" t="s">
        <v>59</v>
      </c>
      <c r="E454" s="331" t="s">
        <v>18</v>
      </c>
      <c r="F454" s="331" t="s">
        <v>1345</v>
      </c>
      <c r="G454" s="331" t="s">
        <v>347</v>
      </c>
      <c r="H454" s="331" t="s">
        <v>805</v>
      </c>
      <c r="I454" s="331" t="s">
        <v>804</v>
      </c>
      <c r="J454" s="331">
        <v>2024</v>
      </c>
      <c r="K454" s="331">
        <v>39399.35</v>
      </c>
      <c r="L454" s="331" t="s">
        <v>1766</v>
      </c>
    </row>
    <row r="455" spans="1:12" hidden="1">
      <c r="A455" s="331" t="s">
        <v>240</v>
      </c>
      <c r="B455" s="331" t="s">
        <v>295</v>
      </c>
      <c r="C455" s="331" t="s">
        <v>788</v>
      </c>
      <c r="D455" s="331" t="s">
        <v>59</v>
      </c>
      <c r="E455" s="331" t="s">
        <v>18</v>
      </c>
      <c r="F455" s="331" t="s">
        <v>1345</v>
      </c>
      <c r="G455" s="331" t="s">
        <v>347</v>
      </c>
      <c r="H455" s="331" t="s">
        <v>805</v>
      </c>
      <c r="I455" s="331" t="s">
        <v>804</v>
      </c>
      <c r="J455" s="331">
        <v>2024</v>
      </c>
      <c r="K455" s="331">
        <v>24500</v>
      </c>
      <c r="L455" s="331" t="s">
        <v>1766</v>
      </c>
    </row>
    <row r="456" spans="1:12" hidden="1">
      <c r="A456" s="331" t="s">
        <v>83</v>
      </c>
      <c r="B456" s="331" t="s">
        <v>295</v>
      </c>
      <c r="C456" s="331" t="s">
        <v>245</v>
      </c>
      <c r="D456" s="331" t="s">
        <v>16</v>
      </c>
      <c r="E456" s="331" t="s">
        <v>18</v>
      </c>
      <c r="F456" s="331" t="s">
        <v>1345</v>
      </c>
      <c r="G456" s="331" t="s">
        <v>347</v>
      </c>
      <c r="H456" s="331" t="s">
        <v>805</v>
      </c>
      <c r="I456" s="331" t="s">
        <v>804</v>
      </c>
      <c r="J456" s="331">
        <v>2024</v>
      </c>
      <c r="K456" s="331">
        <v>37583.49</v>
      </c>
      <c r="L456" s="331" t="s">
        <v>1766</v>
      </c>
    </row>
    <row r="457" spans="1:12" hidden="1">
      <c r="A457" s="331" t="s">
        <v>247</v>
      </c>
      <c r="B457" s="331" t="s">
        <v>295</v>
      </c>
      <c r="C457" s="331" t="s">
        <v>789</v>
      </c>
      <c r="D457" s="331" t="s">
        <v>59</v>
      </c>
      <c r="E457" s="331" t="s">
        <v>18</v>
      </c>
      <c r="F457" s="331" t="s">
        <v>1345</v>
      </c>
      <c r="G457" s="331" t="s">
        <v>347</v>
      </c>
      <c r="H457" s="331" t="s">
        <v>805</v>
      </c>
      <c r="I457" s="331" t="s">
        <v>804</v>
      </c>
      <c r="J457" s="331">
        <v>2024</v>
      </c>
      <c r="K457" s="331">
        <v>177580</v>
      </c>
      <c r="L457" s="331" t="s">
        <v>1766</v>
      </c>
    </row>
    <row r="458" spans="1:12" hidden="1">
      <c r="A458" s="331" t="s">
        <v>247</v>
      </c>
      <c r="B458" s="331" t="s">
        <v>295</v>
      </c>
      <c r="C458" s="331" t="s">
        <v>291</v>
      </c>
      <c r="D458" s="331" t="s">
        <v>59</v>
      </c>
      <c r="E458" s="331" t="s">
        <v>18</v>
      </c>
      <c r="F458" s="331" t="s">
        <v>1345</v>
      </c>
      <c r="G458" s="331" t="s">
        <v>347</v>
      </c>
      <c r="H458" s="331" t="s">
        <v>805</v>
      </c>
      <c r="I458" s="331" t="s">
        <v>804</v>
      </c>
      <c r="J458" s="331">
        <v>2024</v>
      </c>
      <c r="K458" s="331">
        <v>52441</v>
      </c>
      <c r="L458" s="331" t="s">
        <v>1766</v>
      </c>
    </row>
    <row r="459" spans="1:12" hidden="1">
      <c r="A459" s="331" t="s">
        <v>247</v>
      </c>
      <c r="B459" s="331" t="s">
        <v>295</v>
      </c>
      <c r="C459" s="331" t="s">
        <v>293</v>
      </c>
      <c r="D459" s="331" t="s">
        <v>59</v>
      </c>
      <c r="E459" s="331" t="s">
        <v>18</v>
      </c>
      <c r="F459" s="331" t="s">
        <v>1345</v>
      </c>
      <c r="G459" s="331" t="s">
        <v>347</v>
      </c>
      <c r="H459" s="331" t="s">
        <v>805</v>
      </c>
      <c r="I459" s="331" t="s">
        <v>804</v>
      </c>
      <c r="J459" s="331">
        <v>2024</v>
      </c>
      <c r="K459" s="331">
        <v>125830</v>
      </c>
      <c r="L459" s="331" t="s">
        <v>1766</v>
      </c>
    </row>
    <row r="460" spans="1:12" hidden="1">
      <c r="A460" s="331" t="s">
        <v>247</v>
      </c>
      <c r="B460" s="331" t="s">
        <v>295</v>
      </c>
      <c r="C460" s="331" t="s">
        <v>294</v>
      </c>
      <c r="D460" s="331" t="s">
        <v>59</v>
      </c>
      <c r="E460" s="331" t="s">
        <v>18</v>
      </c>
      <c r="F460" s="331" t="s">
        <v>1345</v>
      </c>
      <c r="G460" s="331" t="s">
        <v>347</v>
      </c>
      <c r="H460" s="331" t="s">
        <v>805</v>
      </c>
      <c r="I460" s="331" t="s">
        <v>804</v>
      </c>
      <c r="J460" s="331">
        <v>2024</v>
      </c>
      <c r="K460" s="331">
        <v>145100</v>
      </c>
      <c r="L460" s="331" t="s">
        <v>1766</v>
      </c>
    </row>
    <row r="461" spans="1:12" hidden="1">
      <c r="A461" s="331" t="s">
        <v>247</v>
      </c>
      <c r="B461" s="331" t="s">
        <v>295</v>
      </c>
      <c r="C461" s="331" t="s">
        <v>303</v>
      </c>
      <c r="D461" s="331" t="s">
        <v>16</v>
      </c>
      <c r="E461" s="331" t="s">
        <v>18</v>
      </c>
      <c r="F461" s="331" t="s">
        <v>1345</v>
      </c>
      <c r="G461" s="331" t="s">
        <v>347</v>
      </c>
      <c r="H461" s="331" t="s">
        <v>805</v>
      </c>
      <c r="I461" s="331" t="s">
        <v>804</v>
      </c>
      <c r="J461" s="331">
        <v>2024</v>
      </c>
      <c r="K461" s="331">
        <v>405582.19</v>
      </c>
      <c r="L461" s="331" t="s">
        <v>1766</v>
      </c>
    </row>
    <row r="462" spans="1:12" hidden="1">
      <c r="A462" s="331" t="s">
        <v>247</v>
      </c>
      <c r="B462" s="331" t="s">
        <v>295</v>
      </c>
      <c r="C462" s="331" t="s">
        <v>293</v>
      </c>
      <c r="D462" s="331" t="s">
        <v>16</v>
      </c>
      <c r="E462" s="331" t="s">
        <v>18</v>
      </c>
      <c r="F462" s="331" t="s">
        <v>1345</v>
      </c>
      <c r="G462" s="331" t="s">
        <v>347</v>
      </c>
      <c r="H462" s="331" t="s">
        <v>805</v>
      </c>
      <c r="I462" s="331" t="s">
        <v>804</v>
      </c>
      <c r="J462" s="331">
        <v>2024</v>
      </c>
      <c r="K462" s="331">
        <v>58060</v>
      </c>
      <c r="L462" s="331" t="s">
        <v>1766</v>
      </c>
    </row>
    <row r="463" spans="1:12" hidden="1">
      <c r="A463" s="331" t="s">
        <v>247</v>
      </c>
      <c r="B463" s="331" t="s">
        <v>295</v>
      </c>
      <c r="C463" s="331" t="s">
        <v>290</v>
      </c>
      <c r="D463" s="331" t="s">
        <v>13</v>
      </c>
      <c r="E463" s="331" t="s">
        <v>18</v>
      </c>
      <c r="F463" s="331" t="s">
        <v>1345</v>
      </c>
      <c r="G463" s="331" t="s">
        <v>347</v>
      </c>
      <c r="H463" s="331" t="s">
        <v>805</v>
      </c>
      <c r="I463" s="331" t="s">
        <v>804</v>
      </c>
      <c r="J463" s="331">
        <v>2024</v>
      </c>
      <c r="K463" s="331">
        <v>185388.88</v>
      </c>
      <c r="L463" s="331" t="s">
        <v>1766</v>
      </c>
    </row>
    <row r="464" spans="1:12" hidden="1">
      <c r="A464" s="331" t="s">
        <v>247</v>
      </c>
      <c r="B464" s="331" t="s">
        <v>295</v>
      </c>
      <c r="C464" s="331" t="s">
        <v>292</v>
      </c>
      <c r="D464" s="331" t="s">
        <v>13</v>
      </c>
      <c r="E464" s="331" t="s">
        <v>18</v>
      </c>
      <c r="F464" s="331" t="s">
        <v>1345</v>
      </c>
      <c r="G464" s="331" t="s">
        <v>347</v>
      </c>
      <c r="H464" s="331" t="s">
        <v>805</v>
      </c>
      <c r="I464" s="331" t="s">
        <v>804</v>
      </c>
      <c r="J464" s="331">
        <v>2024</v>
      </c>
      <c r="K464" s="331">
        <v>326235.05</v>
      </c>
      <c r="L464" s="331" t="s">
        <v>1766</v>
      </c>
    </row>
    <row r="465" spans="1:12" hidden="1">
      <c r="A465" s="331" t="s">
        <v>247</v>
      </c>
      <c r="B465" s="331" t="s">
        <v>295</v>
      </c>
      <c r="C465" s="331" t="s">
        <v>293</v>
      </c>
      <c r="D465" s="331" t="s">
        <v>13</v>
      </c>
      <c r="E465" s="331" t="s">
        <v>18</v>
      </c>
      <c r="F465" s="331" t="s">
        <v>1345</v>
      </c>
      <c r="G465" s="331" t="s">
        <v>347</v>
      </c>
      <c r="H465" s="331" t="s">
        <v>805</v>
      </c>
      <c r="I465" s="331" t="s">
        <v>804</v>
      </c>
      <c r="J465" s="331">
        <v>2024</v>
      </c>
      <c r="K465" s="331">
        <v>26650</v>
      </c>
      <c r="L465" s="331" t="s">
        <v>1766</v>
      </c>
    </row>
    <row r="466" spans="1:12" hidden="1">
      <c r="A466" s="331" t="s">
        <v>98</v>
      </c>
      <c r="B466" s="331" t="s">
        <v>295</v>
      </c>
      <c r="C466" s="331" t="s">
        <v>248</v>
      </c>
      <c r="D466" s="331" t="s">
        <v>16</v>
      </c>
      <c r="E466" s="331" t="s">
        <v>18</v>
      </c>
      <c r="F466" s="331" t="s">
        <v>1345</v>
      </c>
      <c r="G466" s="331" t="s">
        <v>347</v>
      </c>
      <c r="H466" s="331" t="s">
        <v>805</v>
      </c>
      <c r="I466" s="331" t="s">
        <v>804</v>
      </c>
      <c r="J466" s="331">
        <v>2024</v>
      </c>
      <c r="K466" s="331">
        <v>26500</v>
      </c>
      <c r="L466" s="331" t="s">
        <v>1766</v>
      </c>
    </row>
    <row r="467" spans="1:12" hidden="1">
      <c r="A467" s="331" t="s">
        <v>251</v>
      </c>
      <c r="B467" s="331" t="s">
        <v>295</v>
      </c>
      <c r="C467" s="331" t="s">
        <v>241</v>
      </c>
      <c r="D467" s="331" t="s">
        <v>46</v>
      </c>
      <c r="E467" s="331" t="s">
        <v>18</v>
      </c>
      <c r="F467" s="331" t="s">
        <v>1345</v>
      </c>
      <c r="G467" s="331" t="s">
        <v>347</v>
      </c>
      <c r="H467" s="331" t="s">
        <v>805</v>
      </c>
      <c r="I467" s="331" t="s">
        <v>804</v>
      </c>
      <c r="J467" s="331">
        <v>2024</v>
      </c>
      <c r="K467" s="331">
        <v>62767.66</v>
      </c>
      <c r="L467" s="331" t="s">
        <v>1766</v>
      </c>
    </row>
    <row r="468" spans="1:12" hidden="1">
      <c r="A468" s="331" t="s">
        <v>253</v>
      </c>
      <c r="B468" s="331" t="s">
        <v>295</v>
      </c>
      <c r="C468" s="331" t="s">
        <v>254</v>
      </c>
      <c r="D468" s="331" t="s">
        <v>13</v>
      </c>
      <c r="E468" s="331" t="s">
        <v>18</v>
      </c>
      <c r="F468" s="331" t="s">
        <v>1345</v>
      </c>
      <c r="G468" s="331" t="s">
        <v>347</v>
      </c>
      <c r="H468" s="331" t="s">
        <v>805</v>
      </c>
      <c r="I468" s="331" t="s">
        <v>804</v>
      </c>
      <c r="J468" s="331">
        <v>2024</v>
      </c>
      <c r="K468" s="331">
        <v>28000</v>
      </c>
      <c r="L468" s="331" t="s">
        <v>1766</v>
      </c>
    </row>
    <row r="469" spans="1:12" hidden="1">
      <c r="A469" s="331">
        <v>999</v>
      </c>
      <c r="B469" s="331" t="s">
        <v>295</v>
      </c>
      <c r="C469" s="331" t="s">
        <v>369</v>
      </c>
      <c r="D469" s="331" t="s">
        <v>16</v>
      </c>
      <c r="E469" s="331" t="s">
        <v>18</v>
      </c>
      <c r="F469" s="331" t="s">
        <v>1345</v>
      </c>
      <c r="G469" s="331" t="s">
        <v>347</v>
      </c>
      <c r="H469" s="331" t="s">
        <v>805</v>
      </c>
      <c r="I469" s="331" t="s">
        <v>804</v>
      </c>
      <c r="J469" s="331">
        <v>2024</v>
      </c>
      <c r="K469" s="331">
        <v>7500</v>
      </c>
      <c r="L469" s="331" t="s">
        <v>1766</v>
      </c>
    </row>
    <row r="470" spans="1:12" hidden="1">
      <c r="A470" s="331">
        <v>999</v>
      </c>
      <c r="B470" s="331" t="s">
        <v>295</v>
      </c>
      <c r="C470" s="331" t="s">
        <v>368</v>
      </c>
      <c r="D470" s="331" t="s">
        <v>16</v>
      </c>
      <c r="E470" s="331" t="s">
        <v>18</v>
      </c>
      <c r="F470" s="331" t="s">
        <v>1345</v>
      </c>
      <c r="G470" s="331" t="s">
        <v>347</v>
      </c>
      <c r="H470" s="331" t="s">
        <v>805</v>
      </c>
      <c r="I470" s="331" t="s">
        <v>804</v>
      </c>
      <c r="J470" s="331">
        <v>2024</v>
      </c>
      <c r="K470" s="331">
        <v>7500</v>
      </c>
      <c r="L470" s="331" t="s">
        <v>1766</v>
      </c>
    </row>
    <row r="471" spans="1:12" hidden="1">
      <c r="A471" s="331" t="s">
        <v>101</v>
      </c>
      <c r="B471" s="331" t="s">
        <v>295</v>
      </c>
      <c r="C471" s="331" t="s">
        <v>256</v>
      </c>
      <c r="D471" s="331" t="s">
        <v>13</v>
      </c>
      <c r="E471" s="331" t="s">
        <v>18</v>
      </c>
      <c r="F471" s="331" t="s">
        <v>1345</v>
      </c>
      <c r="G471" s="331" t="s">
        <v>347</v>
      </c>
      <c r="H471" s="331" t="s">
        <v>805</v>
      </c>
      <c r="I471" s="331" t="s">
        <v>804</v>
      </c>
      <c r="J471" s="331">
        <v>2024</v>
      </c>
      <c r="K471" s="331">
        <v>222911.85</v>
      </c>
      <c r="L471" s="331" t="s">
        <v>1766</v>
      </c>
    </row>
    <row r="472" spans="1:12" hidden="1">
      <c r="A472" s="331" t="s">
        <v>102</v>
      </c>
      <c r="B472" s="331" t="s">
        <v>295</v>
      </c>
      <c r="C472" s="331" t="s">
        <v>238</v>
      </c>
      <c r="D472" s="331" t="s">
        <v>13</v>
      </c>
      <c r="E472" s="331" t="s">
        <v>18</v>
      </c>
      <c r="F472" s="331" t="s">
        <v>1345</v>
      </c>
      <c r="G472" s="331" t="s">
        <v>347</v>
      </c>
      <c r="H472" s="331" t="s">
        <v>805</v>
      </c>
      <c r="I472" s="331" t="s">
        <v>804</v>
      </c>
      <c r="J472" s="331">
        <v>2024</v>
      </c>
      <c r="K472" s="331">
        <v>68632</v>
      </c>
      <c r="L472" s="331" t="s">
        <v>1766</v>
      </c>
    </row>
    <row r="473" spans="1:12" hidden="1">
      <c r="A473" s="331" t="s">
        <v>102</v>
      </c>
      <c r="B473" s="331" t="s">
        <v>295</v>
      </c>
      <c r="C473" s="331" t="s">
        <v>357</v>
      </c>
      <c r="D473" s="331" t="s">
        <v>13</v>
      </c>
      <c r="E473" s="331" t="s">
        <v>18</v>
      </c>
      <c r="F473" s="331" t="s">
        <v>1345</v>
      </c>
      <c r="G473" s="331" t="s">
        <v>347</v>
      </c>
      <c r="H473" s="331" t="s">
        <v>805</v>
      </c>
      <c r="I473" s="331" t="s">
        <v>804</v>
      </c>
      <c r="J473" s="331">
        <v>2024</v>
      </c>
      <c r="K473" s="331">
        <v>110288.76</v>
      </c>
      <c r="L473" s="331" t="s">
        <v>1766</v>
      </c>
    </row>
    <row r="474" spans="1:12" hidden="1">
      <c r="A474" s="331" t="s">
        <v>109</v>
      </c>
      <c r="B474" s="331" t="s">
        <v>295</v>
      </c>
      <c r="C474" s="331" t="s">
        <v>260</v>
      </c>
      <c r="D474" s="331" t="s">
        <v>16</v>
      </c>
      <c r="E474" s="331" t="s">
        <v>18</v>
      </c>
      <c r="F474" s="331" t="s">
        <v>1345</v>
      </c>
      <c r="G474" s="331" t="s">
        <v>347</v>
      </c>
      <c r="H474" s="331" t="s">
        <v>805</v>
      </c>
      <c r="I474" s="331" t="s">
        <v>804</v>
      </c>
      <c r="J474" s="331">
        <v>2024</v>
      </c>
      <c r="K474" s="331">
        <v>23680</v>
      </c>
      <c r="L474" s="331" t="s">
        <v>1766</v>
      </c>
    </row>
    <row r="475" spans="1:12" hidden="1">
      <c r="A475" s="331" t="s">
        <v>109</v>
      </c>
      <c r="B475" s="331" t="s">
        <v>295</v>
      </c>
      <c r="C475" s="331" t="s">
        <v>261</v>
      </c>
      <c r="D475" s="331" t="s">
        <v>16</v>
      </c>
      <c r="E475" s="331" t="s">
        <v>18</v>
      </c>
      <c r="F475" s="331" t="s">
        <v>1345</v>
      </c>
      <c r="G475" s="331" t="s">
        <v>347</v>
      </c>
      <c r="H475" s="331" t="s">
        <v>805</v>
      </c>
      <c r="I475" s="331" t="s">
        <v>804</v>
      </c>
      <c r="J475" s="331">
        <v>2024</v>
      </c>
      <c r="K475" s="331">
        <v>28722</v>
      </c>
      <c r="L475" s="331" t="s">
        <v>1766</v>
      </c>
    </row>
    <row r="476" spans="1:12" hidden="1">
      <c r="A476" s="331" t="s">
        <v>109</v>
      </c>
      <c r="B476" s="331" t="s">
        <v>295</v>
      </c>
      <c r="C476" s="331" t="s">
        <v>264</v>
      </c>
      <c r="D476" s="331" t="s">
        <v>16</v>
      </c>
      <c r="E476" s="331" t="s">
        <v>18</v>
      </c>
      <c r="F476" s="331" t="s">
        <v>1345</v>
      </c>
      <c r="G476" s="331" t="s">
        <v>347</v>
      </c>
      <c r="H476" s="331" t="s">
        <v>805</v>
      </c>
      <c r="I476" s="331" t="s">
        <v>804</v>
      </c>
      <c r="J476" s="331">
        <v>2024</v>
      </c>
      <c r="K476" s="331">
        <v>39590</v>
      </c>
      <c r="L476" s="331" t="s">
        <v>1766</v>
      </c>
    </row>
    <row r="477" spans="1:12" hidden="1">
      <c r="A477" s="331" t="s">
        <v>109</v>
      </c>
      <c r="B477" s="331" t="s">
        <v>295</v>
      </c>
      <c r="C477" s="331" t="s">
        <v>263</v>
      </c>
      <c r="D477" s="331" t="s">
        <v>16</v>
      </c>
      <c r="E477" s="331" t="s">
        <v>18</v>
      </c>
      <c r="F477" s="331" t="s">
        <v>1345</v>
      </c>
      <c r="G477" s="331" t="s">
        <v>347</v>
      </c>
      <c r="H477" s="331" t="s">
        <v>805</v>
      </c>
      <c r="I477" s="331" t="s">
        <v>804</v>
      </c>
      <c r="J477" s="331">
        <v>2024</v>
      </c>
      <c r="K477" s="331">
        <v>39721</v>
      </c>
      <c r="L477" s="331" t="s">
        <v>1766</v>
      </c>
    </row>
    <row r="478" spans="1:12" hidden="1">
      <c r="A478" s="331" t="s">
        <v>109</v>
      </c>
      <c r="B478" s="331" t="s">
        <v>295</v>
      </c>
      <c r="C478" s="331" t="s">
        <v>773</v>
      </c>
      <c r="D478" s="331" t="s">
        <v>16</v>
      </c>
      <c r="E478" s="331" t="s">
        <v>18</v>
      </c>
      <c r="F478" s="331" t="s">
        <v>1345</v>
      </c>
      <c r="G478" s="331" t="s">
        <v>347</v>
      </c>
      <c r="H478" s="331" t="s">
        <v>805</v>
      </c>
      <c r="I478" s="331" t="s">
        <v>804</v>
      </c>
      <c r="J478" s="331">
        <v>2024</v>
      </c>
      <c r="K478" s="331">
        <v>26000</v>
      </c>
      <c r="L478" s="331" t="s">
        <v>1766</v>
      </c>
    </row>
    <row r="479" spans="1:12" hidden="1">
      <c r="A479" s="331" t="s">
        <v>109</v>
      </c>
      <c r="B479" s="331" t="s">
        <v>295</v>
      </c>
      <c r="C479" s="331" t="s">
        <v>774</v>
      </c>
      <c r="D479" s="331" t="s">
        <v>16</v>
      </c>
      <c r="E479" s="331" t="s">
        <v>18</v>
      </c>
      <c r="F479" s="331" t="s">
        <v>1345</v>
      </c>
      <c r="G479" s="331" t="s">
        <v>347</v>
      </c>
      <c r="H479" s="331" t="s">
        <v>805</v>
      </c>
      <c r="I479" s="331" t="s">
        <v>804</v>
      </c>
      <c r="J479" s="331">
        <v>2024</v>
      </c>
      <c r="K479" s="331">
        <v>32000</v>
      </c>
      <c r="L479" s="331" t="s">
        <v>1766</v>
      </c>
    </row>
    <row r="480" spans="1:12" hidden="1">
      <c r="A480" s="331" t="s">
        <v>109</v>
      </c>
      <c r="B480" s="331" t="s">
        <v>295</v>
      </c>
      <c r="C480" s="331" t="s">
        <v>262</v>
      </c>
      <c r="D480" s="331" t="s">
        <v>13</v>
      </c>
      <c r="E480" s="331" t="s">
        <v>18</v>
      </c>
      <c r="F480" s="331" t="s">
        <v>1345</v>
      </c>
      <c r="G480" s="331" t="s">
        <v>347</v>
      </c>
      <c r="H480" s="331" t="s">
        <v>805</v>
      </c>
      <c r="I480" s="331" t="s">
        <v>804</v>
      </c>
      <c r="J480" s="331">
        <v>2024</v>
      </c>
      <c r="K480" s="331">
        <v>24705.78</v>
      </c>
      <c r="L480" s="331" t="s">
        <v>1766</v>
      </c>
    </row>
    <row r="481" spans="1:12" hidden="1">
      <c r="A481" s="331" t="s">
        <v>109</v>
      </c>
      <c r="B481" s="331" t="s">
        <v>295</v>
      </c>
      <c r="C481" s="331" t="s">
        <v>265</v>
      </c>
      <c r="D481" s="331" t="s">
        <v>13</v>
      </c>
      <c r="E481" s="331" t="s">
        <v>18</v>
      </c>
      <c r="F481" s="331" t="s">
        <v>1345</v>
      </c>
      <c r="G481" s="331" t="s">
        <v>347</v>
      </c>
      <c r="H481" s="331" t="s">
        <v>805</v>
      </c>
      <c r="I481" s="331" t="s">
        <v>804</v>
      </c>
      <c r="J481" s="331">
        <v>2024</v>
      </c>
      <c r="K481" s="331">
        <v>23310</v>
      </c>
      <c r="L481" s="331" t="s">
        <v>1766</v>
      </c>
    </row>
    <row r="482" spans="1:12" hidden="1">
      <c r="A482" s="331" t="s">
        <v>109</v>
      </c>
      <c r="B482" s="331" t="s">
        <v>295</v>
      </c>
      <c r="C482" s="331" t="s">
        <v>266</v>
      </c>
      <c r="D482" s="331" t="s">
        <v>13</v>
      </c>
      <c r="E482" s="331" t="s">
        <v>18</v>
      </c>
      <c r="F482" s="331" t="s">
        <v>1345</v>
      </c>
      <c r="G482" s="331" t="s">
        <v>347</v>
      </c>
      <c r="H482" s="331" t="s">
        <v>805</v>
      </c>
      <c r="I482" s="331" t="s">
        <v>804</v>
      </c>
      <c r="J482" s="331">
        <v>2024</v>
      </c>
      <c r="K482" s="331">
        <v>40608.629999999997</v>
      </c>
      <c r="L482" s="331" t="s">
        <v>1766</v>
      </c>
    </row>
    <row r="483" spans="1:12" hidden="1">
      <c r="A483" s="331" t="s">
        <v>109</v>
      </c>
      <c r="B483" s="331" t="s">
        <v>295</v>
      </c>
      <c r="C483" s="331" t="s">
        <v>267</v>
      </c>
      <c r="D483" s="331" t="s">
        <v>13</v>
      </c>
      <c r="E483" s="331" t="s">
        <v>18</v>
      </c>
      <c r="F483" s="331" t="s">
        <v>1345</v>
      </c>
      <c r="G483" s="331" t="s">
        <v>347</v>
      </c>
      <c r="H483" s="331" t="s">
        <v>805</v>
      </c>
      <c r="I483" s="331" t="s">
        <v>804</v>
      </c>
      <c r="J483" s="331">
        <v>2024</v>
      </c>
      <c r="K483" s="331">
        <v>53500</v>
      </c>
      <c r="L483" s="331" t="s">
        <v>1766</v>
      </c>
    </row>
  </sheetData>
  <autoFilter ref="A1:L483" xr:uid="{CE7AB4EE-E823-42E0-BBB6-E01DD7016D4D}">
    <filterColumn colId="1">
      <filters>
        <filter val="FF"/>
        <filter val="IF"/>
        <filter val="PF_REM"/>
      </filters>
    </filterColumn>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21191-C2F0-4A46-987D-BE9EB0EE93F1}">
  <sheetPr codeName="Feuil24" filterMode="1">
    <tabColor theme="4" tint="-0.249977111117893"/>
  </sheetPr>
  <dimension ref="A1:M1558"/>
  <sheetViews>
    <sheetView showGridLines="0" zoomScale="85" zoomScaleNormal="85" workbookViewId="0">
      <pane ySplit="2" topLeftCell="A37" activePane="bottomLeft" state="frozen"/>
      <selection activeCell="K37" sqref="K37:K204"/>
      <selection pane="bottomLeft" activeCell="K37" sqref="K37:K204"/>
    </sheetView>
  </sheetViews>
  <sheetFormatPr baseColWidth="10" defaultRowHeight="12.75"/>
  <cols>
    <col min="1" max="1" width="33.140625" style="13" bestFit="1" customWidth="1"/>
    <col min="2" max="2" width="10" style="13" bestFit="1" customWidth="1"/>
    <col min="3" max="3" width="15.28515625" style="13" bestFit="1" customWidth="1"/>
    <col min="4" max="4" width="25.85546875" style="13" bestFit="1" customWidth="1"/>
    <col min="5" max="5" width="44.28515625" style="13" bestFit="1" customWidth="1"/>
    <col min="6" max="6" width="8.5703125" style="240" bestFit="1" customWidth="1"/>
    <col min="7" max="7" width="15.140625" style="240" bestFit="1" customWidth="1"/>
    <col min="8" max="8" width="7.85546875" style="240" bestFit="1" customWidth="1"/>
    <col min="9" max="9" width="13.85546875" style="240" bestFit="1" customWidth="1"/>
    <col min="10" max="10" width="8.85546875" style="240" bestFit="1" customWidth="1"/>
    <col min="11" max="11" width="17.5703125" style="332" customWidth="1"/>
    <col min="12" max="12" width="95.7109375" bestFit="1" customWidth="1"/>
    <col min="14" max="14" width="15.28515625" bestFit="1" customWidth="1"/>
  </cols>
  <sheetData>
    <row r="1" spans="1:13">
      <c r="K1" s="332">
        <f>+SUBTOTAL(9,K3:K100028)</f>
        <v>12031308</v>
      </c>
    </row>
    <row r="2" spans="1:13" hidden="1">
      <c r="A2" s="317" t="s">
        <v>880</v>
      </c>
      <c r="B2" s="317" t="s">
        <v>887</v>
      </c>
      <c r="C2" s="317" t="s">
        <v>340</v>
      </c>
      <c r="D2" s="317" t="s">
        <v>726</v>
      </c>
      <c r="E2" s="317" t="s">
        <v>881</v>
      </c>
      <c r="F2" s="318" t="s">
        <v>882</v>
      </c>
      <c r="G2" s="318" t="s">
        <v>883</v>
      </c>
      <c r="H2" s="318" t="s">
        <v>884</v>
      </c>
      <c r="I2" s="318" t="s">
        <v>885</v>
      </c>
      <c r="J2" s="318" t="s">
        <v>886</v>
      </c>
      <c r="K2" s="319" t="s">
        <v>727</v>
      </c>
      <c r="L2" s="317" t="s">
        <v>341</v>
      </c>
    </row>
    <row r="3" spans="1:13" hidden="1">
      <c r="A3" s="283">
        <v>900</v>
      </c>
      <c r="B3" s="284" t="s">
        <v>107</v>
      </c>
      <c r="C3" s="284" t="s">
        <v>18</v>
      </c>
      <c r="D3" s="284" t="s">
        <v>13</v>
      </c>
      <c r="E3" s="284" t="s">
        <v>18</v>
      </c>
      <c r="F3" s="276" t="s">
        <v>809</v>
      </c>
      <c r="G3" s="276" t="s">
        <v>347</v>
      </c>
      <c r="H3" s="276" t="s">
        <v>805</v>
      </c>
      <c r="I3" s="276" t="s">
        <v>804</v>
      </c>
      <c r="J3" s="276">
        <v>2024</v>
      </c>
      <c r="K3" s="302">
        <v>-4000000</v>
      </c>
      <c r="L3" s="277" t="s">
        <v>1047</v>
      </c>
    </row>
    <row r="4" spans="1:13" hidden="1">
      <c r="A4" s="285" t="s">
        <v>1686</v>
      </c>
      <c r="B4" s="286" t="s">
        <v>323</v>
      </c>
      <c r="C4" s="286" t="s">
        <v>18</v>
      </c>
      <c r="D4" s="286" t="s">
        <v>18</v>
      </c>
      <c r="E4" s="286" t="s">
        <v>849</v>
      </c>
      <c r="F4" s="268" t="s">
        <v>809</v>
      </c>
      <c r="G4" s="268" t="s">
        <v>347</v>
      </c>
      <c r="H4" s="268" t="s">
        <v>805</v>
      </c>
      <c r="I4" s="268" t="s">
        <v>804</v>
      </c>
      <c r="J4" s="268">
        <v>2024</v>
      </c>
      <c r="K4" s="303">
        <v>50000</v>
      </c>
      <c r="L4" s="260" t="s">
        <v>1676</v>
      </c>
      <c r="M4" s="326"/>
    </row>
    <row r="5" spans="1:13" hidden="1">
      <c r="A5" s="289" t="s">
        <v>1677</v>
      </c>
      <c r="B5" s="290" t="s">
        <v>107</v>
      </c>
      <c r="C5" s="290" t="s">
        <v>18</v>
      </c>
      <c r="D5" s="290" t="s">
        <v>13</v>
      </c>
      <c r="E5" s="290" t="s">
        <v>18</v>
      </c>
      <c r="F5" s="271" t="s">
        <v>803</v>
      </c>
      <c r="G5" s="271" t="s">
        <v>347</v>
      </c>
      <c r="H5" s="271" t="s">
        <v>805</v>
      </c>
      <c r="I5" s="271" t="s">
        <v>804</v>
      </c>
      <c r="J5" s="271">
        <v>2024</v>
      </c>
      <c r="K5" s="300">
        <v>17400</v>
      </c>
      <c r="L5" s="263" t="s">
        <v>1453</v>
      </c>
    </row>
    <row r="6" spans="1:13" hidden="1">
      <c r="A6" s="289" t="s">
        <v>1678</v>
      </c>
      <c r="B6" s="290" t="s">
        <v>107</v>
      </c>
      <c r="C6" s="290" t="s">
        <v>18</v>
      </c>
      <c r="D6" s="290" t="s">
        <v>13</v>
      </c>
      <c r="E6" s="290" t="s">
        <v>18</v>
      </c>
      <c r="F6" s="271" t="s">
        <v>803</v>
      </c>
      <c r="G6" s="271" t="s">
        <v>347</v>
      </c>
      <c r="H6" s="271" t="s">
        <v>805</v>
      </c>
      <c r="I6" s="271" t="s">
        <v>804</v>
      </c>
      <c r="J6" s="271">
        <v>2024</v>
      </c>
      <c r="K6" s="300">
        <v>12300</v>
      </c>
      <c r="L6" s="263" t="s">
        <v>1454</v>
      </c>
    </row>
    <row r="7" spans="1:13" hidden="1">
      <c r="A7" s="289" t="s">
        <v>1679</v>
      </c>
      <c r="B7" s="290" t="s">
        <v>107</v>
      </c>
      <c r="C7" s="290" t="s">
        <v>18</v>
      </c>
      <c r="D7" s="290" t="s">
        <v>13</v>
      </c>
      <c r="E7" s="290" t="s">
        <v>18</v>
      </c>
      <c r="F7" s="271" t="s">
        <v>803</v>
      </c>
      <c r="G7" s="271" t="s">
        <v>347</v>
      </c>
      <c r="H7" s="271" t="s">
        <v>805</v>
      </c>
      <c r="I7" s="271" t="s">
        <v>804</v>
      </c>
      <c r="J7" s="271">
        <v>2024</v>
      </c>
      <c r="K7" s="300">
        <v>10200</v>
      </c>
      <c r="L7" s="263" t="s">
        <v>1455</v>
      </c>
    </row>
    <row r="8" spans="1:13" hidden="1">
      <c r="A8" s="289" t="s">
        <v>1680</v>
      </c>
      <c r="B8" s="290" t="s">
        <v>107</v>
      </c>
      <c r="C8" s="290" t="s">
        <v>18</v>
      </c>
      <c r="D8" s="290" t="s">
        <v>13</v>
      </c>
      <c r="E8" s="290" t="s">
        <v>18</v>
      </c>
      <c r="F8" s="271" t="s">
        <v>803</v>
      </c>
      <c r="G8" s="271" t="s">
        <v>347</v>
      </c>
      <c r="H8" s="271" t="s">
        <v>805</v>
      </c>
      <c r="I8" s="271" t="s">
        <v>804</v>
      </c>
      <c r="J8" s="271">
        <v>2024</v>
      </c>
      <c r="K8" s="300">
        <v>5700</v>
      </c>
      <c r="L8" s="263" t="s">
        <v>1348</v>
      </c>
    </row>
    <row r="9" spans="1:13" hidden="1">
      <c r="A9" s="289" t="s">
        <v>1683</v>
      </c>
      <c r="B9" s="290" t="s">
        <v>107</v>
      </c>
      <c r="C9" s="290" t="s">
        <v>18</v>
      </c>
      <c r="D9" s="290" t="s">
        <v>13</v>
      </c>
      <c r="E9" s="290" t="s">
        <v>18</v>
      </c>
      <c r="F9" s="271" t="s">
        <v>803</v>
      </c>
      <c r="G9" s="271" t="s">
        <v>347</v>
      </c>
      <c r="H9" s="271" t="s">
        <v>805</v>
      </c>
      <c r="I9" s="271" t="s">
        <v>804</v>
      </c>
      <c r="J9" s="271">
        <v>2024</v>
      </c>
      <c r="K9" s="300">
        <v>11700</v>
      </c>
      <c r="L9" s="263" t="s">
        <v>1456</v>
      </c>
    </row>
    <row r="10" spans="1:13" hidden="1">
      <c r="A10" s="289" t="s">
        <v>1681</v>
      </c>
      <c r="B10" s="290" t="s">
        <v>107</v>
      </c>
      <c r="C10" s="290" t="s">
        <v>18</v>
      </c>
      <c r="D10" s="290" t="s">
        <v>13</v>
      </c>
      <c r="E10" s="290" t="s">
        <v>18</v>
      </c>
      <c r="F10" s="271" t="s">
        <v>803</v>
      </c>
      <c r="G10" s="271" t="s">
        <v>347</v>
      </c>
      <c r="H10" s="271" t="s">
        <v>805</v>
      </c>
      <c r="I10" s="271" t="s">
        <v>804</v>
      </c>
      <c r="J10" s="271">
        <v>2024</v>
      </c>
      <c r="K10" s="300">
        <v>5700</v>
      </c>
      <c r="L10" s="263" t="s">
        <v>1457</v>
      </c>
    </row>
    <row r="11" spans="1:13" hidden="1">
      <c r="A11" s="289" t="s">
        <v>1682</v>
      </c>
      <c r="B11" s="290" t="s">
        <v>107</v>
      </c>
      <c r="C11" s="290" t="s">
        <v>18</v>
      </c>
      <c r="D11" s="290" t="s">
        <v>13</v>
      </c>
      <c r="E11" s="290" t="s">
        <v>18</v>
      </c>
      <c r="F11" s="271" t="s">
        <v>803</v>
      </c>
      <c r="G11" s="271" t="s">
        <v>347</v>
      </c>
      <c r="H11" s="271" t="s">
        <v>805</v>
      </c>
      <c r="I11" s="271" t="s">
        <v>804</v>
      </c>
      <c r="J11" s="271">
        <v>2024</v>
      </c>
      <c r="K11" s="300">
        <v>3900</v>
      </c>
      <c r="L11" s="263" t="s">
        <v>1458</v>
      </c>
    </row>
    <row r="12" spans="1:13" hidden="1">
      <c r="A12" s="289" t="s">
        <v>1686</v>
      </c>
      <c r="B12" s="290" t="s">
        <v>107</v>
      </c>
      <c r="C12" s="290" t="s">
        <v>18</v>
      </c>
      <c r="D12" s="290" t="s">
        <v>13</v>
      </c>
      <c r="E12" s="290" t="s">
        <v>18</v>
      </c>
      <c r="F12" s="271" t="s">
        <v>803</v>
      </c>
      <c r="G12" s="271" t="s">
        <v>347</v>
      </c>
      <c r="H12" s="271" t="s">
        <v>805</v>
      </c>
      <c r="I12" s="271" t="s">
        <v>804</v>
      </c>
      <c r="J12" s="271">
        <v>2024</v>
      </c>
      <c r="K12" s="300">
        <v>4800</v>
      </c>
      <c r="L12" s="263" t="s">
        <v>1452</v>
      </c>
    </row>
    <row r="13" spans="1:13" hidden="1">
      <c r="A13" s="289" t="s">
        <v>1684</v>
      </c>
      <c r="B13" s="290" t="s">
        <v>273</v>
      </c>
      <c r="C13" s="290" t="s">
        <v>18</v>
      </c>
      <c r="D13" s="290" t="s">
        <v>19</v>
      </c>
      <c r="E13" s="290" t="s">
        <v>18</v>
      </c>
      <c r="F13" s="271" t="s">
        <v>803</v>
      </c>
      <c r="G13" s="271" t="s">
        <v>347</v>
      </c>
      <c r="H13" s="271" t="s">
        <v>805</v>
      </c>
      <c r="I13" s="271" t="s">
        <v>804</v>
      </c>
      <c r="J13" s="271">
        <v>2024</v>
      </c>
      <c r="K13" s="344">
        <v>500000</v>
      </c>
      <c r="L13" s="263" t="s">
        <v>1452</v>
      </c>
    </row>
    <row r="14" spans="1:13" hidden="1">
      <c r="A14" s="289" t="s">
        <v>1685</v>
      </c>
      <c r="B14" s="290" t="s">
        <v>107</v>
      </c>
      <c r="C14" s="290" t="s">
        <v>18</v>
      </c>
      <c r="D14" s="290" t="s">
        <v>13</v>
      </c>
      <c r="E14" s="290" t="s">
        <v>18</v>
      </c>
      <c r="F14" s="271" t="s">
        <v>803</v>
      </c>
      <c r="G14" s="271" t="s">
        <v>347</v>
      </c>
      <c r="H14" s="271" t="s">
        <v>805</v>
      </c>
      <c r="I14" s="271" t="s">
        <v>804</v>
      </c>
      <c r="J14" s="271">
        <v>2024</v>
      </c>
      <c r="K14" s="300">
        <v>50000</v>
      </c>
      <c r="L14" s="263" t="s">
        <v>1452</v>
      </c>
    </row>
    <row r="15" spans="1:13" hidden="1">
      <c r="A15" s="289" t="s">
        <v>1687</v>
      </c>
      <c r="B15" s="290" t="s">
        <v>107</v>
      </c>
      <c r="C15" s="290" t="s">
        <v>18</v>
      </c>
      <c r="D15" s="290" t="s">
        <v>13</v>
      </c>
      <c r="E15" s="290" t="s">
        <v>18</v>
      </c>
      <c r="F15" s="271" t="s">
        <v>803</v>
      </c>
      <c r="G15" s="271" t="s">
        <v>347</v>
      </c>
      <c r="H15" s="271" t="s">
        <v>805</v>
      </c>
      <c r="I15" s="271" t="s">
        <v>804</v>
      </c>
      <c r="J15" s="271">
        <v>2024</v>
      </c>
      <c r="K15" s="300">
        <v>20000</v>
      </c>
      <c r="L15" s="263" t="s">
        <v>1452</v>
      </c>
    </row>
    <row r="16" spans="1:13" hidden="1">
      <c r="A16" s="289" t="s">
        <v>1712</v>
      </c>
      <c r="B16" s="290" t="s">
        <v>107</v>
      </c>
      <c r="C16" s="290" t="s">
        <v>18</v>
      </c>
      <c r="D16" s="290" t="s">
        <v>13</v>
      </c>
      <c r="E16" s="290" t="s">
        <v>18</v>
      </c>
      <c r="F16" s="271" t="s">
        <v>803</v>
      </c>
      <c r="G16" s="271" t="s">
        <v>347</v>
      </c>
      <c r="H16" s="271" t="s">
        <v>805</v>
      </c>
      <c r="I16" s="271" t="s">
        <v>804</v>
      </c>
      <c r="J16" s="271">
        <v>2024</v>
      </c>
      <c r="K16" s="300">
        <v>900</v>
      </c>
      <c r="L16" s="263" t="s">
        <v>1459</v>
      </c>
    </row>
    <row r="17" spans="1:13" hidden="1">
      <c r="A17" s="289" t="s">
        <v>1713</v>
      </c>
      <c r="B17" s="290" t="s">
        <v>107</v>
      </c>
      <c r="C17" s="290" t="s">
        <v>18</v>
      </c>
      <c r="D17" s="290" t="s">
        <v>13</v>
      </c>
      <c r="E17" s="290" t="s">
        <v>18</v>
      </c>
      <c r="F17" s="271" t="s">
        <v>803</v>
      </c>
      <c r="G17" s="271" t="s">
        <v>347</v>
      </c>
      <c r="H17" s="271" t="s">
        <v>805</v>
      </c>
      <c r="I17" s="271" t="s">
        <v>804</v>
      </c>
      <c r="J17" s="271">
        <v>2024</v>
      </c>
      <c r="K17" s="300">
        <v>900</v>
      </c>
      <c r="L17" s="263" t="s">
        <v>1460</v>
      </c>
    </row>
    <row r="18" spans="1:13" hidden="1">
      <c r="A18" s="289" t="s">
        <v>1714</v>
      </c>
      <c r="B18" s="290" t="s">
        <v>107</v>
      </c>
      <c r="C18" s="290" t="s">
        <v>18</v>
      </c>
      <c r="D18" s="290" t="s">
        <v>13</v>
      </c>
      <c r="E18" s="290" t="s">
        <v>18</v>
      </c>
      <c r="F18" s="271" t="s">
        <v>803</v>
      </c>
      <c r="G18" s="271" t="s">
        <v>347</v>
      </c>
      <c r="H18" s="271" t="s">
        <v>805</v>
      </c>
      <c r="I18" s="271" t="s">
        <v>804</v>
      </c>
      <c r="J18" s="271">
        <v>2024</v>
      </c>
      <c r="K18" s="300">
        <v>4800</v>
      </c>
      <c r="L18" s="263" t="s">
        <v>1461</v>
      </c>
    </row>
    <row r="19" spans="1:13" hidden="1">
      <c r="A19" s="289" t="s">
        <v>1715</v>
      </c>
      <c r="B19" s="290" t="s">
        <v>107</v>
      </c>
      <c r="C19" s="290" t="s">
        <v>18</v>
      </c>
      <c r="D19" s="290" t="s">
        <v>13</v>
      </c>
      <c r="E19" s="290" t="s">
        <v>18</v>
      </c>
      <c r="F19" s="271" t="s">
        <v>803</v>
      </c>
      <c r="G19" s="271" t="s">
        <v>347</v>
      </c>
      <c r="H19" s="271" t="s">
        <v>805</v>
      </c>
      <c r="I19" s="271" t="s">
        <v>804</v>
      </c>
      <c r="J19" s="271">
        <v>2024</v>
      </c>
      <c r="K19" s="300">
        <v>1500</v>
      </c>
      <c r="L19" s="263" t="s">
        <v>1462</v>
      </c>
    </row>
    <row r="20" spans="1:13" hidden="1">
      <c r="A20" s="289" t="s">
        <v>1716</v>
      </c>
      <c r="B20" s="290" t="s">
        <v>107</v>
      </c>
      <c r="C20" s="290" t="s">
        <v>18</v>
      </c>
      <c r="D20" s="290" t="s">
        <v>13</v>
      </c>
      <c r="E20" s="290" t="s">
        <v>18</v>
      </c>
      <c r="F20" s="271" t="s">
        <v>803</v>
      </c>
      <c r="G20" s="271" t="s">
        <v>347</v>
      </c>
      <c r="H20" s="271" t="s">
        <v>805</v>
      </c>
      <c r="I20" s="271" t="s">
        <v>804</v>
      </c>
      <c r="J20" s="271">
        <v>2024</v>
      </c>
      <c r="K20" s="300">
        <v>1800</v>
      </c>
      <c r="L20" s="263" t="s">
        <v>1463</v>
      </c>
    </row>
    <row r="21" spans="1:13" hidden="1">
      <c r="A21" s="289" t="s">
        <v>1711</v>
      </c>
      <c r="B21" s="290" t="s">
        <v>107</v>
      </c>
      <c r="C21" s="290" t="s">
        <v>18</v>
      </c>
      <c r="D21" s="290" t="s">
        <v>13</v>
      </c>
      <c r="E21" s="290" t="s">
        <v>18</v>
      </c>
      <c r="F21" s="271" t="s">
        <v>803</v>
      </c>
      <c r="G21" s="271" t="s">
        <v>347</v>
      </c>
      <c r="H21" s="271" t="s">
        <v>805</v>
      </c>
      <c r="I21" s="271" t="s">
        <v>804</v>
      </c>
      <c r="J21" s="271">
        <v>2024</v>
      </c>
      <c r="K21" s="300">
        <v>11400</v>
      </c>
      <c r="L21" s="263" t="s">
        <v>1464</v>
      </c>
    </row>
    <row r="22" spans="1:13" hidden="1">
      <c r="A22" s="289" t="s">
        <v>1717</v>
      </c>
      <c r="B22" s="290" t="s">
        <v>107</v>
      </c>
      <c r="C22" s="290" t="s">
        <v>18</v>
      </c>
      <c r="D22" s="290" t="s">
        <v>13</v>
      </c>
      <c r="E22" s="290" t="s">
        <v>18</v>
      </c>
      <c r="F22" s="271" t="s">
        <v>803</v>
      </c>
      <c r="G22" s="271" t="s">
        <v>347</v>
      </c>
      <c r="H22" s="271" t="s">
        <v>805</v>
      </c>
      <c r="I22" s="271" t="s">
        <v>804</v>
      </c>
      <c r="J22" s="271">
        <v>2024</v>
      </c>
      <c r="K22" s="300">
        <v>13800</v>
      </c>
      <c r="L22" s="263" t="s">
        <v>1465</v>
      </c>
    </row>
    <row r="23" spans="1:13" hidden="1">
      <c r="A23" s="289" t="s">
        <v>1719</v>
      </c>
      <c r="B23" s="290" t="s">
        <v>107</v>
      </c>
      <c r="C23" s="290" t="s">
        <v>18</v>
      </c>
      <c r="D23" s="290" t="s">
        <v>13</v>
      </c>
      <c r="E23" s="290" t="s">
        <v>18</v>
      </c>
      <c r="F23" s="271" t="s">
        <v>803</v>
      </c>
      <c r="G23" s="271" t="s">
        <v>347</v>
      </c>
      <c r="H23" s="271" t="s">
        <v>805</v>
      </c>
      <c r="I23" s="271" t="s">
        <v>804</v>
      </c>
      <c r="J23" s="271">
        <v>2024</v>
      </c>
      <c r="K23" s="300">
        <v>2400</v>
      </c>
      <c r="L23" s="263" t="s">
        <v>1466</v>
      </c>
    </row>
    <row r="24" spans="1:13" hidden="1">
      <c r="A24" s="289" t="s">
        <v>1718</v>
      </c>
      <c r="B24" s="290" t="s">
        <v>107</v>
      </c>
      <c r="C24" s="290" t="s">
        <v>18</v>
      </c>
      <c r="D24" s="290" t="s">
        <v>13</v>
      </c>
      <c r="E24" s="290" t="s">
        <v>18</v>
      </c>
      <c r="F24" s="271" t="s">
        <v>803</v>
      </c>
      <c r="G24" s="271" t="s">
        <v>347</v>
      </c>
      <c r="H24" s="271" t="s">
        <v>805</v>
      </c>
      <c r="I24" s="271" t="s">
        <v>804</v>
      </c>
      <c r="J24" s="271">
        <v>2024</v>
      </c>
      <c r="K24" s="300">
        <v>3900</v>
      </c>
      <c r="L24" s="263" t="s">
        <v>1467</v>
      </c>
    </row>
    <row r="25" spans="1:13" ht="13.5" hidden="1" customHeight="1">
      <c r="A25" s="289" t="s">
        <v>83</v>
      </c>
      <c r="B25" s="290" t="s">
        <v>107</v>
      </c>
      <c r="C25" s="290" t="s">
        <v>18</v>
      </c>
      <c r="D25" s="290" t="s">
        <v>13</v>
      </c>
      <c r="E25" s="290" t="s">
        <v>18</v>
      </c>
      <c r="F25" s="271" t="s">
        <v>803</v>
      </c>
      <c r="G25" s="271" t="s">
        <v>347</v>
      </c>
      <c r="H25" s="271" t="s">
        <v>805</v>
      </c>
      <c r="I25" s="271" t="s">
        <v>804</v>
      </c>
      <c r="J25" s="271">
        <v>2024</v>
      </c>
      <c r="K25" s="300">
        <v>40000</v>
      </c>
      <c r="L25" s="263" t="s">
        <v>1468</v>
      </c>
    </row>
    <row r="26" spans="1:13" hidden="1">
      <c r="A26" s="289" t="s">
        <v>1690</v>
      </c>
      <c r="B26" s="290" t="s">
        <v>107</v>
      </c>
      <c r="C26" s="290" t="s">
        <v>18</v>
      </c>
      <c r="D26" s="290" t="s">
        <v>13</v>
      </c>
      <c r="E26" s="290" t="s">
        <v>18</v>
      </c>
      <c r="F26" s="271" t="s">
        <v>803</v>
      </c>
      <c r="G26" s="271" t="s">
        <v>347</v>
      </c>
      <c r="H26" s="271" t="s">
        <v>805</v>
      </c>
      <c r="I26" s="271" t="s">
        <v>804</v>
      </c>
      <c r="J26" s="271">
        <v>2024</v>
      </c>
      <c r="K26" s="300">
        <v>100000</v>
      </c>
      <c r="L26" s="263" t="s">
        <v>830</v>
      </c>
    </row>
    <row r="27" spans="1:13" hidden="1">
      <c r="A27" s="289" t="s">
        <v>1689</v>
      </c>
      <c r="B27" s="290" t="s">
        <v>107</v>
      </c>
      <c r="C27" s="290" t="s">
        <v>18</v>
      </c>
      <c r="D27" s="290" t="s">
        <v>13</v>
      </c>
      <c r="E27" s="290" t="s">
        <v>18</v>
      </c>
      <c r="F27" s="271" t="s">
        <v>803</v>
      </c>
      <c r="G27" s="271" t="s">
        <v>347</v>
      </c>
      <c r="H27" s="271" t="s">
        <v>805</v>
      </c>
      <c r="I27" s="271" t="s">
        <v>804</v>
      </c>
      <c r="J27" s="271">
        <v>2024</v>
      </c>
      <c r="K27" s="300">
        <v>45000</v>
      </c>
      <c r="L27" s="263" t="s">
        <v>831</v>
      </c>
    </row>
    <row r="28" spans="1:13" hidden="1">
      <c r="A28" s="289" t="s">
        <v>1688</v>
      </c>
      <c r="B28" s="290" t="s">
        <v>107</v>
      </c>
      <c r="C28" s="290" t="s">
        <v>18</v>
      </c>
      <c r="D28" s="290" t="s">
        <v>13</v>
      </c>
      <c r="E28" s="290" t="s">
        <v>18</v>
      </c>
      <c r="F28" s="271" t="s">
        <v>803</v>
      </c>
      <c r="G28" s="271" t="s">
        <v>347</v>
      </c>
      <c r="H28" s="271" t="s">
        <v>805</v>
      </c>
      <c r="I28" s="271" t="s">
        <v>804</v>
      </c>
      <c r="J28" s="271">
        <v>2024</v>
      </c>
      <c r="K28" s="300">
        <v>110000</v>
      </c>
      <c r="L28" s="263" t="s">
        <v>952</v>
      </c>
    </row>
    <row r="29" spans="1:13" hidden="1">
      <c r="A29" s="291">
        <v>900</v>
      </c>
      <c r="B29" s="292" t="s">
        <v>107</v>
      </c>
      <c r="C29" s="292" t="s">
        <v>18</v>
      </c>
      <c r="D29" s="292" t="s">
        <v>13</v>
      </c>
      <c r="E29" s="292" t="s">
        <v>18</v>
      </c>
      <c r="F29" s="272" t="s">
        <v>809</v>
      </c>
      <c r="G29" s="272" t="s">
        <v>347</v>
      </c>
      <c r="H29" s="272" t="s">
        <v>805</v>
      </c>
      <c r="I29" s="272" t="s">
        <v>804</v>
      </c>
      <c r="J29" s="272">
        <v>2024</v>
      </c>
      <c r="K29" s="301">
        <v>17400</v>
      </c>
      <c r="L29" s="264" t="s">
        <v>1453</v>
      </c>
      <c r="M29" s="326"/>
    </row>
    <row r="30" spans="1:13" hidden="1">
      <c r="A30" s="291">
        <v>900</v>
      </c>
      <c r="B30" s="292" t="s">
        <v>107</v>
      </c>
      <c r="C30" s="292" t="s">
        <v>18</v>
      </c>
      <c r="D30" s="292" t="s">
        <v>13</v>
      </c>
      <c r="E30" s="292" t="s">
        <v>18</v>
      </c>
      <c r="F30" s="272" t="s">
        <v>809</v>
      </c>
      <c r="G30" s="272" t="s">
        <v>347</v>
      </c>
      <c r="H30" s="272" t="s">
        <v>805</v>
      </c>
      <c r="I30" s="272" t="s">
        <v>804</v>
      </c>
      <c r="J30" s="272">
        <v>2024</v>
      </c>
      <c r="K30" s="301">
        <v>12300</v>
      </c>
      <c r="L30" s="264" t="s">
        <v>1454</v>
      </c>
      <c r="M30" s="326"/>
    </row>
    <row r="31" spans="1:13" hidden="1">
      <c r="A31" s="291">
        <v>900</v>
      </c>
      <c r="B31" s="292" t="s">
        <v>107</v>
      </c>
      <c r="C31" s="292" t="s">
        <v>18</v>
      </c>
      <c r="D31" s="292" t="s">
        <v>13</v>
      </c>
      <c r="E31" s="292" t="s">
        <v>18</v>
      </c>
      <c r="F31" s="272" t="s">
        <v>809</v>
      </c>
      <c r="G31" s="272" t="s">
        <v>347</v>
      </c>
      <c r="H31" s="272" t="s">
        <v>805</v>
      </c>
      <c r="I31" s="272" t="s">
        <v>804</v>
      </c>
      <c r="J31" s="272">
        <v>2024</v>
      </c>
      <c r="K31" s="301">
        <v>10200</v>
      </c>
      <c r="L31" s="264" t="s">
        <v>1455</v>
      </c>
      <c r="M31" s="326"/>
    </row>
    <row r="32" spans="1:13" hidden="1">
      <c r="A32" s="291">
        <v>900</v>
      </c>
      <c r="B32" s="292" t="s">
        <v>107</v>
      </c>
      <c r="C32" s="292" t="s">
        <v>18</v>
      </c>
      <c r="D32" s="292" t="s">
        <v>13</v>
      </c>
      <c r="E32" s="292" t="s">
        <v>18</v>
      </c>
      <c r="F32" s="272" t="s">
        <v>809</v>
      </c>
      <c r="G32" s="272" t="s">
        <v>347</v>
      </c>
      <c r="H32" s="272" t="s">
        <v>805</v>
      </c>
      <c r="I32" s="272" t="s">
        <v>804</v>
      </c>
      <c r="J32" s="272">
        <v>2024</v>
      </c>
      <c r="K32" s="301">
        <v>5700</v>
      </c>
      <c r="L32" s="264" t="s">
        <v>1348</v>
      </c>
      <c r="M32" s="326"/>
    </row>
    <row r="33" spans="1:13" hidden="1">
      <c r="A33" s="291">
        <v>900</v>
      </c>
      <c r="B33" s="292" t="s">
        <v>107</v>
      </c>
      <c r="C33" s="292" t="s">
        <v>18</v>
      </c>
      <c r="D33" s="292" t="s">
        <v>13</v>
      </c>
      <c r="E33" s="292" t="s">
        <v>18</v>
      </c>
      <c r="F33" s="272" t="s">
        <v>809</v>
      </c>
      <c r="G33" s="272" t="s">
        <v>347</v>
      </c>
      <c r="H33" s="272" t="s">
        <v>805</v>
      </c>
      <c r="I33" s="272" t="s">
        <v>804</v>
      </c>
      <c r="J33" s="272">
        <v>2024</v>
      </c>
      <c r="K33" s="301">
        <v>11700</v>
      </c>
      <c r="L33" s="264" t="s">
        <v>1456</v>
      </c>
      <c r="M33" s="326"/>
    </row>
    <row r="34" spans="1:13" hidden="1">
      <c r="A34" s="291">
        <v>900</v>
      </c>
      <c r="B34" s="292" t="s">
        <v>107</v>
      </c>
      <c r="C34" s="292" t="s">
        <v>18</v>
      </c>
      <c r="D34" s="292" t="s">
        <v>13</v>
      </c>
      <c r="E34" s="292" t="s">
        <v>18</v>
      </c>
      <c r="F34" s="272" t="s">
        <v>809</v>
      </c>
      <c r="G34" s="272" t="s">
        <v>347</v>
      </c>
      <c r="H34" s="272" t="s">
        <v>805</v>
      </c>
      <c r="I34" s="272" t="s">
        <v>804</v>
      </c>
      <c r="J34" s="272">
        <v>2024</v>
      </c>
      <c r="K34" s="301">
        <v>5700</v>
      </c>
      <c r="L34" s="264" t="s">
        <v>1457</v>
      </c>
      <c r="M34" s="326"/>
    </row>
    <row r="35" spans="1:13" hidden="1">
      <c r="A35" s="291">
        <v>900</v>
      </c>
      <c r="B35" s="292" t="s">
        <v>107</v>
      </c>
      <c r="C35" s="292" t="s">
        <v>18</v>
      </c>
      <c r="D35" s="292" t="s">
        <v>13</v>
      </c>
      <c r="E35" s="292" t="s">
        <v>18</v>
      </c>
      <c r="F35" s="272" t="s">
        <v>809</v>
      </c>
      <c r="G35" s="272" t="s">
        <v>347</v>
      </c>
      <c r="H35" s="272" t="s">
        <v>805</v>
      </c>
      <c r="I35" s="272" t="s">
        <v>804</v>
      </c>
      <c r="J35" s="272">
        <v>2024</v>
      </c>
      <c r="K35" s="301">
        <v>3900</v>
      </c>
      <c r="L35" s="264" t="s">
        <v>1458</v>
      </c>
      <c r="M35" s="326"/>
    </row>
    <row r="36" spans="1:13" hidden="1">
      <c r="A36" s="291">
        <v>900</v>
      </c>
      <c r="B36" s="292" t="s">
        <v>107</v>
      </c>
      <c r="C36" s="292" t="s">
        <v>18</v>
      </c>
      <c r="D36" s="292" t="s">
        <v>13</v>
      </c>
      <c r="E36" s="292" t="s">
        <v>18</v>
      </c>
      <c r="F36" s="272" t="s">
        <v>809</v>
      </c>
      <c r="G36" s="272" t="s">
        <v>347</v>
      </c>
      <c r="H36" s="272" t="s">
        <v>805</v>
      </c>
      <c r="I36" s="272" t="s">
        <v>804</v>
      </c>
      <c r="J36" s="272">
        <v>2024</v>
      </c>
      <c r="K36" s="301">
        <v>4800</v>
      </c>
      <c r="L36" s="264" t="s">
        <v>1452</v>
      </c>
      <c r="M36" s="326"/>
    </row>
    <row r="37" spans="1:13">
      <c r="A37" s="291">
        <v>900</v>
      </c>
      <c r="B37" s="292" t="s">
        <v>273</v>
      </c>
      <c r="C37" s="292" t="s">
        <v>18</v>
      </c>
      <c r="D37" s="292" t="s">
        <v>19</v>
      </c>
      <c r="E37" s="292" t="s">
        <v>18</v>
      </c>
      <c r="F37" s="272" t="s">
        <v>809</v>
      </c>
      <c r="G37" s="272" t="s">
        <v>347</v>
      </c>
      <c r="H37" s="272" t="s">
        <v>805</v>
      </c>
      <c r="I37" s="272" t="s">
        <v>804</v>
      </c>
      <c r="J37" s="272">
        <v>2024</v>
      </c>
      <c r="K37" s="301">
        <v>500000</v>
      </c>
      <c r="L37" s="264" t="s">
        <v>1452</v>
      </c>
      <c r="M37" s="326"/>
    </row>
    <row r="38" spans="1:13" hidden="1">
      <c r="A38" s="291">
        <v>900</v>
      </c>
      <c r="B38" s="292" t="s">
        <v>107</v>
      </c>
      <c r="C38" s="292" t="s">
        <v>18</v>
      </c>
      <c r="D38" s="292" t="s">
        <v>13</v>
      </c>
      <c r="E38" s="292" t="s">
        <v>18</v>
      </c>
      <c r="F38" s="272" t="s">
        <v>809</v>
      </c>
      <c r="G38" s="272" t="s">
        <v>347</v>
      </c>
      <c r="H38" s="272" t="s">
        <v>805</v>
      </c>
      <c r="I38" s="272" t="s">
        <v>804</v>
      </c>
      <c r="J38" s="272">
        <v>2024</v>
      </c>
      <c r="K38" s="301">
        <v>50000</v>
      </c>
      <c r="L38" s="264" t="s">
        <v>1452</v>
      </c>
      <c r="M38" s="326"/>
    </row>
    <row r="39" spans="1:13" hidden="1">
      <c r="A39" s="291">
        <v>900</v>
      </c>
      <c r="B39" s="292" t="s">
        <v>107</v>
      </c>
      <c r="C39" s="292" t="s">
        <v>18</v>
      </c>
      <c r="D39" s="292" t="s">
        <v>13</v>
      </c>
      <c r="E39" s="292" t="s">
        <v>18</v>
      </c>
      <c r="F39" s="272" t="s">
        <v>809</v>
      </c>
      <c r="G39" s="272" t="s">
        <v>347</v>
      </c>
      <c r="H39" s="272" t="s">
        <v>805</v>
      </c>
      <c r="I39" s="272" t="s">
        <v>804</v>
      </c>
      <c r="J39" s="272">
        <v>2024</v>
      </c>
      <c r="K39" s="301">
        <v>20000</v>
      </c>
      <c r="L39" s="264" t="s">
        <v>1452</v>
      </c>
      <c r="M39" s="326"/>
    </row>
    <row r="40" spans="1:13" hidden="1">
      <c r="A40" s="291">
        <v>900</v>
      </c>
      <c r="B40" s="292" t="s">
        <v>107</v>
      </c>
      <c r="C40" s="292" t="s">
        <v>18</v>
      </c>
      <c r="D40" s="292" t="s">
        <v>13</v>
      </c>
      <c r="E40" s="292" t="s">
        <v>18</v>
      </c>
      <c r="F40" s="272" t="s">
        <v>809</v>
      </c>
      <c r="G40" s="272" t="s">
        <v>347</v>
      </c>
      <c r="H40" s="272" t="s">
        <v>805</v>
      </c>
      <c r="I40" s="272" t="s">
        <v>804</v>
      </c>
      <c r="J40" s="272">
        <v>2024</v>
      </c>
      <c r="K40" s="301">
        <v>900</v>
      </c>
      <c r="L40" s="264" t="s">
        <v>1459</v>
      </c>
      <c r="M40" s="326"/>
    </row>
    <row r="41" spans="1:13" hidden="1">
      <c r="A41" s="291">
        <v>900</v>
      </c>
      <c r="B41" s="292" t="s">
        <v>107</v>
      </c>
      <c r="C41" s="292" t="s">
        <v>18</v>
      </c>
      <c r="D41" s="292" t="s">
        <v>13</v>
      </c>
      <c r="E41" s="292" t="s">
        <v>18</v>
      </c>
      <c r="F41" s="272" t="s">
        <v>809</v>
      </c>
      <c r="G41" s="272" t="s">
        <v>347</v>
      </c>
      <c r="H41" s="272" t="s">
        <v>805</v>
      </c>
      <c r="I41" s="272" t="s">
        <v>804</v>
      </c>
      <c r="J41" s="272">
        <v>2024</v>
      </c>
      <c r="K41" s="301">
        <v>900</v>
      </c>
      <c r="L41" s="264" t="s">
        <v>1460</v>
      </c>
      <c r="M41" s="326"/>
    </row>
    <row r="42" spans="1:13" hidden="1">
      <c r="A42" s="291">
        <v>900</v>
      </c>
      <c r="B42" s="292" t="s">
        <v>107</v>
      </c>
      <c r="C42" s="292" t="s">
        <v>18</v>
      </c>
      <c r="D42" s="292" t="s">
        <v>13</v>
      </c>
      <c r="E42" s="292" t="s">
        <v>18</v>
      </c>
      <c r="F42" s="272" t="s">
        <v>809</v>
      </c>
      <c r="G42" s="272" t="s">
        <v>347</v>
      </c>
      <c r="H42" s="272" t="s">
        <v>805</v>
      </c>
      <c r="I42" s="272" t="s">
        <v>804</v>
      </c>
      <c r="J42" s="272">
        <v>2024</v>
      </c>
      <c r="K42" s="301">
        <v>4800</v>
      </c>
      <c r="L42" s="264" t="s">
        <v>1461</v>
      </c>
      <c r="M42" s="326"/>
    </row>
    <row r="43" spans="1:13" hidden="1">
      <c r="A43" s="291">
        <v>900</v>
      </c>
      <c r="B43" s="292" t="s">
        <v>107</v>
      </c>
      <c r="C43" s="292" t="s">
        <v>18</v>
      </c>
      <c r="D43" s="292" t="s">
        <v>13</v>
      </c>
      <c r="E43" s="292" t="s">
        <v>18</v>
      </c>
      <c r="F43" s="272" t="s">
        <v>809</v>
      </c>
      <c r="G43" s="272" t="s">
        <v>347</v>
      </c>
      <c r="H43" s="272" t="s">
        <v>805</v>
      </c>
      <c r="I43" s="272" t="s">
        <v>804</v>
      </c>
      <c r="J43" s="272">
        <v>2024</v>
      </c>
      <c r="K43" s="301">
        <v>1500</v>
      </c>
      <c r="L43" s="264" t="s">
        <v>1462</v>
      </c>
      <c r="M43" s="326"/>
    </row>
    <row r="44" spans="1:13" hidden="1">
      <c r="A44" s="291">
        <v>900</v>
      </c>
      <c r="B44" s="292" t="s">
        <v>107</v>
      </c>
      <c r="C44" s="292" t="s">
        <v>18</v>
      </c>
      <c r="D44" s="292" t="s">
        <v>13</v>
      </c>
      <c r="E44" s="292" t="s">
        <v>18</v>
      </c>
      <c r="F44" s="272" t="s">
        <v>809</v>
      </c>
      <c r="G44" s="272" t="s">
        <v>347</v>
      </c>
      <c r="H44" s="272" t="s">
        <v>805</v>
      </c>
      <c r="I44" s="272" t="s">
        <v>804</v>
      </c>
      <c r="J44" s="272">
        <v>2024</v>
      </c>
      <c r="K44" s="301">
        <v>1800</v>
      </c>
      <c r="L44" s="264" t="s">
        <v>1463</v>
      </c>
      <c r="M44" s="326"/>
    </row>
    <row r="45" spans="1:13" hidden="1">
      <c r="A45" s="291">
        <v>900</v>
      </c>
      <c r="B45" s="292" t="s">
        <v>107</v>
      </c>
      <c r="C45" s="292" t="s">
        <v>18</v>
      </c>
      <c r="D45" s="292" t="s">
        <v>13</v>
      </c>
      <c r="E45" s="292" t="s">
        <v>18</v>
      </c>
      <c r="F45" s="272" t="s">
        <v>809</v>
      </c>
      <c r="G45" s="272" t="s">
        <v>347</v>
      </c>
      <c r="H45" s="272" t="s">
        <v>805</v>
      </c>
      <c r="I45" s="272" t="s">
        <v>804</v>
      </c>
      <c r="J45" s="272">
        <v>2024</v>
      </c>
      <c r="K45" s="301">
        <v>11400</v>
      </c>
      <c r="L45" s="264" t="s">
        <v>1464</v>
      </c>
      <c r="M45" s="326"/>
    </row>
    <row r="46" spans="1:13" hidden="1">
      <c r="A46" s="291">
        <v>900</v>
      </c>
      <c r="B46" s="292" t="s">
        <v>107</v>
      </c>
      <c r="C46" s="292" t="s">
        <v>18</v>
      </c>
      <c r="D46" s="292" t="s">
        <v>13</v>
      </c>
      <c r="E46" s="292" t="s">
        <v>18</v>
      </c>
      <c r="F46" s="272" t="s">
        <v>809</v>
      </c>
      <c r="G46" s="272" t="s">
        <v>347</v>
      </c>
      <c r="H46" s="272" t="s">
        <v>805</v>
      </c>
      <c r="I46" s="272" t="s">
        <v>804</v>
      </c>
      <c r="J46" s="272">
        <v>2024</v>
      </c>
      <c r="K46" s="301">
        <v>13800</v>
      </c>
      <c r="L46" s="264" t="s">
        <v>1465</v>
      </c>
      <c r="M46" s="326"/>
    </row>
    <row r="47" spans="1:13" hidden="1">
      <c r="A47" s="291">
        <v>900</v>
      </c>
      <c r="B47" s="292" t="s">
        <v>107</v>
      </c>
      <c r="C47" s="292" t="s">
        <v>18</v>
      </c>
      <c r="D47" s="292" t="s">
        <v>13</v>
      </c>
      <c r="E47" s="292" t="s">
        <v>18</v>
      </c>
      <c r="F47" s="272" t="s">
        <v>809</v>
      </c>
      <c r="G47" s="272" t="s">
        <v>347</v>
      </c>
      <c r="H47" s="272" t="s">
        <v>805</v>
      </c>
      <c r="I47" s="272" t="s">
        <v>804</v>
      </c>
      <c r="J47" s="272">
        <v>2024</v>
      </c>
      <c r="K47" s="301">
        <v>2400</v>
      </c>
      <c r="L47" s="264" t="s">
        <v>1466</v>
      </c>
      <c r="M47" s="326"/>
    </row>
    <row r="48" spans="1:13" hidden="1">
      <c r="A48" s="291">
        <v>900</v>
      </c>
      <c r="B48" s="292" t="s">
        <v>107</v>
      </c>
      <c r="C48" s="292" t="s">
        <v>18</v>
      </c>
      <c r="D48" s="292" t="s">
        <v>13</v>
      </c>
      <c r="E48" s="292" t="s">
        <v>18</v>
      </c>
      <c r="F48" s="272" t="s">
        <v>809</v>
      </c>
      <c r="G48" s="272" t="s">
        <v>347</v>
      </c>
      <c r="H48" s="272" t="s">
        <v>805</v>
      </c>
      <c r="I48" s="272" t="s">
        <v>804</v>
      </c>
      <c r="J48" s="272">
        <v>2024</v>
      </c>
      <c r="K48" s="301">
        <v>3900</v>
      </c>
      <c r="L48" s="264" t="s">
        <v>1467</v>
      </c>
      <c r="M48" s="326"/>
    </row>
    <row r="49" spans="1:13" hidden="1">
      <c r="A49" s="291">
        <v>900</v>
      </c>
      <c r="B49" s="292" t="s">
        <v>107</v>
      </c>
      <c r="C49" s="292" t="s">
        <v>18</v>
      </c>
      <c r="D49" s="292" t="s">
        <v>13</v>
      </c>
      <c r="E49" s="292" t="s">
        <v>18</v>
      </c>
      <c r="F49" s="272" t="s">
        <v>809</v>
      </c>
      <c r="G49" s="272" t="s">
        <v>347</v>
      </c>
      <c r="H49" s="272" t="s">
        <v>805</v>
      </c>
      <c r="I49" s="272" t="s">
        <v>804</v>
      </c>
      <c r="J49" s="272">
        <v>2024</v>
      </c>
      <c r="K49" s="301">
        <v>40000</v>
      </c>
      <c r="L49" s="264" t="s">
        <v>1468</v>
      </c>
      <c r="M49" s="326"/>
    </row>
    <row r="50" spans="1:13" hidden="1">
      <c r="A50" s="291">
        <v>900</v>
      </c>
      <c r="B50" s="292" t="s">
        <v>107</v>
      </c>
      <c r="C50" s="292" t="s">
        <v>18</v>
      </c>
      <c r="D50" s="292" t="s">
        <v>13</v>
      </c>
      <c r="E50" s="292" t="s">
        <v>18</v>
      </c>
      <c r="F50" s="272" t="s">
        <v>809</v>
      </c>
      <c r="G50" s="272" t="s">
        <v>347</v>
      </c>
      <c r="H50" s="272" t="s">
        <v>805</v>
      </c>
      <c r="I50" s="272" t="s">
        <v>804</v>
      </c>
      <c r="J50" s="272">
        <v>2024</v>
      </c>
      <c r="K50" s="301">
        <v>100000</v>
      </c>
      <c r="L50" s="264" t="s">
        <v>830</v>
      </c>
      <c r="M50" s="326"/>
    </row>
    <row r="51" spans="1:13" hidden="1">
      <c r="A51" s="291">
        <v>900</v>
      </c>
      <c r="B51" s="292" t="s">
        <v>107</v>
      </c>
      <c r="C51" s="292" t="s">
        <v>18</v>
      </c>
      <c r="D51" s="292" t="s">
        <v>13</v>
      </c>
      <c r="E51" s="292" t="s">
        <v>18</v>
      </c>
      <c r="F51" s="272" t="s">
        <v>809</v>
      </c>
      <c r="G51" s="272" t="s">
        <v>347</v>
      </c>
      <c r="H51" s="272" t="s">
        <v>805</v>
      </c>
      <c r="I51" s="272" t="s">
        <v>804</v>
      </c>
      <c r="J51" s="272">
        <v>2024</v>
      </c>
      <c r="K51" s="301">
        <v>45000</v>
      </c>
      <c r="L51" s="264" t="s">
        <v>831</v>
      </c>
      <c r="M51" s="326"/>
    </row>
    <row r="52" spans="1:13" ht="13.5" hidden="1" thickBot="1">
      <c r="A52" s="293">
        <v>900</v>
      </c>
      <c r="B52" s="294" t="s">
        <v>107</v>
      </c>
      <c r="C52" s="294" t="s">
        <v>18</v>
      </c>
      <c r="D52" s="294" t="s">
        <v>13</v>
      </c>
      <c r="E52" s="294" t="s">
        <v>18</v>
      </c>
      <c r="F52" s="273" t="s">
        <v>809</v>
      </c>
      <c r="G52" s="273" t="s">
        <v>347</v>
      </c>
      <c r="H52" s="273" t="s">
        <v>805</v>
      </c>
      <c r="I52" s="273" t="s">
        <v>804</v>
      </c>
      <c r="J52" s="273">
        <v>2024</v>
      </c>
      <c r="K52" s="305">
        <v>110000</v>
      </c>
      <c r="L52" s="265" t="s">
        <v>952</v>
      </c>
      <c r="M52" s="326"/>
    </row>
    <row r="53" spans="1:13" hidden="1">
      <c r="A53" s="285" t="s">
        <v>1469</v>
      </c>
      <c r="B53" s="286" t="s">
        <v>323</v>
      </c>
      <c r="C53" s="286" t="s">
        <v>18</v>
      </c>
      <c r="D53" s="286" t="s">
        <v>18</v>
      </c>
      <c r="E53" s="286" t="s">
        <v>849</v>
      </c>
      <c r="F53" s="268" t="s">
        <v>809</v>
      </c>
      <c r="G53" s="268" t="s">
        <v>347</v>
      </c>
      <c r="H53" s="268" t="s">
        <v>805</v>
      </c>
      <c r="I53" s="268" t="s">
        <v>804</v>
      </c>
      <c r="J53" s="268">
        <v>2024</v>
      </c>
      <c r="K53" s="303">
        <v>588000</v>
      </c>
      <c r="L53" s="260" t="s">
        <v>1469</v>
      </c>
    </row>
    <row r="54" spans="1:13" hidden="1">
      <c r="A54" s="287" t="s">
        <v>1469</v>
      </c>
      <c r="B54" s="288" t="s">
        <v>323</v>
      </c>
      <c r="C54" s="288" t="s">
        <v>18</v>
      </c>
      <c r="D54" s="288" t="s">
        <v>18</v>
      </c>
      <c r="E54" s="288" t="s">
        <v>849</v>
      </c>
      <c r="F54" s="270" t="s">
        <v>809</v>
      </c>
      <c r="G54" s="270" t="s">
        <v>347</v>
      </c>
      <c r="H54" s="270" t="s">
        <v>805</v>
      </c>
      <c r="I54" s="270" t="s">
        <v>804</v>
      </c>
      <c r="J54" s="270">
        <v>2024</v>
      </c>
      <c r="K54" s="304">
        <v>350000</v>
      </c>
      <c r="L54" s="262" t="s">
        <v>1469</v>
      </c>
    </row>
    <row r="55" spans="1:13" hidden="1">
      <c r="A55" s="287" t="s">
        <v>1469</v>
      </c>
      <c r="B55" s="288" t="s">
        <v>333</v>
      </c>
      <c r="C55" s="288" t="s">
        <v>18</v>
      </c>
      <c r="D55" s="288" t="s">
        <v>18</v>
      </c>
      <c r="E55" s="288" t="s">
        <v>12</v>
      </c>
      <c r="F55" s="270" t="s">
        <v>809</v>
      </c>
      <c r="G55" s="270" t="s">
        <v>347</v>
      </c>
      <c r="H55" s="270" t="s">
        <v>805</v>
      </c>
      <c r="I55" s="270" t="s">
        <v>804</v>
      </c>
      <c r="J55" s="270">
        <v>2024</v>
      </c>
      <c r="K55" s="304">
        <v>200192120</v>
      </c>
      <c r="L55" s="262" t="s">
        <v>1469</v>
      </c>
    </row>
    <row r="56" spans="1:13" hidden="1">
      <c r="A56" s="287" t="s">
        <v>1469</v>
      </c>
      <c r="B56" s="288" t="s">
        <v>333</v>
      </c>
      <c r="C56" s="288" t="s">
        <v>18</v>
      </c>
      <c r="D56" s="288" t="s">
        <v>18</v>
      </c>
      <c r="E56" s="288" t="s">
        <v>12</v>
      </c>
      <c r="F56" s="270" t="s">
        <v>809</v>
      </c>
      <c r="G56" s="270" t="s">
        <v>347</v>
      </c>
      <c r="H56" s="270" t="s">
        <v>805</v>
      </c>
      <c r="I56" s="270" t="s">
        <v>804</v>
      </c>
      <c r="J56" s="270">
        <v>2024</v>
      </c>
      <c r="K56" s="304">
        <v>17334974</v>
      </c>
      <c r="L56" s="262" t="s">
        <v>1469</v>
      </c>
    </row>
    <row r="57" spans="1:13" hidden="1">
      <c r="A57" s="287" t="s">
        <v>1469</v>
      </c>
      <c r="B57" s="288" t="s">
        <v>333</v>
      </c>
      <c r="C57" s="288" t="s">
        <v>18</v>
      </c>
      <c r="D57" s="288" t="s">
        <v>18</v>
      </c>
      <c r="E57" s="288" t="s">
        <v>12</v>
      </c>
      <c r="F57" s="270" t="s">
        <v>809</v>
      </c>
      <c r="G57" s="270" t="s">
        <v>347</v>
      </c>
      <c r="H57" s="270" t="s">
        <v>805</v>
      </c>
      <c r="I57" s="270" t="s">
        <v>804</v>
      </c>
      <c r="J57" s="270">
        <v>2024</v>
      </c>
      <c r="K57" s="304">
        <v>1123478</v>
      </c>
      <c r="L57" s="262" t="s">
        <v>1469</v>
      </c>
    </row>
    <row r="58" spans="1:13" hidden="1">
      <c r="A58" s="287" t="s">
        <v>1469</v>
      </c>
      <c r="B58" s="288" t="s">
        <v>333</v>
      </c>
      <c r="C58" s="288" t="s">
        <v>18</v>
      </c>
      <c r="D58" s="288" t="s">
        <v>18</v>
      </c>
      <c r="E58" s="288" t="s">
        <v>12</v>
      </c>
      <c r="F58" s="270" t="s">
        <v>809</v>
      </c>
      <c r="G58" s="270" t="s">
        <v>347</v>
      </c>
      <c r="H58" s="270" t="s">
        <v>805</v>
      </c>
      <c r="I58" s="270" t="s">
        <v>804</v>
      </c>
      <c r="J58" s="270">
        <v>2024</v>
      </c>
      <c r="K58" s="304">
        <v>596586</v>
      </c>
      <c r="L58" s="262" t="s">
        <v>1469</v>
      </c>
    </row>
    <row r="59" spans="1:13" hidden="1">
      <c r="A59" s="287" t="s">
        <v>1469</v>
      </c>
      <c r="B59" s="288" t="s">
        <v>314</v>
      </c>
      <c r="C59" s="288" t="s">
        <v>18</v>
      </c>
      <c r="D59" s="288" t="s">
        <v>18</v>
      </c>
      <c r="E59" s="288" t="s">
        <v>305</v>
      </c>
      <c r="F59" s="270" t="s">
        <v>809</v>
      </c>
      <c r="G59" s="270" t="s">
        <v>347</v>
      </c>
      <c r="H59" s="270" t="s">
        <v>805</v>
      </c>
      <c r="I59" s="270" t="s">
        <v>804</v>
      </c>
      <c r="J59" s="270">
        <v>2024</v>
      </c>
      <c r="K59" s="304">
        <v>178400</v>
      </c>
      <c r="L59" s="327">
        <v>991</v>
      </c>
    </row>
    <row r="60" spans="1:13" hidden="1">
      <c r="A60" s="287" t="s">
        <v>1469</v>
      </c>
      <c r="B60" s="288" t="s">
        <v>314</v>
      </c>
      <c r="C60" s="288" t="s">
        <v>18</v>
      </c>
      <c r="D60" s="288" t="s">
        <v>18</v>
      </c>
      <c r="E60" s="288" t="s">
        <v>304</v>
      </c>
      <c r="F60" s="270" t="s">
        <v>809</v>
      </c>
      <c r="G60" s="270" t="s">
        <v>347</v>
      </c>
      <c r="H60" s="270" t="s">
        <v>805</v>
      </c>
      <c r="I60" s="270" t="s">
        <v>804</v>
      </c>
      <c r="J60" s="270">
        <v>2024</v>
      </c>
      <c r="K60" s="304">
        <v>1000000</v>
      </c>
      <c r="L60" s="262" t="s">
        <v>1470</v>
      </c>
    </row>
    <row r="61" spans="1:13" hidden="1">
      <c r="A61" s="287" t="s">
        <v>1469</v>
      </c>
      <c r="B61" s="288" t="s">
        <v>333</v>
      </c>
      <c r="C61" s="288" t="s">
        <v>18</v>
      </c>
      <c r="D61" s="288" t="s">
        <v>18</v>
      </c>
      <c r="E61" s="288" t="s">
        <v>12</v>
      </c>
      <c r="F61" s="270" t="s">
        <v>809</v>
      </c>
      <c r="G61" s="270" t="s">
        <v>347</v>
      </c>
      <c r="H61" s="270" t="s">
        <v>805</v>
      </c>
      <c r="I61" s="270" t="s">
        <v>804</v>
      </c>
      <c r="J61" s="270">
        <v>2024</v>
      </c>
      <c r="K61" s="304">
        <v>-500000</v>
      </c>
      <c r="L61" s="262" t="s">
        <v>1469</v>
      </c>
    </row>
    <row r="62" spans="1:13" hidden="1">
      <c r="A62" s="287" t="s">
        <v>1469</v>
      </c>
      <c r="B62" s="288" t="s">
        <v>333</v>
      </c>
      <c r="C62" s="288" t="s">
        <v>18</v>
      </c>
      <c r="D62" s="288" t="s">
        <v>18</v>
      </c>
      <c r="E62" s="288" t="s">
        <v>12</v>
      </c>
      <c r="F62" s="270" t="s">
        <v>809</v>
      </c>
      <c r="G62" s="270" t="s">
        <v>347</v>
      </c>
      <c r="H62" s="270" t="s">
        <v>805</v>
      </c>
      <c r="I62" s="270" t="s">
        <v>804</v>
      </c>
      <c r="J62" s="270">
        <v>2024</v>
      </c>
      <c r="K62" s="304">
        <v>-46530</v>
      </c>
      <c r="L62" s="262" t="s">
        <v>838</v>
      </c>
    </row>
    <row r="63" spans="1:13" hidden="1">
      <c r="A63" s="287" t="s">
        <v>1469</v>
      </c>
      <c r="B63" s="288" t="s">
        <v>333</v>
      </c>
      <c r="C63" s="288" t="s">
        <v>18</v>
      </c>
      <c r="D63" s="288" t="s">
        <v>18</v>
      </c>
      <c r="E63" s="288" t="s">
        <v>12</v>
      </c>
      <c r="F63" s="270" t="s">
        <v>809</v>
      </c>
      <c r="G63" s="270" t="s">
        <v>347</v>
      </c>
      <c r="H63" s="270" t="s">
        <v>805</v>
      </c>
      <c r="I63" s="270" t="s">
        <v>804</v>
      </c>
      <c r="J63" s="270">
        <v>2024</v>
      </c>
      <c r="K63" s="304">
        <v>-313498</v>
      </c>
      <c r="L63" s="262" t="s">
        <v>839</v>
      </c>
    </row>
    <row r="64" spans="1:13" hidden="1">
      <c r="A64" s="287" t="s">
        <v>1469</v>
      </c>
      <c r="B64" s="288" t="s">
        <v>333</v>
      </c>
      <c r="C64" s="288" t="s">
        <v>18</v>
      </c>
      <c r="D64" s="288" t="s">
        <v>18</v>
      </c>
      <c r="E64" s="288" t="s">
        <v>12</v>
      </c>
      <c r="F64" s="270" t="s">
        <v>809</v>
      </c>
      <c r="G64" s="270" t="s">
        <v>347</v>
      </c>
      <c r="H64" s="270" t="s">
        <v>805</v>
      </c>
      <c r="I64" s="270" t="s">
        <v>804</v>
      </c>
      <c r="J64" s="270">
        <v>2024</v>
      </c>
      <c r="K64" s="304">
        <v>-103554.04</v>
      </c>
      <c r="L64" s="262" t="s">
        <v>953</v>
      </c>
    </row>
    <row r="65" spans="1:12" hidden="1">
      <c r="A65" s="287" t="s">
        <v>1469</v>
      </c>
      <c r="B65" s="288" t="s">
        <v>333</v>
      </c>
      <c r="C65" s="288" t="s">
        <v>18</v>
      </c>
      <c r="D65" s="288" t="s">
        <v>18</v>
      </c>
      <c r="E65" s="288" t="s">
        <v>12</v>
      </c>
      <c r="F65" s="270" t="s">
        <v>809</v>
      </c>
      <c r="G65" s="270" t="s">
        <v>347</v>
      </c>
      <c r="H65" s="270" t="s">
        <v>805</v>
      </c>
      <c r="I65" s="270" t="s">
        <v>804</v>
      </c>
      <c r="J65" s="270">
        <v>2024</v>
      </c>
      <c r="K65" s="304">
        <v>-91394.11</v>
      </c>
      <c r="L65" s="262" t="s">
        <v>954</v>
      </c>
    </row>
    <row r="66" spans="1:12" hidden="1">
      <c r="A66" s="287" t="s">
        <v>1469</v>
      </c>
      <c r="B66" s="288" t="s">
        <v>333</v>
      </c>
      <c r="C66" s="288" t="s">
        <v>18</v>
      </c>
      <c r="D66" s="288" t="s">
        <v>18</v>
      </c>
      <c r="E66" s="288" t="s">
        <v>12</v>
      </c>
      <c r="F66" s="270" t="s">
        <v>809</v>
      </c>
      <c r="G66" s="270" t="s">
        <v>347</v>
      </c>
      <c r="H66" s="270" t="s">
        <v>805</v>
      </c>
      <c r="I66" s="270" t="s">
        <v>804</v>
      </c>
      <c r="J66" s="270">
        <v>2024</v>
      </c>
      <c r="K66" s="304">
        <v>-103850</v>
      </c>
      <c r="L66" s="262" t="s">
        <v>955</v>
      </c>
    </row>
    <row r="67" spans="1:12" hidden="1">
      <c r="A67" s="289" t="s">
        <v>1471</v>
      </c>
      <c r="B67" s="290" t="s">
        <v>107</v>
      </c>
      <c r="C67" s="290" t="s">
        <v>18</v>
      </c>
      <c r="D67" s="290" t="s">
        <v>13</v>
      </c>
      <c r="E67" s="290" t="s">
        <v>18</v>
      </c>
      <c r="F67" s="271" t="s">
        <v>803</v>
      </c>
      <c r="G67" s="271" t="s">
        <v>347</v>
      </c>
      <c r="H67" s="271" t="s">
        <v>805</v>
      </c>
      <c r="I67" s="271" t="s">
        <v>804</v>
      </c>
      <c r="J67" s="271">
        <v>2024</v>
      </c>
      <c r="K67" s="300">
        <v>31500</v>
      </c>
      <c r="L67" s="263" t="s">
        <v>1471</v>
      </c>
    </row>
    <row r="68" spans="1:12" hidden="1">
      <c r="A68" s="289" t="s">
        <v>1472</v>
      </c>
      <c r="B68" s="290" t="s">
        <v>107</v>
      </c>
      <c r="C68" s="290" t="s">
        <v>18</v>
      </c>
      <c r="D68" s="290" t="s">
        <v>13</v>
      </c>
      <c r="E68" s="290" t="s">
        <v>18</v>
      </c>
      <c r="F68" s="271" t="s">
        <v>803</v>
      </c>
      <c r="G68" s="271" t="s">
        <v>347</v>
      </c>
      <c r="H68" s="271" t="s">
        <v>805</v>
      </c>
      <c r="I68" s="271" t="s">
        <v>804</v>
      </c>
      <c r="J68" s="271">
        <v>2024</v>
      </c>
      <c r="K68" s="300">
        <v>357825</v>
      </c>
      <c r="L68" s="263" t="s">
        <v>1472</v>
      </c>
    </row>
    <row r="69" spans="1:12" hidden="1">
      <c r="A69" s="289" t="s">
        <v>1473</v>
      </c>
      <c r="B69" s="290" t="s">
        <v>107</v>
      </c>
      <c r="C69" s="290" t="s">
        <v>18</v>
      </c>
      <c r="D69" s="290" t="s">
        <v>13</v>
      </c>
      <c r="E69" s="290" t="s">
        <v>18</v>
      </c>
      <c r="F69" s="271" t="s">
        <v>803</v>
      </c>
      <c r="G69" s="271" t="s">
        <v>347</v>
      </c>
      <c r="H69" s="271" t="s">
        <v>805</v>
      </c>
      <c r="I69" s="271" t="s">
        <v>804</v>
      </c>
      <c r="J69" s="271">
        <v>2024</v>
      </c>
      <c r="K69" s="300">
        <v>212379</v>
      </c>
      <c r="L69" s="263" t="s">
        <v>1473</v>
      </c>
    </row>
    <row r="70" spans="1:12" hidden="1">
      <c r="A70" s="289" t="s">
        <v>1474</v>
      </c>
      <c r="B70" s="290" t="s">
        <v>107</v>
      </c>
      <c r="C70" s="290" t="s">
        <v>18</v>
      </c>
      <c r="D70" s="290" t="s">
        <v>13</v>
      </c>
      <c r="E70" s="290" t="s">
        <v>18</v>
      </c>
      <c r="F70" s="271" t="s">
        <v>803</v>
      </c>
      <c r="G70" s="271" t="s">
        <v>347</v>
      </c>
      <c r="H70" s="271" t="s">
        <v>805</v>
      </c>
      <c r="I70" s="271" t="s">
        <v>804</v>
      </c>
      <c r="J70" s="271">
        <v>2024</v>
      </c>
      <c r="K70" s="300">
        <v>15542</v>
      </c>
      <c r="L70" s="263" t="s">
        <v>1474</v>
      </c>
    </row>
    <row r="71" spans="1:12" hidden="1">
      <c r="A71" s="289" t="s">
        <v>1469</v>
      </c>
      <c r="B71" s="290" t="s">
        <v>107</v>
      </c>
      <c r="C71" s="290" t="s">
        <v>18</v>
      </c>
      <c r="D71" s="290" t="s">
        <v>13</v>
      </c>
      <c r="E71" s="290" t="s">
        <v>18</v>
      </c>
      <c r="F71" s="271" t="s">
        <v>803</v>
      </c>
      <c r="G71" s="271" t="s">
        <v>347</v>
      </c>
      <c r="H71" s="271" t="s">
        <v>805</v>
      </c>
      <c r="I71" s="271" t="s">
        <v>804</v>
      </c>
      <c r="J71" s="271">
        <v>2024</v>
      </c>
      <c r="K71" s="300">
        <v>230000</v>
      </c>
      <c r="L71" s="263" t="s">
        <v>1469</v>
      </c>
    </row>
    <row r="72" spans="1:12" hidden="1">
      <c r="A72" s="289" t="s">
        <v>1469</v>
      </c>
      <c r="B72" s="290" t="s">
        <v>107</v>
      </c>
      <c r="C72" s="290" t="s">
        <v>18</v>
      </c>
      <c r="D72" s="290" t="s">
        <v>13</v>
      </c>
      <c r="E72" s="290" t="s">
        <v>18</v>
      </c>
      <c r="F72" s="271" t="s">
        <v>803</v>
      </c>
      <c r="G72" s="271" t="s">
        <v>347</v>
      </c>
      <c r="H72" s="271" t="s">
        <v>805</v>
      </c>
      <c r="I72" s="271" t="s">
        <v>804</v>
      </c>
      <c r="J72" s="271">
        <v>2024</v>
      </c>
      <c r="K72" s="300">
        <v>193000</v>
      </c>
      <c r="L72" s="263" t="s">
        <v>1469</v>
      </c>
    </row>
    <row r="73" spans="1:12" hidden="1">
      <c r="A73" s="289" t="s">
        <v>1469</v>
      </c>
      <c r="B73" s="290" t="s">
        <v>107</v>
      </c>
      <c r="C73" s="290" t="s">
        <v>18</v>
      </c>
      <c r="D73" s="290" t="s">
        <v>13</v>
      </c>
      <c r="E73" s="290" t="s">
        <v>18</v>
      </c>
      <c r="F73" s="271" t="s">
        <v>803</v>
      </c>
      <c r="G73" s="271" t="s">
        <v>347</v>
      </c>
      <c r="H73" s="271" t="s">
        <v>805</v>
      </c>
      <c r="I73" s="271" t="s">
        <v>804</v>
      </c>
      <c r="J73" s="271">
        <v>2024</v>
      </c>
      <c r="K73" s="300">
        <v>48000</v>
      </c>
      <c r="L73" s="263" t="s">
        <v>1469</v>
      </c>
    </row>
    <row r="74" spans="1:12" hidden="1">
      <c r="A74" s="289" t="s">
        <v>1469</v>
      </c>
      <c r="B74" s="290" t="s">
        <v>107</v>
      </c>
      <c r="C74" s="290" t="s">
        <v>18</v>
      </c>
      <c r="D74" s="290" t="s">
        <v>13</v>
      </c>
      <c r="E74" s="290" t="s">
        <v>18</v>
      </c>
      <c r="F74" s="271" t="s">
        <v>803</v>
      </c>
      <c r="G74" s="271" t="s">
        <v>347</v>
      </c>
      <c r="H74" s="271" t="s">
        <v>805</v>
      </c>
      <c r="I74" s="271" t="s">
        <v>804</v>
      </c>
      <c r="J74" s="271">
        <v>2024</v>
      </c>
      <c r="K74" s="300">
        <v>52700</v>
      </c>
      <c r="L74" s="263" t="s">
        <v>1469</v>
      </c>
    </row>
    <row r="75" spans="1:12" hidden="1">
      <c r="A75" s="289" t="s">
        <v>1469</v>
      </c>
      <c r="B75" s="290" t="s">
        <v>107</v>
      </c>
      <c r="C75" s="290" t="s">
        <v>18</v>
      </c>
      <c r="D75" s="290" t="s">
        <v>13</v>
      </c>
      <c r="E75" s="290" t="s">
        <v>18</v>
      </c>
      <c r="F75" s="271" t="s">
        <v>803</v>
      </c>
      <c r="G75" s="271" t="s">
        <v>347</v>
      </c>
      <c r="H75" s="271" t="s">
        <v>805</v>
      </c>
      <c r="I75" s="271" t="s">
        <v>804</v>
      </c>
      <c r="J75" s="271">
        <v>2024</v>
      </c>
      <c r="K75" s="300">
        <v>180700</v>
      </c>
      <c r="L75" s="263" t="s">
        <v>1469</v>
      </c>
    </row>
    <row r="76" spans="1:12" hidden="1">
      <c r="A76" s="289" t="s">
        <v>1475</v>
      </c>
      <c r="B76" s="290" t="s">
        <v>107</v>
      </c>
      <c r="C76" s="290" t="s">
        <v>18</v>
      </c>
      <c r="D76" s="290" t="s">
        <v>13</v>
      </c>
      <c r="E76" s="290" t="s">
        <v>18</v>
      </c>
      <c r="F76" s="271" t="s">
        <v>803</v>
      </c>
      <c r="G76" s="271" t="s">
        <v>347</v>
      </c>
      <c r="H76" s="271" t="s">
        <v>805</v>
      </c>
      <c r="I76" s="271" t="s">
        <v>804</v>
      </c>
      <c r="J76" s="271">
        <v>2024</v>
      </c>
      <c r="K76" s="300">
        <v>15000</v>
      </c>
      <c r="L76" s="263" t="s">
        <v>1475</v>
      </c>
    </row>
    <row r="77" spans="1:12" hidden="1">
      <c r="A77" s="289" t="s">
        <v>1471</v>
      </c>
      <c r="B77" s="290" t="s">
        <v>295</v>
      </c>
      <c r="C77" s="290" t="s">
        <v>18</v>
      </c>
      <c r="D77" s="290" t="s">
        <v>13</v>
      </c>
      <c r="E77" s="290" t="s">
        <v>18</v>
      </c>
      <c r="F77" s="271" t="s">
        <v>803</v>
      </c>
      <c r="G77" s="271" t="s">
        <v>347</v>
      </c>
      <c r="H77" s="271" t="s">
        <v>805</v>
      </c>
      <c r="I77" s="271" t="s">
        <v>804</v>
      </c>
      <c r="J77" s="271">
        <v>2024</v>
      </c>
      <c r="K77" s="300">
        <v>8500</v>
      </c>
      <c r="L77" s="263" t="s">
        <v>1471</v>
      </c>
    </row>
    <row r="78" spans="1:12" hidden="1">
      <c r="A78" s="289" t="s">
        <v>1472</v>
      </c>
      <c r="B78" s="290" t="s">
        <v>295</v>
      </c>
      <c r="C78" s="290" t="s">
        <v>18</v>
      </c>
      <c r="D78" s="290" t="s">
        <v>13</v>
      </c>
      <c r="E78" s="290" t="s">
        <v>18</v>
      </c>
      <c r="F78" s="271" t="s">
        <v>803</v>
      </c>
      <c r="G78" s="271" t="s">
        <v>347</v>
      </c>
      <c r="H78" s="271" t="s">
        <v>805</v>
      </c>
      <c r="I78" s="271" t="s">
        <v>804</v>
      </c>
      <c r="J78" s="271">
        <v>2024</v>
      </c>
      <c r="K78" s="300">
        <v>80000</v>
      </c>
      <c r="L78" s="263" t="s">
        <v>1472</v>
      </c>
    </row>
    <row r="79" spans="1:12" hidden="1">
      <c r="A79" s="289" t="s">
        <v>1473</v>
      </c>
      <c r="B79" s="290" t="s">
        <v>295</v>
      </c>
      <c r="C79" s="290" t="s">
        <v>18</v>
      </c>
      <c r="D79" s="290" t="s">
        <v>13</v>
      </c>
      <c r="E79" s="290" t="s">
        <v>18</v>
      </c>
      <c r="F79" s="271" t="s">
        <v>803</v>
      </c>
      <c r="G79" s="271" t="s">
        <v>347</v>
      </c>
      <c r="H79" s="271" t="s">
        <v>805</v>
      </c>
      <c r="I79" s="271" t="s">
        <v>804</v>
      </c>
      <c r="J79" s="271">
        <v>2024</v>
      </c>
      <c r="K79" s="300">
        <v>219000</v>
      </c>
      <c r="L79" s="263" t="s">
        <v>1473</v>
      </c>
    </row>
    <row r="80" spans="1:12" hidden="1">
      <c r="A80" s="289" t="s">
        <v>1474</v>
      </c>
      <c r="B80" s="290" t="s">
        <v>295</v>
      </c>
      <c r="C80" s="290" t="s">
        <v>18</v>
      </c>
      <c r="D80" s="290" t="s">
        <v>13</v>
      </c>
      <c r="E80" s="290" t="s">
        <v>18</v>
      </c>
      <c r="F80" s="271" t="s">
        <v>803</v>
      </c>
      <c r="G80" s="271" t="s">
        <v>347</v>
      </c>
      <c r="H80" s="271" t="s">
        <v>805</v>
      </c>
      <c r="I80" s="271" t="s">
        <v>804</v>
      </c>
      <c r="J80" s="271">
        <v>2024</v>
      </c>
      <c r="K80" s="300">
        <v>4000</v>
      </c>
      <c r="L80" s="263" t="s">
        <v>1474</v>
      </c>
    </row>
    <row r="81" spans="1:12" hidden="1">
      <c r="A81" s="289" t="s">
        <v>1469</v>
      </c>
      <c r="B81" s="290" t="s">
        <v>295</v>
      </c>
      <c r="C81" s="290" t="s">
        <v>18</v>
      </c>
      <c r="D81" s="290" t="s">
        <v>13</v>
      </c>
      <c r="E81" s="290" t="s">
        <v>18</v>
      </c>
      <c r="F81" s="271" t="s">
        <v>803</v>
      </c>
      <c r="G81" s="271" t="s">
        <v>347</v>
      </c>
      <c r="H81" s="271" t="s">
        <v>805</v>
      </c>
      <c r="I81" s="271" t="s">
        <v>804</v>
      </c>
      <c r="J81" s="271">
        <v>2024</v>
      </c>
      <c r="K81" s="300">
        <f>190047554-247500-214195</f>
        <v>189585859</v>
      </c>
      <c r="L81" s="263" t="s">
        <v>1476</v>
      </c>
    </row>
    <row r="82" spans="1:12" hidden="1">
      <c r="A82" s="289" t="s">
        <v>1469</v>
      </c>
      <c r="B82" s="290" t="s">
        <v>295</v>
      </c>
      <c r="C82" s="290" t="s">
        <v>18</v>
      </c>
      <c r="D82" s="290" t="s">
        <v>13</v>
      </c>
      <c r="E82" s="290" t="s">
        <v>18</v>
      </c>
      <c r="F82" s="271" t="s">
        <v>803</v>
      </c>
      <c r="G82" s="271" t="s">
        <v>347</v>
      </c>
      <c r="H82" s="271" t="s">
        <v>805</v>
      </c>
      <c r="I82" s="271" t="s">
        <v>804</v>
      </c>
      <c r="J82" s="271">
        <v>2024</v>
      </c>
      <c r="K82" s="300">
        <v>6862446</v>
      </c>
      <c r="L82" s="263" t="s">
        <v>1477</v>
      </c>
    </row>
    <row r="83" spans="1:12" hidden="1">
      <c r="A83" s="289" t="s">
        <v>1469</v>
      </c>
      <c r="B83" s="290" t="s">
        <v>295</v>
      </c>
      <c r="C83" s="290" t="s">
        <v>18</v>
      </c>
      <c r="D83" s="290" t="s">
        <v>13</v>
      </c>
      <c r="E83" s="290" t="s">
        <v>18</v>
      </c>
      <c r="F83" s="271" t="s">
        <v>803</v>
      </c>
      <c r="G83" s="271" t="s">
        <v>347</v>
      </c>
      <c r="H83" s="271" t="s">
        <v>805</v>
      </c>
      <c r="I83" s="271" t="s">
        <v>804</v>
      </c>
      <c r="J83" s="271">
        <v>2024</v>
      </c>
      <c r="K83" s="300">
        <v>900000</v>
      </c>
      <c r="L83" s="263" t="s">
        <v>1478</v>
      </c>
    </row>
    <row r="84" spans="1:12" hidden="1">
      <c r="A84" s="289" t="s">
        <v>1469</v>
      </c>
      <c r="B84" s="290" t="s">
        <v>295</v>
      </c>
      <c r="C84" s="290" t="s">
        <v>18</v>
      </c>
      <c r="D84" s="290" t="s">
        <v>13</v>
      </c>
      <c r="E84" s="290" t="s">
        <v>18</v>
      </c>
      <c r="F84" s="271" t="s">
        <v>803</v>
      </c>
      <c r="G84" s="271" t="s">
        <v>347</v>
      </c>
      <c r="H84" s="271" t="s">
        <v>805</v>
      </c>
      <c r="I84" s="271" t="s">
        <v>804</v>
      </c>
      <c r="J84" s="271">
        <v>2024</v>
      </c>
      <c r="K84" s="300">
        <v>1300000</v>
      </c>
      <c r="L84" s="263" t="s">
        <v>1479</v>
      </c>
    </row>
    <row r="85" spans="1:12" hidden="1">
      <c r="A85" s="289" t="s">
        <v>1469</v>
      </c>
      <c r="B85" s="290" t="s">
        <v>295</v>
      </c>
      <c r="C85" s="290" t="s">
        <v>18</v>
      </c>
      <c r="D85" s="290" t="s">
        <v>13</v>
      </c>
      <c r="E85" s="290" t="s">
        <v>18</v>
      </c>
      <c r="F85" s="271" t="s">
        <v>803</v>
      </c>
      <c r="G85" s="271" t="s">
        <v>347</v>
      </c>
      <c r="H85" s="271" t="s">
        <v>805</v>
      </c>
      <c r="I85" s="271" t="s">
        <v>804</v>
      </c>
      <c r="J85" s="271">
        <v>2024</v>
      </c>
      <c r="K85" s="300">
        <v>8500000</v>
      </c>
      <c r="L85" s="263" t="s">
        <v>1480</v>
      </c>
    </row>
    <row r="86" spans="1:12" hidden="1">
      <c r="A86" s="289" t="s">
        <v>1469</v>
      </c>
      <c r="B86" s="290" t="s">
        <v>295</v>
      </c>
      <c r="C86" s="290" t="s">
        <v>18</v>
      </c>
      <c r="D86" s="290" t="s">
        <v>13</v>
      </c>
      <c r="E86" s="290" t="s">
        <v>18</v>
      </c>
      <c r="F86" s="271" t="s">
        <v>803</v>
      </c>
      <c r="G86" s="271" t="s">
        <v>347</v>
      </c>
      <c r="H86" s="271" t="s">
        <v>805</v>
      </c>
      <c r="I86" s="271" t="s">
        <v>804</v>
      </c>
      <c r="J86" s="271">
        <v>2024</v>
      </c>
      <c r="K86" s="300">
        <v>90000</v>
      </c>
      <c r="L86" s="263" t="s">
        <v>1481</v>
      </c>
    </row>
    <row r="87" spans="1:12" hidden="1">
      <c r="A87" s="289" t="s">
        <v>1469</v>
      </c>
      <c r="B87" s="290" t="s">
        <v>295</v>
      </c>
      <c r="C87" s="290" t="s">
        <v>18</v>
      </c>
      <c r="D87" s="290" t="s">
        <v>13</v>
      </c>
      <c r="E87" s="290" t="s">
        <v>18</v>
      </c>
      <c r="F87" s="271" t="s">
        <v>803</v>
      </c>
      <c r="G87" s="271" t="s">
        <v>347</v>
      </c>
      <c r="H87" s="271" t="s">
        <v>805</v>
      </c>
      <c r="I87" s="271" t="s">
        <v>804</v>
      </c>
      <c r="J87" s="271">
        <v>2024</v>
      </c>
      <c r="K87" s="300">
        <v>250000</v>
      </c>
      <c r="L87" s="263" t="s">
        <v>1482</v>
      </c>
    </row>
    <row r="88" spans="1:12" hidden="1">
      <c r="A88" s="289" t="s">
        <v>1469</v>
      </c>
      <c r="B88" s="290" t="s">
        <v>295</v>
      </c>
      <c r="C88" s="290" t="s">
        <v>18</v>
      </c>
      <c r="D88" s="290" t="s">
        <v>13</v>
      </c>
      <c r="E88" s="290" t="s">
        <v>18</v>
      </c>
      <c r="F88" s="271" t="s">
        <v>803</v>
      </c>
      <c r="G88" s="271" t="s">
        <v>347</v>
      </c>
      <c r="H88" s="271" t="s">
        <v>805</v>
      </c>
      <c r="I88" s="271" t="s">
        <v>804</v>
      </c>
      <c r="J88" s="271">
        <v>2024</v>
      </c>
      <c r="K88" s="300">
        <v>350000</v>
      </c>
      <c r="L88" s="263" t="s">
        <v>1483</v>
      </c>
    </row>
    <row r="89" spans="1:12" hidden="1">
      <c r="A89" s="289" t="s">
        <v>1469</v>
      </c>
      <c r="B89" s="290" t="s">
        <v>295</v>
      </c>
      <c r="C89" s="290" t="s">
        <v>18</v>
      </c>
      <c r="D89" s="290" t="s">
        <v>13</v>
      </c>
      <c r="E89" s="290" t="s">
        <v>18</v>
      </c>
      <c r="F89" s="271" t="s">
        <v>803</v>
      </c>
      <c r="G89" s="271" t="s">
        <v>347</v>
      </c>
      <c r="H89" s="271" t="s">
        <v>805</v>
      </c>
      <c r="I89" s="271" t="s">
        <v>804</v>
      </c>
      <c r="J89" s="271">
        <v>2024</v>
      </c>
      <c r="K89" s="300">
        <v>30000</v>
      </c>
      <c r="L89" s="263" t="s">
        <v>1484</v>
      </c>
    </row>
    <row r="90" spans="1:12" hidden="1">
      <c r="A90" s="289" t="s">
        <v>1469</v>
      </c>
      <c r="B90" s="290" t="s">
        <v>295</v>
      </c>
      <c r="C90" s="290" t="s">
        <v>18</v>
      </c>
      <c r="D90" s="290" t="s">
        <v>13</v>
      </c>
      <c r="E90" s="290" t="s">
        <v>18</v>
      </c>
      <c r="F90" s="271" t="s">
        <v>803</v>
      </c>
      <c r="G90" s="271" t="s">
        <v>347</v>
      </c>
      <c r="H90" s="271" t="s">
        <v>805</v>
      </c>
      <c r="I90" s="271" t="s">
        <v>804</v>
      </c>
      <c r="J90" s="271">
        <v>2024</v>
      </c>
      <c r="K90" s="300">
        <v>6700000</v>
      </c>
      <c r="L90" s="263" t="s">
        <v>247</v>
      </c>
    </row>
    <row r="91" spans="1:12" hidden="1">
      <c r="A91" s="289" t="s">
        <v>1469</v>
      </c>
      <c r="B91" s="290" t="s">
        <v>295</v>
      </c>
      <c r="C91" s="290" t="s">
        <v>18</v>
      </c>
      <c r="D91" s="290" t="s">
        <v>13</v>
      </c>
      <c r="E91" s="290" t="s">
        <v>18</v>
      </c>
      <c r="F91" s="271" t="s">
        <v>803</v>
      </c>
      <c r="G91" s="271" t="s">
        <v>347</v>
      </c>
      <c r="H91" s="271" t="s">
        <v>805</v>
      </c>
      <c r="I91" s="271" t="s">
        <v>804</v>
      </c>
      <c r="J91" s="271">
        <v>2024</v>
      </c>
      <c r="K91" s="300">
        <v>150000</v>
      </c>
      <c r="L91" s="263" t="s">
        <v>1485</v>
      </c>
    </row>
    <row r="92" spans="1:12" hidden="1">
      <c r="A92" s="289" t="s">
        <v>1469</v>
      </c>
      <c r="B92" s="290" t="s">
        <v>295</v>
      </c>
      <c r="C92" s="290" t="s">
        <v>18</v>
      </c>
      <c r="D92" s="290" t="s">
        <v>13</v>
      </c>
      <c r="E92" s="290" t="s">
        <v>18</v>
      </c>
      <c r="F92" s="271" t="s">
        <v>803</v>
      </c>
      <c r="G92" s="271" t="s">
        <v>347</v>
      </c>
      <c r="H92" s="271" t="s">
        <v>805</v>
      </c>
      <c r="I92" s="271" t="s">
        <v>804</v>
      </c>
      <c r="J92" s="271">
        <v>2024</v>
      </c>
      <c r="K92" s="300">
        <v>200000</v>
      </c>
      <c r="L92" s="263" t="s">
        <v>1486</v>
      </c>
    </row>
    <row r="93" spans="1:12" hidden="1">
      <c r="A93" s="289" t="s">
        <v>1469</v>
      </c>
      <c r="B93" s="290" t="s">
        <v>295</v>
      </c>
      <c r="C93" s="290" t="s">
        <v>18</v>
      </c>
      <c r="D93" s="290" t="s">
        <v>13</v>
      </c>
      <c r="E93" s="290" t="s">
        <v>18</v>
      </c>
      <c r="F93" s="271" t="s">
        <v>803</v>
      </c>
      <c r="G93" s="271" t="s">
        <v>347</v>
      </c>
      <c r="H93" s="271" t="s">
        <v>805</v>
      </c>
      <c r="I93" s="271" t="s">
        <v>804</v>
      </c>
      <c r="J93" s="271">
        <v>2024</v>
      </c>
      <c r="K93" s="300">
        <v>45000</v>
      </c>
      <c r="L93" s="263" t="s">
        <v>832</v>
      </c>
    </row>
    <row r="94" spans="1:12" hidden="1">
      <c r="A94" s="289" t="s">
        <v>1469</v>
      </c>
      <c r="B94" s="290" t="s">
        <v>295</v>
      </c>
      <c r="C94" s="290" t="s">
        <v>18</v>
      </c>
      <c r="D94" s="290" t="s">
        <v>13</v>
      </c>
      <c r="E94" s="290" t="s">
        <v>18</v>
      </c>
      <c r="F94" s="271" t="s">
        <v>803</v>
      </c>
      <c r="G94" s="271" t="s">
        <v>347</v>
      </c>
      <c r="H94" s="271" t="s">
        <v>805</v>
      </c>
      <c r="I94" s="271" t="s">
        <v>804</v>
      </c>
      <c r="J94" s="271">
        <v>2024</v>
      </c>
      <c r="K94" s="300">
        <v>66500</v>
      </c>
      <c r="L94" s="263" t="s">
        <v>833</v>
      </c>
    </row>
    <row r="95" spans="1:12" hidden="1">
      <c r="A95" s="289" t="s">
        <v>1469</v>
      </c>
      <c r="B95" s="290" t="s">
        <v>295</v>
      </c>
      <c r="C95" s="290" t="s">
        <v>18</v>
      </c>
      <c r="D95" s="290" t="s">
        <v>13</v>
      </c>
      <c r="E95" s="290" t="s">
        <v>18</v>
      </c>
      <c r="F95" s="271" t="s">
        <v>803</v>
      </c>
      <c r="G95" s="271" t="s">
        <v>347</v>
      </c>
      <c r="H95" s="271" t="s">
        <v>805</v>
      </c>
      <c r="I95" s="271" t="s">
        <v>804</v>
      </c>
      <c r="J95" s="271">
        <v>2024</v>
      </c>
      <c r="K95" s="300">
        <v>75000</v>
      </c>
      <c r="L95" s="263" t="s">
        <v>834</v>
      </c>
    </row>
    <row r="96" spans="1:12" hidden="1">
      <c r="A96" s="289" t="s">
        <v>1469</v>
      </c>
      <c r="B96" s="290" t="s">
        <v>295</v>
      </c>
      <c r="C96" s="290" t="s">
        <v>18</v>
      </c>
      <c r="D96" s="290" t="s">
        <v>13</v>
      </c>
      <c r="E96" s="290" t="s">
        <v>18</v>
      </c>
      <c r="F96" s="271" t="s">
        <v>803</v>
      </c>
      <c r="G96" s="271" t="s">
        <v>347</v>
      </c>
      <c r="H96" s="271" t="s">
        <v>805</v>
      </c>
      <c r="I96" s="271" t="s">
        <v>804</v>
      </c>
      <c r="J96" s="271">
        <v>2024</v>
      </c>
      <c r="K96" s="300">
        <v>6500</v>
      </c>
      <c r="L96" s="263" t="s">
        <v>835</v>
      </c>
    </row>
    <row r="97" spans="1:12" hidden="1">
      <c r="A97" s="289" t="s">
        <v>1469</v>
      </c>
      <c r="B97" s="290" t="s">
        <v>295</v>
      </c>
      <c r="C97" s="290" t="s">
        <v>18</v>
      </c>
      <c r="D97" s="290" t="s">
        <v>13</v>
      </c>
      <c r="E97" s="290" t="s">
        <v>18</v>
      </c>
      <c r="F97" s="271" t="s">
        <v>803</v>
      </c>
      <c r="G97" s="271" t="s">
        <v>347</v>
      </c>
      <c r="H97" s="271" t="s">
        <v>805</v>
      </c>
      <c r="I97" s="271" t="s">
        <v>804</v>
      </c>
      <c r="J97" s="271">
        <v>2024</v>
      </c>
      <c r="K97" s="300">
        <v>50000</v>
      </c>
      <c r="L97" s="263" t="s">
        <v>836</v>
      </c>
    </row>
    <row r="98" spans="1:12" hidden="1">
      <c r="A98" s="289" t="s">
        <v>1469</v>
      </c>
      <c r="B98" s="290" t="s">
        <v>295</v>
      </c>
      <c r="C98" s="290" t="s">
        <v>18</v>
      </c>
      <c r="D98" s="290" t="s">
        <v>13</v>
      </c>
      <c r="E98" s="290" t="s">
        <v>18</v>
      </c>
      <c r="F98" s="271" t="s">
        <v>803</v>
      </c>
      <c r="G98" s="271" t="s">
        <v>347</v>
      </c>
      <c r="H98" s="271" t="s">
        <v>805</v>
      </c>
      <c r="I98" s="271" t="s">
        <v>804</v>
      </c>
      <c r="J98" s="271">
        <v>2024</v>
      </c>
      <c r="K98" s="300">
        <v>4500</v>
      </c>
      <c r="L98" s="263" t="s">
        <v>837</v>
      </c>
    </row>
    <row r="99" spans="1:12" hidden="1">
      <c r="A99" s="291">
        <v>900</v>
      </c>
      <c r="B99" s="292" t="s">
        <v>107</v>
      </c>
      <c r="C99" s="292" t="s">
        <v>18</v>
      </c>
      <c r="D99" s="292" t="s">
        <v>13</v>
      </c>
      <c r="E99" s="292" t="s">
        <v>18</v>
      </c>
      <c r="F99" s="272" t="s">
        <v>809</v>
      </c>
      <c r="G99" s="272" t="s">
        <v>347</v>
      </c>
      <c r="H99" s="272" t="s">
        <v>805</v>
      </c>
      <c r="I99" s="272" t="s">
        <v>804</v>
      </c>
      <c r="J99" s="272">
        <v>2024</v>
      </c>
      <c r="K99" s="301">
        <v>31500</v>
      </c>
      <c r="L99" s="264" t="s">
        <v>1471</v>
      </c>
    </row>
    <row r="100" spans="1:12" hidden="1">
      <c r="A100" s="291">
        <v>900</v>
      </c>
      <c r="B100" s="292" t="s">
        <v>107</v>
      </c>
      <c r="C100" s="292" t="s">
        <v>18</v>
      </c>
      <c r="D100" s="292" t="s">
        <v>13</v>
      </c>
      <c r="E100" s="292" t="s">
        <v>18</v>
      </c>
      <c r="F100" s="272" t="s">
        <v>809</v>
      </c>
      <c r="G100" s="272" t="s">
        <v>347</v>
      </c>
      <c r="H100" s="272" t="s">
        <v>805</v>
      </c>
      <c r="I100" s="272" t="s">
        <v>804</v>
      </c>
      <c r="J100" s="272">
        <v>2024</v>
      </c>
      <c r="K100" s="301">
        <v>357825</v>
      </c>
      <c r="L100" s="264" t="s">
        <v>1472</v>
      </c>
    </row>
    <row r="101" spans="1:12" hidden="1">
      <c r="A101" s="291">
        <v>900</v>
      </c>
      <c r="B101" s="292" t="s">
        <v>107</v>
      </c>
      <c r="C101" s="292" t="s">
        <v>18</v>
      </c>
      <c r="D101" s="292" t="s">
        <v>13</v>
      </c>
      <c r="E101" s="292" t="s">
        <v>18</v>
      </c>
      <c r="F101" s="272" t="s">
        <v>809</v>
      </c>
      <c r="G101" s="272" t="s">
        <v>347</v>
      </c>
      <c r="H101" s="272" t="s">
        <v>805</v>
      </c>
      <c r="I101" s="272" t="s">
        <v>804</v>
      </c>
      <c r="J101" s="272">
        <v>2024</v>
      </c>
      <c r="K101" s="301">
        <v>212379</v>
      </c>
      <c r="L101" s="264" t="s">
        <v>1473</v>
      </c>
    </row>
    <row r="102" spans="1:12" hidden="1">
      <c r="A102" s="291">
        <v>900</v>
      </c>
      <c r="B102" s="292" t="s">
        <v>107</v>
      </c>
      <c r="C102" s="292" t="s">
        <v>18</v>
      </c>
      <c r="D102" s="292" t="s">
        <v>13</v>
      </c>
      <c r="E102" s="292" t="s">
        <v>18</v>
      </c>
      <c r="F102" s="272" t="s">
        <v>809</v>
      </c>
      <c r="G102" s="272" t="s">
        <v>347</v>
      </c>
      <c r="H102" s="272" t="s">
        <v>805</v>
      </c>
      <c r="I102" s="272" t="s">
        <v>804</v>
      </c>
      <c r="J102" s="272">
        <v>2024</v>
      </c>
      <c r="K102" s="301">
        <v>15542</v>
      </c>
      <c r="L102" s="264" t="s">
        <v>1474</v>
      </c>
    </row>
    <row r="103" spans="1:12" hidden="1">
      <c r="A103" s="291">
        <v>900</v>
      </c>
      <c r="B103" s="292" t="s">
        <v>107</v>
      </c>
      <c r="C103" s="292" t="s">
        <v>18</v>
      </c>
      <c r="D103" s="292" t="s">
        <v>13</v>
      </c>
      <c r="E103" s="292" t="s">
        <v>18</v>
      </c>
      <c r="F103" s="272" t="s">
        <v>809</v>
      </c>
      <c r="G103" s="272" t="s">
        <v>347</v>
      </c>
      <c r="H103" s="272" t="s">
        <v>805</v>
      </c>
      <c r="I103" s="272" t="s">
        <v>804</v>
      </c>
      <c r="J103" s="272">
        <v>2024</v>
      </c>
      <c r="K103" s="301">
        <v>230000</v>
      </c>
      <c r="L103" s="264" t="s">
        <v>1469</v>
      </c>
    </row>
    <row r="104" spans="1:12" hidden="1">
      <c r="A104" s="291">
        <v>900</v>
      </c>
      <c r="B104" s="292" t="s">
        <v>107</v>
      </c>
      <c r="C104" s="292" t="s">
        <v>18</v>
      </c>
      <c r="D104" s="292" t="s">
        <v>13</v>
      </c>
      <c r="E104" s="292" t="s">
        <v>18</v>
      </c>
      <c r="F104" s="272" t="s">
        <v>809</v>
      </c>
      <c r="G104" s="272" t="s">
        <v>347</v>
      </c>
      <c r="H104" s="272" t="s">
        <v>805</v>
      </c>
      <c r="I104" s="272" t="s">
        <v>804</v>
      </c>
      <c r="J104" s="272">
        <v>2024</v>
      </c>
      <c r="K104" s="301">
        <v>193000</v>
      </c>
      <c r="L104" s="264" t="s">
        <v>1469</v>
      </c>
    </row>
    <row r="105" spans="1:12" hidden="1">
      <c r="A105" s="291">
        <v>900</v>
      </c>
      <c r="B105" s="292" t="s">
        <v>107</v>
      </c>
      <c r="C105" s="292" t="s">
        <v>18</v>
      </c>
      <c r="D105" s="292" t="s">
        <v>13</v>
      </c>
      <c r="E105" s="292" t="s">
        <v>18</v>
      </c>
      <c r="F105" s="272" t="s">
        <v>809</v>
      </c>
      <c r="G105" s="272" t="s">
        <v>347</v>
      </c>
      <c r="H105" s="272" t="s">
        <v>805</v>
      </c>
      <c r="I105" s="272" t="s">
        <v>804</v>
      </c>
      <c r="J105" s="272">
        <v>2024</v>
      </c>
      <c r="K105" s="301">
        <v>48000</v>
      </c>
      <c r="L105" s="264" t="s">
        <v>1469</v>
      </c>
    </row>
    <row r="106" spans="1:12" hidden="1">
      <c r="A106" s="291">
        <v>900</v>
      </c>
      <c r="B106" s="292" t="s">
        <v>107</v>
      </c>
      <c r="C106" s="292" t="s">
        <v>18</v>
      </c>
      <c r="D106" s="292" t="s">
        <v>13</v>
      </c>
      <c r="E106" s="292" t="s">
        <v>18</v>
      </c>
      <c r="F106" s="272" t="s">
        <v>809</v>
      </c>
      <c r="G106" s="272" t="s">
        <v>347</v>
      </c>
      <c r="H106" s="272" t="s">
        <v>805</v>
      </c>
      <c r="I106" s="272" t="s">
        <v>804</v>
      </c>
      <c r="J106" s="272">
        <v>2024</v>
      </c>
      <c r="K106" s="301">
        <v>52700</v>
      </c>
      <c r="L106" s="264" t="s">
        <v>1469</v>
      </c>
    </row>
    <row r="107" spans="1:12" hidden="1">
      <c r="A107" s="291">
        <v>900</v>
      </c>
      <c r="B107" s="292" t="s">
        <v>107</v>
      </c>
      <c r="C107" s="292" t="s">
        <v>18</v>
      </c>
      <c r="D107" s="292" t="s">
        <v>13</v>
      </c>
      <c r="E107" s="292" t="s">
        <v>18</v>
      </c>
      <c r="F107" s="272" t="s">
        <v>809</v>
      </c>
      <c r="G107" s="272" t="s">
        <v>347</v>
      </c>
      <c r="H107" s="272" t="s">
        <v>805</v>
      </c>
      <c r="I107" s="272" t="s">
        <v>804</v>
      </c>
      <c r="J107" s="272">
        <v>2024</v>
      </c>
      <c r="K107" s="301">
        <v>180700</v>
      </c>
      <c r="L107" s="264" t="s">
        <v>1469</v>
      </c>
    </row>
    <row r="108" spans="1:12" hidden="1">
      <c r="A108" s="291">
        <v>900</v>
      </c>
      <c r="B108" s="292" t="s">
        <v>107</v>
      </c>
      <c r="C108" s="292" t="s">
        <v>18</v>
      </c>
      <c r="D108" s="292" t="s">
        <v>13</v>
      </c>
      <c r="E108" s="292" t="s">
        <v>18</v>
      </c>
      <c r="F108" s="272" t="s">
        <v>809</v>
      </c>
      <c r="G108" s="272" t="s">
        <v>347</v>
      </c>
      <c r="H108" s="272" t="s">
        <v>805</v>
      </c>
      <c r="I108" s="272" t="s">
        <v>804</v>
      </c>
      <c r="J108" s="272">
        <v>2024</v>
      </c>
      <c r="K108" s="301">
        <v>15000</v>
      </c>
      <c r="L108" s="264" t="s">
        <v>1475</v>
      </c>
    </row>
    <row r="109" spans="1:12" hidden="1">
      <c r="A109" s="291">
        <v>900</v>
      </c>
      <c r="B109" s="292" t="s">
        <v>295</v>
      </c>
      <c r="C109" s="292" t="s">
        <v>18</v>
      </c>
      <c r="D109" s="292" t="s">
        <v>13</v>
      </c>
      <c r="E109" s="292" t="s">
        <v>18</v>
      </c>
      <c r="F109" s="272" t="s">
        <v>809</v>
      </c>
      <c r="G109" s="272" t="s">
        <v>347</v>
      </c>
      <c r="H109" s="272" t="s">
        <v>805</v>
      </c>
      <c r="I109" s="272" t="s">
        <v>804</v>
      </c>
      <c r="J109" s="272">
        <v>2024</v>
      </c>
      <c r="K109" s="301">
        <v>8500</v>
      </c>
      <c r="L109" s="264" t="s">
        <v>1471</v>
      </c>
    </row>
    <row r="110" spans="1:12" hidden="1">
      <c r="A110" s="291">
        <v>900</v>
      </c>
      <c r="B110" s="292" t="s">
        <v>295</v>
      </c>
      <c r="C110" s="292" t="s">
        <v>18</v>
      </c>
      <c r="D110" s="292" t="s">
        <v>13</v>
      </c>
      <c r="E110" s="292" t="s">
        <v>18</v>
      </c>
      <c r="F110" s="272" t="s">
        <v>809</v>
      </c>
      <c r="G110" s="272" t="s">
        <v>347</v>
      </c>
      <c r="H110" s="272" t="s">
        <v>805</v>
      </c>
      <c r="I110" s="272" t="s">
        <v>804</v>
      </c>
      <c r="J110" s="272">
        <v>2024</v>
      </c>
      <c r="K110" s="301">
        <v>80000</v>
      </c>
      <c r="L110" s="264" t="s">
        <v>1472</v>
      </c>
    </row>
    <row r="111" spans="1:12" hidden="1">
      <c r="A111" s="291">
        <v>900</v>
      </c>
      <c r="B111" s="292" t="s">
        <v>295</v>
      </c>
      <c r="C111" s="292" t="s">
        <v>18</v>
      </c>
      <c r="D111" s="292" t="s">
        <v>13</v>
      </c>
      <c r="E111" s="292" t="s">
        <v>18</v>
      </c>
      <c r="F111" s="272" t="s">
        <v>809</v>
      </c>
      <c r="G111" s="272" t="s">
        <v>347</v>
      </c>
      <c r="H111" s="272" t="s">
        <v>805</v>
      </c>
      <c r="I111" s="272" t="s">
        <v>804</v>
      </c>
      <c r="J111" s="272">
        <v>2024</v>
      </c>
      <c r="K111" s="301">
        <v>219000</v>
      </c>
      <c r="L111" s="264" t="s">
        <v>1473</v>
      </c>
    </row>
    <row r="112" spans="1:12" hidden="1">
      <c r="A112" s="291">
        <v>900</v>
      </c>
      <c r="B112" s="292" t="s">
        <v>295</v>
      </c>
      <c r="C112" s="292" t="s">
        <v>18</v>
      </c>
      <c r="D112" s="292" t="s">
        <v>13</v>
      </c>
      <c r="E112" s="292" t="s">
        <v>18</v>
      </c>
      <c r="F112" s="272" t="s">
        <v>809</v>
      </c>
      <c r="G112" s="272" t="s">
        <v>347</v>
      </c>
      <c r="H112" s="272" t="s">
        <v>805</v>
      </c>
      <c r="I112" s="272" t="s">
        <v>804</v>
      </c>
      <c r="J112" s="272">
        <v>2024</v>
      </c>
      <c r="K112" s="301">
        <v>4000</v>
      </c>
      <c r="L112" s="264" t="s">
        <v>1474</v>
      </c>
    </row>
    <row r="113" spans="1:12" hidden="1">
      <c r="A113" s="291">
        <v>900</v>
      </c>
      <c r="B113" s="292" t="s">
        <v>295</v>
      </c>
      <c r="C113" s="292" t="s">
        <v>18</v>
      </c>
      <c r="D113" s="292" t="s">
        <v>13</v>
      </c>
      <c r="E113" s="292" t="s">
        <v>18</v>
      </c>
      <c r="F113" s="272" t="s">
        <v>809</v>
      </c>
      <c r="G113" s="272" t="s">
        <v>347</v>
      </c>
      <c r="H113" s="272" t="s">
        <v>805</v>
      </c>
      <c r="I113" s="272" t="s">
        <v>804</v>
      </c>
      <c r="J113" s="272">
        <v>2024</v>
      </c>
      <c r="K113" s="301">
        <f>+K81</f>
        <v>189585859</v>
      </c>
      <c r="L113" s="264" t="s">
        <v>1476</v>
      </c>
    </row>
    <row r="114" spans="1:12" hidden="1">
      <c r="A114" s="291">
        <v>900</v>
      </c>
      <c r="B114" s="292" t="s">
        <v>295</v>
      </c>
      <c r="C114" s="292" t="s">
        <v>18</v>
      </c>
      <c r="D114" s="292" t="s">
        <v>13</v>
      </c>
      <c r="E114" s="292" t="s">
        <v>18</v>
      </c>
      <c r="F114" s="272" t="s">
        <v>809</v>
      </c>
      <c r="G114" s="272" t="s">
        <v>347</v>
      </c>
      <c r="H114" s="272" t="s">
        <v>805</v>
      </c>
      <c r="I114" s="272" t="s">
        <v>804</v>
      </c>
      <c r="J114" s="272">
        <v>2024</v>
      </c>
      <c r="K114" s="301">
        <v>6862446</v>
      </c>
      <c r="L114" s="264" t="s">
        <v>1477</v>
      </c>
    </row>
    <row r="115" spans="1:12" hidden="1">
      <c r="A115" s="291">
        <v>900</v>
      </c>
      <c r="B115" s="292" t="s">
        <v>295</v>
      </c>
      <c r="C115" s="292" t="s">
        <v>18</v>
      </c>
      <c r="D115" s="292" t="s">
        <v>13</v>
      </c>
      <c r="E115" s="292" t="s">
        <v>18</v>
      </c>
      <c r="F115" s="272" t="s">
        <v>809</v>
      </c>
      <c r="G115" s="272" t="s">
        <v>347</v>
      </c>
      <c r="H115" s="272" t="s">
        <v>805</v>
      </c>
      <c r="I115" s="272" t="s">
        <v>804</v>
      </c>
      <c r="J115" s="272">
        <v>2024</v>
      </c>
      <c r="K115" s="301">
        <v>900000</v>
      </c>
      <c r="L115" s="264" t="s">
        <v>1478</v>
      </c>
    </row>
    <row r="116" spans="1:12" hidden="1">
      <c r="A116" s="291">
        <v>900</v>
      </c>
      <c r="B116" s="292" t="s">
        <v>295</v>
      </c>
      <c r="C116" s="292" t="s">
        <v>18</v>
      </c>
      <c r="D116" s="292" t="s">
        <v>13</v>
      </c>
      <c r="E116" s="292" t="s">
        <v>18</v>
      </c>
      <c r="F116" s="272" t="s">
        <v>809</v>
      </c>
      <c r="G116" s="272" t="s">
        <v>347</v>
      </c>
      <c r="H116" s="272" t="s">
        <v>805</v>
      </c>
      <c r="I116" s="272" t="s">
        <v>804</v>
      </c>
      <c r="J116" s="272">
        <v>2024</v>
      </c>
      <c r="K116" s="301">
        <v>1300000</v>
      </c>
      <c r="L116" s="264" t="s">
        <v>1479</v>
      </c>
    </row>
    <row r="117" spans="1:12" hidden="1">
      <c r="A117" s="291">
        <v>900</v>
      </c>
      <c r="B117" s="292" t="s">
        <v>295</v>
      </c>
      <c r="C117" s="292" t="s">
        <v>18</v>
      </c>
      <c r="D117" s="292" t="s">
        <v>13</v>
      </c>
      <c r="E117" s="292" t="s">
        <v>18</v>
      </c>
      <c r="F117" s="272" t="s">
        <v>809</v>
      </c>
      <c r="G117" s="272" t="s">
        <v>347</v>
      </c>
      <c r="H117" s="272" t="s">
        <v>805</v>
      </c>
      <c r="I117" s="272" t="s">
        <v>804</v>
      </c>
      <c r="J117" s="272">
        <v>2024</v>
      </c>
      <c r="K117" s="301">
        <v>8500000</v>
      </c>
      <c r="L117" s="264" t="s">
        <v>1480</v>
      </c>
    </row>
    <row r="118" spans="1:12" hidden="1">
      <c r="A118" s="291">
        <v>900</v>
      </c>
      <c r="B118" s="292" t="s">
        <v>295</v>
      </c>
      <c r="C118" s="292" t="s">
        <v>18</v>
      </c>
      <c r="D118" s="292" t="s">
        <v>13</v>
      </c>
      <c r="E118" s="292" t="s">
        <v>18</v>
      </c>
      <c r="F118" s="272" t="s">
        <v>809</v>
      </c>
      <c r="G118" s="272" t="s">
        <v>347</v>
      </c>
      <c r="H118" s="272" t="s">
        <v>805</v>
      </c>
      <c r="I118" s="272" t="s">
        <v>804</v>
      </c>
      <c r="J118" s="272">
        <v>2024</v>
      </c>
      <c r="K118" s="301">
        <v>90000</v>
      </c>
      <c r="L118" s="264" t="s">
        <v>1481</v>
      </c>
    </row>
    <row r="119" spans="1:12" hidden="1">
      <c r="A119" s="291">
        <v>900</v>
      </c>
      <c r="B119" s="292" t="s">
        <v>295</v>
      </c>
      <c r="C119" s="292" t="s">
        <v>18</v>
      </c>
      <c r="D119" s="292" t="s">
        <v>13</v>
      </c>
      <c r="E119" s="292" t="s">
        <v>18</v>
      </c>
      <c r="F119" s="272" t="s">
        <v>809</v>
      </c>
      <c r="G119" s="272" t="s">
        <v>347</v>
      </c>
      <c r="H119" s="272" t="s">
        <v>805</v>
      </c>
      <c r="I119" s="272" t="s">
        <v>804</v>
      </c>
      <c r="J119" s="272">
        <v>2024</v>
      </c>
      <c r="K119" s="301">
        <v>250000</v>
      </c>
      <c r="L119" s="264" t="s">
        <v>1482</v>
      </c>
    </row>
    <row r="120" spans="1:12" hidden="1">
      <c r="A120" s="291">
        <v>900</v>
      </c>
      <c r="B120" s="292" t="s">
        <v>295</v>
      </c>
      <c r="C120" s="292" t="s">
        <v>18</v>
      </c>
      <c r="D120" s="292" t="s">
        <v>13</v>
      </c>
      <c r="E120" s="292" t="s">
        <v>18</v>
      </c>
      <c r="F120" s="272" t="s">
        <v>809</v>
      </c>
      <c r="G120" s="272" t="s">
        <v>347</v>
      </c>
      <c r="H120" s="272" t="s">
        <v>805</v>
      </c>
      <c r="I120" s="272" t="s">
        <v>804</v>
      </c>
      <c r="J120" s="272">
        <v>2024</v>
      </c>
      <c r="K120" s="301">
        <v>350000</v>
      </c>
      <c r="L120" s="264" t="s">
        <v>1483</v>
      </c>
    </row>
    <row r="121" spans="1:12" hidden="1">
      <c r="A121" s="291">
        <v>900</v>
      </c>
      <c r="B121" s="292" t="s">
        <v>295</v>
      </c>
      <c r="C121" s="292" t="s">
        <v>18</v>
      </c>
      <c r="D121" s="292" t="s">
        <v>13</v>
      </c>
      <c r="E121" s="292" t="s">
        <v>18</v>
      </c>
      <c r="F121" s="272" t="s">
        <v>809</v>
      </c>
      <c r="G121" s="272" t="s">
        <v>347</v>
      </c>
      <c r="H121" s="272" t="s">
        <v>805</v>
      </c>
      <c r="I121" s="272" t="s">
        <v>804</v>
      </c>
      <c r="J121" s="272">
        <v>2024</v>
      </c>
      <c r="K121" s="301">
        <v>30000</v>
      </c>
      <c r="L121" s="264" t="s">
        <v>1484</v>
      </c>
    </row>
    <row r="122" spans="1:12" hidden="1">
      <c r="A122" s="291">
        <v>900</v>
      </c>
      <c r="B122" s="292" t="s">
        <v>295</v>
      </c>
      <c r="C122" s="292" t="s">
        <v>18</v>
      </c>
      <c r="D122" s="292" t="s">
        <v>13</v>
      </c>
      <c r="E122" s="292" t="s">
        <v>18</v>
      </c>
      <c r="F122" s="272" t="s">
        <v>809</v>
      </c>
      <c r="G122" s="272" t="s">
        <v>347</v>
      </c>
      <c r="H122" s="272" t="s">
        <v>805</v>
      </c>
      <c r="I122" s="272" t="s">
        <v>804</v>
      </c>
      <c r="J122" s="272">
        <v>2024</v>
      </c>
      <c r="K122" s="301">
        <v>6700000</v>
      </c>
      <c r="L122" s="264" t="s">
        <v>247</v>
      </c>
    </row>
    <row r="123" spans="1:12" hidden="1">
      <c r="A123" s="291">
        <v>900</v>
      </c>
      <c r="B123" s="292" t="s">
        <v>295</v>
      </c>
      <c r="C123" s="292" t="s">
        <v>18</v>
      </c>
      <c r="D123" s="292" t="s">
        <v>13</v>
      </c>
      <c r="E123" s="292" t="s">
        <v>18</v>
      </c>
      <c r="F123" s="272" t="s">
        <v>809</v>
      </c>
      <c r="G123" s="272" t="s">
        <v>347</v>
      </c>
      <c r="H123" s="272" t="s">
        <v>805</v>
      </c>
      <c r="I123" s="272" t="s">
        <v>804</v>
      </c>
      <c r="J123" s="272">
        <v>2024</v>
      </c>
      <c r="K123" s="301">
        <v>150000</v>
      </c>
      <c r="L123" s="264" t="s">
        <v>1485</v>
      </c>
    </row>
    <row r="124" spans="1:12" hidden="1">
      <c r="A124" s="291">
        <v>900</v>
      </c>
      <c r="B124" s="292" t="s">
        <v>295</v>
      </c>
      <c r="C124" s="292" t="s">
        <v>18</v>
      </c>
      <c r="D124" s="292" t="s">
        <v>13</v>
      </c>
      <c r="E124" s="292" t="s">
        <v>18</v>
      </c>
      <c r="F124" s="272" t="s">
        <v>809</v>
      </c>
      <c r="G124" s="272" t="s">
        <v>347</v>
      </c>
      <c r="H124" s="272" t="s">
        <v>805</v>
      </c>
      <c r="I124" s="272" t="s">
        <v>804</v>
      </c>
      <c r="J124" s="272">
        <v>2024</v>
      </c>
      <c r="K124" s="301">
        <v>200000</v>
      </c>
      <c r="L124" s="264" t="s">
        <v>1486</v>
      </c>
    </row>
    <row r="125" spans="1:12" hidden="1">
      <c r="A125" s="291">
        <v>900</v>
      </c>
      <c r="B125" s="292" t="s">
        <v>295</v>
      </c>
      <c r="C125" s="292" t="s">
        <v>18</v>
      </c>
      <c r="D125" s="292" t="s">
        <v>13</v>
      </c>
      <c r="E125" s="292" t="s">
        <v>18</v>
      </c>
      <c r="F125" s="272" t="s">
        <v>809</v>
      </c>
      <c r="G125" s="272" t="s">
        <v>347</v>
      </c>
      <c r="H125" s="272" t="s">
        <v>805</v>
      </c>
      <c r="I125" s="272" t="s">
        <v>804</v>
      </c>
      <c r="J125" s="272">
        <v>2024</v>
      </c>
      <c r="K125" s="301">
        <v>45000</v>
      </c>
      <c r="L125" s="264" t="s">
        <v>832</v>
      </c>
    </row>
    <row r="126" spans="1:12" hidden="1">
      <c r="A126" s="291">
        <v>900</v>
      </c>
      <c r="B126" s="292" t="s">
        <v>295</v>
      </c>
      <c r="C126" s="292" t="s">
        <v>18</v>
      </c>
      <c r="D126" s="292" t="s">
        <v>13</v>
      </c>
      <c r="E126" s="292" t="s">
        <v>18</v>
      </c>
      <c r="F126" s="272" t="s">
        <v>809</v>
      </c>
      <c r="G126" s="272" t="s">
        <v>347</v>
      </c>
      <c r="H126" s="272" t="s">
        <v>805</v>
      </c>
      <c r="I126" s="272" t="s">
        <v>804</v>
      </c>
      <c r="J126" s="272">
        <v>2024</v>
      </c>
      <c r="K126" s="301">
        <v>66500</v>
      </c>
      <c r="L126" s="264" t="s">
        <v>833</v>
      </c>
    </row>
    <row r="127" spans="1:12" hidden="1">
      <c r="A127" s="291">
        <v>900</v>
      </c>
      <c r="B127" s="292" t="s">
        <v>295</v>
      </c>
      <c r="C127" s="292" t="s">
        <v>18</v>
      </c>
      <c r="D127" s="292" t="s">
        <v>13</v>
      </c>
      <c r="E127" s="292" t="s">
        <v>18</v>
      </c>
      <c r="F127" s="272" t="s">
        <v>809</v>
      </c>
      <c r="G127" s="272" t="s">
        <v>347</v>
      </c>
      <c r="H127" s="272" t="s">
        <v>805</v>
      </c>
      <c r="I127" s="272" t="s">
        <v>804</v>
      </c>
      <c r="J127" s="272">
        <v>2024</v>
      </c>
      <c r="K127" s="301">
        <v>75000</v>
      </c>
      <c r="L127" s="264" t="s">
        <v>834</v>
      </c>
    </row>
    <row r="128" spans="1:12" hidden="1">
      <c r="A128" s="291">
        <v>900</v>
      </c>
      <c r="B128" s="292" t="s">
        <v>295</v>
      </c>
      <c r="C128" s="292" t="s">
        <v>18</v>
      </c>
      <c r="D128" s="292" t="s">
        <v>13</v>
      </c>
      <c r="E128" s="292" t="s">
        <v>18</v>
      </c>
      <c r="F128" s="272" t="s">
        <v>809</v>
      </c>
      <c r="G128" s="272" t="s">
        <v>347</v>
      </c>
      <c r="H128" s="272" t="s">
        <v>805</v>
      </c>
      <c r="I128" s="272" t="s">
        <v>804</v>
      </c>
      <c r="J128" s="272">
        <v>2024</v>
      </c>
      <c r="K128" s="301">
        <v>6500</v>
      </c>
      <c r="L128" s="264" t="s">
        <v>835</v>
      </c>
    </row>
    <row r="129" spans="1:13" hidden="1">
      <c r="A129" s="291">
        <v>900</v>
      </c>
      <c r="B129" s="292" t="s">
        <v>295</v>
      </c>
      <c r="C129" s="292" t="s">
        <v>18</v>
      </c>
      <c r="D129" s="292" t="s">
        <v>13</v>
      </c>
      <c r="E129" s="292" t="s">
        <v>18</v>
      </c>
      <c r="F129" s="272" t="s">
        <v>809</v>
      </c>
      <c r="G129" s="272" t="s">
        <v>347</v>
      </c>
      <c r="H129" s="272" t="s">
        <v>805</v>
      </c>
      <c r="I129" s="272" t="s">
        <v>804</v>
      </c>
      <c r="J129" s="272">
        <v>2024</v>
      </c>
      <c r="K129" s="301">
        <v>50000</v>
      </c>
      <c r="L129" s="264" t="s">
        <v>836</v>
      </c>
    </row>
    <row r="130" spans="1:13" ht="13.5" hidden="1" thickBot="1">
      <c r="A130" s="293">
        <v>900</v>
      </c>
      <c r="B130" s="294" t="s">
        <v>295</v>
      </c>
      <c r="C130" s="294" t="s">
        <v>18</v>
      </c>
      <c r="D130" s="294" t="s">
        <v>13</v>
      </c>
      <c r="E130" s="294" t="s">
        <v>18</v>
      </c>
      <c r="F130" s="273" t="s">
        <v>809</v>
      </c>
      <c r="G130" s="273" t="s">
        <v>347</v>
      </c>
      <c r="H130" s="273" t="s">
        <v>805</v>
      </c>
      <c r="I130" s="273" t="s">
        <v>804</v>
      </c>
      <c r="J130" s="273">
        <v>2024</v>
      </c>
      <c r="K130" s="305">
        <v>4500</v>
      </c>
      <c r="L130" s="265" t="s">
        <v>837</v>
      </c>
    </row>
    <row r="131" spans="1:13" hidden="1">
      <c r="A131" s="285" t="s">
        <v>92</v>
      </c>
      <c r="B131" s="286" t="s">
        <v>323</v>
      </c>
      <c r="C131" s="286" t="s">
        <v>18</v>
      </c>
      <c r="D131" s="286" t="s">
        <v>18</v>
      </c>
      <c r="E131" s="286" t="s">
        <v>849</v>
      </c>
      <c r="F131" s="268" t="s">
        <v>809</v>
      </c>
      <c r="G131" s="268" t="s">
        <v>347</v>
      </c>
      <c r="H131" s="268" t="s">
        <v>805</v>
      </c>
      <c r="I131" s="268" t="s">
        <v>804</v>
      </c>
      <c r="J131" s="268">
        <v>2024</v>
      </c>
      <c r="K131" s="303">
        <v>20000</v>
      </c>
      <c r="L131" s="260" t="s">
        <v>847</v>
      </c>
      <c r="M131" s="326"/>
    </row>
    <row r="132" spans="1:13" hidden="1">
      <c r="A132" s="287" t="s">
        <v>92</v>
      </c>
      <c r="B132" s="288" t="s">
        <v>323</v>
      </c>
      <c r="C132" s="288" t="s">
        <v>18</v>
      </c>
      <c r="D132" s="288" t="s">
        <v>18</v>
      </c>
      <c r="E132" s="288" t="s">
        <v>849</v>
      </c>
      <c r="F132" s="270" t="s">
        <v>809</v>
      </c>
      <c r="G132" s="270" t="s">
        <v>347</v>
      </c>
      <c r="H132" s="270" t="s">
        <v>805</v>
      </c>
      <c r="I132" s="270" t="s">
        <v>804</v>
      </c>
      <c r="J132" s="270">
        <v>2024</v>
      </c>
      <c r="K132" s="304">
        <v>1000</v>
      </c>
      <c r="L132" s="262" t="s">
        <v>848</v>
      </c>
      <c r="M132" s="326"/>
    </row>
    <row r="133" spans="1:13" hidden="1">
      <c r="A133" s="287" t="s">
        <v>92</v>
      </c>
      <c r="B133" s="288" t="s">
        <v>844</v>
      </c>
      <c r="C133" s="288" t="s">
        <v>18</v>
      </c>
      <c r="D133" s="288" t="s">
        <v>18</v>
      </c>
      <c r="E133" s="288" t="s">
        <v>849</v>
      </c>
      <c r="F133" s="270" t="s">
        <v>809</v>
      </c>
      <c r="G133" s="270" t="s">
        <v>347</v>
      </c>
      <c r="H133" s="270" t="s">
        <v>805</v>
      </c>
      <c r="I133" s="270" t="s">
        <v>804</v>
      </c>
      <c r="J133" s="270">
        <v>2024</v>
      </c>
      <c r="K133" s="304">
        <v>466000</v>
      </c>
      <c r="L133" s="262" t="s">
        <v>842</v>
      </c>
      <c r="M133" s="326"/>
    </row>
    <row r="134" spans="1:13" hidden="1">
      <c r="A134" s="291">
        <v>900</v>
      </c>
      <c r="B134" s="292" t="s">
        <v>107</v>
      </c>
      <c r="C134" s="292" t="s">
        <v>18</v>
      </c>
      <c r="D134" s="292" t="s">
        <v>888</v>
      </c>
      <c r="E134" s="292" t="s">
        <v>18</v>
      </c>
      <c r="F134" s="272" t="s">
        <v>809</v>
      </c>
      <c r="G134" s="272" t="s">
        <v>347</v>
      </c>
      <c r="H134" s="272" t="s">
        <v>805</v>
      </c>
      <c r="I134" s="272" t="s">
        <v>804</v>
      </c>
      <c r="J134" s="272">
        <v>2024</v>
      </c>
      <c r="K134" s="301">
        <v>220000</v>
      </c>
      <c r="L134" s="264" t="s">
        <v>850</v>
      </c>
      <c r="M134" s="326"/>
    </row>
    <row r="135" spans="1:13" hidden="1">
      <c r="A135" s="291">
        <v>900</v>
      </c>
      <c r="B135" s="292" t="s">
        <v>107</v>
      </c>
      <c r="C135" s="292" t="s">
        <v>18</v>
      </c>
      <c r="D135" s="292" t="s">
        <v>888</v>
      </c>
      <c r="E135" s="292" t="s">
        <v>18</v>
      </c>
      <c r="F135" s="272" t="s">
        <v>809</v>
      </c>
      <c r="G135" s="272" t="s">
        <v>347</v>
      </c>
      <c r="H135" s="272" t="s">
        <v>805</v>
      </c>
      <c r="I135" s="272" t="s">
        <v>804</v>
      </c>
      <c r="J135" s="272">
        <v>2024</v>
      </c>
      <c r="K135" s="301">
        <v>50000</v>
      </c>
      <c r="L135" s="264" t="s">
        <v>851</v>
      </c>
      <c r="M135" s="326"/>
    </row>
    <row r="136" spans="1:13" hidden="1">
      <c r="A136" s="291">
        <v>900</v>
      </c>
      <c r="B136" s="292" t="s">
        <v>107</v>
      </c>
      <c r="C136" s="292" t="s">
        <v>18</v>
      </c>
      <c r="D136" s="292" t="s">
        <v>888</v>
      </c>
      <c r="E136" s="292" t="s">
        <v>18</v>
      </c>
      <c r="F136" s="272" t="s">
        <v>809</v>
      </c>
      <c r="G136" s="272" t="s">
        <v>347</v>
      </c>
      <c r="H136" s="272" t="s">
        <v>805</v>
      </c>
      <c r="I136" s="272" t="s">
        <v>804</v>
      </c>
      <c r="J136" s="272">
        <v>2024</v>
      </c>
      <c r="K136" s="301">
        <v>30000</v>
      </c>
      <c r="L136" s="264" t="s">
        <v>852</v>
      </c>
      <c r="M136" s="326"/>
    </row>
    <row r="137" spans="1:13" hidden="1">
      <c r="A137" s="291">
        <v>900</v>
      </c>
      <c r="B137" s="292" t="s">
        <v>295</v>
      </c>
      <c r="C137" s="292" t="s">
        <v>18</v>
      </c>
      <c r="D137" s="292" t="s">
        <v>888</v>
      </c>
      <c r="E137" s="292" t="s">
        <v>18</v>
      </c>
      <c r="F137" s="272" t="s">
        <v>809</v>
      </c>
      <c r="G137" s="272" t="s">
        <v>347</v>
      </c>
      <c r="H137" s="272" t="s">
        <v>805</v>
      </c>
      <c r="I137" s="272" t="s">
        <v>804</v>
      </c>
      <c r="J137" s="272">
        <v>2024</v>
      </c>
      <c r="K137" s="301">
        <v>142000</v>
      </c>
      <c r="L137" s="264" t="s">
        <v>853</v>
      </c>
      <c r="M137" s="326"/>
    </row>
    <row r="138" spans="1:13" hidden="1">
      <c r="A138" s="291">
        <v>900</v>
      </c>
      <c r="B138" s="292" t="s">
        <v>107</v>
      </c>
      <c r="C138" s="292" t="s">
        <v>18</v>
      </c>
      <c r="D138" s="292" t="s">
        <v>888</v>
      </c>
      <c r="E138" s="292" t="s">
        <v>18</v>
      </c>
      <c r="F138" s="272" t="s">
        <v>809</v>
      </c>
      <c r="G138" s="272" t="s">
        <v>347</v>
      </c>
      <c r="H138" s="272" t="s">
        <v>805</v>
      </c>
      <c r="I138" s="272" t="s">
        <v>804</v>
      </c>
      <c r="J138" s="272">
        <v>2024</v>
      </c>
      <c r="K138" s="301">
        <v>45000</v>
      </c>
      <c r="L138" s="264" t="s">
        <v>854</v>
      </c>
      <c r="M138" s="326"/>
    </row>
    <row r="139" spans="1:13" hidden="1">
      <c r="A139" s="289" t="s">
        <v>92</v>
      </c>
      <c r="B139" s="290" t="s">
        <v>107</v>
      </c>
      <c r="C139" s="290" t="s">
        <v>18</v>
      </c>
      <c r="D139" s="290" t="s">
        <v>888</v>
      </c>
      <c r="E139" s="290" t="s">
        <v>18</v>
      </c>
      <c r="F139" s="271" t="s">
        <v>803</v>
      </c>
      <c r="G139" s="271" t="s">
        <v>347</v>
      </c>
      <c r="H139" s="271" t="s">
        <v>805</v>
      </c>
      <c r="I139" s="271" t="s">
        <v>804</v>
      </c>
      <c r="J139" s="271">
        <v>2024</v>
      </c>
      <c r="K139" s="300">
        <v>220000</v>
      </c>
      <c r="L139" s="263" t="s">
        <v>850</v>
      </c>
    </row>
    <row r="140" spans="1:13" hidden="1">
      <c r="A140" s="289" t="s">
        <v>92</v>
      </c>
      <c r="B140" s="290" t="s">
        <v>107</v>
      </c>
      <c r="C140" s="290" t="s">
        <v>18</v>
      </c>
      <c r="D140" s="290" t="s">
        <v>888</v>
      </c>
      <c r="E140" s="290" t="s">
        <v>18</v>
      </c>
      <c r="F140" s="271" t="s">
        <v>803</v>
      </c>
      <c r="G140" s="271" t="s">
        <v>347</v>
      </c>
      <c r="H140" s="271" t="s">
        <v>805</v>
      </c>
      <c r="I140" s="271" t="s">
        <v>804</v>
      </c>
      <c r="J140" s="271">
        <v>2024</v>
      </c>
      <c r="K140" s="300">
        <v>50000</v>
      </c>
      <c r="L140" s="263" t="s">
        <v>851</v>
      </c>
    </row>
    <row r="141" spans="1:13" hidden="1">
      <c r="A141" s="289" t="s">
        <v>92</v>
      </c>
      <c r="B141" s="290" t="s">
        <v>107</v>
      </c>
      <c r="C141" s="290" t="s">
        <v>18</v>
      </c>
      <c r="D141" s="290" t="s">
        <v>888</v>
      </c>
      <c r="E141" s="290" t="s">
        <v>18</v>
      </c>
      <c r="F141" s="271" t="s">
        <v>803</v>
      </c>
      <c r="G141" s="271" t="s">
        <v>347</v>
      </c>
      <c r="H141" s="271" t="s">
        <v>805</v>
      </c>
      <c r="I141" s="271" t="s">
        <v>804</v>
      </c>
      <c r="J141" s="271">
        <v>2024</v>
      </c>
      <c r="K141" s="300">
        <v>30000</v>
      </c>
      <c r="L141" s="263" t="s">
        <v>852</v>
      </c>
    </row>
    <row r="142" spans="1:13" hidden="1">
      <c r="A142" s="289" t="s">
        <v>1347</v>
      </c>
      <c r="B142" s="290" t="s">
        <v>295</v>
      </c>
      <c r="C142" s="290" t="s">
        <v>18</v>
      </c>
      <c r="D142" s="290" t="s">
        <v>888</v>
      </c>
      <c r="E142" s="290" t="s">
        <v>18</v>
      </c>
      <c r="F142" s="271" t="s">
        <v>803</v>
      </c>
      <c r="G142" s="271" t="s">
        <v>347</v>
      </c>
      <c r="H142" s="271" t="s">
        <v>805</v>
      </c>
      <c r="I142" s="271" t="s">
        <v>804</v>
      </c>
      <c r="J142" s="271">
        <v>2024</v>
      </c>
      <c r="K142" s="300">
        <v>142000</v>
      </c>
      <c r="L142" s="263" t="s">
        <v>853</v>
      </c>
    </row>
    <row r="143" spans="1:13" ht="13.5" hidden="1" thickBot="1">
      <c r="A143" s="295" t="s">
        <v>92</v>
      </c>
      <c r="B143" s="296" t="s">
        <v>107</v>
      </c>
      <c r="C143" s="296" t="s">
        <v>18</v>
      </c>
      <c r="D143" s="296" t="s">
        <v>888</v>
      </c>
      <c r="E143" s="296" t="s">
        <v>18</v>
      </c>
      <c r="F143" s="274" t="s">
        <v>803</v>
      </c>
      <c r="G143" s="274" t="s">
        <v>347</v>
      </c>
      <c r="H143" s="274" t="s">
        <v>805</v>
      </c>
      <c r="I143" s="274" t="s">
        <v>804</v>
      </c>
      <c r="J143" s="274">
        <v>2024</v>
      </c>
      <c r="K143" s="306">
        <v>45000</v>
      </c>
      <c r="L143" s="266" t="s">
        <v>854</v>
      </c>
    </row>
    <row r="144" spans="1:13" hidden="1">
      <c r="A144" s="285" t="s">
        <v>1487</v>
      </c>
      <c r="B144" s="286" t="s">
        <v>323</v>
      </c>
      <c r="C144" s="286" t="s">
        <v>18</v>
      </c>
      <c r="D144" s="286" t="s">
        <v>18</v>
      </c>
      <c r="E144" s="286" t="s">
        <v>849</v>
      </c>
      <c r="F144" s="268" t="s">
        <v>809</v>
      </c>
      <c r="G144" s="268" t="s">
        <v>347</v>
      </c>
      <c r="H144" s="268" t="s">
        <v>805</v>
      </c>
      <c r="I144" s="268" t="s">
        <v>804</v>
      </c>
      <c r="J144" s="268">
        <v>2024</v>
      </c>
      <c r="K144" s="303">
        <v>40000</v>
      </c>
      <c r="L144" s="260" t="s">
        <v>1691</v>
      </c>
    </row>
    <row r="145" spans="1:12" hidden="1">
      <c r="A145" s="287" t="s">
        <v>923</v>
      </c>
      <c r="B145" s="288" t="s">
        <v>323</v>
      </c>
      <c r="C145" s="288" t="s">
        <v>18</v>
      </c>
      <c r="D145" s="288" t="s">
        <v>18</v>
      </c>
      <c r="E145" s="288" t="s">
        <v>108</v>
      </c>
      <c r="F145" s="270" t="s">
        <v>809</v>
      </c>
      <c r="G145" s="270" t="s">
        <v>347</v>
      </c>
      <c r="H145" s="270" t="s">
        <v>805</v>
      </c>
      <c r="I145" s="270" t="s">
        <v>804</v>
      </c>
      <c r="J145" s="270">
        <v>2024</v>
      </c>
      <c r="K145" s="304">
        <v>3600000</v>
      </c>
      <c r="L145" s="262" t="s">
        <v>1692</v>
      </c>
    </row>
    <row r="146" spans="1:12" hidden="1">
      <c r="A146" s="287" t="s">
        <v>923</v>
      </c>
      <c r="B146" s="288" t="s">
        <v>323</v>
      </c>
      <c r="C146" s="288" t="s">
        <v>18</v>
      </c>
      <c r="D146" s="288" t="s">
        <v>18</v>
      </c>
      <c r="E146" s="288" t="s">
        <v>108</v>
      </c>
      <c r="F146" s="270" t="s">
        <v>809</v>
      </c>
      <c r="G146" s="270" t="s">
        <v>347</v>
      </c>
      <c r="H146" s="270" t="s">
        <v>805</v>
      </c>
      <c r="I146" s="270" t="s">
        <v>804</v>
      </c>
      <c r="J146" s="270">
        <v>2024</v>
      </c>
      <c r="K146" s="304">
        <v>700000</v>
      </c>
      <c r="L146" s="262" t="s">
        <v>1693</v>
      </c>
    </row>
    <row r="147" spans="1:12" hidden="1">
      <c r="A147" s="287" t="s">
        <v>923</v>
      </c>
      <c r="B147" s="288" t="s">
        <v>323</v>
      </c>
      <c r="C147" s="288" t="s">
        <v>18</v>
      </c>
      <c r="D147" s="288" t="s">
        <v>18</v>
      </c>
      <c r="E147" s="288" t="s">
        <v>108</v>
      </c>
      <c r="F147" s="270" t="s">
        <v>809</v>
      </c>
      <c r="G147" s="270" t="s">
        <v>347</v>
      </c>
      <c r="H147" s="270" t="s">
        <v>805</v>
      </c>
      <c r="I147" s="270" t="s">
        <v>804</v>
      </c>
      <c r="J147" s="270">
        <v>2024</v>
      </c>
      <c r="K147" s="304">
        <v>71000</v>
      </c>
      <c r="L147" s="262" t="s">
        <v>1694</v>
      </c>
    </row>
    <row r="148" spans="1:12" hidden="1">
      <c r="A148" s="287" t="s">
        <v>103</v>
      </c>
      <c r="B148" s="288" t="s">
        <v>323</v>
      </c>
      <c r="C148" s="288" t="s">
        <v>18</v>
      </c>
      <c r="D148" s="288" t="s">
        <v>18</v>
      </c>
      <c r="E148" s="288" t="s">
        <v>1421</v>
      </c>
      <c r="F148" s="270" t="s">
        <v>809</v>
      </c>
      <c r="G148" s="270" t="s">
        <v>347</v>
      </c>
      <c r="H148" s="270" t="s">
        <v>805</v>
      </c>
      <c r="I148" s="270" t="s">
        <v>804</v>
      </c>
      <c r="J148" s="270">
        <v>2024</v>
      </c>
      <c r="K148" s="304">
        <v>30000</v>
      </c>
      <c r="L148" s="262" t="s">
        <v>1695</v>
      </c>
    </row>
    <row r="149" spans="1:12" hidden="1">
      <c r="A149" s="289" t="s">
        <v>101</v>
      </c>
      <c r="B149" s="290" t="s">
        <v>107</v>
      </c>
      <c r="C149" s="290" t="s">
        <v>18</v>
      </c>
      <c r="D149" s="290" t="s">
        <v>13</v>
      </c>
      <c r="E149" s="290" t="s">
        <v>18</v>
      </c>
      <c r="F149" s="271" t="s">
        <v>803</v>
      </c>
      <c r="G149" s="271" t="s">
        <v>347</v>
      </c>
      <c r="H149" s="271" t="s">
        <v>805</v>
      </c>
      <c r="I149" s="271" t="s">
        <v>804</v>
      </c>
      <c r="J149" s="271">
        <v>2024</v>
      </c>
      <c r="K149" s="300">
        <v>2000000</v>
      </c>
      <c r="L149" s="263" t="s">
        <v>1696</v>
      </c>
    </row>
    <row r="150" spans="1:12" hidden="1">
      <c r="A150" s="289" t="s">
        <v>101</v>
      </c>
      <c r="B150" s="290" t="s">
        <v>273</v>
      </c>
      <c r="C150" s="290" t="s">
        <v>18</v>
      </c>
      <c r="D150" s="290" t="s">
        <v>13</v>
      </c>
      <c r="E150" s="290" t="s">
        <v>18</v>
      </c>
      <c r="F150" s="271" t="s">
        <v>803</v>
      </c>
      <c r="G150" s="271" t="s">
        <v>347</v>
      </c>
      <c r="H150" s="271" t="s">
        <v>805</v>
      </c>
      <c r="I150" s="271" t="s">
        <v>804</v>
      </c>
      <c r="J150" s="271">
        <v>2024</v>
      </c>
      <c r="K150" s="344">
        <v>600000</v>
      </c>
      <c r="L150" s="263" t="s">
        <v>1696</v>
      </c>
    </row>
    <row r="151" spans="1:12" hidden="1">
      <c r="A151" s="289" t="s">
        <v>1488</v>
      </c>
      <c r="B151" s="290" t="s">
        <v>107</v>
      </c>
      <c r="C151" s="290" t="s">
        <v>18</v>
      </c>
      <c r="D151" s="290" t="s">
        <v>13</v>
      </c>
      <c r="E151" s="290" t="s">
        <v>18</v>
      </c>
      <c r="F151" s="271" t="s">
        <v>803</v>
      </c>
      <c r="G151" s="271" t="s">
        <v>347</v>
      </c>
      <c r="H151" s="271" t="s">
        <v>805</v>
      </c>
      <c r="I151" s="271" t="s">
        <v>804</v>
      </c>
      <c r="J151" s="271">
        <v>2024</v>
      </c>
      <c r="K151" s="300">
        <v>74000</v>
      </c>
      <c r="L151" s="263" t="s">
        <v>1697</v>
      </c>
    </row>
    <row r="152" spans="1:12" hidden="1">
      <c r="A152" s="289" t="s">
        <v>1489</v>
      </c>
      <c r="B152" s="290" t="s">
        <v>107</v>
      </c>
      <c r="C152" s="290" t="s">
        <v>18</v>
      </c>
      <c r="D152" s="290" t="s">
        <v>13</v>
      </c>
      <c r="E152" s="290" t="s">
        <v>18</v>
      </c>
      <c r="F152" s="271" t="s">
        <v>803</v>
      </c>
      <c r="G152" s="271" t="s">
        <v>347</v>
      </c>
      <c r="H152" s="271" t="s">
        <v>805</v>
      </c>
      <c r="I152" s="271" t="s">
        <v>804</v>
      </c>
      <c r="J152" s="271">
        <v>2024</v>
      </c>
      <c r="K152" s="300">
        <v>86000</v>
      </c>
      <c r="L152" s="263" t="s">
        <v>1698</v>
      </c>
    </row>
    <row r="153" spans="1:12" hidden="1">
      <c r="A153" s="289" t="s">
        <v>1489</v>
      </c>
      <c r="B153" s="290" t="s">
        <v>295</v>
      </c>
      <c r="C153" s="290" t="s">
        <v>18</v>
      </c>
      <c r="D153" s="290" t="s">
        <v>13</v>
      </c>
      <c r="E153" s="290" t="s">
        <v>18</v>
      </c>
      <c r="F153" s="271" t="s">
        <v>803</v>
      </c>
      <c r="G153" s="271" t="s">
        <v>347</v>
      </c>
      <c r="H153" s="271" t="s">
        <v>805</v>
      </c>
      <c r="I153" s="271" t="s">
        <v>804</v>
      </c>
      <c r="J153" s="271">
        <v>2024</v>
      </c>
      <c r="K153" s="300">
        <v>116000</v>
      </c>
      <c r="L153" s="263" t="s">
        <v>1698</v>
      </c>
    </row>
    <row r="154" spans="1:12" hidden="1">
      <c r="A154" s="289" t="s">
        <v>1487</v>
      </c>
      <c r="B154" s="290" t="s">
        <v>107</v>
      </c>
      <c r="C154" s="290" t="s">
        <v>18</v>
      </c>
      <c r="D154" s="290" t="s">
        <v>13</v>
      </c>
      <c r="E154" s="290" t="s">
        <v>18</v>
      </c>
      <c r="F154" s="271" t="s">
        <v>803</v>
      </c>
      <c r="G154" s="271" t="s">
        <v>347</v>
      </c>
      <c r="H154" s="271" t="s">
        <v>805</v>
      </c>
      <c r="I154" s="271" t="s">
        <v>804</v>
      </c>
      <c r="J154" s="271">
        <v>2024</v>
      </c>
      <c r="K154" s="300">
        <f>555000-10000</f>
        <v>545000</v>
      </c>
      <c r="L154" s="263" t="s">
        <v>1699</v>
      </c>
    </row>
    <row r="155" spans="1:12" hidden="1">
      <c r="A155" s="289" t="s">
        <v>1487</v>
      </c>
      <c r="B155" s="290" t="s">
        <v>295</v>
      </c>
      <c r="C155" s="290" t="s">
        <v>18</v>
      </c>
      <c r="D155" s="290" t="s">
        <v>13</v>
      </c>
      <c r="E155" s="290" t="s">
        <v>18</v>
      </c>
      <c r="F155" s="271" t="s">
        <v>803</v>
      </c>
      <c r="G155" s="271" t="s">
        <v>347</v>
      </c>
      <c r="H155" s="271" t="s">
        <v>805</v>
      </c>
      <c r="I155" s="271" t="s">
        <v>804</v>
      </c>
      <c r="J155" s="271">
        <v>2024</v>
      </c>
      <c r="K155" s="300">
        <v>10000</v>
      </c>
      <c r="L155" s="263" t="s">
        <v>1699</v>
      </c>
    </row>
    <row r="156" spans="1:12" hidden="1">
      <c r="A156" s="289" t="s">
        <v>1490</v>
      </c>
      <c r="B156" s="290" t="s">
        <v>107</v>
      </c>
      <c r="C156" s="290" t="s">
        <v>18</v>
      </c>
      <c r="D156" s="290" t="s">
        <v>13</v>
      </c>
      <c r="E156" s="290" t="s">
        <v>18</v>
      </c>
      <c r="F156" s="271" t="s">
        <v>803</v>
      </c>
      <c r="G156" s="271" t="s">
        <v>347</v>
      </c>
      <c r="H156" s="271" t="s">
        <v>805</v>
      </c>
      <c r="I156" s="271" t="s">
        <v>804</v>
      </c>
      <c r="J156" s="271">
        <v>2024</v>
      </c>
      <c r="K156" s="300">
        <v>615500</v>
      </c>
      <c r="L156" s="263" t="s">
        <v>1700</v>
      </c>
    </row>
    <row r="157" spans="1:12" hidden="1">
      <c r="A157" s="289" t="s">
        <v>109</v>
      </c>
      <c r="B157" s="290" t="s">
        <v>107</v>
      </c>
      <c r="C157" s="290" t="s">
        <v>18</v>
      </c>
      <c r="D157" s="290" t="s">
        <v>13</v>
      </c>
      <c r="E157" s="290" t="s">
        <v>18</v>
      </c>
      <c r="F157" s="271" t="s">
        <v>803</v>
      </c>
      <c r="G157" s="271" t="s">
        <v>347</v>
      </c>
      <c r="H157" s="271" t="s">
        <v>805</v>
      </c>
      <c r="I157" s="271" t="s">
        <v>804</v>
      </c>
      <c r="J157" s="271">
        <v>2024</v>
      </c>
      <c r="K157" s="300">
        <f>135000+700000-100000</f>
        <v>735000</v>
      </c>
      <c r="L157" s="263" t="s">
        <v>1701</v>
      </c>
    </row>
    <row r="158" spans="1:12" hidden="1">
      <c r="A158" s="289" t="s">
        <v>109</v>
      </c>
      <c r="B158" s="290" t="s">
        <v>295</v>
      </c>
      <c r="C158" s="290" t="s">
        <v>18</v>
      </c>
      <c r="D158" s="290" t="s">
        <v>13</v>
      </c>
      <c r="E158" s="290" t="s">
        <v>18</v>
      </c>
      <c r="F158" s="271" t="s">
        <v>803</v>
      </c>
      <c r="G158" s="271" t="s">
        <v>347</v>
      </c>
      <c r="H158" s="271" t="s">
        <v>805</v>
      </c>
      <c r="I158" s="271" t="s">
        <v>804</v>
      </c>
      <c r="J158" s="271">
        <v>2024</v>
      </c>
      <c r="K158" s="300">
        <v>100000</v>
      </c>
      <c r="L158" s="263" t="s">
        <v>1701</v>
      </c>
    </row>
    <row r="159" spans="1:12" hidden="1">
      <c r="A159" s="289" t="s">
        <v>1491</v>
      </c>
      <c r="B159" s="290" t="s">
        <v>107</v>
      </c>
      <c r="C159" s="290" t="s">
        <v>18</v>
      </c>
      <c r="D159" s="290" t="s">
        <v>13</v>
      </c>
      <c r="E159" s="290" t="s">
        <v>18</v>
      </c>
      <c r="F159" s="271" t="s">
        <v>803</v>
      </c>
      <c r="G159" s="271" t="s">
        <v>347</v>
      </c>
      <c r="H159" s="271" t="s">
        <v>805</v>
      </c>
      <c r="I159" s="271" t="s">
        <v>804</v>
      </c>
      <c r="J159" s="271">
        <v>2024</v>
      </c>
      <c r="K159" s="300">
        <v>21000</v>
      </c>
      <c r="L159" s="263" t="s">
        <v>1702</v>
      </c>
    </row>
    <row r="160" spans="1:12" hidden="1">
      <c r="A160" s="289" t="s">
        <v>1492</v>
      </c>
      <c r="B160" s="290" t="s">
        <v>107</v>
      </c>
      <c r="C160" s="290" t="s">
        <v>18</v>
      </c>
      <c r="D160" s="290" t="s">
        <v>13</v>
      </c>
      <c r="E160" s="290" t="s">
        <v>18</v>
      </c>
      <c r="F160" s="271" t="s">
        <v>803</v>
      </c>
      <c r="G160" s="271" t="s">
        <v>347</v>
      </c>
      <c r="H160" s="271" t="s">
        <v>805</v>
      </c>
      <c r="I160" s="271" t="s">
        <v>804</v>
      </c>
      <c r="J160" s="271">
        <v>2024</v>
      </c>
      <c r="K160" s="300">
        <v>16329</v>
      </c>
      <c r="L160" s="263" t="s">
        <v>1703</v>
      </c>
    </row>
    <row r="161" spans="1:12" hidden="1">
      <c r="A161" s="289" t="s">
        <v>1493</v>
      </c>
      <c r="B161" s="290" t="s">
        <v>107</v>
      </c>
      <c r="C161" s="290" t="s">
        <v>18</v>
      </c>
      <c r="D161" s="290" t="s">
        <v>13</v>
      </c>
      <c r="E161" s="290" t="s">
        <v>18</v>
      </c>
      <c r="F161" s="271" t="s">
        <v>803</v>
      </c>
      <c r="G161" s="271" t="s">
        <v>347</v>
      </c>
      <c r="H161" s="271" t="s">
        <v>805</v>
      </c>
      <c r="I161" s="271" t="s">
        <v>804</v>
      </c>
      <c r="J161" s="271">
        <v>2024</v>
      </c>
      <c r="K161" s="300">
        <v>49000</v>
      </c>
      <c r="L161" s="263" t="s">
        <v>1704</v>
      </c>
    </row>
    <row r="162" spans="1:12" hidden="1">
      <c r="A162" s="289" t="s">
        <v>258</v>
      </c>
      <c r="B162" s="290" t="s">
        <v>107</v>
      </c>
      <c r="C162" s="290" t="s">
        <v>18</v>
      </c>
      <c r="D162" s="290" t="s">
        <v>13</v>
      </c>
      <c r="E162" s="290" t="s">
        <v>18</v>
      </c>
      <c r="F162" s="271" t="s">
        <v>803</v>
      </c>
      <c r="G162" s="271" t="s">
        <v>347</v>
      </c>
      <c r="H162" s="271" t="s">
        <v>805</v>
      </c>
      <c r="I162" s="271" t="s">
        <v>804</v>
      </c>
      <c r="J162" s="271">
        <v>2024</v>
      </c>
      <c r="K162" s="300">
        <v>48500</v>
      </c>
      <c r="L162" s="263" t="s">
        <v>1705</v>
      </c>
    </row>
    <row r="163" spans="1:12" hidden="1">
      <c r="A163" s="289" t="s">
        <v>1494</v>
      </c>
      <c r="B163" s="290" t="s">
        <v>107</v>
      </c>
      <c r="C163" s="290" t="s">
        <v>18</v>
      </c>
      <c r="D163" s="290" t="s">
        <v>13</v>
      </c>
      <c r="E163" s="290" t="s">
        <v>18</v>
      </c>
      <c r="F163" s="271" t="s">
        <v>803</v>
      </c>
      <c r="G163" s="271" t="s">
        <v>347</v>
      </c>
      <c r="H163" s="271" t="s">
        <v>805</v>
      </c>
      <c r="I163" s="271" t="s">
        <v>804</v>
      </c>
      <c r="J163" s="271">
        <v>2024</v>
      </c>
      <c r="K163" s="300">
        <f>165000-118000</f>
        <v>47000</v>
      </c>
      <c r="L163" s="263" t="s">
        <v>1706</v>
      </c>
    </row>
    <row r="164" spans="1:12" hidden="1">
      <c r="A164" s="289" t="s">
        <v>1494</v>
      </c>
      <c r="B164" s="290" t="s">
        <v>295</v>
      </c>
      <c r="C164" s="290" t="s">
        <v>18</v>
      </c>
      <c r="D164" s="290" t="s">
        <v>13</v>
      </c>
      <c r="E164" s="290" t="s">
        <v>18</v>
      </c>
      <c r="F164" s="271" t="s">
        <v>803</v>
      </c>
      <c r="G164" s="271" t="s">
        <v>347</v>
      </c>
      <c r="H164" s="271" t="s">
        <v>805</v>
      </c>
      <c r="I164" s="271" t="s">
        <v>804</v>
      </c>
      <c r="J164" s="271">
        <v>2024</v>
      </c>
      <c r="K164" s="300">
        <v>118000</v>
      </c>
      <c r="L164" s="263" t="s">
        <v>1706</v>
      </c>
    </row>
    <row r="165" spans="1:12" hidden="1">
      <c r="A165" s="289" t="s">
        <v>103</v>
      </c>
      <c r="B165" s="290" t="s">
        <v>107</v>
      </c>
      <c r="C165" s="290" t="s">
        <v>18</v>
      </c>
      <c r="D165" s="290" t="s">
        <v>13</v>
      </c>
      <c r="E165" s="290" t="s">
        <v>18</v>
      </c>
      <c r="F165" s="271" t="s">
        <v>803</v>
      </c>
      <c r="G165" s="271" t="s">
        <v>347</v>
      </c>
      <c r="H165" s="271" t="s">
        <v>805</v>
      </c>
      <c r="I165" s="271" t="s">
        <v>804</v>
      </c>
      <c r="J165" s="271">
        <v>2024</v>
      </c>
      <c r="K165" s="300">
        <v>30000</v>
      </c>
      <c r="L165" s="263" t="s">
        <v>1707</v>
      </c>
    </row>
    <row r="166" spans="1:12" hidden="1">
      <c r="A166" s="289" t="s">
        <v>102</v>
      </c>
      <c r="B166" s="290" t="s">
        <v>107</v>
      </c>
      <c r="C166" s="290" t="s">
        <v>18</v>
      </c>
      <c r="D166" s="290" t="s">
        <v>13</v>
      </c>
      <c r="E166" s="290" t="s">
        <v>18</v>
      </c>
      <c r="F166" s="271" t="s">
        <v>803</v>
      </c>
      <c r="G166" s="271" t="s">
        <v>347</v>
      </c>
      <c r="H166" s="271" t="s">
        <v>805</v>
      </c>
      <c r="I166" s="271" t="s">
        <v>804</v>
      </c>
      <c r="J166" s="271">
        <v>2024</v>
      </c>
      <c r="K166" s="300">
        <f>36468+78000-5000-94000</f>
        <v>15468</v>
      </c>
      <c r="L166" s="263" t="s">
        <v>1720</v>
      </c>
    </row>
    <row r="167" spans="1:12" hidden="1">
      <c r="A167" s="289" t="s">
        <v>102</v>
      </c>
      <c r="B167" s="290" t="s">
        <v>273</v>
      </c>
      <c r="C167" s="290" t="s">
        <v>18</v>
      </c>
      <c r="D167" s="290" t="s">
        <v>13</v>
      </c>
      <c r="E167" s="290" t="s">
        <v>18</v>
      </c>
      <c r="F167" s="271" t="s">
        <v>803</v>
      </c>
      <c r="G167" s="271" t="s">
        <v>347</v>
      </c>
      <c r="H167" s="271" t="s">
        <v>805</v>
      </c>
      <c r="I167" s="271" t="s">
        <v>804</v>
      </c>
      <c r="J167" s="271">
        <v>2024</v>
      </c>
      <c r="K167" s="344">
        <v>5000</v>
      </c>
      <c r="L167" s="263" t="s">
        <v>1720</v>
      </c>
    </row>
    <row r="168" spans="1:12" hidden="1">
      <c r="A168" s="289" t="s">
        <v>102</v>
      </c>
      <c r="B168" s="290" t="s">
        <v>295</v>
      </c>
      <c r="C168" s="290" t="s">
        <v>18</v>
      </c>
      <c r="D168" s="290" t="s">
        <v>13</v>
      </c>
      <c r="E168" s="290" t="s">
        <v>18</v>
      </c>
      <c r="F168" s="271" t="s">
        <v>803</v>
      </c>
      <c r="G168" s="271" t="s">
        <v>347</v>
      </c>
      <c r="H168" s="271" t="s">
        <v>805</v>
      </c>
      <c r="I168" s="271" t="s">
        <v>804</v>
      </c>
      <c r="J168" s="271">
        <v>2024</v>
      </c>
      <c r="K168" s="300">
        <v>94000</v>
      </c>
      <c r="L168" s="263" t="s">
        <v>1720</v>
      </c>
    </row>
    <row r="169" spans="1:12" hidden="1">
      <c r="A169" s="289" t="s">
        <v>1495</v>
      </c>
      <c r="B169" s="290" t="s">
        <v>107</v>
      </c>
      <c r="C169" s="290" t="s">
        <v>18</v>
      </c>
      <c r="D169" s="290" t="s">
        <v>13</v>
      </c>
      <c r="E169" s="290" t="s">
        <v>18</v>
      </c>
      <c r="F169" s="271" t="s">
        <v>803</v>
      </c>
      <c r="G169" s="271" t="s">
        <v>347</v>
      </c>
      <c r="H169" s="271" t="s">
        <v>805</v>
      </c>
      <c r="I169" s="271" t="s">
        <v>804</v>
      </c>
      <c r="J169" s="271">
        <v>2024</v>
      </c>
      <c r="K169" s="300">
        <v>300000</v>
      </c>
      <c r="L169" s="263" t="s">
        <v>1708</v>
      </c>
    </row>
    <row r="170" spans="1:12" hidden="1">
      <c r="A170" s="289" t="s">
        <v>1495</v>
      </c>
      <c r="B170" s="290" t="s">
        <v>273</v>
      </c>
      <c r="C170" s="290" t="s">
        <v>18</v>
      </c>
      <c r="D170" s="290" t="s">
        <v>13</v>
      </c>
      <c r="E170" s="290" t="s">
        <v>18</v>
      </c>
      <c r="F170" s="271" t="s">
        <v>803</v>
      </c>
      <c r="G170" s="271" t="s">
        <v>347</v>
      </c>
      <c r="H170" s="271" t="s">
        <v>805</v>
      </c>
      <c r="I170" s="271" t="s">
        <v>804</v>
      </c>
      <c r="J170" s="271">
        <v>2024</v>
      </c>
      <c r="K170" s="344">
        <v>300000</v>
      </c>
      <c r="L170" s="263" t="s">
        <v>1708</v>
      </c>
    </row>
    <row r="171" spans="1:12" hidden="1">
      <c r="A171" s="289" t="s">
        <v>1496</v>
      </c>
      <c r="B171" s="290" t="s">
        <v>107</v>
      </c>
      <c r="C171" s="290" t="s">
        <v>18</v>
      </c>
      <c r="D171" s="290" t="s">
        <v>13</v>
      </c>
      <c r="E171" s="290" t="s">
        <v>18</v>
      </c>
      <c r="F171" s="271" t="s">
        <v>803</v>
      </c>
      <c r="G171" s="271" t="s">
        <v>347</v>
      </c>
      <c r="H171" s="271" t="s">
        <v>805</v>
      </c>
      <c r="I171" s="271" t="s">
        <v>804</v>
      </c>
      <c r="J171" s="271">
        <v>2024</v>
      </c>
      <c r="K171" s="300">
        <v>700000</v>
      </c>
      <c r="L171" s="263" t="s">
        <v>1709</v>
      </c>
    </row>
    <row r="172" spans="1:12" hidden="1">
      <c r="A172" s="289" t="s">
        <v>923</v>
      </c>
      <c r="B172" s="290" t="s">
        <v>107</v>
      </c>
      <c r="C172" s="290" t="s">
        <v>18</v>
      </c>
      <c r="D172" s="290" t="s">
        <v>13</v>
      </c>
      <c r="E172" s="290" t="s">
        <v>18</v>
      </c>
      <c r="F172" s="271" t="s">
        <v>803</v>
      </c>
      <c r="G172" s="271" t="s">
        <v>347</v>
      </c>
      <c r="H172" s="271" t="s">
        <v>805</v>
      </c>
      <c r="I172" s="271" t="s">
        <v>804</v>
      </c>
      <c r="J172" s="271">
        <v>2024</v>
      </c>
      <c r="K172" s="300">
        <v>20000</v>
      </c>
      <c r="L172" s="263" t="s">
        <v>1694</v>
      </c>
    </row>
    <row r="173" spans="1:12" hidden="1">
      <c r="A173" s="289" t="s">
        <v>1497</v>
      </c>
      <c r="B173" s="290" t="s">
        <v>107</v>
      </c>
      <c r="C173" s="290" t="s">
        <v>18</v>
      </c>
      <c r="D173" s="290" t="s">
        <v>13</v>
      </c>
      <c r="E173" s="290" t="s">
        <v>18</v>
      </c>
      <c r="F173" s="271" t="s">
        <v>803</v>
      </c>
      <c r="G173" s="271" t="s">
        <v>347</v>
      </c>
      <c r="H173" s="271" t="s">
        <v>805</v>
      </c>
      <c r="I173" s="271" t="s">
        <v>804</v>
      </c>
      <c r="J173" s="271">
        <v>2024</v>
      </c>
      <c r="K173" s="300">
        <v>150000</v>
      </c>
      <c r="L173" s="263" t="s">
        <v>1710</v>
      </c>
    </row>
    <row r="174" spans="1:12" hidden="1">
      <c r="A174" s="289">
        <v>999</v>
      </c>
      <c r="B174" s="290" t="s">
        <v>107</v>
      </c>
      <c r="C174" s="290" t="s">
        <v>18</v>
      </c>
      <c r="D174" s="290" t="s">
        <v>13</v>
      </c>
      <c r="E174" s="290" t="s">
        <v>18</v>
      </c>
      <c r="F174" s="271" t="s">
        <v>803</v>
      </c>
      <c r="G174" s="271" t="s">
        <v>347</v>
      </c>
      <c r="H174" s="271" t="s">
        <v>805</v>
      </c>
      <c r="I174" s="271" t="s">
        <v>804</v>
      </c>
      <c r="J174" s="271">
        <v>2024</v>
      </c>
      <c r="K174" s="300">
        <v>526810</v>
      </c>
      <c r="L174" s="263" t="s">
        <v>855</v>
      </c>
    </row>
    <row r="175" spans="1:12" hidden="1">
      <c r="A175" s="289">
        <v>999</v>
      </c>
      <c r="B175" s="290" t="s">
        <v>107</v>
      </c>
      <c r="C175" s="290" t="s">
        <v>18</v>
      </c>
      <c r="D175" s="290" t="s">
        <v>13</v>
      </c>
      <c r="E175" s="290" t="s">
        <v>18</v>
      </c>
      <c r="F175" s="271" t="s">
        <v>803</v>
      </c>
      <c r="G175" s="271" t="s">
        <v>347</v>
      </c>
      <c r="H175" s="271" t="s">
        <v>805</v>
      </c>
      <c r="I175" s="271" t="s">
        <v>804</v>
      </c>
      <c r="J175" s="271">
        <v>2024</v>
      </c>
      <c r="K175" s="300">
        <v>197673</v>
      </c>
      <c r="L175" s="263" t="s">
        <v>856</v>
      </c>
    </row>
    <row r="176" spans="1:12" hidden="1">
      <c r="A176" s="289">
        <v>999</v>
      </c>
      <c r="B176" s="290" t="s">
        <v>107</v>
      </c>
      <c r="C176" s="290" t="s">
        <v>18</v>
      </c>
      <c r="D176" s="290" t="s">
        <v>13</v>
      </c>
      <c r="E176" s="290" t="s">
        <v>18</v>
      </c>
      <c r="F176" s="271" t="s">
        <v>803</v>
      </c>
      <c r="G176" s="271" t="s">
        <v>347</v>
      </c>
      <c r="H176" s="271" t="s">
        <v>805</v>
      </c>
      <c r="I176" s="271" t="s">
        <v>804</v>
      </c>
      <c r="J176" s="271">
        <v>2024</v>
      </c>
      <c r="K176" s="300">
        <v>2712200</v>
      </c>
      <c r="L176" s="263" t="s">
        <v>857</v>
      </c>
    </row>
    <row r="177" spans="1:12" hidden="1">
      <c r="A177" s="289">
        <v>999</v>
      </c>
      <c r="B177" s="290" t="s">
        <v>107</v>
      </c>
      <c r="C177" s="290" t="s">
        <v>18</v>
      </c>
      <c r="D177" s="290" t="s">
        <v>13</v>
      </c>
      <c r="E177" s="290" t="s">
        <v>18</v>
      </c>
      <c r="F177" s="271" t="s">
        <v>803</v>
      </c>
      <c r="G177" s="271" t="s">
        <v>347</v>
      </c>
      <c r="H177" s="271" t="s">
        <v>805</v>
      </c>
      <c r="I177" s="271" t="s">
        <v>804</v>
      </c>
      <c r="J177" s="271">
        <v>2024</v>
      </c>
      <c r="K177" s="300">
        <v>35000</v>
      </c>
      <c r="L177" s="263" t="s">
        <v>858</v>
      </c>
    </row>
    <row r="178" spans="1:12" hidden="1">
      <c r="A178" s="289">
        <v>999</v>
      </c>
      <c r="B178" s="290" t="s">
        <v>107</v>
      </c>
      <c r="C178" s="290" t="s">
        <v>18</v>
      </c>
      <c r="D178" s="290" t="s">
        <v>13</v>
      </c>
      <c r="E178" s="290" t="s">
        <v>18</v>
      </c>
      <c r="F178" s="271" t="s">
        <v>803</v>
      </c>
      <c r="G178" s="271" t="s">
        <v>347</v>
      </c>
      <c r="H178" s="271" t="s">
        <v>805</v>
      </c>
      <c r="I178" s="271" t="s">
        <v>804</v>
      </c>
      <c r="J178" s="271">
        <v>2024</v>
      </c>
      <c r="K178" s="300">
        <v>-1050000</v>
      </c>
      <c r="L178" s="263" t="s">
        <v>1485</v>
      </c>
    </row>
    <row r="179" spans="1:12" hidden="1">
      <c r="A179" s="289">
        <v>999</v>
      </c>
      <c r="B179" s="290" t="s">
        <v>107</v>
      </c>
      <c r="C179" s="290" t="s">
        <v>18</v>
      </c>
      <c r="D179" s="290" t="s">
        <v>13</v>
      </c>
      <c r="E179" s="290" t="s">
        <v>18</v>
      </c>
      <c r="F179" s="271" t="s">
        <v>803</v>
      </c>
      <c r="G179" s="271" t="s">
        <v>347</v>
      </c>
      <c r="H179" s="271" t="s">
        <v>805</v>
      </c>
      <c r="I179" s="271" t="s">
        <v>804</v>
      </c>
      <c r="J179" s="271">
        <v>2024</v>
      </c>
      <c r="K179" s="300">
        <v>420287</v>
      </c>
      <c r="L179" s="263" t="s">
        <v>859</v>
      </c>
    </row>
    <row r="180" spans="1:12" hidden="1">
      <c r="A180" s="289">
        <v>999</v>
      </c>
      <c r="B180" s="290" t="s">
        <v>107</v>
      </c>
      <c r="C180" s="290" t="s">
        <v>18</v>
      </c>
      <c r="D180" s="290" t="s">
        <v>13</v>
      </c>
      <c r="E180" s="290" t="s">
        <v>18</v>
      </c>
      <c r="F180" s="271" t="s">
        <v>803</v>
      </c>
      <c r="G180" s="271" t="s">
        <v>347</v>
      </c>
      <c r="H180" s="271" t="s">
        <v>805</v>
      </c>
      <c r="I180" s="271" t="s">
        <v>804</v>
      </c>
      <c r="J180" s="271">
        <v>2024</v>
      </c>
      <c r="K180" s="300">
        <v>415446</v>
      </c>
      <c r="L180" s="263" t="s">
        <v>860</v>
      </c>
    </row>
    <row r="181" spans="1:12" hidden="1">
      <c r="A181" s="289">
        <v>999</v>
      </c>
      <c r="B181" s="290" t="s">
        <v>107</v>
      </c>
      <c r="C181" s="290" t="s">
        <v>18</v>
      </c>
      <c r="D181" s="290" t="s">
        <v>13</v>
      </c>
      <c r="E181" s="290" t="s">
        <v>18</v>
      </c>
      <c r="F181" s="271" t="s">
        <v>803</v>
      </c>
      <c r="G181" s="271" t="s">
        <v>347</v>
      </c>
      <c r="H181" s="271" t="s">
        <v>805</v>
      </c>
      <c r="I181" s="271" t="s">
        <v>804</v>
      </c>
      <c r="J181" s="271">
        <v>2024</v>
      </c>
      <c r="K181" s="300">
        <v>-415446</v>
      </c>
      <c r="L181" s="263" t="s">
        <v>860</v>
      </c>
    </row>
    <row r="182" spans="1:12" hidden="1">
      <c r="A182" s="289">
        <v>999</v>
      </c>
      <c r="B182" s="290" t="s">
        <v>107</v>
      </c>
      <c r="C182" s="290" t="s">
        <v>18</v>
      </c>
      <c r="D182" s="290" t="s">
        <v>13</v>
      </c>
      <c r="E182" s="290" t="s">
        <v>18</v>
      </c>
      <c r="F182" s="271" t="s">
        <v>803</v>
      </c>
      <c r="G182" s="271" t="s">
        <v>347</v>
      </c>
      <c r="H182" s="271" t="s">
        <v>805</v>
      </c>
      <c r="I182" s="271" t="s">
        <v>804</v>
      </c>
      <c r="J182" s="271">
        <v>2024</v>
      </c>
      <c r="K182" s="300">
        <v>193326</v>
      </c>
      <c r="L182" s="263" t="s">
        <v>1498</v>
      </c>
    </row>
    <row r="183" spans="1:12" hidden="1">
      <c r="A183" s="289">
        <v>999</v>
      </c>
      <c r="B183" s="290" t="s">
        <v>107</v>
      </c>
      <c r="C183" s="290" t="s">
        <v>18</v>
      </c>
      <c r="D183" s="290" t="s">
        <v>13</v>
      </c>
      <c r="E183" s="290" t="s">
        <v>18</v>
      </c>
      <c r="F183" s="271" t="s">
        <v>803</v>
      </c>
      <c r="G183" s="271" t="s">
        <v>347</v>
      </c>
      <c r="H183" s="271" t="s">
        <v>805</v>
      </c>
      <c r="I183" s="271" t="s">
        <v>804</v>
      </c>
      <c r="J183" s="271">
        <v>2024</v>
      </c>
      <c r="K183" s="300">
        <v>516000</v>
      </c>
      <c r="L183" s="263" t="s">
        <v>1498</v>
      </c>
    </row>
    <row r="184" spans="1:12" hidden="1">
      <c r="A184" s="289">
        <v>999</v>
      </c>
      <c r="B184" s="290" t="s">
        <v>107</v>
      </c>
      <c r="C184" s="290" t="s">
        <v>18</v>
      </c>
      <c r="D184" s="290" t="s">
        <v>13</v>
      </c>
      <c r="E184" s="290" t="s">
        <v>18</v>
      </c>
      <c r="F184" s="271" t="s">
        <v>803</v>
      </c>
      <c r="G184" s="271" t="s">
        <v>347</v>
      </c>
      <c r="H184" s="271" t="s">
        <v>805</v>
      </c>
      <c r="I184" s="271" t="s">
        <v>804</v>
      </c>
      <c r="J184" s="271">
        <v>2024</v>
      </c>
      <c r="K184" s="300">
        <v>201600</v>
      </c>
      <c r="L184" s="263" t="s">
        <v>1498</v>
      </c>
    </row>
    <row r="185" spans="1:12" hidden="1">
      <c r="A185" s="289">
        <v>999</v>
      </c>
      <c r="B185" s="290" t="s">
        <v>107</v>
      </c>
      <c r="C185" s="290" t="s">
        <v>18</v>
      </c>
      <c r="D185" s="290" t="s">
        <v>13</v>
      </c>
      <c r="E185" s="290" t="s">
        <v>18</v>
      </c>
      <c r="F185" s="271" t="s">
        <v>803</v>
      </c>
      <c r="G185" s="271" t="s">
        <v>347</v>
      </c>
      <c r="H185" s="271" t="s">
        <v>805</v>
      </c>
      <c r="I185" s="271" t="s">
        <v>804</v>
      </c>
      <c r="J185" s="271">
        <v>2024</v>
      </c>
      <c r="K185" s="300">
        <v>93657</v>
      </c>
      <c r="L185" s="263" t="s">
        <v>1498</v>
      </c>
    </row>
    <row r="186" spans="1:12" hidden="1">
      <c r="A186" s="289">
        <v>999</v>
      </c>
      <c r="B186" s="290" t="s">
        <v>107</v>
      </c>
      <c r="C186" s="290" t="s">
        <v>18</v>
      </c>
      <c r="D186" s="290" t="s">
        <v>13</v>
      </c>
      <c r="E186" s="290" t="s">
        <v>18</v>
      </c>
      <c r="F186" s="271" t="s">
        <v>803</v>
      </c>
      <c r="G186" s="271" t="s">
        <v>347</v>
      </c>
      <c r="H186" s="271" t="s">
        <v>805</v>
      </c>
      <c r="I186" s="271" t="s">
        <v>804</v>
      </c>
      <c r="J186" s="271">
        <v>2024</v>
      </c>
      <c r="K186" s="300">
        <v>198798</v>
      </c>
      <c r="L186" s="263" t="s">
        <v>1499</v>
      </c>
    </row>
    <row r="187" spans="1:12" hidden="1">
      <c r="A187" s="289">
        <v>999</v>
      </c>
      <c r="B187" s="290" t="s">
        <v>107</v>
      </c>
      <c r="C187" s="290" t="s">
        <v>18</v>
      </c>
      <c r="D187" s="290" t="s">
        <v>13</v>
      </c>
      <c r="E187" s="290" t="s">
        <v>18</v>
      </c>
      <c r="F187" s="271" t="s">
        <v>803</v>
      </c>
      <c r="G187" s="271" t="s">
        <v>347</v>
      </c>
      <c r="H187" s="271" t="s">
        <v>805</v>
      </c>
      <c r="I187" s="271" t="s">
        <v>804</v>
      </c>
      <c r="J187" s="271">
        <v>2024</v>
      </c>
      <c r="K187" s="300">
        <v>454227</v>
      </c>
      <c r="L187" s="263" t="s">
        <v>861</v>
      </c>
    </row>
    <row r="188" spans="1:12" hidden="1">
      <c r="A188" s="289">
        <v>999</v>
      </c>
      <c r="B188" s="290" t="s">
        <v>107</v>
      </c>
      <c r="C188" s="290" t="s">
        <v>18</v>
      </c>
      <c r="D188" s="290" t="s">
        <v>13</v>
      </c>
      <c r="E188" s="290" t="s">
        <v>18</v>
      </c>
      <c r="F188" s="271" t="s">
        <v>803</v>
      </c>
      <c r="G188" s="271" t="s">
        <v>347</v>
      </c>
      <c r="H188" s="271" t="s">
        <v>805</v>
      </c>
      <c r="I188" s="271" t="s">
        <v>804</v>
      </c>
      <c r="J188" s="271">
        <v>2024</v>
      </c>
      <c r="K188" s="300">
        <v>21864</v>
      </c>
      <c r="L188" s="263" t="s">
        <v>861</v>
      </c>
    </row>
    <row r="189" spans="1:12" hidden="1">
      <c r="A189" s="289">
        <v>999</v>
      </c>
      <c r="B189" s="290" t="s">
        <v>107</v>
      </c>
      <c r="C189" s="290" t="s">
        <v>18</v>
      </c>
      <c r="D189" s="290" t="s">
        <v>13</v>
      </c>
      <c r="E189" s="290" t="s">
        <v>18</v>
      </c>
      <c r="F189" s="271" t="s">
        <v>803</v>
      </c>
      <c r="G189" s="271" t="s">
        <v>347</v>
      </c>
      <c r="H189" s="271" t="s">
        <v>805</v>
      </c>
      <c r="I189" s="271" t="s">
        <v>804</v>
      </c>
      <c r="J189" s="271">
        <v>2024</v>
      </c>
      <c r="K189" s="300">
        <v>-100000</v>
      </c>
      <c r="L189" s="263" t="s">
        <v>862</v>
      </c>
    </row>
    <row r="190" spans="1:12" hidden="1">
      <c r="A190" s="289">
        <v>999</v>
      </c>
      <c r="B190" s="290" t="s">
        <v>107</v>
      </c>
      <c r="C190" s="290" t="s">
        <v>18</v>
      </c>
      <c r="D190" s="290" t="s">
        <v>13</v>
      </c>
      <c r="E190" s="290" t="s">
        <v>18</v>
      </c>
      <c r="F190" s="271" t="s">
        <v>803</v>
      </c>
      <c r="G190" s="271" t="s">
        <v>347</v>
      </c>
      <c r="H190" s="271" t="s">
        <v>805</v>
      </c>
      <c r="I190" s="271" t="s">
        <v>804</v>
      </c>
      <c r="J190" s="271">
        <v>2024</v>
      </c>
      <c r="K190" s="300">
        <v>-200000</v>
      </c>
      <c r="L190" s="263" t="s">
        <v>1486</v>
      </c>
    </row>
    <row r="191" spans="1:12" hidden="1">
      <c r="A191" s="289">
        <v>999</v>
      </c>
      <c r="B191" s="290" t="s">
        <v>107</v>
      </c>
      <c r="C191" s="290" t="s">
        <v>18</v>
      </c>
      <c r="D191" s="290" t="s">
        <v>13</v>
      </c>
      <c r="E191" s="290" t="s">
        <v>18</v>
      </c>
      <c r="F191" s="271" t="s">
        <v>803</v>
      </c>
      <c r="G191" s="271" t="s">
        <v>347</v>
      </c>
      <c r="H191" s="271" t="s">
        <v>805</v>
      </c>
      <c r="I191" s="271" t="s">
        <v>804</v>
      </c>
      <c r="J191" s="271">
        <v>2024</v>
      </c>
      <c r="K191" s="300">
        <v>-4221442</v>
      </c>
      <c r="L191" s="263" t="s">
        <v>956</v>
      </c>
    </row>
    <row r="192" spans="1:12" hidden="1">
      <c r="A192" s="289">
        <v>999</v>
      </c>
      <c r="B192" s="290" t="s">
        <v>107</v>
      </c>
      <c r="C192" s="290" t="s">
        <v>18</v>
      </c>
      <c r="D192" s="290" t="s">
        <v>13</v>
      </c>
      <c r="E192" s="290" t="s">
        <v>18</v>
      </c>
      <c r="F192" s="271" t="s">
        <v>803</v>
      </c>
      <c r="G192" s="271" t="s">
        <v>347</v>
      </c>
      <c r="H192" s="271" t="s">
        <v>805</v>
      </c>
      <c r="I192" s="271" t="s">
        <v>804</v>
      </c>
      <c r="J192" s="271">
        <v>2024</v>
      </c>
      <c r="K192" s="300">
        <v>3456252</v>
      </c>
      <c r="L192" s="263" t="s">
        <v>1067</v>
      </c>
    </row>
    <row r="193" spans="1:12" hidden="1">
      <c r="A193" s="289">
        <v>999</v>
      </c>
      <c r="B193" s="290" t="s">
        <v>107</v>
      </c>
      <c r="C193" s="290" t="s">
        <v>18</v>
      </c>
      <c r="D193" s="290" t="s">
        <v>13</v>
      </c>
      <c r="E193" s="290" t="s">
        <v>18</v>
      </c>
      <c r="F193" s="271" t="s">
        <v>803</v>
      </c>
      <c r="G193" s="271" t="s">
        <v>347</v>
      </c>
      <c r="H193" s="271" t="s">
        <v>805</v>
      </c>
      <c r="I193" s="271" t="s">
        <v>804</v>
      </c>
      <c r="J193" s="271">
        <v>2024</v>
      </c>
      <c r="K193" s="300">
        <v>-813600</v>
      </c>
      <c r="L193" s="263" t="s">
        <v>1067</v>
      </c>
    </row>
    <row r="194" spans="1:12" hidden="1">
      <c r="A194" s="289">
        <v>999</v>
      </c>
      <c r="B194" s="290" t="s">
        <v>107</v>
      </c>
      <c r="C194" s="290" t="s">
        <v>18</v>
      </c>
      <c r="D194" s="290" t="s">
        <v>13</v>
      </c>
      <c r="E194" s="290" t="s">
        <v>18</v>
      </c>
      <c r="F194" s="271" t="s">
        <v>803</v>
      </c>
      <c r="G194" s="271" t="s">
        <v>347</v>
      </c>
      <c r="H194" s="271" t="s">
        <v>805</v>
      </c>
      <c r="I194" s="271" t="s">
        <v>804</v>
      </c>
      <c r="J194" s="271">
        <v>2024</v>
      </c>
      <c r="K194" s="300">
        <v>-410000</v>
      </c>
      <c r="L194" s="263" t="s">
        <v>1067</v>
      </c>
    </row>
    <row r="195" spans="1:12" hidden="1">
      <c r="A195" s="289">
        <v>999</v>
      </c>
      <c r="B195" s="290" t="s">
        <v>107</v>
      </c>
      <c r="C195" s="290" t="s">
        <v>18</v>
      </c>
      <c r="D195" s="290" t="s">
        <v>13</v>
      </c>
      <c r="E195" s="290" t="s">
        <v>18</v>
      </c>
      <c r="F195" s="271" t="s">
        <v>803</v>
      </c>
      <c r="G195" s="271" t="s">
        <v>347</v>
      </c>
      <c r="H195" s="271" t="s">
        <v>805</v>
      </c>
      <c r="I195" s="271" t="s">
        <v>804</v>
      </c>
      <c r="J195" s="271">
        <v>2024</v>
      </c>
      <c r="K195" s="300">
        <v>-115000</v>
      </c>
      <c r="L195" s="263" t="s">
        <v>863</v>
      </c>
    </row>
    <row r="196" spans="1:12" hidden="1">
      <c r="A196" s="289">
        <v>999</v>
      </c>
      <c r="B196" s="290" t="s">
        <v>107</v>
      </c>
      <c r="C196" s="290" t="s">
        <v>18</v>
      </c>
      <c r="D196" s="290" t="s">
        <v>13</v>
      </c>
      <c r="E196" s="290" t="s">
        <v>18</v>
      </c>
      <c r="F196" s="271" t="s">
        <v>803</v>
      </c>
      <c r="G196" s="271" t="s">
        <v>347</v>
      </c>
      <c r="H196" s="271" t="s">
        <v>805</v>
      </c>
      <c r="I196" s="271" t="s">
        <v>804</v>
      </c>
      <c r="J196" s="271">
        <v>2024</v>
      </c>
      <c r="K196" s="300">
        <v>-32000</v>
      </c>
      <c r="L196" s="263" t="s">
        <v>864</v>
      </c>
    </row>
    <row r="197" spans="1:12" hidden="1">
      <c r="A197" s="289">
        <v>999</v>
      </c>
      <c r="B197" s="290" t="s">
        <v>107</v>
      </c>
      <c r="C197" s="290" t="s">
        <v>18</v>
      </c>
      <c r="D197" s="290" t="s">
        <v>13</v>
      </c>
      <c r="E197" s="290" t="s">
        <v>18</v>
      </c>
      <c r="F197" s="271" t="s">
        <v>803</v>
      </c>
      <c r="G197" s="271" t="s">
        <v>347</v>
      </c>
      <c r="H197" s="271" t="s">
        <v>805</v>
      </c>
      <c r="I197" s="271" t="s">
        <v>804</v>
      </c>
      <c r="J197" s="271">
        <v>2024</v>
      </c>
      <c r="K197" s="300">
        <v>-270666.07137212506</v>
      </c>
      <c r="L197" s="263" t="s">
        <v>865</v>
      </c>
    </row>
    <row r="198" spans="1:12" hidden="1">
      <c r="A198" s="289">
        <v>999</v>
      </c>
      <c r="B198" s="290" t="s">
        <v>107</v>
      </c>
      <c r="C198" s="290" t="s">
        <v>18</v>
      </c>
      <c r="D198" s="290" t="s">
        <v>13</v>
      </c>
      <c r="E198" s="290" t="s">
        <v>18</v>
      </c>
      <c r="F198" s="271" t="s">
        <v>803</v>
      </c>
      <c r="G198" s="271" t="s">
        <v>347</v>
      </c>
      <c r="H198" s="271" t="s">
        <v>805</v>
      </c>
      <c r="I198" s="271" t="s">
        <v>804</v>
      </c>
      <c r="J198" s="271">
        <v>2024</v>
      </c>
      <c r="K198" s="300">
        <v>-25000</v>
      </c>
      <c r="L198" s="263" t="s">
        <v>958</v>
      </c>
    </row>
    <row r="199" spans="1:12" hidden="1">
      <c r="A199" s="289">
        <v>999</v>
      </c>
      <c r="B199" s="290" t="s">
        <v>107</v>
      </c>
      <c r="C199" s="290" t="s">
        <v>18</v>
      </c>
      <c r="D199" s="290" t="s">
        <v>13</v>
      </c>
      <c r="E199" s="290" t="s">
        <v>18</v>
      </c>
      <c r="F199" s="271" t="s">
        <v>803</v>
      </c>
      <c r="G199" s="271" t="s">
        <v>347</v>
      </c>
      <c r="H199" s="271" t="s">
        <v>805</v>
      </c>
      <c r="I199" s="271" t="s">
        <v>804</v>
      </c>
      <c r="J199" s="271">
        <v>2024</v>
      </c>
      <c r="K199" s="300">
        <v>-10000</v>
      </c>
      <c r="L199" s="263" t="s">
        <v>1500</v>
      </c>
    </row>
    <row r="200" spans="1:12" hidden="1">
      <c r="A200" s="289">
        <v>999</v>
      </c>
      <c r="B200" s="290" t="s">
        <v>107</v>
      </c>
      <c r="C200" s="290" t="s">
        <v>18</v>
      </c>
      <c r="D200" s="290" t="s">
        <v>13</v>
      </c>
      <c r="E200" s="290" t="s">
        <v>18</v>
      </c>
      <c r="F200" s="271" t="s">
        <v>803</v>
      </c>
      <c r="G200" s="271" t="s">
        <v>347</v>
      </c>
      <c r="H200" s="271" t="s">
        <v>805</v>
      </c>
      <c r="I200" s="271" t="s">
        <v>804</v>
      </c>
      <c r="J200" s="271">
        <v>2024</v>
      </c>
      <c r="K200" s="300">
        <v>-80000</v>
      </c>
      <c r="L200" s="263" t="s">
        <v>959</v>
      </c>
    </row>
    <row r="201" spans="1:12" hidden="1">
      <c r="A201" s="289">
        <v>999</v>
      </c>
      <c r="B201" s="290" t="s">
        <v>107</v>
      </c>
      <c r="C201" s="290" t="s">
        <v>18</v>
      </c>
      <c r="D201" s="290" t="s">
        <v>13</v>
      </c>
      <c r="E201" s="290" t="s">
        <v>18</v>
      </c>
      <c r="F201" s="271" t="s">
        <v>803</v>
      </c>
      <c r="G201" s="271" t="s">
        <v>347</v>
      </c>
      <c r="H201" s="271" t="s">
        <v>805</v>
      </c>
      <c r="I201" s="271" t="s">
        <v>804</v>
      </c>
      <c r="J201" s="271">
        <v>2024</v>
      </c>
      <c r="K201" s="300">
        <v>-59854</v>
      </c>
      <c r="L201" s="263" t="s">
        <v>960</v>
      </c>
    </row>
    <row r="202" spans="1:12" hidden="1">
      <c r="A202" s="289">
        <v>999</v>
      </c>
      <c r="B202" s="290" t="s">
        <v>107</v>
      </c>
      <c r="C202" s="290" t="s">
        <v>18</v>
      </c>
      <c r="D202" s="290" t="s">
        <v>13</v>
      </c>
      <c r="E202" s="290" t="s">
        <v>18</v>
      </c>
      <c r="F202" s="271" t="s">
        <v>803</v>
      </c>
      <c r="G202" s="271" t="s">
        <v>347</v>
      </c>
      <c r="H202" s="271" t="s">
        <v>805</v>
      </c>
      <c r="I202" s="271" t="s">
        <v>804</v>
      </c>
      <c r="J202" s="271">
        <v>2024</v>
      </c>
      <c r="K202" s="300">
        <v>-1640132</v>
      </c>
      <c r="L202" s="263" t="s">
        <v>957</v>
      </c>
    </row>
    <row r="203" spans="1:12" hidden="1">
      <c r="A203" s="291">
        <v>900</v>
      </c>
      <c r="B203" s="292" t="s">
        <v>107</v>
      </c>
      <c r="C203" s="292" t="s">
        <v>18</v>
      </c>
      <c r="D203" s="292" t="s">
        <v>13</v>
      </c>
      <c r="E203" s="292" t="s">
        <v>18</v>
      </c>
      <c r="F203" s="272" t="s">
        <v>809</v>
      </c>
      <c r="G203" s="272" t="s">
        <v>347</v>
      </c>
      <c r="H203" s="272" t="s">
        <v>805</v>
      </c>
      <c r="I203" s="272" t="s">
        <v>804</v>
      </c>
      <c r="J203" s="272">
        <v>2024</v>
      </c>
      <c r="K203" s="301">
        <v>2000000</v>
      </c>
      <c r="L203" s="264" t="s">
        <v>1696</v>
      </c>
    </row>
    <row r="204" spans="1:12">
      <c r="A204" s="291">
        <v>900</v>
      </c>
      <c r="B204" s="292" t="s">
        <v>273</v>
      </c>
      <c r="C204" s="292" t="s">
        <v>18</v>
      </c>
      <c r="D204" s="292" t="s">
        <v>13</v>
      </c>
      <c r="E204" s="292" t="s">
        <v>18</v>
      </c>
      <c r="F204" s="272" t="s">
        <v>809</v>
      </c>
      <c r="G204" s="272" t="s">
        <v>347</v>
      </c>
      <c r="H204" s="272" t="s">
        <v>805</v>
      </c>
      <c r="I204" s="272" t="s">
        <v>804</v>
      </c>
      <c r="J204" s="272">
        <v>2024</v>
      </c>
      <c r="K204" s="301">
        <v>600000</v>
      </c>
      <c r="L204" s="264" t="s">
        <v>1696</v>
      </c>
    </row>
    <row r="205" spans="1:12" hidden="1">
      <c r="A205" s="291">
        <v>900</v>
      </c>
      <c r="B205" s="292" t="s">
        <v>107</v>
      </c>
      <c r="C205" s="292" t="s">
        <v>18</v>
      </c>
      <c r="D205" s="292" t="s">
        <v>13</v>
      </c>
      <c r="E205" s="292" t="s">
        <v>18</v>
      </c>
      <c r="F205" s="272" t="s">
        <v>809</v>
      </c>
      <c r="G205" s="272" t="s">
        <v>347</v>
      </c>
      <c r="H205" s="272" t="s">
        <v>805</v>
      </c>
      <c r="I205" s="272" t="s">
        <v>804</v>
      </c>
      <c r="J205" s="272">
        <v>2024</v>
      </c>
      <c r="K205" s="301">
        <v>74000</v>
      </c>
      <c r="L205" s="281" t="s">
        <v>1697</v>
      </c>
    </row>
    <row r="206" spans="1:12" hidden="1">
      <c r="A206" s="291">
        <v>900</v>
      </c>
      <c r="B206" s="292" t="s">
        <v>107</v>
      </c>
      <c r="C206" s="292" t="s">
        <v>18</v>
      </c>
      <c r="D206" s="292" t="s">
        <v>13</v>
      </c>
      <c r="E206" s="292" t="s">
        <v>18</v>
      </c>
      <c r="F206" s="272" t="s">
        <v>809</v>
      </c>
      <c r="G206" s="272" t="s">
        <v>347</v>
      </c>
      <c r="H206" s="272" t="s">
        <v>805</v>
      </c>
      <c r="I206" s="272" t="s">
        <v>804</v>
      </c>
      <c r="J206" s="272">
        <v>2024</v>
      </c>
      <c r="K206" s="301">
        <v>86000</v>
      </c>
      <c r="L206" s="281" t="s">
        <v>1698</v>
      </c>
    </row>
    <row r="207" spans="1:12" hidden="1">
      <c r="A207" s="291">
        <v>900</v>
      </c>
      <c r="B207" s="292" t="s">
        <v>295</v>
      </c>
      <c r="C207" s="292" t="s">
        <v>18</v>
      </c>
      <c r="D207" s="292" t="s">
        <v>13</v>
      </c>
      <c r="E207" s="292" t="s">
        <v>18</v>
      </c>
      <c r="F207" s="272" t="s">
        <v>809</v>
      </c>
      <c r="G207" s="272" t="s">
        <v>347</v>
      </c>
      <c r="H207" s="272" t="s">
        <v>805</v>
      </c>
      <c r="I207" s="272" t="s">
        <v>804</v>
      </c>
      <c r="J207" s="272">
        <v>2024</v>
      </c>
      <c r="K207" s="301">
        <v>116000</v>
      </c>
      <c r="L207" s="281" t="s">
        <v>1698</v>
      </c>
    </row>
    <row r="208" spans="1:12" hidden="1">
      <c r="A208" s="291">
        <v>900</v>
      </c>
      <c r="B208" s="292" t="s">
        <v>107</v>
      </c>
      <c r="C208" s="292" t="s">
        <v>18</v>
      </c>
      <c r="D208" s="292" t="s">
        <v>13</v>
      </c>
      <c r="E208" s="292" t="s">
        <v>18</v>
      </c>
      <c r="F208" s="272" t="s">
        <v>809</v>
      </c>
      <c r="G208" s="272" t="s">
        <v>347</v>
      </c>
      <c r="H208" s="272" t="s">
        <v>805</v>
      </c>
      <c r="I208" s="272" t="s">
        <v>804</v>
      </c>
      <c r="J208" s="272">
        <v>2024</v>
      </c>
      <c r="K208" s="301">
        <v>545000</v>
      </c>
      <c r="L208" s="281" t="s">
        <v>1699</v>
      </c>
    </row>
    <row r="209" spans="1:12" hidden="1">
      <c r="A209" s="291">
        <v>900</v>
      </c>
      <c r="B209" s="292" t="s">
        <v>295</v>
      </c>
      <c r="C209" s="292" t="s">
        <v>18</v>
      </c>
      <c r="D209" s="292" t="s">
        <v>13</v>
      </c>
      <c r="E209" s="292" t="s">
        <v>18</v>
      </c>
      <c r="F209" s="272" t="s">
        <v>809</v>
      </c>
      <c r="G209" s="272" t="s">
        <v>347</v>
      </c>
      <c r="H209" s="272" t="s">
        <v>805</v>
      </c>
      <c r="I209" s="272" t="s">
        <v>804</v>
      </c>
      <c r="J209" s="272">
        <v>2024</v>
      </c>
      <c r="K209" s="301">
        <v>10000</v>
      </c>
      <c r="L209" s="281" t="s">
        <v>1699</v>
      </c>
    </row>
    <row r="210" spans="1:12" hidden="1">
      <c r="A210" s="291">
        <v>900</v>
      </c>
      <c r="B210" s="292" t="s">
        <v>107</v>
      </c>
      <c r="C210" s="292" t="s">
        <v>18</v>
      </c>
      <c r="D210" s="292" t="s">
        <v>13</v>
      </c>
      <c r="E210" s="292" t="s">
        <v>18</v>
      </c>
      <c r="F210" s="272" t="s">
        <v>809</v>
      </c>
      <c r="G210" s="272" t="s">
        <v>347</v>
      </c>
      <c r="H210" s="272" t="s">
        <v>805</v>
      </c>
      <c r="I210" s="272" t="s">
        <v>804</v>
      </c>
      <c r="J210" s="272">
        <v>2024</v>
      </c>
      <c r="K210" s="301">
        <v>615500</v>
      </c>
      <c r="L210" s="281" t="s">
        <v>1700</v>
      </c>
    </row>
    <row r="211" spans="1:12" hidden="1">
      <c r="A211" s="291">
        <v>900</v>
      </c>
      <c r="B211" s="292" t="s">
        <v>107</v>
      </c>
      <c r="C211" s="292" t="s">
        <v>18</v>
      </c>
      <c r="D211" s="292" t="s">
        <v>13</v>
      </c>
      <c r="E211" s="292" t="s">
        <v>18</v>
      </c>
      <c r="F211" s="272" t="s">
        <v>809</v>
      </c>
      <c r="G211" s="272" t="s">
        <v>347</v>
      </c>
      <c r="H211" s="272" t="s">
        <v>805</v>
      </c>
      <c r="I211" s="272" t="s">
        <v>804</v>
      </c>
      <c r="J211" s="272">
        <v>2024</v>
      </c>
      <c r="K211" s="301">
        <v>735000</v>
      </c>
      <c r="L211" s="281" t="s">
        <v>1701</v>
      </c>
    </row>
    <row r="212" spans="1:12" hidden="1">
      <c r="A212" s="291">
        <v>900</v>
      </c>
      <c r="B212" s="292" t="s">
        <v>295</v>
      </c>
      <c r="C212" s="292" t="s">
        <v>18</v>
      </c>
      <c r="D212" s="292" t="s">
        <v>13</v>
      </c>
      <c r="E212" s="292" t="s">
        <v>18</v>
      </c>
      <c r="F212" s="272" t="s">
        <v>809</v>
      </c>
      <c r="G212" s="272" t="s">
        <v>347</v>
      </c>
      <c r="H212" s="272" t="s">
        <v>805</v>
      </c>
      <c r="I212" s="272" t="s">
        <v>804</v>
      </c>
      <c r="J212" s="272">
        <v>2024</v>
      </c>
      <c r="K212" s="301">
        <v>100000</v>
      </c>
      <c r="L212" s="281" t="s">
        <v>1701</v>
      </c>
    </row>
    <row r="213" spans="1:12" hidden="1">
      <c r="A213" s="291">
        <v>900</v>
      </c>
      <c r="B213" s="292" t="s">
        <v>107</v>
      </c>
      <c r="C213" s="292" t="s">
        <v>18</v>
      </c>
      <c r="D213" s="292" t="s">
        <v>13</v>
      </c>
      <c r="E213" s="292" t="s">
        <v>18</v>
      </c>
      <c r="F213" s="272" t="s">
        <v>809</v>
      </c>
      <c r="G213" s="272" t="s">
        <v>347</v>
      </c>
      <c r="H213" s="272" t="s">
        <v>805</v>
      </c>
      <c r="I213" s="272" t="s">
        <v>804</v>
      </c>
      <c r="J213" s="272">
        <v>2024</v>
      </c>
      <c r="K213" s="301">
        <v>21000</v>
      </c>
      <c r="L213" s="281" t="s">
        <v>1702</v>
      </c>
    </row>
    <row r="214" spans="1:12" hidden="1">
      <c r="A214" s="291">
        <v>900</v>
      </c>
      <c r="B214" s="292" t="s">
        <v>107</v>
      </c>
      <c r="C214" s="292" t="s">
        <v>18</v>
      </c>
      <c r="D214" s="292" t="s">
        <v>13</v>
      </c>
      <c r="E214" s="292" t="s">
        <v>18</v>
      </c>
      <c r="F214" s="272" t="s">
        <v>809</v>
      </c>
      <c r="G214" s="272" t="s">
        <v>347</v>
      </c>
      <c r="H214" s="272" t="s">
        <v>805</v>
      </c>
      <c r="I214" s="272" t="s">
        <v>804</v>
      </c>
      <c r="J214" s="272">
        <v>2024</v>
      </c>
      <c r="K214" s="301">
        <v>16329</v>
      </c>
      <c r="L214" s="281" t="s">
        <v>1703</v>
      </c>
    </row>
    <row r="215" spans="1:12" hidden="1">
      <c r="A215" s="291">
        <v>900</v>
      </c>
      <c r="B215" s="292" t="s">
        <v>107</v>
      </c>
      <c r="C215" s="292" t="s">
        <v>18</v>
      </c>
      <c r="D215" s="292" t="s">
        <v>13</v>
      </c>
      <c r="E215" s="292" t="s">
        <v>18</v>
      </c>
      <c r="F215" s="272" t="s">
        <v>809</v>
      </c>
      <c r="G215" s="272" t="s">
        <v>347</v>
      </c>
      <c r="H215" s="272" t="s">
        <v>805</v>
      </c>
      <c r="I215" s="272" t="s">
        <v>804</v>
      </c>
      <c r="J215" s="272">
        <v>2024</v>
      </c>
      <c r="K215" s="301">
        <v>49000</v>
      </c>
      <c r="L215" s="281" t="s">
        <v>1704</v>
      </c>
    </row>
    <row r="216" spans="1:12" hidden="1">
      <c r="A216" s="291">
        <v>900</v>
      </c>
      <c r="B216" s="292" t="s">
        <v>107</v>
      </c>
      <c r="C216" s="292" t="s">
        <v>18</v>
      </c>
      <c r="D216" s="292" t="s">
        <v>13</v>
      </c>
      <c r="E216" s="292" t="s">
        <v>18</v>
      </c>
      <c r="F216" s="272" t="s">
        <v>809</v>
      </c>
      <c r="G216" s="272" t="s">
        <v>347</v>
      </c>
      <c r="H216" s="272" t="s">
        <v>805</v>
      </c>
      <c r="I216" s="272" t="s">
        <v>804</v>
      </c>
      <c r="J216" s="272">
        <v>2024</v>
      </c>
      <c r="K216" s="301">
        <v>48500</v>
      </c>
      <c r="L216" s="281" t="s">
        <v>1705</v>
      </c>
    </row>
    <row r="217" spans="1:12" hidden="1">
      <c r="A217" s="291">
        <v>900</v>
      </c>
      <c r="B217" s="292" t="s">
        <v>107</v>
      </c>
      <c r="C217" s="292" t="s">
        <v>18</v>
      </c>
      <c r="D217" s="292" t="s">
        <v>13</v>
      </c>
      <c r="E217" s="292" t="s">
        <v>18</v>
      </c>
      <c r="F217" s="272" t="s">
        <v>809</v>
      </c>
      <c r="G217" s="272" t="s">
        <v>347</v>
      </c>
      <c r="H217" s="272" t="s">
        <v>805</v>
      </c>
      <c r="I217" s="272" t="s">
        <v>804</v>
      </c>
      <c r="J217" s="272">
        <v>2024</v>
      </c>
      <c r="K217" s="301">
        <v>47000</v>
      </c>
      <c r="L217" s="281" t="s">
        <v>1706</v>
      </c>
    </row>
    <row r="218" spans="1:12" hidden="1">
      <c r="A218" s="291">
        <v>900</v>
      </c>
      <c r="B218" s="292" t="s">
        <v>295</v>
      </c>
      <c r="C218" s="292" t="s">
        <v>18</v>
      </c>
      <c r="D218" s="292" t="s">
        <v>13</v>
      </c>
      <c r="E218" s="292" t="s">
        <v>18</v>
      </c>
      <c r="F218" s="272" t="s">
        <v>809</v>
      </c>
      <c r="G218" s="272" t="s">
        <v>347</v>
      </c>
      <c r="H218" s="272" t="s">
        <v>805</v>
      </c>
      <c r="I218" s="272" t="s">
        <v>804</v>
      </c>
      <c r="J218" s="272">
        <v>2024</v>
      </c>
      <c r="K218" s="301">
        <v>118000</v>
      </c>
      <c r="L218" s="281" t="s">
        <v>1706</v>
      </c>
    </row>
    <row r="219" spans="1:12" hidden="1">
      <c r="A219" s="291">
        <v>900</v>
      </c>
      <c r="B219" s="292" t="s">
        <v>107</v>
      </c>
      <c r="C219" s="292" t="s">
        <v>18</v>
      </c>
      <c r="D219" s="292" t="s">
        <v>13</v>
      </c>
      <c r="E219" s="292" t="s">
        <v>18</v>
      </c>
      <c r="F219" s="272" t="s">
        <v>809</v>
      </c>
      <c r="G219" s="272" t="s">
        <v>347</v>
      </c>
      <c r="H219" s="272" t="s">
        <v>805</v>
      </c>
      <c r="I219" s="272" t="s">
        <v>804</v>
      </c>
      <c r="J219" s="272">
        <v>2024</v>
      </c>
      <c r="K219" s="301">
        <v>30000</v>
      </c>
      <c r="L219" s="281" t="s">
        <v>1707</v>
      </c>
    </row>
    <row r="220" spans="1:12" hidden="1">
      <c r="A220" s="291">
        <v>900</v>
      </c>
      <c r="B220" s="292" t="s">
        <v>107</v>
      </c>
      <c r="C220" s="292" t="s">
        <v>18</v>
      </c>
      <c r="D220" s="292" t="s">
        <v>13</v>
      </c>
      <c r="E220" s="292" t="s">
        <v>18</v>
      </c>
      <c r="F220" s="272" t="s">
        <v>809</v>
      </c>
      <c r="G220" s="272" t="s">
        <v>347</v>
      </c>
      <c r="H220" s="272" t="s">
        <v>805</v>
      </c>
      <c r="I220" s="272" t="s">
        <v>804</v>
      </c>
      <c r="J220" s="272">
        <v>2024</v>
      </c>
      <c r="K220" s="301">
        <v>15468</v>
      </c>
      <c r="L220" s="281" t="s">
        <v>1720</v>
      </c>
    </row>
    <row r="221" spans="1:12">
      <c r="A221" s="291">
        <v>900</v>
      </c>
      <c r="B221" s="292" t="s">
        <v>273</v>
      </c>
      <c r="C221" s="292" t="s">
        <v>18</v>
      </c>
      <c r="D221" s="292" t="s">
        <v>13</v>
      </c>
      <c r="E221" s="292" t="s">
        <v>18</v>
      </c>
      <c r="F221" s="272" t="s">
        <v>809</v>
      </c>
      <c r="G221" s="272" t="s">
        <v>347</v>
      </c>
      <c r="H221" s="272" t="s">
        <v>805</v>
      </c>
      <c r="I221" s="272" t="s">
        <v>804</v>
      </c>
      <c r="J221" s="272">
        <v>2024</v>
      </c>
      <c r="K221" s="301">
        <v>5000</v>
      </c>
      <c r="L221" s="281" t="s">
        <v>1720</v>
      </c>
    </row>
    <row r="222" spans="1:12" hidden="1">
      <c r="A222" s="291">
        <v>900</v>
      </c>
      <c r="B222" s="292" t="s">
        <v>295</v>
      </c>
      <c r="C222" s="292" t="s">
        <v>18</v>
      </c>
      <c r="D222" s="292" t="s">
        <v>13</v>
      </c>
      <c r="E222" s="292" t="s">
        <v>18</v>
      </c>
      <c r="F222" s="272" t="s">
        <v>809</v>
      </c>
      <c r="G222" s="272" t="s">
        <v>347</v>
      </c>
      <c r="H222" s="272" t="s">
        <v>805</v>
      </c>
      <c r="I222" s="272" t="s">
        <v>804</v>
      </c>
      <c r="J222" s="272">
        <v>2024</v>
      </c>
      <c r="K222" s="301">
        <v>94000</v>
      </c>
      <c r="L222" s="281" t="s">
        <v>1720</v>
      </c>
    </row>
    <row r="223" spans="1:12" hidden="1">
      <c r="A223" s="291">
        <v>900</v>
      </c>
      <c r="B223" s="292" t="s">
        <v>107</v>
      </c>
      <c r="C223" s="292" t="s">
        <v>18</v>
      </c>
      <c r="D223" s="292" t="s">
        <v>13</v>
      </c>
      <c r="E223" s="292" t="s">
        <v>18</v>
      </c>
      <c r="F223" s="272" t="s">
        <v>809</v>
      </c>
      <c r="G223" s="272" t="s">
        <v>347</v>
      </c>
      <c r="H223" s="272" t="s">
        <v>805</v>
      </c>
      <c r="I223" s="272" t="s">
        <v>804</v>
      </c>
      <c r="J223" s="272">
        <v>2024</v>
      </c>
      <c r="K223" s="301">
        <v>300000</v>
      </c>
      <c r="L223" s="281" t="s">
        <v>1708</v>
      </c>
    </row>
    <row r="224" spans="1:12">
      <c r="A224" s="291">
        <v>900</v>
      </c>
      <c r="B224" s="292" t="s">
        <v>273</v>
      </c>
      <c r="C224" s="292" t="s">
        <v>18</v>
      </c>
      <c r="D224" s="292" t="s">
        <v>13</v>
      </c>
      <c r="E224" s="292" t="s">
        <v>18</v>
      </c>
      <c r="F224" s="272" t="s">
        <v>809</v>
      </c>
      <c r="G224" s="272" t="s">
        <v>347</v>
      </c>
      <c r="H224" s="272" t="s">
        <v>805</v>
      </c>
      <c r="I224" s="272" t="s">
        <v>804</v>
      </c>
      <c r="J224" s="272">
        <v>2024</v>
      </c>
      <c r="K224" s="301">
        <v>300000</v>
      </c>
      <c r="L224" s="281" t="s">
        <v>1708</v>
      </c>
    </row>
    <row r="225" spans="1:12" hidden="1">
      <c r="A225" s="291">
        <v>900</v>
      </c>
      <c r="B225" s="292" t="s">
        <v>107</v>
      </c>
      <c r="C225" s="292" t="s">
        <v>18</v>
      </c>
      <c r="D225" s="292" t="s">
        <v>13</v>
      </c>
      <c r="E225" s="292" t="s">
        <v>18</v>
      </c>
      <c r="F225" s="272" t="s">
        <v>809</v>
      </c>
      <c r="G225" s="272" t="s">
        <v>347</v>
      </c>
      <c r="H225" s="272" t="s">
        <v>805</v>
      </c>
      <c r="I225" s="272" t="s">
        <v>804</v>
      </c>
      <c r="J225" s="272">
        <v>2024</v>
      </c>
      <c r="K225" s="301">
        <v>700000</v>
      </c>
      <c r="L225" s="281" t="s">
        <v>1709</v>
      </c>
    </row>
    <row r="226" spans="1:12" hidden="1">
      <c r="A226" s="291">
        <v>900</v>
      </c>
      <c r="B226" s="292" t="s">
        <v>107</v>
      </c>
      <c r="C226" s="292" t="s">
        <v>18</v>
      </c>
      <c r="D226" s="292" t="s">
        <v>13</v>
      </c>
      <c r="E226" s="292" t="s">
        <v>18</v>
      </c>
      <c r="F226" s="272" t="s">
        <v>809</v>
      </c>
      <c r="G226" s="272" t="s">
        <v>347</v>
      </c>
      <c r="H226" s="272" t="s">
        <v>805</v>
      </c>
      <c r="I226" s="272" t="s">
        <v>804</v>
      </c>
      <c r="J226" s="272">
        <v>2024</v>
      </c>
      <c r="K226" s="301">
        <v>20000</v>
      </c>
      <c r="L226" s="281" t="s">
        <v>1694</v>
      </c>
    </row>
    <row r="227" spans="1:12" hidden="1">
      <c r="A227" s="291">
        <v>900</v>
      </c>
      <c r="B227" s="292" t="s">
        <v>107</v>
      </c>
      <c r="C227" s="292" t="s">
        <v>18</v>
      </c>
      <c r="D227" s="292" t="s">
        <v>13</v>
      </c>
      <c r="E227" s="292" t="s">
        <v>18</v>
      </c>
      <c r="F227" s="272" t="s">
        <v>809</v>
      </c>
      <c r="G227" s="272" t="s">
        <v>347</v>
      </c>
      <c r="H227" s="272" t="s">
        <v>805</v>
      </c>
      <c r="I227" s="272" t="s">
        <v>804</v>
      </c>
      <c r="J227" s="272">
        <v>2024</v>
      </c>
      <c r="K227" s="301">
        <v>150000</v>
      </c>
      <c r="L227" s="281" t="s">
        <v>1710</v>
      </c>
    </row>
    <row r="228" spans="1:12" hidden="1">
      <c r="A228" s="291">
        <v>900</v>
      </c>
      <c r="B228" s="292" t="s">
        <v>107</v>
      </c>
      <c r="C228" s="292" t="s">
        <v>18</v>
      </c>
      <c r="D228" s="292" t="s">
        <v>13</v>
      </c>
      <c r="E228" s="292" t="s">
        <v>18</v>
      </c>
      <c r="F228" s="272" t="s">
        <v>809</v>
      </c>
      <c r="G228" s="272" t="s">
        <v>347</v>
      </c>
      <c r="H228" s="272" t="s">
        <v>805</v>
      </c>
      <c r="I228" s="272" t="s">
        <v>804</v>
      </c>
      <c r="J228" s="272">
        <v>2024</v>
      </c>
      <c r="K228" s="301">
        <v>526810</v>
      </c>
      <c r="L228" s="281" t="s">
        <v>855</v>
      </c>
    </row>
    <row r="229" spans="1:12" hidden="1">
      <c r="A229" s="291">
        <v>900</v>
      </c>
      <c r="B229" s="292" t="s">
        <v>107</v>
      </c>
      <c r="C229" s="292" t="s">
        <v>18</v>
      </c>
      <c r="D229" s="292" t="s">
        <v>13</v>
      </c>
      <c r="E229" s="292" t="s">
        <v>18</v>
      </c>
      <c r="F229" s="272" t="s">
        <v>809</v>
      </c>
      <c r="G229" s="272" t="s">
        <v>347</v>
      </c>
      <c r="H229" s="272" t="s">
        <v>805</v>
      </c>
      <c r="I229" s="272" t="s">
        <v>804</v>
      </c>
      <c r="J229" s="272">
        <v>2024</v>
      </c>
      <c r="K229" s="301">
        <v>197673</v>
      </c>
      <c r="L229" s="264" t="s">
        <v>856</v>
      </c>
    </row>
    <row r="230" spans="1:12" hidden="1">
      <c r="A230" s="291">
        <v>900</v>
      </c>
      <c r="B230" s="292" t="s">
        <v>107</v>
      </c>
      <c r="C230" s="292" t="s">
        <v>18</v>
      </c>
      <c r="D230" s="292" t="s">
        <v>13</v>
      </c>
      <c r="E230" s="292" t="s">
        <v>18</v>
      </c>
      <c r="F230" s="272" t="s">
        <v>809</v>
      </c>
      <c r="G230" s="272" t="s">
        <v>347</v>
      </c>
      <c r="H230" s="272" t="s">
        <v>805</v>
      </c>
      <c r="I230" s="272" t="s">
        <v>804</v>
      </c>
      <c r="J230" s="272">
        <v>2024</v>
      </c>
      <c r="K230" s="301">
        <v>2712200</v>
      </c>
      <c r="L230" s="264" t="s">
        <v>857</v>
      </c>
    </row>
    <row r="231" spans="1:12" hidden="1">
      <c r="A231" s="291">
        <v>900</v>
      </c>
      <c r="B231" s="292" t="s">
        <v>107</v>
      </c>
      <c r="C231" s="292" t="s">
        <v>18</v>
      </c>
      <c r="D231" s="292" t="s">
        <v>13</v>
      </c>
      <c r="E231" s="292" t="s">
        <v>18</v>
      </c>
      <c r="F231" s="272" t="s">
        <v>809</v>
      </c>
      <c r="G231" s="272" t="s">
        <v>347</v>
      </c>
      <c r="H231" s="272" t="s">
        <v>805</v>
      </c>
      <c r="I231" s="272" t="s">
        <v>804</v>
      </c>
      <c r="J231" s="272">
        <v>2024</v>
      </c>
      <c r="K231" s="301">
        <v>35000</v>
      </c>
      <c r="L231" s="264" t="s">
        <v>858</v>
      </c>
    </row>
    <row r="232" spans="1:12" hidden="1">
      <c r="A232" s="291">
        <v>900</v>
      </c>
      <c r="B232" s="292" t="s">
        <v>107</v>
      </c>
      <c r="C232" s="292" t="s">
        <v>18</v>
      </c>
      <c r="D232" s="292" t="s">
        <v>13</v>
      </c>
      <c r="E232" s="292" t="s">
        <v>18</v>
      </c>
      <c r="F232" s="272" t="s">
        <v>809</v>
      </c>
      <c r="G232" s="272" t="s">
        <v>347</v>
      </c>
      <c r="H232" s="272" t="s">
        <v>805</v>
      </c>
      <c r="I232" s="272" t="s">
        <v>804</v>
      </c>
      <c r="J232" s="272">
        <v>2024</v>
      </c>
      <c r="K232" s="301">
        <v>-1050000</v>
      </c>
      <c r="L232" s="264" t="s">
        <v>1485</v>
      </c>
    </row>
    <row r="233" spans="1:12" hidden="1">
      <c r="A233" s="291">
        <v>900</v>
      </c>
      <c r="B233" s="292" t="s">
        <v>107</v>
      </c>
      <c r="C233" s="292" t="s">
        <v>18</v>
      </c>
      <c r="D233" s="292" t="s">
        <v>13</v>
      </c>
      <c r="E233" s="292" t="s">
        <v>18</v>
      </c>
      <c r="F233" s="272" t="s">
        <v>809</v>
      </c>
      <c r="G233" s="272" t="s">
        <v>347</v>
      </c>
      <c r="H233" s="272" t="s">
        <v>805</v>
      </c>
      <c r="I233" s="272" t="s">
        <v>804</v>
      </c>
      <c r="J233" s="272">
        <v>2024</v>
      </c>
      <c r="K233" s="301">
        <v>420287</v>
      </c>
      <c r="L233" s="264" t="s">
        <v>859</v>
      </c>
    </row>
    <row r="234" spans="1:12" hidden="1">
      <c r="A234" s="291">
        <v>900</v>
      </c>
      <c r="B234" s="292" t="s">
        <v>107</v>
      </c>
      <c r="C234" s="292" t="s">
        <v>18</v>
      </c>
      <c r="D234" s="292" t="s">
        <v>13</v>
      </c>
      <c r="E234" s="292" t="s">
        <v>18</v>
      </c>
      <c r="F234" s="272" t="s">
        <v>809</v>
      </c>
      <c r="G234" s="272" t="s">
        <v>347</v>
      </c>
      <c r="H234" s="272" t="s">
        <v>805</v>
      </c>
      <c r="I234" s="272" t="s">
        <v>804</v>
      </c>
      <c r="J234" s="272">
        <v>2024</v>
      </c>
      <c r="K234" s="301">
        <v>415446</v>
      </c>
      <c r="L234" s="264" t="s">
        <v>860</v>
      </c>
    </row>
    <row r="235" spans="1:12" hidden="1">
      <c r="A235" s="291">
        <v>900</v>
      </c>
      <c r="B235" s="292" t="s">
        <v>107</v>
      </c>
      <c r="C235" s="292" t="s">
        <v>18</v>
      </c>
      <c r="D235" s="292" t="s">
        <v>13</v>
      </c>
      <c r="E235" s="292" t="s">
        <v>18</v>
      </c>
      <c r="F235" s="272" t="s">
        <v>809</v>
      </c>
      <c r="G235" s="272" t="s">
        <v>347</v>
      </c>
      <c r="H235" s="272" t="s">
        <v>805</v>
      </c>
      <c r="I235" s="272" t="s">
        <v>804</v>
      </c>
      <c r="J235" s="272">
        <v>2024</v>
      </c>
      <c r="K235" s="301">
        <v>-415446</v>
      </c>
      <c r="L235" s="264" t="s">
        <v>860</v>
      </c>
    </row>
    <row r="236" spans="1:12" hidden="1">
      <c r="A236" s="291">
        <v>900</v>
      </c>
      <c r="B236" s="292" t="s">
        <v>107</v>
      </c>
      <c r="C236" s="292" t="s">
        <v>18</v>
      </c>
      <c r="D236" s="292" t="s">
        <v>13</v>
      </c>
      <c r="E236" s="292" t="s">
        <v>18</v>
      </c>
      <c r="F236" s="272" t="s">
        <v>809</v>
      </c>
      <c r="G236" s="272" t="s">
        <v>347</v>
      </c>
      <c r="H236" s="272" t="s">
        <v>805</v>
      </c>
      <c r="I236" s="272" t="s">
        <v>804</v>
      </c>
      <c r="J236" s="272">
        <v>2024</v>
      </c>
      <c r="K236" s="301">
        <v>193326</v>
      </c>
      <c r="L236" s="264" t="s">
        <v>1498</v>
      </c>
    </row>
    <row r="237" spans="1:12" hidden="1">
      <c r="A237" s="291">
        <v>900</v>
      </c>
      <c r="B237" s="292" t="s">
        <v>107</v>
      </c>
      <c r="C237" s="292" t="s">
        <v>18</v>
      </c>
      <c r="D237" s="292" t="s">
        <v>13</v>
      </c>
      <c r="E237" s="292" t="s">
        <v>18</v>
      </c>
      <c r="F237" s="272" t="s">
        <v>809</v>
      </c>
      <c r="G237" s="272" t="s">
        <v>347</v>
      </c>
      <c r="H237" s="272" t="s">
        <v>805</v>
      </c>
      <c r="I237" s="272" t="s">
        <v>804</v>
      </c>
      <c r="J237" s="272">
        <v>2024</v>
      </c>
      <c r="K237" s="301">
        <v>516000</v>
      </c>
      <c r="L237" s="264" t="s">
        <v>1498</v>
      </c>
    </row>
    <row r="238" spans="1:12" hidden="1">
      <c r="A238" s="291">
        <v>900</v>
      </c>
      <c r="B238" s="292" t="s">
        <v>107</v>
      </c>
      <c r="C238" s="292" t="s">
        <v>18</v>
      </c>
      <c r="D238" s="292" t="s">
        <v>13</v>
      </c>
      <c r="E238" s="292" t="s">
        <v>18</v>
      </c>
      <c r="F238" s="272" t="s">
        <v>809</v>
      </c>
      <c r="G238" s="272" t="s">
        <v>347</v>
      </c>
      <c r="H238" s="272" t="s">
        <v>805</v>
      </c>
      <c r="I238" s="272" t="s">
        <v>804</v>
      </c>
      <c r="J238" s="272">
        <v>2024</v>
      </c>
      <c r="K238" s="301">
        <v>201600</v>
      </c>
      <c r="L238" s="264" t="s">
        <v>1498</v>
      </c>
    </row>
    <row r="239" spans="1:12" hidden="1">
      <c r="A239" s="291">
        <v>900</v>
      </c>
      <c r="B239" s="292" t="s">
        <v>107</v>
      </c>
      <c r="C239" s="292" t="s">
        <v>18</v>
      </c>
      <c r="D239" s="292" t="s">
        <v>13</v>
      </c>
      <c r="E239" s="292" t="s">
        <v>18</v>
      </c>
      <c r="F239" s="272" t="s">
        <v>809</v>
      </c>
      <c r="G239" s="272" t="s">
        <v>347</v>
      </c>
      <c r="H239" s="272" t="s">
        <v>805</v>
      </c>
      <c r="I239" s="272" t="s">
        <v>804</v>
      </c>
      <c r="J239" s="272">
        <v>2024</v>
      </c>
      <c r="K239" s="301">
        <v>93657</v>
      </c>
      <c r="L239" s="264" t="s">
        <v>1498</v>
      </c>
    </row>
    <row r="240" spans="1:12" hidden="1">
      <c r="A240" s="291">
        <v>900</v>
      </c>
      <c r="B240" s="292" t="s">
        <v>107</v>
      </c>
      <c r="C240" s="292" t="s">
        <v>18</v>
      </c>
      <c r="D240" s="292" t="s">
        <v>13</v>
      </c>
      <c r="E240" s="292" t="s">
        <v>18</v>
      </c>
      <c r="F240" s="272" t="s">
        <v>809</v>
      </c>
      <c r="G240" s="272" t="s">
        <v>347</v>
      </c>
      <c r="H240" s="272" t="s">
        <v>805</v>
      </c>
      <c r="I240" s="272" t="s">
        <v>804</v>
      </c>
      <c r="J240" s="272">
        <v>2024</v>
      </c>
      <c r="K240" s="301">
        <v>198798</v>
      </c>
      <c r="L240" s="264" t="s">
        <v>1499</v>
      </c>
    </row>
    <row r="241" spans="1:12" hidden="1">
      <c r="A241" s="291">
        <v>900</v>
      </c>
      <c r="B241" s="292" t="s">
        <v>107</v>
      </c>
      <c r="C241" s="292" t="s">
        <v>18</v>
      </c>
      <c r="D241" s="292" t="s">
        <v>13</v>
      </c>
      <c r="E241" s="292" t="s">
        <v>18</v>
      </c>
      <c r="F241" s="272" t="s">
        <v>809</v>
      </c>
      <c r="G241" s="272" t="s">
        <v>347</v>
      </c>
      <c r="H241" s="272" t="s">
        <v>805</v>
      </c>
      <c r="I241" s="272" t="s">
        <v>804</v>
      </c>
      <c r="J241" s="272">
        <v>2024</v>
      </c>
      <c r="K241" s="301">
        <v>454227</v>
      </c>
      <c r="L241" s="264" t="s">
        <v>861</v>
      </c>
    </row>
    <row r="242" spans="1:12" hidden="1">
      <c r="A242" s="291">
        <v>900</v>
      </c>
      <c r="B242" s="292" t="s">
        <v>107</v>
      </c>
      <c r="C242" s="292" t="s">
        <v>18</v>
      </c>
      <c r="D242" s="292" t="s">
        <v>13</v>
      </c>
      <c r="E242" s="292" t="s">
        <v>18</v>
      </c>
      <c r="F242" s="272" t="s">
        <v>809</v>
      </c>
      <c r="G242" s="272" t="s">
        <v>347</v>
      </c>
      <c r="H242" s="272" t="s">
        <v>805</v>
      </c>
      <c r="I242" s="272" t="s">
        <v>804</v>
      </c>
      <c r="J242" s="272">
        <v>2024</v>
      </c>
      <c r="K242" s="301">
        <v>21864</v>
      </c>
      <c r="L242" s="264" t="s">
        <v>861</v>
      </c>
    </row>
    <row r="243" spans="1:12" hidden="1">
      <c r="A243" s="291">
        <v>900</v>
      </c>
      <c r="B243" s="292" t="s">
        <v>107</v>
      </c>
      <c r="C243" s="292" t="s">
        <v>18</v>
      </c>
      <c r="D243" s="292" t="s">
        <v>13</v>
      </c>
      <c r="E243" s="292" t="s">
        <v>18</v>
      </c>
      <c r="F243" s="272" t="s">
        <v>809</v>
      </c>
      <c r="G243" s="272" t="s">
        <v>347</v>
      </c>
      <c r="H243" s="272" t="s">
        <v>805</v>
      </c>
      <c r="I243" s="272" t="s">
        <v>804</v>
      </c>
      <c r="J243" s="272">
        <v>2024</v>
      </c>
      <c r="K243" s="301">
        <v>-100000</v>
      </c>
      <c r="L243" s="264" t="s">
        <v>862</v>
      </c>
    </row>
    <row r="244" spans="1:12" hidden="1">
      <c r="A244" s="291">
        <v>900</v>
      </c>
      <c r="B244" s="292" t="s">
        <v>107</v>
      </c>
      <c r="C244" s="292" t="s">
        <v>18</v>
      </c>
      <c r="D244" s="292" t="s">
        <v>13</v>
      </c>
      <c r="E244" s="292" t="s">
        <v>18</v>
      </c>
      <c r="F244" s="272" t="s">
        <v>809</v>
      </c>
      <c r="G244" s="272" t="s">
        <v>347</v>
      </c>
      <c r="H244" s="272" t="s">
        <v>805</v>
      </c>
      <c r="I244" s="272" t="s">
        <v>804</v>
      </c>
      <c r="J244" s="272">
        <v>2024</v>
      </c>
      <c r="K244" s="301">
        <v>-200000</v>
      </c>
      <c r="L244" s="264" t="s">
        <v>1486</v>
      </c>
    </row>
    <row r="245" spans="1:12" hidden="1">
      <c r="A245" s="291">
        <v>900</v>
      </c>
      <c r="B245" s="292" t="s">
        <v>107</v>
      </c>
      <c r="C245" s="292" t="s">
        <v>18</v>
      </c>
      <c r="D245" s="292" t="s">
        <v>13</v>
      </c>
      <c r="E245" s="292" t="s">
        <v>18</v>
      </c>
      <c r="F245" s="272" t="s">
        <v>809</v>
      </c>
      <c r="G245" s="272" t="s">
        <v>347</v>
      </c>
      <c r="H245" s="272" t="s">
        <v>805</v>
      </c>
      <c r="I245" s="272" t="s">
        <v>804</v>
      </c>
      <c r="J245" s="272">
        <v>2024</v>
      </c>
      <c r="K245" s="301">
        <v>-4221442</v>
      </c>
      <c r="L245" s="264" t="s">
        <v>956</v>
      </c>
    </row>
    <row r="246" spans="1:12" hidden="1">
      <c r="A246" s="291">
        <v>900</v>
      </c>
      <c r="B246" s="292" t="s">
        <v>107</v>
      </c>
      <c r="C246" s="292" t="s">
        <v>18</v>
      </c>
      <c r="D246" s="292" t="s">
        <v>13</v>
      </c>
      <c r="E246" s="292" t="s">
        <v>18</v>
      </c>
      <c r="F246" s="272" t="s">
        <v>809</v>
      </c>
      <c r="G246" s="272" t="s">
        <v>347</v>
      </c>
      <c r="H246" s="272" t="s">
        <v>805</v>
      </c>
      <c r="I246" s="272" t="s">
        <v>804</v>
      </c>
      <c r="J246" s="272">
        <v>2024</v>
      </c>
      <c r="K246" s="301">
        <v>3456252</v>
      </c>
      <c r="L246" s="264" t="s">
        <v>1067</v>
      </c>
    </row>
    <row r="247" spans="1:12" hidden="1">
      <c r="A247" s="291">
        <v>900</v>
      </c>
      <c r="B247" s="292" t="s">
        <v>107</v>
      </c>
      <c r="C247" s="292" t="s">
        <v>18</v>
      </c>
      <c r="D247" s="292" t="s">
        <v>13</v>
      </c>
      <c r="E247" s="292" t="s">
        <v>18</v>
      </c>
      <c r="F247" s="272" t="s">
        <v>809</v>
      </c>
      <c r="G247" s="272" t="s">
        <v>347</v>
      </c>
      <c r="H247" s="272" t="s">
        <v>805</v>
      </c>
      <c r="I247" s="272" t="s">
        <v>804</v>
      </c>
      <c r="J247" s="272">
        <v>2024</v>
      </c>
      <c r="K247" s="301">
        <v>-813600</v>
      </c>
      <c r="L247" s="264" t="s">
        <v>1067</v>
      </c>
    </row>
    <row r="248" spans="1:12" hidden="1">
      <c r="A248" s="291">
        <v>900</v>
      </c>
      <c r="B248" s="292" t="s">
        <v>107</v>
      </c>
      <c r="C248" s="292" t="s">
        <v>18</v>
      </c>
      <c r="D248" s="292" t="s">
        <v>13</v>
      </c>
      <c r="E248" s="292" t="s">
        <v>18</v>
      </c>
      <c r="F248" s="272" t="s">
        <v>809</v>
      </c>
      <c r="G248" s="272" t="s">
        <v>347</v>
      </c>
      <c r="H248" s="272" t="s">
        <v>805</v>
      </c>
      <c r="I248" s="272" t="s">
        <v>804</v>
      </c>
      <c r="J248" s="272">
        <v>2024</v>
      </c>
      <c r="K248" s="301">
        <v>-410000</v>
      </c>
      <c r="L248" s="264" t="s">
        <v>1067</v>
      </c>
    </row>
    <row r="249" spans="1:12" hidden="1">
      <c r="A249" s="291">
        <v>900</v>
      </c>
      <c r="B249" s="292" t="s">
        <v>107</v>
      </c>
      <c r="C249" s="292" t="s">
        <v>18</v>
      </c>
      <c r="D249" s="292" t="s">
        <v>13</v>
      </c>
      <c r="E249" s="292" t="s">
        <v>18</v>
      </c>
      <c r="F249" s="272" t="s">
        <v>809</v>
      </c>
      <c r="G249" s="272" t="s">
        <v>347</v>
      </c>
      <c r="H249" s="272" t="s">
        <v>805</v>
      </c>
      <c r="I249" s="272" t="s">
        <v>804</v>
      </c>
      <c r="J249" s="272">
        <v>2024</v>
      </c>
      <c r="K249" s="301">
        <v>-115000</v>
      </c>
      <c r="L249" s="264" t="s">
        <v>863</v>
      </c>
    </row>
    <row r="250" spans="1:12" hidden="1">
      <c r="A250" s="291">
        <v>900</v>
      </c>
      <c r="B250" s="292" t="s">
        <v>107</v>
      </c>
      <c r="C250" s="292" t="s">
        <v>18</v>
      </c>
      <c r="D250" s="292" t="s">
        <v>13</v>
      </c>
      <c r="E250" s="292" t="s">
        <v>18</v>
      </c>
      <c r="F250" s="272" t="s">
        <v>809</v>
      </c>
      <c r="G250" s="272" t="s">
        <v>347</v>
      </c>
      <c r="H250" s="272" t="s">
        <v>805</v>
      </c>
      <c r="I250" s="272" t="s">
        <v>804</v>
      </c>
      <c r="J250" s="272">
        <v>2024</v>
      </c>
      <c r="K250" s="301">
        <v>-32000</v>
      </c>
      <c r="L250" s="264" t="s">
        <v>864</v>
      </c>
    </row>
    <row r="251" spans="1:12" hidden="1">
      <c r="A251" s="291">
        <v>900</v>
      </c>
      <c r="B251" s="292" t="s">
        <v>107</v>
      </c>
      <c r="C251" s="292" t="s">
        <v>18</v>
      </c>
      <c r="D251" s="292" t="s">
        <v>13</v>
      </c>
      <c r="E251" s="292" t="s">
        <v>18</v>
      </c>
      <c r="F251" s="272" t="s">
        <v>809</v>
      </c>
      <c r="G251" s="272" t="s">
        <v>347</v>
      </c>
      <c r="H251" s="272" t="s">
        <v>805</v>
      </c>
      <c r="I251" s="272" t="s">
        <v>804</v>
      </c>
      <c r="J251" s="272">
        <v>2024</v>
      </c>
      <c r="K251" s="301">
        <v>-270666.07137212506</v>
      </c>
      <c r="L251" s="264" t="s">
        <v>865</v>
      </c>
    </row>
    <row r="252" spans="1:12" hidden="1">
      <c r="A252" s="291">
        <v>900</v>
      </c>
      <c r="B252" s="292" t="s">
        <v>107</v>
      </c>
      <c r="C252" s="292" t="s">
        <v>18</v>
      </c>
      <c r="D252" s="292" t="s">
        <v>13</v>
      </c>
      <c r="E252" s="292" t="s">
        <v>18</v>
      </c>
      <c r="F252" s="272" t="s">
        <v>809</v>
      </c>
      <c r="G252" s="272" t="s">
        <v>347</v>
      </c>
      <c r="H252" s="272" t="s">
        <v>805</v>
      </c>
      <c r="I252" s="272" t="s">
        <v>804</v>
      </c>
      <c r="J252" s="272">
        <v>2024</v>
      </c>
      <c r="K252" s="301">
        <v>-25000</v>
      </c>
      <c r="L252" s="264" t="s">
        <v>958</v>
      </c>
    </row>
    <row r="253" spans="1:12" hidden="1">
      <c r="A253" s="291">
        <v>900</v>
      </c>
      <c r="B253" s="292" t="s">
        <v>107</v>
      </c>
      <c r="C253" s="292" t="s">
        <v>18</v>
      </c>
      <c r="D253" s="292" t="s">
        <v>13</v>
      </c>
      <c r="E253" s="292" t="s">
        <v>18</v>
      </c>
      <c r="F253" s="272" t="s">
        <v>809</v>
      </c>
      <c r="G253" s="272" t="s">
        <v>347</v>
      </c>
      <c r="H253" s="272" t="s">
        <v>805</v>
      </c>
      <c r="I253" s="272" t="s">
        <v>804</v>
      </c>
      <c r="J253" s="272">
        <v>2024</v>
      </c>
      <c r="K253" s="301">
        <v>-10000</v>
      </c>
      <c r="L253" s="264" t="s">
        <v>1500</v>
      </c>
    </row>
    <row r="254" spans="1:12" hidden="1">
      <c r="A254" s="291">
        <v>900</v>
      </c>
      <c r="B254" s="292" t="s">
        <v>107</v>
      </c>
      <c r="C254" s="292" t="s">
        <v>18</v>
      </c>
      <c r="D254" s="292" t="s">
        <v>13</v>
      </c>
      <c r="E254" s="292" t="s">
        <v>18</v>
      </c>
      <c r="F254" s="272" t="s">
        <v>809</v>
      </c>
      <c r="G254" s="272" t="s">
        <v>347</v>
      </c>
      <c r="H254" s="272" t="s">
        <v>805</v>
      </c>
      <c r="I254" s="272" t="s">
        <v>804</v>
      </c>
      <c r="J254" s="272">
        <v>2024</v>
      </c>
      <c r="K254" s="301">
        <v>-80000</v>
      </c>
      <c r="L254" s="264" t="s">
        <v>959</v>
      </c>
    </row>
    <row r="255" spans="1:12" hidden="1">
      <c r="A255" s="291">
        <v>900</v>
      </c>
      <c r="B255" s="292" t="s">
        <v>107</v>
      </c>
      <c r="C255" s="292" t="s">
        <v>18</v>
      </c>
      <c r="D255" s="292" t="s">
        <v>13</v>
      </c>
      <c r="E255" s="292" t="s">
        <v>18</v>
      </c>
      <c r="F255" s="272" t="s">
        <v>809</v>
      </c>
      <c r="G255" s="272" t="s">
        <v>347</v>
      </c>
      <c r="H255" s="272" t="s">
        <v>805</v>
      </c>
      <c r="I255" s="272" t="s">
        <v>804</v>
      </c>
      <c r="J255" s="272">
        <v>2024</v>
      </c>
      <c r="K255" s="301">
        <v>-59854</v>
      </c>
      <c r="L255" s="264" t="s">
        <v>960</v>
      </c>
    </row>
    <row r="256" spans="1:12" hidden="1">
      <c r="A256" s="291">
        <v>900</v>
      </c>
      <c r="B256" s="292" t="s">
        <v>107</v>
      </c>
      <c r="C256" s="292" t="s">
        <v>18</v>
      </c>
      <c r="D256" s="292" t="s">
        <v>13</v>
      </c>
      <c r="E256" s="292" t="s">
        <v>18</v>
      </c>
      <c r="F256" s="272" t="s">
        <v>809</v>
      </c>
      <c r="G256" s="272" t="s">
        <v>347</v>
      </c>
      <c r="H256" s="272" t="s">
        <v>805</v>
      </c>
      <c r="I256" s="272" t="s">
        <v>804</v>
      </c>
      <c r="J256" s="272">
        <v>2024</v>
      </c>
      <c r="K256" s="301">
        <v>-1640132</v>
      </c>
      <c r="L256" s="264" t="s">
        <v>957</v>
      </c>
    </row>
    <row r="257" spans="1:13" hidden="1">
      <c r="A257" s="320" t="s">
        <v>1751</v>
      </c>
      <c r="B257" s="308" t="s">
        <v>323</v>
      </c>
      <c r="C257" s="308" t="s">
        <v>18</v>
      </c>
      <c r="D257" s="308" t="s">
        <v>18</v>
      </c>
      <c r="E257" s="308" t="s">
        <v>108</v>
      </c>
      <c r="F257" s="309" t="s">
        <v>809</v>
      </c>
      <c r="G257" s="309" t="s">
        <v>347</v>
      </c>
      <c r="H257" s="309" t="s">
        <v>805</v>
      </c>
      <c r="I257" s="309" t="s">
        <v>804</v>
      </c>
      <c r="J257" s="309">
        <v>2024</v>
      </c>
      <c r="K257" s="310">
        <v>600000</v>
      </c>
      <c r="L257" s="311" t="s">
        <v>866</v>
      </c>
      <c r="M257" s="326"/>
    </row>
    <row r="258" spans="1:13" hidden="1">
      <c r="A258" s="298" t="s">
        <v>1751</v>
      </c>
      <c r="B258" s="288" t="s">
        <v>323</v>
      </c>
      <c r="C258" s="288" t="s">
        <v>18</v>
      </c>
      <c r="D258" s="288" t="s">
        <v>18</v>
      </c>
      <c r="E258" s="288" t="s">
        <v>108</v>
      </c>
      <c r="F258" s="270" t="s">
        <v>809</v>
      </c>
      <c r="G258" s="270" t="s">
        <v>347</v>
      </c>
      <c r="H258" s="270" t="s">
        <v>805</v>
      </c>
      <c r="I258" s="270" t="s">
        <v>804</v>
      </c>
      <c r="J258" s="270">
        <v>2024</v>
      </c>
      <c r="K258" s="304">
        <v>9800</v>
      </c>
      <c r="L258" s="280" t="s">
        <v>867</v>
      </c>
      <c r="M258" s="326"/>
    </row>
    <row r="259" spans="1:13" hidden="1">
      <c r="A259" s="298" t="s">
        <v>1751</v>
      </c>
      <c r="B259" s="288" t="s">
        <v>323</v>
      </c>
      <c r="C259" s="288" t="s">
        <v>18</v>
      </c>
      <c r="D259" s="288" t="s">
        <v>18</v>
      </c>
      <c r="E259" s="288" t="s">
        <v>849</v>
      </c>
      <c r="F259" s="270" t="s">
        <v>809</v>
      </c>
      <c r="G259" s="270" t="s">
        <v>347</v>
      </c>
      <c r="H259" s="270" t="s">
        <v>805</v>
      </c>
      <c r="I259" s="270" t="s">
        <v>804</v>
      </c>
      <c r="J259" s="270">
        <v>2024</v>
      </c>
      <c r="K259" s="304">
        <v>5500</v>
      </c>
      <c r="L259" s="280" t="s">
        <v>868</v>
      </c>
      <c r="M259" s="326"/>
    </row>
    <row r="260" spans="1:13" hidden="1">
      <c r="A260" s="298" t="s">
        <v>1751</v>
      </c>
      <c r="B260" s="288" t="s">
        <v>323</v>
      </c>
      <c r="C260" s="288" t="s">
        <v>18</v>
      </c>
      <c r="D260" s="288" t="s">
        <v>18</v>
      </c>
      <c r="E260" s="288" t="s">
        <v>849</v>
      </c>
      <c r="F260" s="270" t="s">
        <v>809</v>
      </c>
      <c r="G260" s="270" t="s">
        <v>347</v>
      </c>
      <c r="H260" s="270" t="s">
        <v>805</v>
      </c>
      <c r="I260" s="270" t="s">
        <v>804</v>
      </c>
      <c r="J260" s="270">
        <v>2024</v>
      </c>
      <c r="K260" s="304">
        <v>230</v>
      </c>
      <c r="L260" s="280" t="s">
        <v>869</v>
      </c>
      <c r="M260" s="326"/>
    </row>
    <row r="261" spans="1:13" hidden="1">
      <c r="A261" s="298" t="s">
        <v>1751</v>
      </c>
      <c r="B261" s="288" t="s">
        <v>314</v>
      </c>
      <c r="C261" s="288" t="s">
        <v>18</v>
      </c>
      <c r="D261" s="288" t="s">
        <v>18</v>
      </c>
      <c r="E261" s="288" t="s">
        <v>305</v>
      </c>
      <c r="F261" s="270" t="s">
        <v>809</v>
      </c>
      <c r="G261" s="270" t="s">
        <v>347</v>
      </c>
      <c r="H261" s="270" t="s">
        <v>805</v>
      </c>
      <c r="I261" s="270" t="s">
        <v>804</v>
      </c>
      <c r="J261" s="270">
        <v>2024</v>
      </c>
      <c r="K261" s="304">
        <v>54800</v>
      </c>
      <c r="L261" s="280" t="s">
        <v>870</v>
      </c>
      <c r="M261" s="326"/>
    </row>
    <row r="262" spans="1:13" hidden="1">
      <c r="A262" s="298" t="s">
        <v>1751</v>
      </c>
      <c r="B262" s="288" t="s">
        <v>314</v>
      </c>
      <c r="C262" s="288" t="s">
        <v>18</v>
      </c>
      <c r="D262" s="288" t="s">
        <v>18</v>
      </c>
      <c r="E262" s="288" t="s">
        <v>305</v>
      </c>
      <c r="F262" s="270" t="s">
        <v>809</v>
      </c>
      <c r="G262" s="270" t="s">
        <v>347</v>
      </c>
      <c r="H262" s="270" t="s">
        <v>805</v>
      </c>
      <c r="I262" s="270" t="s">
        <v>804</v>
      </c>
      <c r="J262" s="270">
        <v>2024</v>
      </c>
      <c r="K262" s="304">
        <v>7300</v>
      </c>
      <c r="L262" s="280" t="s">
        <v>871</v>
      </c>
      <c r="M262" s="326"/>
    </row>
    <row r="263" spans="1:13" hidden="1">
      <c r="A263" s="298" t="s">
        <v>1751</v>
      </c>
      <c r="B263" s="288" t="s">
        <v>323</v>
      </c>
      <c r="C263" s="288" t="s">
        <v>18</v>
      </c>
      <c r="D263" s="288" t="s">
        <v>18</v>
      </c>
      <c r="E263" s="288" t="s">
        <v>849</v>
      </c>
      <c r="F263" s="270" t="s">
        <v>809</v>
      </c>
      <c r="G263" s="270" t="s">
        <v>347</v>
      </c>
      <c r="H263" s="270" t="s">
        <v>805</v>
      </c>
      <c r="I263" s="270" t="s">
        <v>804</v>
      </c>
      <c r="J263" s="270">
        <v>2024</v>
      </c>
      <c r="K263" s="304">
        <v>27400</v>
      </c>
      <c r="L263" s="280" t="s">
        <v>872</v>
      </c>
      <c r="M263" s="326"/>
    </row>
    <row r="264" spans="1:13" hidden="1">
      <c r="A264" s="297" t="s">
        <v>1751</v>
      </c>
      <c r="B264" s="290" t="s">
        <v>107</v>
      </c>
      <c r="C264" s="290" t="s">
        <v>18</v>
      </c>
      <c r="D264" s="290" t="s">
        <v>34</v>
      </c>
      <c r="E264" s="290" t="s">
        <v>18</v>
      </c>
      <c r="F264" s="271" t="s">
        <v>803</v>
      </c>
      <c r="G264" s="271" t="s">
        <v>347</v>
      </c>
      <c r="H264" s="271" t="s">
        <v>805</v>
      </c>
      <c r="I264" s="271" t="s">
        <v>804</v>
      </c>
      <c r="J264" s="271">
        <v>2024</v>
      </c>
      <c r="K264" s="300">
        <v>1559010</v>
      </c>
      <c r="L264" s="282" t="s">
        <v>1426</v>
      </c>
    </row>
    <row r="265" spans="1:13" hidden="1">
      <c r="A265" s="297" t="s">
        <v>1751</v>
      </c>
      <c r="B265" s="290" t="s">
        <v>273</v>
      </c>
      <c r="C265" s="290" t="s">
        <v>18</v>
      </c>
      <c r="D265" s="290" t="s">
        <v>34</v>
      </c>
      <c r="E265" s="290" t="s">
        <v>18</v>
      </c>
      <c r="F265" s="271" t="s">
        <v>803</v>
      </c>
      <c r="G265" s="271" t="s">
        <v>347</v>
      </c>
      <c r="H265" s="271" t="s">
        <v>805</v>
      </c>
      <c r="I265" s="271" t="s">
        <v>804</v>
      </c>
      <c r="J265" s="271">
        <v>2024</v>
      </c>
      <c r="K265" s="344">
        <v>2000</v>
      </c>
      <c r="L265" s="282" t="s">
        <v>1426</v>
      </c>
    </row>
    <row r="266" spans="1:13" hidden="1">
      <c r="A266" s="297" t="s">
        <v>1751</v>
      </c>
      <c r="B266" s="290" t="s">
        <v>295</v>
      </c>
      <c r="C266" s="290" t="s">
        <v>18</v>
      </c>
      <c r="D266" s="290" t="s">
        <v>34</v>
      </c>
      <c r="E266" s="290" t="s">
        <v>18</v>
      </c>
      <c r="F266" s="271" t="s">
        <v>803</v>
      </c>
      <c r="G266" s="271" t="s">
        <v>347</v>
      </c>
      <c r="H266" s="271" t="s">
        <v>805</v>
      </c>
      <c r="I266" s="271" t="s">
        <v>804</v>
      </c>
      <c r="J266" s="271">
        <v>2024</v>
      </c>
      <c r="K266" s="300">
        <v>260276</v>
      </c>
      <c r="L266" s="282" t="s">
        <v>1426</v>
      </c>
    </row>
    <row r="267" spans="1:13" hidden="1">
      <c r="A267" s="291">
        <v>900</v>
      </c>
      <c r="B267" s="292" t="s">
        <v>107</v>
      </c>
      <c r="C267" s="292" t="s">
        <v>18</v>
      </c>
      <c r="D267" s="292" t="s">
        <v>34</v>
      </c>
      <c r="E267" s="292" t="s">
        <v>18</v>
      </c>
      <c r="F267" s="272" t="s">
        <v>809</v>
      </c>
      <c r="G267" s="272" t="s">
        <v>347</v>
      </c>
      <c r="H267" s="272" t="s">
        <v>805</v>
      </c>
      <c r="I267" s="272" t="s">
        <v>804</v>
      </c>
      <c r="J267" s="272">
        <v>2024</v>
      </c>
      <c r="K267" s="301">
        <v>1559010</v>
      </c>
      <c r="L267" s="281" t="s">
        <v>1426</v>
      </c>
      <c r="M267" s="326"/>
    </row>
    <row r="268" spans="1:13">
      <c r="A268" s="291">
        <v>900</v>
      </c>
      <c r="B268" s="292" t="s">
        <v>273</v>
      </c>
      <c r="C268" s="292" t="s">
        <v>18</v>
      </c>
      <c r="D268" s="292" t="s">
        <v>34</v>
      </c>
      <c r="E268" s="292" t="s">
        <v>18</v>
      </c>
      <c r="F268" s="272" t="s">
        <v>809</v>
      </c>
      <c r="G268" s="272" t="s">
        <v>347</v>
      </c>
      <c r="H268" s="272" t="s">
        <v>805</v>
      </c>
      <c r="I268" s="272" t="s">
        <v>804</v>
      </c>
      <c r="J268" s="272">
        <v>2024</v>
      </c>
      <c r="K268" s="301">
        <v>2000</v>
      </c>
      <c r="L268" s="281" t="s">
        <v>1426</v>
      </c>
      <c r="M268" s="326"/>
    </row>
    <row r="269" spans="1:13" ht="13.5" hidden="1" thickBot="1">
      <c r="A269" s="291">
        <v>900</v>
      </c>
      <c r="B269" s="313" t="s">
        <v>295</v>
      </c>
      <c r="C269" s="313" t="s">
        <v>18</v>
      </c>
      <c r="D269" s="313" t="s">
        <v>34</v>
      </c>
      <c r="E269" s="313" t="s">
        <v>18</v>
      </c>
      <c r="F269" s="314" t="s">
        <v>809</v>
      </c>
      <c r="G269" s="314" t="s">
        <v>347</v>
      </c>
      <c r="H269" s="314" t="s">
        <v>805</v>
      </c>
      <c r="I269" s="314" t="s">
        <v>804</v>
      </c>
      <c r="J269" s="314">
        <v>2024</v>
      </c>
      <c r="K269" s="315">
        <v>260276</v>
      </c>
      <c r="L269" s="316" t="s">
        <v>1426</v>
      </c>
      <c r="M269" s="326"/>
    </row>
    <row r="270" spans="1:13" hidden="1">
      <c r="A270" s="285" t="s">
        <v>923</v>
      </c>
      <c r="B270" s="286" t="s">
        <v>314</v>
      </c>
      <c r="C270" s="286" t="s">
        <v>1730</v>
      </c>
      <c r="D270" s="286" t="s">
        <v>18</v>
      </c>
      <c r="E270" s="286" t="s">
        <v>305</v>
      </c>
      <c r="F270" s="268" t="s">
        <v>809</v>
      </c>
      <c r="G270" s="268" t="s">
        <v>347</v>
      </c>
      <c r="H270" s="268" t="s">
        <v>805</v>
      </c>
      <c r="I270" s="268" t="s">
        <v>804</v>
      </c>
      <c r="J270" s="268">
        <v>2024</v>
      </c>
      <c r="K270" s="303">
        <v>450000</v>
      </c>
      <c r="L270" s="260" t="s">
        <v>935</v>
      </c>
    </row>
    <row r="271" spans="1:13" hidden="1">
      <c r="A271" s="287" t="s">
        <v>923</v>
      </c>
      <c r="B271" s="288" t="s">
        <v>314</v>
      </c>
      <c r="C271" s="288" t="s">
        <v>1730</v>
      </c>
      <c r="D271" s="288" t="s">
        <v>18</v>
      </c>
      <c r="E271" s="288" t="s">
        <v>305</v>
      </c>
      <c r="F271" s="270" t="s">
        <v>809</v>
      </c>
      <c r="G271" s="270" t="s">
        <v>347</v>
      </c>
      <c r="H271" s="270" t="s">
        <v>805</v>
      </c>
      <c r="I271" s="270" t="s">
        <v>804</v>
      </c>
      <c r="J271" s="270">
        <v>2024</v>
      </c>
      <c r="K271" s="304">
        <v>989576.65</v>
      </c>
      <c r="L271" s="262" t="s">
        <v>936</v>
      </c>
    </row>
    <row r="272" spans="1:13" hidden="1">
      <c r="A272" s="287" t="s">
        <v>923</v>
      </c>
      <c r="B272" s="288" t="s">
        <v>314</v>
      </c>
      <c r="C272" s="288" t="s">
        <v>1730</v>
      </c>
      <c r="D272" s="288" t="s">
        <v>18</v>
      </c>
      <c r="E272" s="288" t="s">
        <v>305</v>
      </c>
      <c r="F272" s="270" t="s">
        <v>809</v>
      </c>
      <c r="G272" s="270" t="s">
        <v>347</v>
      </c>
      <c r="H272" s="270" t="s">
        <v>805</v>
      </c>
      <c r="I272" s="270" t="s">
        <v>804</v>
      </c>
      <c r="J272" s="270">
        <v>2024</v>
      </c>
      <c r="K272" s="304">
        <v>200000</v>
      </c>
      <c r="L272" s="262" t="s">
        <v>937</v>
      </c>
    </row>
    <row r="273" spans="1:12" hidden="1">
      <c r="A273" s="287" t="s">
        <v>923</v>
      </c>
      <c r="B273" s="288" t="s">
        <v>314</v>
      </c>
      <c r="C273" s="288" t="s">
        <v>1730</v>
      </c>
      <c r="D273" s="288" t="s">
        <v>18</v>
      </c>
      <c r="E273" s="288" t="s">
        <v>305</v>
      </c>
      <c r="F273" s="270" t="s">
        <v>809</v>
      </c>
      <c r="G273" s="270" t="s">
        <v>347</v>
      </c>
      <c r="H273" s="270" t="s">
        <v>805</v>
      </c>
      <c r="I273" s="270" t="s">
        <v>804</v>
      </c>
      <c r="J273" s="270">
        <v>2024</v>
      </c>
      <c r="K273" s="304">
        <v>464000</v>
      </c>
      <c r="L273" s="262" t="s">
        <v>1501</v>
      </c>
    </row>
    <row r="274" spans="1:12" hidden="1">
      <c r="A274" s="287" t="s">
        <v>923</v>
      </c>
      <c r="B274" s="288" t="s">
        <v>333</v>
      </c>
      <c r="C274" s="288" t="s">
        <v>1730</v>
      </c>
      <c r="D274" s="288" t="s">
        <v>18</v>
      </c>
      <c r="E274" s="288" t="s">
        <v>12</v>
      </c>
      <c r="F274" s="270" t="s">
        <v>809</v>
      </c>
      <c r="G274" s="270" t="s">
        <v>347</v>
      </c>
      <c r="H274" s="270" t="s">
        <v>805</v>
      </c>
      <c r="I274" s="270" t="s">
        <v>804</v>
      </c>
      <c r="J274" s="270">
        <v>2024</v>
      </c>
      <c r="K274" s="304">
        <v>500000</v>
      </c>
      <c r="L274" s="262" t="s">
        <v>1469</v>
      </c>
    </row>
    <row r="275" spans="1:12" hidden="1">
      <c r="A275" s="287" t="s">
        <v>923</v>
      </c>
      <c r="B275" s="288" t="s">
        <v>314</v>
      </c>
      <c r="C275" s="288" t="s">
        <v>1730</v>
      </c>
      <c r="D275" s="288" t="s">
        <v>18</v>
      </c>
      <c r="E275" s="288" t="s">
        <v>305</v>
      </c>
      <c r="F275" s="270" t="s">
        <v>809</v>
      </c>
      <c r="G275" s="270" t="s">
        <v>347</v>
      </c>
      <c r="H275" s="270" t="s">
        <v>805</v>
      </c>
      <c r="I275" s="270" t="s">
        <v>804</v>
      </c>
      <c r="J275" s="270">
        <v>2024</v>
      </c>
      <c r="K275" s="304">
        <v>350000</v>
      </c>
      <c r="L275" s="262" t="s">
        <v>1502</v>
      </c>
    </row>
    <row r="276" spans="1:12" hidden="1">
      <c r="A276" s="287" t="s">
        <v>923</v>
      </c>
      <c r="B276" s="288" t="s">
        <v>314</v>
      </c>
      <c r="C276" s="288" t="s">
        <v>1730</v>
      </c>
      <c r="D276" s="288" t="s">
        <v>18</v>
      </c>
      <c r="E276" s="288" t="s">
        <v>305</v>
      </c>
      <c r="F276" s="270" t="s">
        <v>809</v>
      </c>
      <c r="G276" s="270" t="s">
        <v>347</v>
      </c>
      <c r="H276" s="270" t="s">
        <v>805</v>
      </c>
      <c r="I276" s="270" t="s">
        <v>804</v>
      </c>
      <c r="J276" s="270">
        <v>2024</v>
      </c>
      <c r="K276" s="304">
        <v>185000</v>
      </c>
      <c r="L276" s="262" t="s">
        <v>1503</v>
      </c>
    </row>
    <row r="277" spans="1:12">
      <c r="A277" s="291" t="s">
        <v>923</v>
      </c>
      <c r="B277" s="292" t="s">
        <v>273</v>
      </c>
      <c r="C277" s="292" t="s">
        <v>1730</v>
      </c>
      <c r="D277" s="292" t="s">
        <v>19</v>
      </c>
      <c r="E277" s="292" t="s">
        <v>18</v>
      </c>
      <c r="F277" s="272" t="s">
        <v>809</v>
      </c>
      <c r="G277" s="272" t="s">
        <v>347</v>
      </c>
      <c r="H277" s="272" t="s">
        <v>805</v>
      </c>
      <c r="I277" s="272" t="s">
        <v>804</v>
      </c>
      <c r="J277" s="272">
        <v>2024</v>
      </c>
      <c r="K277" s="301">
        <v>70000</v>
      </c>
      <c r="L277" s="264" t="s">
        <v>941</v>
      </c>
    </row>
    <row r="278" spans="1:12">
      <c r="A278" s="291">
        <v>900</v>
      </c>
      <c r="B278" s="292" t="s">
        <v>273</v>
      </c>
      <c r="C278" s="292" t="s">
        <v>18</v>
      </c>
      <c r="D278" s="292" t="s">
        <v>19</v>
      </c>
      <c r="E278" s="292" t="s">
        <v>18</v>
      </c>
      <c r="F278" s="272" t="s">
        <v>809</v>
      </c>
      <c r="G278" s="272" t="s">
        <v>347</v>
      </c>
      <c r="H278" s="272" t="s">
        <v>805</v>
      </c>
      <c r="I278" s="272" t="s">
        <v>804</v>
      </c>
      <c r="J278" s="272">
        <v>2024</v>
      </c>
      <c r="K278" s="301">
        <v>500000</v>
      </c>
      <c r="L278" s="264" t="s">
        <v>1504</v>
      </c>
    </row>
    <row r="279" spans="1:12">
      <c r="A279" s="291" t="s">
        <v>923</v>
      </c>
      <c r="B279" s="292" t="s">
        <v>273</v>
      </c>
      <c r="C279" s="292" t="s">
        <v>1730</v>
      </c>
      <c r="D279" s="292" t="s">
        <v>19</v>
      </c>
      <c r="E279" s="292" t="s">
        <v>18</v>
      </c>
      <c r="F279" s="272" t="s">
        <v>809</v>
      </c>
      <c r="G279" s="272" t="s">
        <v>347</v>
      </c>
      <c r="H279" s="272" t="s">
        <v>805</v>
      </c>
      <c r="I279" s="272" t="s">
        <v>804</v>
      </c>
      <c r="J279" s="272">
        <v>2024</v>
      </c>
      <c r="K279" s="301">
        <v>120000</v>
      </c>
      <c r="L279" s="264" t="s">
        <v>1505</v>
      </c>
    </row>
    <row r="280" spans="1:12">
      <c r="A280" s="291" t="s">
        <v>923</v>
      </c>
      <c r="B280" s="292" t="s">
        <v>273</v>
      </c>
      <c r="C280" s="292" t="s">
        <v>1730</v>
      </c>
      <c r="D280" s="292" t="s">
        <v>19</v>
      </c>
      <c r="E280" s="292" t="s">
        <v>18</v>
      </c>
      <c r="F280" s="272" t="s">
        <v>809</v>
      </c>
      <c r="G280" s="272" t="s">
        <v>347</v>
      </c>
      <c r="H280" s="272" t="s">
        <v>805</v>
      </c>
      <c r="I280" s="272" t="s">
        <v>804</v>
      </c>
      <c r="J280" s="272">
        <v>2024</v>
      </c>
      <c r="K280" s="301">
        <v>992103</v>
      </c>
      <c r="L280" s="264" t="s">
        <v>1506</v>
      </c>
    </row>
    <row r="281" spans="1:12">
      <c r="A281" s="291" t="s">
        <v>923</v>
      </c>
      <c r="B281" s="292" t="s">
        <v>273</v>
      </c>
      <c r="C281" s="292" t="s">
        <v>1730</v>
      </c>
      <c r="D281" s="292" t="s">
        <v>19</v>
      </c>
      <c r="E281" s="292" t="s">
        <v>18</v>
      </c>
      <c r="F281" s="272" t="s">
        <v>809</v>
      </c>
      <c r="G281" s="272" t="s">
        <v>347</v>
      </c>
      <c r="H281" s="272" t="s">
        <v>805</v>
      </c>
      <c r="I281" s="272" t="s">
        <v>804</v>
      </c>
      <c r="J281" s="272">
        <v>2024</v>
      </c>
      <c r="K281" s="301">
        <v>464000</v>
      </c>
      <c r="L281" s="264" t="s">
        <v>1501</v>
      </c>
    </row>
    <row r="282" spans="1:12">
      <c r="A282" s="291" t="s">
        <v>923</v>
      </c>
      <c r="B282" s="292" t="s">
        <v>273</v>
      </c>
      <c r="C282" s="292" t="s">
        <v>1730</v>
      </c>
      <c r="D282" s="292" t="s">
        <v>19</v>
      </c>
      <c r="E282" s="292" t="s">
        <v>18</v>
      </c>
      <c r="F282" s="272" t="s">
        <v>809</v>
      </c>
      <c r="G282" s="272" t="s">
        <v>347</v>
      </c>
      <c r="H282" s="272" t="s">
        <v>805</v>
      </c>
      <c r="I282" s="272" t="s">
        <v>804</v>
      </c>
      <c r="J282" s="272">
        <v>2024</v>
      </c>
      <c r="K282" s="301">
        <v>269052</v>
      </c>
      <c r="L282" s="264" t="s">
        <v>1507</v>
      </c>
    </row>
    <row r="283" spans="1:12">
      <c r="A283" s="291" t="s">
        <v>923</v>
      </c>
      <c r="B283" s="292" t="s">
        <v>273</v>
      </c>
      <c r="C283" s="292" t="s">
        <v>1730</v>
      </c>
      <c r="D283" s="292" t="s">
        <v>19</v>
      </c>
      <c r="E283" s="292" t="s">
        <v>18</v>
      </c>
      <c r="F283" s="272" t="s">
        <v>809</v>
      </c>
      <c r="G283" s="272" t="s">
        <v>347</v>
      </c>
      <c r="H283" s="272" t="s">
        <v>805</v>
      </c>
      <c r="I283" s="272" t="s">
        <v>804</v>
      </c>
      <c r="J283" s="272">
        <v>2024</v>
      </c>
      <c r="K283" s="301">
        <v>69493</v>
      </c>
      <c r="L283" s="264" t="s">
        <v>942</v>
      </c>
    </row>
    <row r="284" spans="1:12">
      <c r="A284" s="291" t="s">
        <v>923</v>
      </c>
      <c r="B284" s="292" t="s">
        <v>273</v>
      </c>
      <c r="C284" s="292" t="s">
        <v>1730</v>
      </c>
      <c r="D284" s="292" t="s">
        <v>19</v>
      </c>
      <c r="E284" s="292" t="s">
        <v>18</v>
      </c>
      <c r="F284" s="272" t="s">
        <v>809</v>
      </c>
      <c r="G284" s="272" t="s">
        <v>347</v>
      </c>
      <c r="H284" s="272" t="s">
        <v>805</v>
      </c>
      <c r="I284" s="272" t="s">
        <v>804</v>
      </c>
      <c r="J284" s="272">
        <v>2024</v>
      </c>
      <c r="K284" s="301">
        <v>1700000</v>
      </c>
      <c r="L284" s="264" t="s">
        <v>1503</v>
      </c>
    </row>
    <row r="285" spans="1:12">
      <c r="A285" s="291">
        <v>900</v>
      </c>
      <c r="B285" s="292" t="s">
        <v>273</v>
      </c>
      <c r="C285" s="292" t="s">
        <v>18</v>
      </c>
      <c r="D285" s="292" t="s">
        <v>19</v>
      </c>
      <c r="E285" s="292" t="s">
        <v>18</v>
      </c>
      <c r="F285" s="272" t="s">
        <v>809</v>
      </c>
      <c r="G285" s="272" t="s">
        <v>347</v>
      </c>
      <c r="H285" s="272" t="s">
        <v>805</v>
      </c>
      <c r="I285" s="272" t="s">
        <v>804</v>
      </c>
      <c r="J285" s="272">
        <v>2024</v>
      </c>
      <c r="K285" s="301">
        <v>200000</v>
      </c>
      <c r="L285" s="264" t="s">
        <v>943</v>
      </c>
    </row>
    <row r="286" spans="1:12">
      <c r="A286" s="291" t="s">
        <v>923</v>
      </c>
      <c r="B286" s="292" t="s">
        <v>273</v>
      </c>
      <c r="C286" s="292" t="s">
        <v>1730</v>
      </c>
      <c r="D286" s="292" t="s">
        <v>19</v>
      </c>
      <c r="E286" s="292" t="s">
        <v>18</v>
      </c>
      <c r="F286" s="272" t="s">
        <v>809</v>
      </c>
      <c r="G286" s="272" t="s">
        <v>347</v>
      </c>
      <c r="H286" s="272" t="s">
        <v>805</v>
      </c>
      <c r="I286" s="272" t="s">
        <v>804</v>
      </c>
      <c r="J286" s="272">
        <v>2024</v>
      </c>
      <c r="K286" s="301">
        <v>450000</v>
      </c>
      <c r="L286" s="264" t="s">
        <v>944</v>
      </c>
    </row>
    <row r="287" spans="1:12">
      <c r="A287" s="291" t="s">
        <v>923</v>
      </c>
      <c r="B287" s="292" t="s">
        <v>273</v>
      </c>
      <c r="C287" s="292" t="s">
        <v>1730</v>
      </c>
      <c r="D287" s="292" t="s">
        <v>19</v>
      </c>
      <c r="E287" s="292" t="s">
        <v>18</v>
      </c>
      <c r="F287" s="272" t="s">
        <v>809</v>
      </c>
      <c r="G287" s="272" t="s">
        <v>347</v>
      </c>
      <c r="H287" s="272" t="s">
        <v>805</v>
      </c>
      <c r="I287" s="272" t="s">
        <v>804</v>
      </c>
      <c r="J287" s="272">
        <v>2024</v>
      </c>
      <c r="K287" s="301">
        <v>690500</v>
      </c>
      <c r="L287" s="264" t="s">
        <v>945</v>
      </c>
    </row>
    <row r="288" spans="1:12">
      <c r="A288" s="291" t="s">
        <v>923</v>
      </c>
      <c r="B288" s="292" t="s">
        <v>273</v>
      </c>
      <c r="C288" s="292" t="s">
        <v>1730</v>
      </c>
      <c r="D288" s="292" t="s">
        <v>19</v>
      </c>
      <c r="E288" s="292" t="s">
        <v>18</v>
      </c>
      <c r="F288" s="272" t="s">
        <v>809</v>
      </c>
      <c r="G288" s="272" t="s">
        <v>347</v>
      </c>
      <c r="H288" s="272" t="s">
        <v>805</v>
      </c>
      <c r="I288" s="272" t="s">
        <v>804</v>
      </c>
      <c r="J288" s="272">
        <v>2024</v>
      </c>
      <c r="K288" s="301">
        <v>792000</v>
      </c>
      <c r="L288" s="264" t="s">
        <v>946</v>
      </c>
    </row>
    <row r="289" spans="1:12">
      <c r="A289" s="291" t="s">
        <v>923</v>
      </c>
      <c r="B289" s="292" t="s">
        <v>273</v>
      </c>
      <c r="C289" s="292" t="s">
        <v>1730</v>
      </c>
      <c r="D289" s="292" t="s">
        <v>19</v>
      </c>
      <c r="E289" s="292" t="s">
        <v>18</v>
      </c>
      <c r="F289" s="272" t="s">
        <v>809</v>
      </c>
      <c r="G289" s="272" t="s">
        <v>347</v>
      </c>
      <c r="H289" s="272" t="s">
        <v>805</v>
      </c>
      <c r="I289" s="272" t="s">
        <v>804</v>
      </c>
      <c r="J289" s="272">
        <v>2024</v>
      </c>
      <c r="K289" s="301">
        <v>100000</v>
      </c>
      <c r="L289" s="264" t="s">
        <v>947</v>
      </c>
    </row>
    <row r="290" spans="1:12">
      <c r="A290" s="291" t="s">
        <v>923</v>
      </c>
      <c r="B290" s="292" t="s">
        <v>273</v>
      </c>
      <c r="C290" s="292" t="s">
        <v>1730</v>
      </c>
      <c r="D290" s="292" t="s">
        <v>19</v>
      </c>
      <c r="E290" s="292" t="s">
        <v>18</v>
      </c>
      <c r="F290" s="272" t="s">
        <v>809</v>
      </c>
      <c r="G290" s="272" t="s">
        <v>347</v>
      </c>
      <c r="H290" s="272" t="s">
        <v>805</v>
      </c>
      <c r="I290" s="272" t="s">
        <v>804</v>
      </c>
      <c r="J290" s="272">
        <v>2024</v>
      </c>
      <c r="K290" s="301">
        <v>300000</v>
      </c>
      <c r="L290" s="264" t="s">
        <v>948</v>
      </c>
    </row>
    <row r="291" spans="1:12">
      <c r="A291" s="291" t="s">
        <v>923</v>
      </c>
      <c r="B291" s="292" t="s">
        <v>273</v>
      </c>
      <c r="C291" s="292" t="s">
        <v>1730</v>
      </c>
      <c r="D291" s="292" t="s">
        <v>19</v>
      </c>
      <c r="E291" s="292" t="s">
        <v>18</v>
      </c>
      <c r="F291" s="272" t="s">
        <v>809</v>
      </c>
      <c r="G291" s="272" t="s">
        <v>347</v>
      </c>
      <c r="H291" s="272" t="s">
        <v>805</v>
      </c>
      <c r="I291" s="272" t="s">
        <v>804</v>
      </c>
      <c r="J291" s="272">
        <v>2024</v>
      </c>
      <c r="K291" s="301">
        <v>937388</v>
      </c>
      <c r="L291" s="264" t="s">
        <v>949</v>
      </c>
    </row>
    <row r="292" spans="1:12">
      <c r="A292" s="291" t="s">
        <v>923</v>
      </c>
      <c r="B292" s="292" t="s">
        <v>273</v>
      </c>
      <c r="C292" s="292" t="s">
        <v>1730</v>
      </c>
      <c r="D292" s="292" t="s">
        <v>19</v>
      </c>
      <c r="E292" s="292" t="s">
        <v>18</v>
      </c>
      <c r="F292" s="272" t="s">
        <v>809</v>
      </c>
      <c r="G292" s="272" t="s">
        <v>347</v>
      </c>
      <c r="H292" s="272" t="s">
        <v>805</v>
      </c>
      <c r="I292" s="272" t="s">
        <v>804</v>
      </c>
      <c r="J292" s="272">
        <v>2024</v>
      </c>
      <c r="K292" s="301">
        <v>250000</v>
      </c>
      <c r="L292" s="264" t="s">
        <v>950</v>
      </c>
    </row>
    <row r="293" spans="1:12">
      <c r="A293" s="291" t="s">
        <v>923</v>
      </c>
      <c r="B293" s="292" t="s">
        <v>273</v>
      </c>
      <c r="C293" s="292" t="s">
        <v>1730</v>
      </c>
      <c r="D293" s="292" t="s">
        <v>19</v>
      </c>
      <c r="E293" s="292" t="s">
        <v>18</v>
      </c>
      <c r="F293" s="272" t="s">
        <v>809</v>
      </c>
      <c r="G293" s="272" t="s">
        <v>347</v>
      </c>
      <c r="H293" s="272" t="s">
        <v>805</v>
      </c>
      <c r="I293" s="272" t="s">
        <v>804</v>
      </c>
      <c r="J293" s="272">
        <v>2024</v>
      </c>
      <c r="K293" s="301">
        <v>500000</v>
      </c>
      <c r="L293" s="264" t="s">
        <v>1508</v>
      </c>
    </row>
    <row r="294" spans="1:12">
      <c r="A294" s="291" t="s">
        <v>923</v>
      </c>
      <c r="B294" s="292" t="s">
        <v>273</v>
      </c>
      <c r="C294" s="292" t="s">
        <v>1730</v>
      </c>
      <c r="D294" s="292" t="s">
        <v>19</v>
      </c>
      <c r="E294" s="292" t="s">
        <v>18</v>
      </c>
      <c r="F294" s="272" t="s">
        <v>809</v>
      </c>
      <c r="G294" s="272" t="s">
        <v>347</v>
      </c>
      <c r="H294" s="272" t="s">
        <v>805</v>
      </c>
      <c r="I294" s="272" t="s">
        <v>804</v>
      </c>
      <c r="J294" s="272">
        <v>2024</v>
      </c>
      <c r="K294" s="301">
        <v>800000</v>
      </c>
      <c r="L294" s="264" t="s">
        <v>1509</v>
      </c>
    </row>
    <row r="295" spans="1:12" hidden="1">
      <c r="A295" s="291" t="s">
        <v>923</v>
      </c>
      <c r="B295" s="292" t="s">
        <v>1675</v>
      </c>
      <c r="C295" s="292" t="s">
        <v>1730</v>
      </c>
      <c r="D295" s="292" t="s">
        <v>19</v>
      </c>
      <c r="E295" s="292" t="s">
        <v>18</v>
      </c>
      <c r="F295" s="272" t="s">
        <v>809</v>
      </c>
      <c r="G295" s="272" t="s">
        <v>347</v>
      </c>
      <c r="H295" s="272" t="s">
        <v>805</v>
      </c>
      <c r="I295" s="272" t="s">
        <v>804</v>
      </c>
      <c r="J295" s="272">
        <v>2024</v>
      </c>
      <c r="K295" s="301">
        <v>80000</v>
      </c>
      <c r="L295" s="264" t="s">
        <v>1674</v>
      </c>
    </row>
    <row r="296" spans="1:12">
      <c r="A296" s="291" t="s">
        <v>923</v>
      </c>
      <c r="B296" s="292" t="s">
        <v>273</v>
      </c>
      <c r="C296" s="292" t="s">
        <v>1730</v>
      </c>
      <c r="D296" s="292" t="s">
        <v>19</v>
      </c>
      <c r="E296" s="292" t="s">
        <v>18</v>
      </c>
      <c r="F296" s="272" t="s">
        <v>809</v>
      </c>
      <c r="G296" s="272" t="s">
        <v>347</v>
      </c>
      <c r="H296" s="272" t="s">
        <v>805</v>
      </c>
      <c r="I296" s="272" t="s">
        <v>804</v>
      </c>
      <c r="J296" s="272">
        <v>2024</v>
      </c>
      <c r="K296" s="301">
        <v>200000</v>
      </c>
      <c r="L296" s="264" t="s">
        <v>951</v>
      </c>
    </row>
    <row r="297" spans="1:12">
      <c r="A297" s="283" t="s">
        <v>923</v>
      </c>
      <c r="B297" s="284" t="s">
        <v>273</v>
      </c>
      <c r="C297" s="284" t="s">
        <v>1730</v>
      </c>
      <c r="D297" s="284" t="s">
        <v>19</v>
      </c>
      <c r="E297" s="284" t="s">
        <v>18</v>
      </c>
      <c r="F297" s="276" t="s">
        <v>809</v>
      </c>
      <c r="G297" s="276" t="s">
        <v>347</v>
      </c>
      <c r="H297" s="276" t="s">
        <v>805</v>
      </c>
      <c r="I297" s="276" t="s">
        <v>804</v>
      </c>
      <c r="J297" s="276">
        <v>2024</v>
      </c>
      <c r="K297" s="302">
        <v>-2000000</v>
      </c>
      <c r="L297" s="277" t="s">
        <v>1046</v>
      </c>
    </row>
    <row r="298" spans="1:12" hidden="1">
      <c r="A298" s="289" t="s">
        <v>923</v>
      </c>
      <c r="B298" s="290" t="s">
        <v>273</v>
      </c>
      <c r="C298" s="290" t="s">
        <v>1730</v>
      </c>
      <c r="D298" s="290" t="s">
        <v>19</v>
      </c>
      <c r="E298" s="290" t="s">
        <v>18</v>
      </c>
      <c r="F298" s="271" t="s">
        <v>803</v>
      </c>
      <c r="G298" s="271" t="s">
        <v>347</v>
      </c>
      <c r="H298" s="271" t="s">
        <v>805</v>
      </c>
      <c r="I298" s="271" t="s">
        <v>804</v>
      </c>
      <c r="J298" s="271">
        <v>2024</v>
      </c>
      <c r="K298" s="344">
        <v>70000</v>
      </c>
      <c r="L298" s="263" t="s">
        <v>941</v>
      </c>
    </row>
    <row r="299" spans="1:12" hidden="1">
      <c r="A299" s="289" t="s">
        <v>246</v>
      </c>
      <c r="B299" s="290" t="s">
        <v>273</v>
      </c>
      <c r="C299" s="290" t="s">
        <v>18</v>
      </c>
      <c r="D299" s="290" t="s">
        <v>19</v>
      </c>
      <c r="E299" s="290" t="s">
        <v>18</v>
      </c>
      <c r="F299" s="271" t="s">
        <v>803</v>
      </c>
      <c r="G299" s="271" t="s">
        <v>347</v>
      </c>
      <c r="H299" s="271" t="s">
        <v>805</v>
      </c>
      <c r="I299" s="271" t="s">
        <v>804</v>
      </c>
      <c r="J299" s="271">
        <v>2024</v>
      </c>
      <c r="K299" s="344">
        <v>500000</v>
      </c>
      <c r="L299" s="263" t="s">
        <v>1504</v>
      </c>
    </row>
    <row r="300" spans="1:12" hidden="1">
      <c r="A300" s="289" t="s">
        <v>923</v>
      </c>
      <c r="B300" s="290" t="s">
        <v>273</v>
      </c>
      <c r="C300" s="290" t="s">
        <v>1730</v>
      </c>
      <c r="D300" s="290" t="s">
        <v>19</v>
      </c>
      <c r="E300" s="290" t="s">
        <v>18</v>
      </c>
      <c r="F300" s="271" t="s">
        <v>803</v>
      </c>
      <c r="G300" s="271" t="s">
        <v>347</v>
      </c>
      <c r="H300" s="271" t="s">
        <v>805</v>
      </c>
      <c r="I300" s="271" t="s">
        <v>804</v>
      </c>
      <c r="J300" s="271">
        <v>2024</v>
      </c>
      <c r="K300" s="344">
        <v>120000</v>
      </c>
      <c r="L300" s="263" t="s">
        <v>1505</v>
      </c>
    </row>
    <row r="301" spans="1:12" hidden="1">
      <c r="A301" s="289" t="s">
        <v>923</v>
      </c>
      <c r="B301" s="290" t="s">
        <v>273</v>
      </c>
      <c r="C301" s="290" t="s">
        <v>1730</v>
      </c>
      <c r="D301" s="290" t="s">
        <v>19</v>
      </c>
      <c r="E301" s="290" t="s">
        <v>18</v>
      </c>
      <c r="F301" s="271" t="s">
        <v>803</v>
      </c>
      <c r="G301" s="271" t="s">
        <v>347</v>
      </c>
      <c r="H301" s="271" t="s">
        <v>805</v>
      </c>
      <c r="I301" s="271" t="s">
        <v>804</v>
      </c>
      <c r="J301" s="271">
        <v>2024</v>
      </c>
      <c r="K301" s="344">
        <v>950000</v>
      </c>
      <c r="L301" s="263" t="s">
        <v>1506</v>
      </c>
    </row>
    <row r="302" spans="1:12" hidden="1">
      <c r="A302" s="289" t="s">
        <v>923</v>
      </c>
      <c r="B302" s="290" t="s">
        <v>273</v>
      </c>
      <c r="C302" s="290" t="s">
        <v>1730</v>
      </c>
      <c r="D302" s="290" t="s">
        <v>19</v>
      </c>
      <c r="E302" s="290" t="s">
        <v>18</v>
      </c>
      <c r="F302" s="271" t="s">
        <v>803</v>
      </c>
      <c r="G302" s="271" t="s">
        <v>347</v>
      </c>
      <c r="H302" s="271" t="s">
        <v>805</v>
      </c>
      <c r="I302" s="271" t="s">
        <v>804</v>
      </c>
      <c r="J302" s="271">
        <v>2024</v>
      </c>
      <c r="K302" s="344">
        <v>464000</v>
      </c>
      <c r="L302" s="263" t="s">
        <v>1501</v>
      </c>
    </row>
    <row r="303" spans="1:12" hidden="1">
      <c r="A303" s="289" t="s">
        <v>923</v>
      </c>
      <c r="B303" s="290" t="s">
        <v>273</v>
      </c>
      <c r="C303" s="290" t="s">
        <v>1730</v>
      </c>
      <c r="D303" s="290" t="s">
        <v>19</v>
      </c>
      <c r="E303" s="290" t="s">
        <v>18</v>
      </c>
      <c r="F303" s="271" t="s">
        <v>803</v>
      </c>
      <c r="G303" s="271" t="s">
        <v>347</v>
      </c>
      <c r="H303" s="271" t="s">
        <v>805</v>
      </c>
      <c r="I303" s="271" t="s">
        <v>804</v>
      </c>
      <c r="J303" s="271">
        <v>2024</v>
      </c>
      <c r="K303" s="344">
        <v>1700000</v>
      </c>
      <c r="L303" s="263" t="s">
        <v>1503</v>
      </c>
    </row>
    <row r="304" spans="1:12" hidden="1">
      <c r="A304" s="289" t="s">
        <v>246</v>
      </c>
      <c r="B304" s="290" t="s">
        <v>273</v>
      </c>
      <c r="C304" s="290" t="s">
        <v>18</v>
      </c>
      <c r="D304" s="290" t="s">
        <v>19</v>
      </c>
      <c r="E304" s="290" t="s">
        <v>18</v>
      </c>
      <c r="F304" s="271" t="s">
        <v>803</v>
      </c>
      <c r="G304" s="271" t="s">
        <v>347</v>
      </c>
      <c r="H304" s="271" t="s">
        <v>805</v>
      </c>
      <c r="I304" s="271" t="s">
        <v>804</v>
      </c>
      <c r="J304" s="271">
        <v>2024</v>
      </c>
      <c r="K304" s="344">
        <v>200000</v>
      </c>
      <c r="L304" s="263" t="s">
        <v>1731</v>
      </c>
    </row>
    <row r="305" spans="1:13" hidden="1">
      <c r="A305" s="289" t="s">
        <v>923</v>
      </c>
      <c r="B305" s="290" t="s">
        <v>273</v>
      </c>
      <c r="C305" s="290" t="s">
        <v>1730</v>
      </c>
      <c r="D305" s="290" t="s">
        <v>19</v>
      </c>
      <c r="E305" s="290" t="s">
        <v>18</v>
      </c>
      <c r="F305" s="271" t="s">
        <v>803</v>
      </c>
      <c r="G305" s="271" t="s">
        <v>347</v>
      </c>
      <c r="H305" s="271" t="s">
        <v>805</v>
      </c>
      <c r="I305" s="271" t="s">
        <v>804</v>
      </c>
      <c r="J305" s="271">
        <v>2024</v>
      </c>
      <c r="K305" s="344">
        <v>450000</v>
      </c>
      <c r="L305" s="263" t="s">
        <v>944</v>
      </c>
    </row>
    <row r="306" spans="1:13" hidden="1">
      <c r="A306" s="289" t="s">
        <v>923</v>
      </c>
      <c r="B306" s="290" t="s">
        <v>273</v>
      </c>
      <c r="C306" s="290" t="s">
        <v>1730</v>
      </c>
      <c r="D306" s="290" t="s">
        <v>19</v>
      </c>
      <c r="E306" s="290" t="s">
        <v>18</v>
      </c>
      <c r="F306" s="271" t="s">
        <v>803</v>
      </c>
      <c r="G306" s="271" t="s">
        <v>347</v>
      </c>
      <c r="H306" s="271" t="s">
        <v>805</v>
      </c>
      <c r="I306" s="271" t="s">
        <v>804</v>
      </c>
      <c r="J306" s="271">
        <v>2024</v>
      </c>
      <c r="K306" s="344">
        <v>690500</v>
      </c>
      <c r="L306" s="263" t="s">
        <v>945</v>
      </c>
    </row>
    <row r="307" spans="1:13" hidden="1">
      <c r="A307" s="289" t="s">
        <v>923</v>
      </c>
      <c r="B307" s="290" t="s">
        <v>273</v>
      </c>
      <c r="C307" s="290" t="s">
        <v>1730</v>
      </c>
      <c r="D307" s="290" t="s">
        <v>19</v>
      </c>
      <c r="E307" s="290" t="s">
        <v>18</v>
      </c>
      <c r="F307" s="271" t="s">
        <v>803</v>
      </c>
      <c r="G307" s="271" t="s">
        <v>347</v>
      </c>
      <c r="H307" s="271" t="s">
        <v>805</v>
      </c>
      <c r="I307" s="271" t="s">
        <v>804</v>
      </c>
      <c r="J307" s="271">
        <v>2024</v>
      </c>
      <c r="K307" s="344">
        <v>792000</v>
      </c>
      <c r="L307" s="263" t="s">
        <v>946</v>
      </c>
    </row>
    <row r="308" spans="1:13" hidden="1">
      <c r="A308" s="289" t="s">
        <v>923</v>
      </c>
      <c r="B308" s="290" t="s">
        <v>273</v>
      </c>
      <c r="C308" s="290" t="s">
        <v>1730</v>
      </c>
      <c r="D308" s="290" t="s">
        <v>19</v>
      </c>
      <c r="E308" s="290" t="s">
        <v>18</v>
      </c>
      <c r="F308" s="271" t="s">
        <v>803</v>
      </c>
      <c r="G308" s="271" t="s">
        <v>347</v>
      </c>
      <c r="H308" s="271" t="s">
        <v>805</v>
      </c>
      <c r="I308" s="271" t="s">
        <v>804</v>
      </c>
      <c r="J308" s="271">
        <v>2024</v>
      </c>
      <c r="K308" s="344">
        <v>100000</v>
      </c>
      <c r="L308" s="263" t="s">
        <v>947</v>
      </c>
    </row>
    <row r="309" spans="1:13" hidden="1">
      <c r="A309" s="289" t="s">
        <v>923</v>
      </c>
      <c r="B309" s="290" t="s">
        <v>273</v>
      </c>
      <c r="C309" s="290" t="s">
        <v>1730</v>
      </c>
      <c r="D309" s="290" t="s">
        <v>19</v>
      </c>
      <c r="E309" s="290" t="s">
        <v>18</v>
      </c>
      <c r="F309" s="271" t="s">
        <v>803</v>
      </c>
      <c r="G309" s="271" t="s">
        <v>347</v>
      </c>
      <c r="H309" s="271" t="s">
        <v>805</v>
      </c>
      <c r="I309" s="271" t="s">
        <v>804</v>
      </c>
      <c r="J309" s="271">
        <v>2024</v>
      </c>
      <c r="K309" s="344">
        <v>300000</v>
      </c>
      <c r="L309" s="263" t="s">
        <v>948</v>
      </c>
    </row>
    <row r="310" spans="1:13" hidden="1">
      <c r="A310" s="289" t="s">
        <v>923</v>
      </c>
      <c r="B310" s="290" t="s">
        <v>273</v>
      </c>
      <c r="C310" s="290" t="s">
        <v>1730</v>
      </c>
      <c r="D310" s="290" t="s">
        <v>19</v>
      </c>
      <c r="E310" s="290" t="s">
        <v>18</v>
      </c>
      <c r="F310" s="271" t="s">
        <v>803</v>
      </c>
      <c r="G310" s="271" t="s">
        <v>347</v>
      </c>
      <c r="H310" s="271" t="s">
        <v>805</v>
      </c>
      <c r="I310" s="271" t="s">
        <v>804</v>
      </c>
      <c r="J310" s="271">
        <v>2024</v>
      </c>
      <c r="K310" s="344">
        <v>250000</v>
      </c>
      <c r="L310" s="263" t="s">
        <v>950</v>
      </c>
    </row>
    <row r="311" spans="1:13" hidden="1">
      <c r="A311" s="289" t="s">
        <v>923</v>
      </c>
      <c r="B311" s="290" t="s">
        <v>273</v>
      </c>
      <c r="C311" s="290" t="s">
        <v>1730</v>
      </c>
      <c r="D311" s="290" t="s">
        <v>19</v>
      </c>
      <c r="E311" s="290" t="s">
        <v>18</v>
      </c>
      <c r="F311" s="271" t="s">
        <v>803</v>
      </c>
      <c r="G311" s="271" t="s">
        <v>347</v>
      </c>
      <c r="H311" s="271" t="s">
        <v>805</v>
      </c>
      <c r="I311" s="271" t="s">
        <v>804</v>
      </c>
      <c r="J311" s="271">
        <v>2024</v>
      </c>
      <c r="K311" s="344">
        <v>3800000</v>
      </c>
      <c r="L311" s="263" t="s">
        <v>1508</v>
      </c>
    </row>
    <row r="312" spans="1:13" hidden="1">
      <c r="A312" s="289" t="s">
        <v>923</v>
      </c>
      <c r="B312" s="290" t="s">
        <v>273</v>
      </c>
      <c r="C312" s="290" t="s">
        <v>1730</v>
      </c>
      <c r="D312" s="290" t="s">
        <v>19</v>
      </c>
      <c r="E312" s="290" t="s">
        <v>18</v>
      </c>
      <c r="F312" s="271" t="s">
        <v>803</v>
      </c>
      <c r="G312" s="271" t="s">
        <v>347</v>
      </c>
      <c r="H312" s="271" t="s">
        <v>805</v>
      </c>
      <c r="I312" s="271" t="s">
        <v>804</v>
      </c>
      <c r="J312" s="271">
        <v>2024</v>
      </c>
      <c r="K312" s="344">
        <f>1760000-1000000</f>
        <v>760000</v>
      </c>
      <c r="L312" s="263" t="s">
        <v>1509</v>
      </c>
    </row>
    <row r="313" spans="1:13" hidden="1">
      <c r="A313" s="289" t="s">
        <v>923</v>
      </c>
      <c r="B313" s="290" t="s">
        <v>1675</v>
      </c>
      <c r="C313" s="290" t="s">
        <v>1730</v>
      </c>
      <c r="D313" s="290" t="s">
        <v>19</v>
      </c>
      <c r="E313" s="290" t="s">
        <v>18</v>
      </c>
      <c r="F313" s="271" t="s">
        <v>803</v>
      </c>
      <c r="G313" s="271" t="s">
        <v>347</v>
      </c>
      <c r="H313" s="271" t="s">
        <v>805</v>
      </c>
      <c r="I313" s="271" t="s">
        <v>804</v>
      </c>
      <c r="J313" s="271">
        <v>2024</v>
      </c>
      <c r="K313" s="300">
        <v>80000</v>
      </c>
      <c r="L313" s="263" t="s">
        <v>1674</v>
      </c>
    </row>
    <row r="314" spans="1:13" ht="13.5" hidden="1" thickBot="1">
      <c r="A314" s="295" t="s">
        <v>923</v>
      </c>
      <c r="B314" s="296" t="s">
        <v>273</v>
      </c>
      <c r="C314" s="296" t="s">
        <v>1730</v>
      </c>
      <c r="D314" s="296" t="s">
        <v>19</v>
      </c>
      <c r="E314" s="296" t="s">
        <v>18</v>
      </c>
      <c r="F314" s="274" t="s">
        <v>803</v>
      </c>
      <c r="G314" s="274" t="s">
        <v>347</v>
      </c>
      <c r="H314" s="274" t="s">
        <v>805</v>
      </c>
      <c r="I314" s="274" t="s">
        <v>804</v>
      </c>
      <c r="J314" s="274">
        <v>2024</v>
      </c>
      <c r="K314" s="345">
        <v>200000</v>
      </c>
      <c r="L314" s="266" t="s">
        <v>951</v>
      </c>
    </row>
    <row r="315" spans="1:13" hidden="1">
      <c r="A315" s="285" t="s">
        <v>961</v>
      </c>
      <c r="B315" s="286" t="s">
        <v>323</v>
      </c>
      <c r="C315" s="286" t="s">
        <v>18</v>
      </c>
      <c r="D315" s="286" t="s">
        <v>18</v>
      </c>
      <c r="E315" s="286" t="s">
        <v>849</v>
      </c>
      <c r="F315" s="268" t="s">
        <v>809</v>
      </c>
      <c r="G315" s="268" t="s">
        <v>347</v>
      </c>
      <c r="H315" s="268" t="s">
        <v>805</v>
      </c>
      <c r="I315" s="268" t="s">
        <v>804</v>
      </c>
      <c r="J315" s="268">
        <v>2024</v>
      </c>
      <c r="K315" s="303">
        <v>42500</v>
      </c>
      <c r="L315" s="260" t="s">
        <v>962</v>
      </c>
      <c r="M315" s="326"/>
    </row>
    <row r="316" spans="1:13" hidden="1">
      <c r="A316" s="287" t="s">
        <v>961</v>
      </c>
      <c r="B316" s="288" t="s">
        <v>323</v>
      </c>
      <c r="C316" s="288" t="s">
        <v>18</v>
      </c>
      <c r="D316" s="288" t="s">
        <v>18</v>
      </c>
      <c r="E316" s="288" t="s">
        <v>849</v>
      </c>
      <c r="F316" s="270" t="s">
        <v>809</v>
      </c>
      <c r="G316" s="270" t="s">
        <v>347</v>
      </c>
      <c r="H316" s="270" t="s">
        <v>805</v>
      </c>
      <c r="I316" s="270" t="s">
        <v>804</v>
      </c>
      <c r="J316" s="270">
        <v>2024</v>
      </c>
      <c r="K316" s="304">
        <v>3570</v>
      </c>
      <c r="L316" s="262" t="s">
        <v>963</v>
      </c>
      <c r="M316" s="326"/>
    </row>
    <row r="317" spans="1:13" hidden="1">
      <c r="A317" s="287" t="s">
        <v>961</v>
      </c>
      <c r="B317" s="288" t="s">
        <v>323</v>
      </c>
      <c r="C317" s="288" t="s">
        <v>18</v>
      </c>
      <c r="D317" s="288" t="s">
        <v>18</v>
      </c>
      <c r="E317" s="288" t="s">
        <v>849</v>
      </c>
      <c r="F317" s="270" t="s">
        <v>809</v>
      </c>
      <c r="G317" s="270" t="s">
        <v>347</v>
      </c>
      <c r="H317" s="270" t="s">
        <v>805</v>
      </c>
      <c r="I317" s="270" t="s">
        <v>804</v>
      </c>
      <c r="J317" s="270">
        <v>2024</v>
      </c>
      <c r="K317" s="304">
        <v>13910</v>
      </c>
      <c r="L317" s="262" t="s">
        <v>964</v>
      </c>
      <c r="M317" s="326"/>
    </row>
    <row r="318" spans="1:13" hidden="1">
      <c r="A318" s="287" t="s">
        <v>961</v>
      </c>
      <c r="B318" s="288" t="s">
        <v>323</v>
      </c>
      <c r="C318" s="288" t="s">
        <v>18</v>
      </c>
      <c r="D318" s="288" t="s">
        <v>18</v>
      </c>
      <c r="E318" s="288" t="s">
        <v>849</v>
      </c>
      <c r="F318" s="270" t="s">
        <v>809</v>
      </c>
      <c r="G318" s="270" t="s">
        <v>347</v>
      </c>
      <c r="H318" s="270" t="s">
        <v>805</v>
      </c>
      <c r="I318" s="270" t="s">
        <v>804</v>
      </c>
      <c r="J318" s="270">
        <v>2024</v>
      </c>
      <c r="K318" s="304">
        <v>20000</v>
      </c>
      <c r="L318" s="262" t="s">
        <v>965</v>
      </c>
      <c r="M318" s="326"/>
    </row>
    <row r="319" spans="1:13" hidden="1">
      <c r="A319" s="287" t="s">
        <v>961</v>
      </c>
      <c r="B319" s="288" t="s">
        <v>323</v>
      </c>
      <c r="C319" s="288" t="s">
        <v>18</v>
      </c>
      <c r="D319" s="288" t="s">
        <v>18</v>
      </c>
      <c r="E319" s="288" t="s">
        <v>849</v>
      </c>
      <c r="F319" s="270" t="s">
        <v>809</v>
      </c>
      <c r="G319" s="270" t="s">
        <v>347</v>
      </c>
      <c r="H319" s="270" t="s">
        <v>805</v>
      </c>
      <c r="I319" s="270" t="s">
        <v>804</v>
      </c>
      <c r="J319" s="270">
        <v>2024</v>
      </c>
      <c r="K319" s="304">
        <v>1500</v>
      </c>
      <c r="L319" s="262" t="s">
        <v>966</v>
      </c>
      <c r="M319" s="326"/>
    </row>
    <row r="320" spans="1:13" hidden="1">
      <c r="A320" s="291">
        <v>900</v>
      </c>
      <c r="B320" s="292" t="s">
        <v>107</v>
      </c>
      <c r="C320" s="292" t="s">
        <v>18</v>
      </c>
      <c r="D320" s="292" t="s">
        <v>19</v>
      </c>
      <c r="E320" s="292" t="s">
        <v>18</v>
      </c>
      <c r="F320" s="272" t="s">
        <v>809</v>
      </c>
      <c r="G320" s="272" t="s">
        <v>347</v>
      </c>
      <c r="H320" s="272" t="s">
        <v>805</v>
      </c>
      <c r="I320" s="272" t="s">
        <v>804</v>
      </c>
      <c r="J320" s="272">
        <v>2024</v>
      </c>
      <c r="K320" s="301">
        <v>608300</v>
      </c>
      <c r="L320" s="264" t="s">
        <v>967</v>
      </c>
      <c r="M320" s="326"/>
    </row>
    <row r="321" spans="1:13" hidden="1">
      <c r="A321" s="291">
        <v>900</v>
      </c>
      <c r="B321" s="292" t="s">
        <v>107</v>
      </c>
      <c r="C321" s="292" t="s">
        <v>18</v>
      </c>
      <c r="D321" s="292" t="s">
        <v>19</v>
      </c>
      <c r="E321" s="292" t="s">
        <v>18</v>
      </c>
      <c r="F321" s="272" t="s">
        <v>809</v>
      </c>
      <c r="G321" s="272" t="s">
        <v>347</v>
      </c>
      <c r="H321" s="272" t="s">
        <v>805</v>
      </c>
      <c r="I321" s="272" t="s">
        <v>804</v>
      </c>
      <c r="J321" s="272">
        <v>2024</v>
      </c>
      <c r="K321" s="301">
        <v>15100</v>
      </c>
      <c r="L321" s="264" t="s">
        <v>968</v>
      </c>
      <c r="M321" s="326"/>
    </row>
    <row r="322" spans="1:13" hidden="1">
      <c r="A322" s="291">
        <v>900</v>
      </c>
      <c r="B322" s="292" t="s">
        <v>107</v>
      </c>
      <c r="C322" s="292" t="s">
        <v>18</v>
      </c>
      <c r="D322" s="292" t="s">
        <v>19</v>
      </c>
      <c r="E322" s="292" t="s">
        <v>18</v>
      </c>
      <c r="F322" s="272" t="s">
        <v>809</v>
      </c>
      <c r="G322" s="272" t="s">
        <v>347</v>
      </c>
      <c r="H322" s="272" t="s">
        <v>805</v>
      </c>
      <c r="I322" s="272" t="s">
        <v>804</v>
      </c>
      <c r="J322" s="272">
        <v>2024</v>
      </c>
      <c r="K322" s="301">
        <v>10000</v>
      </c>
      <c r="L322" s="264" t="s">
        <v>969</v>
      </c>
      <c r="M322" s="326"/>
    </row>
    <row r="323" spans="1:13" hidden="1">
      <c r="A323" s="291">
        <v>900</v>
      </c>
      <c r="B323" s="292" t="s">
        <v>107</v>
      </c>
      <c r="C323" s="292" t="s">
        <v>18</v>
      </c>
      <c r="D323" s="292" t="s">
        <v>19</v>
      </c>
      <c r="E323" s="292" t="s">
        <v>18</v>
      </c>
      <c r="F323" s="272" t="s">
        <v>809</v>
      </c>
      <c r="G323" s="272" t="s">
        <v>347</v>
      </c>
      <c r="H323" s="272" t="s">
        <v>805</v>
      </c>
      <c r="I323" s="272" t="s">
        <v>804</v>
      </c>
      <c r="J323" s="272">
        <v>2024</v>
      </c>
      <c r="K323" s="301">
        <v>4600</v>
      </c>
      <c r="L323" s="264" t="s">
        <v>970</v>
      </c>
      <c r="M323" s="326"/>
    </row>
    <row r="324" spans="1:13" hidden="1">
      <c r="A324" s="291">
        <v>900</v>
      </c>
      <c r="B324" s="292" t="s">
        <v>107</v>
      </c>
      <c r="C324" s="292" t="s">
        <v>18</v>
      </c>
      <c r="D324" s="292" t="s">
        <v>19</v>
      </c>
      <c r="E324" s="292" t="s">
        <v>18</v>
      </c>
      <c r="F324" s="272" t="s">
        <v>809</v>
      </c>
      <c r="G324" s="272" t="s">
        <v>347</v>
      </c>
      <c r="H324" s="272" t="s">
        <v>805</v>
      </c>
      <c r="I324" s="272" t="s">
        <v>804</v>
      </c>
      <c r="J324" s="272">
        <v>2024</v>
      </c>
      <c r="K324" s="301">
        <v>37500</v>
      </c>
      <c r="L324" s="264" t="s">
        <v>971</v>
      </c>
      <c r="M324" s="326"/>
    </row>
    <row r="325" spans="1:13" hidden="1">
      <c r="A325" s="291">
        <v>900</v>
      </c>
      <c r="B325" s="292" t="s">
        <v>107</v>
      </c>
      <c r="C325" s="292" t="s">
        <v>18</v>
      </c>
      <c r="D325" s="292" t="s">
        <v>19</v>
      </c>
      <c r="E325" s="292" t="s">
        <v>18</v>
      </c>
      <c r="F325" s="272" t="s">
        <v>809</v>
      </c>
      <c r="G325" s="272" t="s">
        <v>347</v>
      </c>
      <c r="H325" s="272" t="s">
        <v>805</v>
      </c>
      <c r="I325" s="272" t="s">
        <v>804</v>
      </c>
      <c r="J325" s="272">
        <v>2024</v>
      </c>
      <c r="K325" s="301">
        <v>144255</v>
      </c>
      <c r="L325" s="264" t="s">
        <v>972</v>
      </c>
      <c r="M325" s="326"/>
    </row>
    <row r="326" spans="1:13" hidden="1">
      <c r="A326" s="291">
        <v>900</v>
      </c>
      <c r="B326" s="292" t="s">
        <v>107</v>
      </c>
      <c r="C326" s="292" t="s">
        <v>18</v>
      </c>
      <c r="D326" s="292" t="s">
        <v>19</v>
      </c>
      <c r="E326" s="292" t="s">
        <v>18</v>
      </c>
      <c r="F326" s="272" t="s">
        <v>809</v>
      </c>
      <c r="G326" s="272" t="s">
        <v>347</v>
      </c>
      <c r="H326" s="272" t="s">
        <v>805</v>
      </c>
      <c r="I326" s="272" t="s">
        <v>804</v>
      </c>
      <c r="J326" s="272">
        <v>2024</v>
      </c>
      <c r="K326" s="301">
        <v>6500</v>
      </c>
      <c r="L326" s="264" t="s">
        <v>973</v>
      </c>
      <c r="M326" s="326"/>
    </row>
    <row r="327" spans="1:13" hidden="1">
      <c r="A327" s="291">
        <v>900</v>
      </c>
      <c r="B327" s="292" t="s">
        <v>107</v>
      </c>
      <c r="C327" s="292" t="s">
        <v>18</v>
      </c>
      <c r="D327" s="292" t="s">
        <v>19</v>
      </c>
      <c r="E327" s="292" t="s">
        <v>18</v>
      </c>
      <c r="F327" s="272" t="s">
        <v>809</v>
      </c>
      <c r="G327" s="272" t="s">
        <v>347</v>
      </c>
      <c r="H327" s="272" t="s">
        <v>805</v>
      </c>
      <c r="I327" s="272" t="s">
        <v>804</v>
      </c>
      <c r="J327" s="272">
        <v>2024</v>
      </c>
      <c r="K327" s="301">
        <v>27000</v>
      </c>
      <c r="L327" s="264" t="s">
        <v>974</v>
      </c>
      <c r="M327" s="326"/>
    </row>
    <row r="328" spans="1:13" hidden="1">
      <c r="A328" s="291">
        <v>900</v>
      </c>
      <c r="B328" s="292" t="s">
        <v>107</v>
      </c>
      <c r="C328" s="292" t="s">
        <v>18</v>
      </c>
      <c r="D328" s="292" t="s">
        <v>19</v>
      </c>
      <c r="E328" s="292" t="s">
        <v>18</v>
      </c>
      <c r="F328" s="272" t="s">
        <v>809</v>
      </c>
      <c r="G328" s="272" t="s">
        <v>347</v>
      </c>
      <c r="H328" s="272" t="s">
        <v>805</v>
      </c>
      <c r="I328" s="272" t="s">
        <v>804</v>
      </c>
      <c r="J328" s="272">
        <v>2024</v>
      </c>
      <c r="K328" s="301">
        <v>90000</v>
      </c>
      <c r="L328" s="264" t="s">
        <v>975</v>
      </c>
      <c r="M328" s="326"/>
    </row>
    <row r="329" spans="1:13" hidden="1">
      <c r="A329" s="291">
        <v>900</v>
      </c>
      <c r="B329" s="292" t="s">
        <v>107</v>
      </c>
      <c r="C329" s="292" t="s">
        <v>18</v>
      </c>
      <c r="D329" s="292" t="s">
        <v>19</v>
      </c>
      <c r="E329" s="292" t="s">
        <v>18</v>
      </c>
      <c r="F329" s="272" t="s">
        <v>809</v>
      </c>
      <c r="G329" s="272" t="s">
        <v>347</v>
      </c>
      <c r="H329" s="272" t="s">
        <v>805</v>
      </c>
      <c r="I329" s="272" t="s">
        <v>804</v>
      </c>
      <c r="J329" s="272">
        <v>2024</v>
      </c>
      <c r="K329" s="301">
        <v>80480</v>
      </c>
      <c r="L329" s="264" t="s">
        <v>976</v>
      </c>
      <c r="M329" s="326"/>
    </row>
    <row r="330" spans="1:13" hidden="1">
      <c r="A330" s="291">
        <v>900</v>
      </c>
      <c r="B330" s="292" t="s">
        <v>295</v>
      </c>
      <c r="C330" s="292" t="s">
        <v>18</v>
      </c>
      <c r="D330" s="292" t="s">
        <v>13</v>
      </c>
      <c r="E330" s="292" t="s">
        <v>18</v>
      </c>
      <c r="F330" s="272" t="s">
        <v>809</v>
      </c>
      <c r="G330" s="272" t="s">
        <v>347</v>
      </c>
      <c r="H330" s="272" t="s">
        <v>805</v>
      </c>
      <c r="I330" s="272" t="s">
        <v>804</v>
      </c>
      <c r="J330" s="272">
        <v>2024</v>
      </c>
      <c r="K330" s="301">
        <v>1000</v>
      </c>
      <c r="L330" s="264" t="s">
        <v>976</v>
      </c>
      <c r="M330" s="326"/>
    </row>
    <row r="331" spans="1:13" hidden="1">
      <c r="A331" s="291">
        <v>900</v>
      </c>
      <c r="B331" s="292" t="s">
        <v>107</v>
      </c>
      <c r="C331" s="292" t="s">
        <v>18</v>
      </c>
      <c r="D331" s="292" t="s">
        <v>19</v>
      </c>
      <c r="E331" s="292" t="s">
        <v>18</v>
      </c>
      <c r="F331" s="272" t="s">
        <v>809</v>
      </c>
      <c r="G331" s="272" t="s">
        <v>347</v>
      </c>
      <c r="H331" s="272" t="s">
        <v>805</v>
      </c>
      <c r="I331" s="272" t="s">
        <v>804</v>
      </c>
      <c r="J331" s="272">
        <v>2024</v>
      </c>
      <c r="K331" s="301">
        <v>129807.99999999999</v>
      </c>
      <c r="L331" s="264" t="s">
        <v>977</v>
      </c>
      <c r="M331" s="326"/>
    </row>
    <row r="332" spans="1:13" hidden="1">
      <c r="A332" s="289" t="s">
        <v>961</v>
      </c>
      <c r="B332" s="290" t="s">
        <v>107</v>
      </c>
      <c r="C332" s="290" t="s">
        <v>18</v>
      </c>
      <c r="D332" s="290" t="s">
        <v>19</v>
      </c>
      <c r="E332" s="290" t="s">
        <v>18</v>
      </c>
      <c r="F332" s="271" t="s">
        <v>803</v>
      </c>
      <c r="G332" s="271" t="s">
        <v>347</v>
      </c>
      <c r="H332" s="271" t="s">
        <v>805</v>
      </c>
      <c r="I332" s="271" t="s">
        <v>804</v>
      </c>
      <c r="J332" s="271">
        <v>2024</v>
      </c>
      <c r="K332" s="300">
        <v>608300</v>
      </c>
      <c r="L332" s="263" t="s">
        <v>967</v>
      </c>
    </row>
    <row r="333" spans="1:13" hidden="1">
      <c r="A333" s="289" t="s">
        <v>961</v>
      </c>
      <c r="B333" s="290" t="s">
        <v>107</v>
      </c>
      <c r="C333" s="290" t="s">
        <v>18</v>
      </c>
      <c r="D333" s="290" t="s">
        <v>19</v>
      </c>
      <c r="E333" s="290" t="s">
        <v>18</v>
      </c>
      <c r="F333" s="271" t="s">
        <v>803</v>
      </c>
      <c r="G333" s="271" t="s">
        <v>347</v>
      </c>
      <c r="H333" s="271" t="s">
        <v>805</v>
      </c>
      <c r="I333" s="271" t="s">
        <v>804</v>
      </c>
      <c r="J333" s="271">
        <v>2024</v>
      </c>
      <c r="K333" s="300">
        <v>15100</v>
      </c>
      <c r="L333" s="263" t="s">
        <v>968</v>
      </c>
    </row>
    <row r="334" spans="1:13" hidden="1">
      <c r="A334" s="289" t="s">
        <v>961</v>
      </c>
      <c r="B334" s="290" t="s">
        <v>107</v>
      </c>
      <c r="C334" s="290" t="s">
        <v>18</v>
      </c>
      <c r="D334" s="290" t="s">
        <v>19</v>
      </c>
      <c r="E334" s="290" t="s">
        <v>18</v>
      </c>
      <c r="F334" s="271" t="s">
        <v>803</v>
      </c>
      <c r="G334" s="271" t="s">
        <v>347</v>
      </c>
      <c r="H334" s="271" t="s">
        <v>805</v>
      </c>
      <c r="I334" s="271" t="s">
        <v>804</v>
      </c>
      <c r="J334" s="271">
        <v>2024</v>
      </c>
      <c r="K334" s="300">
        <v>10000</v>
      </c>
      <c r="L334" s="263" t="s">
        <v>969</v>
      </c>
    </row>
    <row r="335" spans="1:13" hidden="1">
      <c r="A335" s="289" t="s">
        <v>961</v>
      </c>
      <c r="B335" s="290" t="s">
        <v>107</v>
      </c>
      <c r="C335" s="290" t="s">
        <v>18</v>
      </c>
      <c r="D335" s="290" t="s">
        <v>19</v>
      </c>
      <c r="E335" s="290" t="s">
        <v>18</v>
      </c>
      <c r="F335" s="271" t="s">
        <v>803</v>
      </c>
      <c r="G335" s="271" t="s">
        <v>347</v>
      </c>
      <c r="H335" s="271" t="s">
        <v>805</v>
      </c>
      <c r="I335" s="271" t="s">
        <v>804</v>
      </c>
      <c r="J335" s="271">
        <v>2024</v>
      </c>
      <c r="K335" s="300">
        <v>4600</v>
      </c>
      <c r="L335" s="263" t="s">
        <v>970</v>
      </c>
    </row>
    <row r="336" spans="1:13" hidden="1">
      <c r="A336" s="289" t="s">
        <v>961</v>
      </c>
      <c r="B336" s="290" t="s">
        <v>107</v>
      </c>
      <c r="C336" s="290" t="s">
        <v>18</v>
      </c>
      <c r="D336" s="290" t="s">
        <v>19</v>
      </c>
      <c r="E336" s="290" t="s">
        <v>18</v>
      </c>
      <c r="F336" s="271" t="s">
        <v>803</v>
      </c>
      <c r="G336" s="271" t="s">
        <v>347</v>
      </c>
      <c r="H336" s="271" t="s">
        <v>805</v>
      </c>
      <c r="I336" s="271" t="s">
        <v>804</v>
      </c>
      <c r="J336" s="271">
        <v>2024</v>
      </c>
      <c r="K336" s="300">
        <v>37500</v>
      </c>
      <c r="L336" s="263" t="s">
        <v>971</v>
      </c>
    </row>
    <row r="337" spans="1:12" hidden="1">
      <c r="A337" s="289" t="s">
        <v>961</v>
      </c>
      <c r="B337" s="290" t="s">
        <v>107</v>
      </c>
      <c r="C337" s="290" t="s">
        <v>18</v>
      </c>
      <c r="D337" s="290" t="s">
        <v>19</v>
      </c>
      <c r="E337" s="290" t="s">
        <v>18</v>
      </c>
      <c r="F337" s="271" t="s">
        <v>803</v>
      </c>
      <c r="G337" s="271" t="s">
        <v>347</v>
      </c>
      <c r="H337" s="271" t="s">
        <v>805</v>
      </c>
      <c r="I337" s="271" t="s">
        <v>804</v>
      </c>
      <c r="J337" s="271">
        <v>2024</v>
      </c>
      <c r="K337" s="300">
        <v>144255</v>
      </c>
      <c r="L337" s="263" t="s">
        <v>972</v>
      </c>
    </row>
    <row r="338" spans="1:12" hidden="1">
      <c r="A338" s="289" t="s">
        <v>961</v>
      </c>
      <c r="B338" s="290" t="s">
        <v>107</v>
      </c>
      <c r="C338" s="290" t="s">
        <v>18</v>
      </c>
      <c r="D338" s="290" t="s">
        <v>19</v>
      </c>
      <c r="E338" s="290" t="s">
        <v>18</v>
      </c>
      <c r="F338" s="271" t="s">
        <v>803</v>
      </c>
      <c r="G338" s="271" t="s">
        <v>347</v>
      </c>
      <c r="H338" s="271" t="s">
        <v>805</v>
      </c>
      <c r="I338" s="271" t="s">
        <v>804</v>
      </c>
      <c r="J338" s="271">
        <v>2024</v>
      </c>
      <c r="K338" s="300">
        <v>6500</v>
      </c>
      <c r="L338" s="263" t="s">
        <v>973</v>
      </c>
    </row>
    <row r="339" spans="1:12" hidden="1">
      <c r="A339" s="289" t="s">
        <v>961</v>
      </c>
      <c r="B339" s="290" t="s">
        <v>107</v>
      </c>
      <c r="C339" s="290" t="s">
        <v>18</v>
      </c>
      <c r="D339" s="290" t="s">
        <v>19</v>
      </c>
      <c r="E339" s="290" t="s">
        <v>18</v>
      </c>
      <c r="F339" s="271" t="s">
        <v>803</v>
      </c>
      <c r="G339" s="271" t="s">
        <v>347</v>
      </c>
      <c r="H339" s="271" t="s">
        <v>805</v>
      </c>
      <c r="I339" s="271" t="s">
        <v>804</v>
      </c>
      <c r="J339" s="271">
        <v>2024</v>
      </c>
      <c r="K339" s="300">
        <v>27000</v>
      </c>
      <c r="L339" s="263" t="s">
        <v>974</v>
      </c>
    </row>
    <row r="340" spans="1:12" hidden="1">
      <c r="A340" s="289" t="s">
        <v>961</v>
      </c>
      <c r="B340" s="290" t="s">
        <v>107</v>
      </c>
      <c r="C340" s="290" t="s">
        <v>18</v>
      </c>
      <c r="D340" s="290" t="s">
        <v>19</v>
      </c>
      <c r="E340" s="290" t="s">
        <v>18</v>
      </c>
      <c r="F340" s="271" t="s">
        <v>803</v>
      </c>
      <c r="G340" s="271" t="s">
        <v>347</v>
      </c>
      <c r="H340" s="271" t="s">
        <v>805</v>
      </c>
      <c r="I340" s="271" t="s">
        <v>804</v>
      </c>
      <c r="J340" s="271">
        <v>2024</v>
      </c>
      <c r="K340" s="300">
        <v>90000</v>
      </c>
      <c r="L340" s="263" t="s">
        <v>975</v>
      </c>
    </row>
    <row r="341" spans="1:12" hidden="1">
      <c r="A341" s="289" t="s">
        <v>961</v>
      </c>
      <c r="B341" s="290" t="s">
        <v>107</v>
      </c>
      <c r="C341" s="290" t="s">
        <v>18</v>
      </c>
      <c r="D341" s="290" t="s">
        <v>19</v>
      </c>
      <c r="E341" s="290" t="s">
        <v>18</v>
      </c>
      <c r="F341" s="271" t="s">
        <v>803</v>
      </c>
      <c r="G341" s="271" t="s">
        <v>347</v>
      </c>
      <c r="H341" s="271" t="s">
        <v>805</v>
      </c>
      <c r="I341" s="271" t="s">
        <v>804</v>
      </c>
      <c r="J341" s="271">
        <v>2024</v>
      </c>
      <c r="K341" s="300">
        <v>80480</v>
      </c>
      <c r="L341" s="263" t="s">
        <v>976</v>
      </c>
    </row>
    <row r="342" spans="1:12" hidden="1">
      <c r="A342" s="297" t="s">
        <v>961</v>
      </c>
      <c r="B342" s="290" t="s">
        <v>295</v>
      </c>
      <c r="C342" s="290" t="s">
        <v>18</v>
      </c>
      <c r="D342" s="290" t="s">
        <v>13</v>
      </c>
      <c r="E342" s="290" t="s">
        <v>18</v>
      </c>
      <c r="F342" s="271" t="s">
        <v>803</v>
      </c>
      <c r="G342" s="271" t="s">
        <v>347</v>
      </c>
      <c r="H342" s="271" t="s">
        <v>805</v>
      </c>
      <c r="I342" s="271" t="s">
        <v>804</v>
      </c>
      <c r="J342" s="271">
        <v>2024</v>
      </c>
      <c r="K342" s="300">
        <v>1000</v>
      </c>
      <c r="L342" s="282" t="s">
        <v>976</v>
      </c>
    </row>
    <row r="343" spans="1:12" ht="13.5" hidden="1" thickBot="1">
      <c r="A343" s="295" t="s">
        <v>961</v>
      </c>
      <c r="B343" s="296" t="s">
        <v>107</v>
      </c>
      <c r="C343" s="296" t="s">
        <v>18</v>
      </c>
      <c r="D343" s="296" t="s">
        <v>19</v>
      </c>
      <c r="E343" s="296" t="s">
        <v>18</v>
      </c>
      <c r="F343" s="274" t="s">
        <v>803</v>
      </c>
      <c r="G343" s="274" t="s">
        <v>347</v>
      </c>
      <c r="H343" s="274" t="s">
        <v>805</v>
      </c>
      <c r="I343" s="274" t="s">
        <v>804</v>
      </c>
      <c r="J343" s="274">
        <v>2024</v>
      </c>
      <c r="K343" s="306">
        <v>129807.99999999999</v>
      </c>
      <c r="L343" s="266" t="s">
        <v>977</v>
      </c>
    </row>
    <row r="344" spans="1:12" hidden="1">
      <c r="A344" s="285" t="s">
        <v>1096</v>
      </c>
      <c r="B344" s="286" t="s">
        <v>323</v>
      </c>
      <c r="C344" s="286" t="s">
        <v>18</v>
      </c>
      <c r="D344" s="286" t="s">
        <v>18</v>
      </c>
      <c r="E344" s="286" t="s">
        <v>849</v>
      </c>
      <c r="F344" s="268" t="s">
        <v>809</v>
      </c>
      <c r="G344" s="268" t="s">
        <v>347</v>
      </c>
      <c r="H344" s="268" t="s">
        <v>805</v>
      </c>
      <c r="I344" s="268" t="s">
        <v>804</v>
      </c>
      <c r="J344" s="268">
        <v>2024</v>
      </c>
      <c r="K344" s="303">
        <v>3000</v>
      </c>
      <c r="L344" s="260" t="s">
        <v>978</v>
      </c>
    </row>
    <row r="345" spans="1:12" hidden="1">
      <c r="A345" s="287" t="s">
        <v>1096</v>
      </c>
      <c r="B345" s="288" t="s">
        <v>323</v>
      </c>
      <c r="C345" s="288" t="s">
        <v>18</v>
      </c>
      <c r="D345" s="288" t="s">
        <v>18</v>
      </c>
      <c r="E345" s="288" t="s">
        <v>849</v>
      </c>
      <c r="F345" s="270" t="s">
        <v>809</v>
      </c>
      <c r="G345" s="270" t="s">
        <v>347</v>
      </c>
      <c r="H345" s="270" t="s">
        <v>805</v>
      </c>
      <c r="I345" s="270" t="s">
        <v>804</v>
      </c>
      <c r="J345" s="270">
        <v>2024</v>
      </c>
      <c r="K345" s="304">
        <v>7800</v>
      </c>
      <c r="L345" s="262" t="s">
        <v>1087</v>
      </c>
    </row>
    <row r="346" spans="1:12" hidden="1">
      <c r="A346" s="287" t="s">
        <v>1097</v>
      </c>
      <c r="B346" s="288" t="s">
        <v>323</v>
      </c>
      <c r="C346" s="288" t="s">
        <v>18</v>
      </c>
      <c r="D346" s="288" t="s">
        <v>18</v>
      </c>
      <c r="E346" s="288" t="s">
        <v>849</v>
      </c>
      <c r="F346" s="270" t="s">
        <v>809</v>
      </c>
      <c r="G346" s="270" t="s">
        <v>347</v>
      </c>
      <c r="H346" s="270" t="s">
        <v>805</v>
      </c>
      <c r="I346" s="270" t="s">
        <v>804</v>
      </c>
      <c r="J346" s="270">
        <v>2024</v>
      </c>
      <c r="K346" s="304">
        <v>5700</v>
      </c>
      <c r="L346" s="262" t="s">
        <v>1087</v>
      </c>
    </row>
    <row r="347" spans="1:12" hidden="1">
      <c r="A347" s="287" t="s">
        <v>1098</v>
      </c>
      <c r="B347" s="288" t="s">
        <v>323</v>
      </c>
      <c r="C347" s="288" t="s">
        <v>18</v>
      </c>
      <c r="D347" s="288" t="s">
        <v>18</v>
      </c>
      <c r="E347" s="288" t="s">
        <v>849</v>
      </c>
      <c r="F347" s="270" t="s">
        <v>809</v>
      </c>
      <c r="G347" s="270" t="s">
        <v>347</v>
      </c>
      <c r="H347" s="270" t="s">
        <v>805</v>
      </c>
      <c r="I347" s="270" t="s">
        <v>804</v>
      </c>
      <c r="J347" s="270">
        <v>2024</v>
      </c>
      <c r="K347" s="304">
        <v>6500</v>
      </c>
      <c r="L347" s="262" t="s">
        <v>1087</v>
      </c>
    </row>
    <row r="348" spans="1:12" hidden="1">
      <c r="A348" s="287" t="s">
        <v>1096</v>
      </c>
      <c r="B348" s="288" t="s">
        <v>314</v>
      </c>
      <c r="C348" s="288" t="s">
        <v>18</v>
      </c>
      <c r="D348" s="288" t="s">
        <v>18</v>
      </c>
      <c r="E348" s="288" t="s">
        <v>305</v>
      </c>
      <c r="F348" s="270" t="s">
        <v>809</v>
      </c>
      <c r="G348" s="270" t="s">
        <v>347</v>
      </c>
      <c r="H348" s="270" t="s">
        <v>805</v>
      </c>
      <c r="I348" s="270" t="s">
        <v>804</v>
      </c>
      <c r="J348" s="270">
        <v>2024</v>
      </c>
      <c r="K348" s="304">
        <v>10500</v>
      </c>
      <c r="L348" s="262" t="s">
        <v>1088</v>
      </c>
    </row>
    <row r="349" spans="1:12" hidden="1">
      <c r="A349" s="298" t="s">
        <v>1096</v>
      </c>
      <c r="B349" s="288" t="s">
        <v>314</v>
      </c>
      <c r="C349" s="288" t="s">
        <v>18</v>
      </c>
      <c r="D349" s="288" t="s">
        <v>18</v>
      </c>
      <c r="E349" s="288" t="s">
        <v>305</v>
      </c>
      <c r="F349" s="270" t="s">
        <v>809</v>
      </c>
      <c r="G349" s="270" t="s">
        <v>347</v>
      </c>
      <c r="H349" s="270" t="s">
        <v>805</v>
      </c>
      <c r="I349" s="270" t="s">
        <v>804</v>
      </c>
      <c r="J349" s="270">
        <v>2024</v>
      </c>
      <c r="K349" s="304">
        <v>30000</v>
      </c>
      <c r="L349" s="280" t="s">
        <v>979</v>
      </c>
    </row>
    <row r="350" spans="1:12" hidden="1">
      <c r="A350" s="298" t="s">
        <v>1096</v>
      </c>
      <c r="B350" s="288" t="s">
        <v>323</v>
      </c>
      <c r="C350" s="288" t="s">
        <v>18</v>
      </c>
      <c r="D350" s="288" t="s">
        <v>18</v>
      </c>
      <c r="E350" s="288" t="s">
        <v>849</v>
      </c>
      <c r="F350" s="270" t="s">
        <v>809</v>
      </c>
      <c r="G350" s="270" t="s">
        <v>347</v>
      </c>
      <c r="H350" s="270" t="s">
        <v>805</v>
      </c>
      <c r="I350" s="270" t="s">
        <v>804</v>
      </c>
      <c r="J350" s="270">
        <v>2024</v>
      </c>
      <c r="K350" s="304">
        <v>768</v>
      </c>
      <c r="L350" s="280" t="s">
        <v>1089</v>
      </c>
    </row>
    <row r="351" spans="1:12" hidden="1">
      <c r="A351" s="287" t="s">
        <v>1096</v>
      </c>
      <c r="B351" s="288" t="s">
        <v>323</v>
      </c>
      <c r="C351" s="288" t="s">
        <v>18</v>
      </c>
      <c r="D351" s="288" t="s">
        <v>18</v>
      </c>
      <c r="E351" s="288" t="s">
        <v>849</v>
      </c>
      <c r="F351" s="270" t="s">
        <v>809</v>
      </c>
      <c r="G351" s="270" t="s">
        <v>347</v>
      </c>
      <c r="H351" s="270" t="s">
        <v>805</v>
      </c>
      <c r="I351" s="270" t="s">
        <v>804</v>
      </c>
      <c r="J351" s="270">
        <v>2024</v>
      </c>
      <c r="K351" s="304">
        <v>4000</v>
      </c>
      <c r="L351" s="262" t="s">
        <v>1090</v>
      </c>
    </row>
    <row r="352" spans="1:12" hidden="1">
      <c r="A352" s="291">
        <v>900</v>
      </c>
      <c r="B352" s="292" t="s">
        <v>107</v>
      </c>
      <c r="C352" s="292" t="s">
        <v>18</v>
      </c>
      <c r="D352" s="292" t="s">
        <v>19</v>
      </c>
      <c r="E352" s="292" t="s">
        <v>18</v>
      </c>
      <c r="F352" s="272" t="s">
        <v>809</v>
      </c>
      <c r="G352" s="272" t="s">
        <v>347</v>
      </c>
      <c r="H352" s="272" t="s">
        <v>805</v>
      </c>
      <c r="I352" s="272" t="s">
        <v>804</v>
      </c>
      <c r="J352" s="272">
        <v>2024</v>
      </c>
      <c r="K352" s="301">
        <v>1162700</v>
      </c>
      <c r="L352" s="264" t="s">
        <v>967</v>
      </c>
    </row>
    <row r="353" spans="1:12" hidden="1">
      <c r="A353" s="291">
        <v>900</v>
      </c>
      <c r="B353" s="292" t="s">
        <v>107</v>
      </c>
      <c r="C353" s="292" t="s">
        <v>18</v>
      </c>
      <c r="D353" s="292" t="s">
        <v>19</v>
      </c>
      <c r="E353" s="292" t="s">
        <v>18</v>
      </c>
      <c r="F353" s="272" t="s">
        <v>809</v>
      </c>
      <c r="G353" s="272" t="s">
        <v>347</v>
      </c>
      <c r="H353" s="272" t="s">
        <v>805</v>
      </c>
      <c r="I353" s="272" t="s">
        <v>804</v>
      </c>
      <c r="J353" s="272">
        <v>2024</v>
      </c>
      <c r="K353" s="301">
        <v>33100</v>
      </c>
      <c r="L353" s="264" t="s">
        <v>968</v>
      </c>
    </row>
    <row r="354" spans="1:12" hidden="1">
      <c r="A354" s="291">
        <v>900</v>
      </c>
      <c r="B354" s="292" t="s">
        <v>107</v>
      </c>
      <c r="C354" s="292" t="s">
        <v>18</v>
      </c>
      <c r="D354" s="292" t="s">
        <v>19</v>
      </c>
      <c r="E354" s="292" t="s">
        <v>18</v>
      </c>
      <c r="F354" s="272" t="s">
        <v>809</v>
      </c>
      <c r="G354" s="272" t="s">
        <v>347</v>
      </c>
      <c r="H354" s="272" t="s">
        <v>805</v>
      </c>
      <c r="I354" s="272" t="s">
        <v>804</v>
      </c>
      <c r="J354" s="272">
        <v>2024</v>
      </c>
      <c r="K354" s="301">
        <v>5900</v>
      </c>
      <c r="L354" s="264" t="s">
        <v>969</v>
      </c>
    </row>
    <row r="355" spans="1:12" hidden="1">
      <c r="A355" s="291">
        <v>900</v>
      </c>
      <c r="B355" s="292" t="s">
        <v>107</v>
      </c>
      <c r="C355" s="292" t="s">
        <v>18</v>
      </c>
      <c r="D355" s="292" t="s">
        <v>19</v>
      </c>
      <c r="E355" s="292" t="s">
        <v>18</v>
      </c>
      <c r="F355" s="272" t="s">
        <v>809</v>
      </c>
      <c r="G355" s="272" t="s">
        <v>347</v>
      </c>
      <c r="H355" s="272" t="s">
        <v>805</v>
      </c>
      <c r="I355" s="272" t="s">
        <v>804</v>
      </c>
      <c r="J355" s="272">
        <v>2024</v>
      </c>
      <c r="K355" s="301">
        <v>3000</v>
      </c>
      <c r="L355" s="264" t="s">
        <v>970</v>
      </c>
    </row>
    <row r="356" spans="1:12" hidden="1">
      <c r="A356" s="291">
        <v>900</v>
      </c>
      <c r="B356" s="292" t="s">
        <v>107</v>
      </c>
      <c r="C356" s="292" t="s">
        <v>18</v>
      </c>
      <c r="D356" s="292" t="s">
        <v>19</v>
      </c>
      <c r="E356" s="292" t="s">
        <v>18</v>
      </c>
      <c r="F356" s="272" t="s">
        <v>809</v>
      </c>
      <c r="G356" s="272" t="s">
        <v>347</v>
      </c>
      <c r="H356" s="272" t="s">
        <v>805</v>
      </c>
      <c r="I356" s="272" t="s">
        <v>804</v>
      </c>
      <c r="J356" s="272">
        <v>2024</v>
      </c>
      <c r="K356" s="301">
        <v>24700</v>
      </c>
      <c r="L356" s="264" t="s">
        <v>971</v>
      </c>
    </row>
    <row r="357" spans="1:12" hidden="1">
      <c r="A357" s="291">
        <v>900</v>
      </c>
      <c r="B357" s="292" t="s">
        <v>107</v>
      </c>
      <c r="C357" s="292" t="s">
        <v>18</v>
      </c>
      <c r="D357" s="292" t="s">
        <v>19</v>
      </c>
      <c r="E357" s="292" t="s">
        <v>18</v>
      </c>
      <c r="F357" s="272" t="s">
        <v>809</v>
      </c>
      <c r="G357" s="272" t="s">
        <v>347</v>
      </c>
      <c r="H357" s="272" t="s">
        <v>805</v>
      </c>
      <c r="I357" s="272" t="s">
        <v>804</v>
      </c>
      <c r="J357" s="272">
        <v>2024</v>
      </c>
      <c r="K357" s="301">
        <v>134050</v>
      </c>
      <c r="L357" s="264" t="s">
        <v>972</v>
      </c>
    </row>
    <row r="358" spans="1:12" hidden="1">
      <c r="A358" s="291">
        <v>900</v>
      </c>
      <c r="B358" s="292" t="s">
        <v>107</v>
      </c>
      <c r="C358" s="292" t="s">
        <v>18</v>
      </c>
      <c r="D358" s="292" t="s">
        <v>19</v>
      </c>
      <c r="E358" s="292" t="s">
        <v>18</v>
      </c>
      <c r="F358" s="272" t="s">
        <v>809</v>
      </c>
      <c r="G358" s="272" t="s">
        <v>347</v>
      </c>
      <c r="H358" s="272" t="s">
        <v>805</v>
      </c>
      <c r="I358" s="272" t="s">
        <v>804</v>
      </c>
      <c r="J358" s="272">
        <v>2024</v>
      </c>
      <c r="K358" s="301">
        <v>6200</v>
      </c>
      <c r="L358" s="264" t="s">
        <v>973</v>
      </c>
    </row>
    <row r="359" spans="1:12" hidden="1">
      <c r="A359" s="291">
        <v>900</v>
      </c>
      <c r="B359" s="292" t="s">
        <v>107</v>
      </c>
      <c r="C359" s="292" t="s">
        <v>18</v>
      </c>
      <c r="D359" s="292" t="s">
        <v>19</v>
      </c>
      <c r="E359" s="292" t="s">
        <v>18</v>
      </c>
      <c r="F359" s="272" t="s">
        <v>809</v>
      </c>
      <c r="G359" s="272" t="s">
        <v>347</v>
      </c>
      <c r="H359" s="272" t="s">
        <v>805</v>
      </c>
      <c r="I359" s="272" t="s">
        <v>804</v>
      </c>
      <c r="J359" s="272">
        <v>2024</v>
      </c>
      <c r="K359" s="301">
        <v>45017</v>
      </c>
      <c r="L359" s="264" t="s">
        <v>974</v>
      </c>
    </row>
    <row r="360" spans="1:12" hidden="1">
      <c r="A360" s="291">
        <v>900</v>
      </c>
      <c r="B360" s="292" t="s">
        <v>107</v>
      </c>
      <c r="C360" s="292" t="s">
        <v>18</v>
      </c>
      <c r="D360" s="292" t="s">
        <v>19</v>
      </c>
      <c r="E360" s="292" t="s">
        <v>18</v>
      </c>
      <c r="F360" s="272" t="s">
        <v>809</v>
      </c>
      <c r="G360" s="272" t="s">
        <v>347</v>
      </c>
      <c r="H360" s="272" t="s">
        <v>805</v>
      </c>
      <c r="I360" s="272" t="s">
        <v>804</v>
      </c>
      <c r="J360" s="272">
        <v>2024</v>
      </c>
      <c r="K360" s="301">
        <v>225000</v>
      </c>
      <c r="L360" s="264" t="s">
        <v>975</v>
      </c>
    </row>
    <row r="361" spans="1:12" hidden="1">
      <c r="A361" s="291">
        <v>900</v>
      </c>
      <c r="B361" s="292" t="s">
        <v>107</v>
      </c>
      <c r="C361" s="292" t="s">
        <v>18</v>
      </c>
      <c r="D361" s="292" t="s">
        <v>19</v>
      </c>
      <c r="E361" s="292" t="s">
        <v>18</v>
      </c>
      <c r="F361" s="272" t="s">
        <v>809</v>
      </c>
      <c r="G361" s="272" t="s">
        <v>347</v>
      </c>
      <c r="H361" s="272" t="s">
        <v>805</v>
      </c>
      <c r="I361" s="272" t="s">
        <v>804</v>
      </c>
      <c r="J361" s="272">
        <v>2024</v>
      </c>
      <c r="K361" s="301">
        <v>68119</v>
      </c>
      <c r="L361" s="281" t="s">
        <v>1510</v>
      </c>
    </row>
    <row r="362" spans="1:12" hidden="1">
      <c r="A362" s="291">
        <v>900</v>
      </c>
      <c r="B362" s="292" t="s">
        <v>107</v>
      </c>
      <c r="C362" s="292" t="s">
        <v>18</v>
      </c>
      <c r="D362" s="292" t="s">
        <v>19</v>
      </c>
      <c r="E362" s="292" t="s">
        <v>18</v>
      </c>
      <c r="F362" s="272" t="s">
        <v>809</v>
      </c>
      <c r="G362" s="272" t="s">
        <v>347</v>
      </c>
      <c r="H362" s="272" t="s">
        <v>805</v>
      </c>
      <c r="I362" s="272" t="s">
        <v>804</v>
      </c>
      <c r="J362" s="272">
        <v>2024</v>
      </c>
      <c r="K362" s="301">
        <v>33536</v>
      </c>
      <c r="L362" s="281" t="s">
        <v>1511</v>
      </c>
    </row>
    <row r="363" spans="1:12" hidden="1">
      <c r="A363" s="291">
        <v>900</v>
      </c>
      <c r="B363" s="292" t="s">
        <v>107</v>
      </c>
      <c r="C363" s="292" t="s">
        <v>18</v>
      </c>
      <c r="D363" s="292" t="s">
        <v>19</v>
      </c>
      <c r="E363" s="292" t="s">
        <v>18</v>
      </c>
      <c r="F363" s="272" t="s">
        <v>809</v>
      </c>
      <c r="G363" s="272" t="s">
        <v>347</v>
      </c>
      <c r="H363" s="272" t="s">
        <v>805</v>
      </c>
      <c r="I363" s="272" t="s">
        <v>804</v>
      </c>
      <c r="J363" s="272">
        <v>2024</v>
      </c>
      <c r="K363" s="301">
        <v>37996</v>
      </c>
      <c r="L363" s="281" t="s">
        <v>1512</v>
      </c>
    </row>
    <row r="364" spans="1:12" hidden="1">
      <c r="A364" s="291">
        <v>900</v>
      </c>
      <c r="B364" s="292" t="s">
        <v>107</v>
      </c>
      <c r="C364" s="292" t="s">
        <v>18</v>
      </c>
      <c r="D364" s="292" t="s">
        <v>13</v>
      </c>
      <c r="E364" s="292" t="s">
        <v>18</v>
      </c>
      <c r="F364" s="272" t="s">
        <v>809</v>
      </c>
      <c r="G364" s="272" t="s">
        <v>347</v>
      </c>
      <c r="H364" s="272" t="s">
        <v>805</v>
      </c>
      <c r="I364" s="272" t="s">
        <v>804</v>
      </c>
      <c r="J364" s="272">
        <v>2024</v>
      </c>
      <c r="K364" s="301">
        <v>62990</v>
      </c>
      <c r="L364" s="281" t="s">
        <v>1513</v>
      </c>
    </row>
    <row r="365" spans="1:12" hidden="1">
      <c r="A365" s="291">
        <v>900</v>
      </c>
      <c r="B365" s="292" t="s">
        <v>295</v>
      </c>
      <c r="C365" s="292" t="s">
        <v>18</v>
      </c>
      <c r="D365" s="292" t="s">
        <v>13</v>
      </c>
      <c r="E365" s="292" t="s">
        <v>18</v>
      </c>
      <c r="F365" s="272" t="s">
        <v>809</v>
      </c>
      <c r="G365" s="272" t="s">
        <v>347</v>
      </c>
      <c r="H365" s="272" t="s">
        <v>805</v>
      </c>
      <c r="I365" s="272" t="s">
        <v>804</v>
      </c>
      <c r="J365" s="272">
        <v>2024</v>
      </c>
      <c r="K365" s="301">
        <v>2000</v>
      </c>
      <c r="L365" s="281" t="s">
        <v>1514</v>
      </c>
    </row>
    <row r="366" spans="1:12" hidden="1">
      <c r="A366" s="291">
        <v>900</v>
      </c>
      <c r="B366" s="292" t="s">
        <v>295</v>
      </c>
      <c r="C366" s="292" t="s">
        <v>18</v>
      </c>
      <c r="D366" s="292" t="s">
        <v>13</v>
      </c>
      <c r="E366" s="292" t="s">
        <v>18</v>
      </c>
      <c r="F366" s="272" t="s">
        <v>809</v>
      </c>
      <c r="G366" s="272" t="s">
        <v>347</v>
      </c>
      <c r="H366" s="272" t="s">
        <v>805</v>
      </c>
      <c r="I366" s="272" t="s">
        <v>804</v>
      </c>
      <c r="J366" s="272">
        <v>2024</v>
      </c>
      <c r="K366" s="301">
        <v>3000</v>
      </c>
      <c r="L366" s="281" t="s">
        <v>1515</v>
      </c>
    </row>
    <row r="367" spans="1:12" hidden="1">
      <c r="A367" s="289" t="s">
        <v>980</v>
      </c>
      <c r="B367" s="290" t="s">
        <v>107</v>
      </c>
      <c r="C367" s="290" t="s">
        <v>18</v>
      </c>
      <c r="D367" s="290" t="s">
        <v>19</v>
      </c>
      <c r="E367" s="290" t="s">
        <v>18</v>
      </c>
      <c r="F367" s="271" t="s">
        <v>803</v>
      </c>
      <c r="G367" s="271" t="s">
        <v>347</v>
      </c>
      <c r="H367" s="271" t="s">
        <v>805</v>
      </c>
      <c r="I367" s="271" t="s">
        <v>804</v>
      </c>
      <c r="J367" s="271">
        <v>2024</v>
      </c>
      <c r="K367" s="300">
        <v>1162700</v>
      </c>
      <c r="L367" s="263" t="s">
        <v>967</v>
      </c>
    </row>
    <row r="368" spans="1:12" hidden="1">
      <c r="A368" s="289" t="s">
        <v>980</v>
      </c>
      <c r="B368" s="290" t="s">
        <v>107</v>
      </c>
      <c r="C368" s="290" t="s">
        <v>18</v>
      </c>
      <c r="D368" s="290" t="s">
        <v>19</v>
      </c>
      <c r="E368" s="290" t="s">
        <v>18</v>
      </c>
      <c r="F368" s="271" t="s">
        <v>803</v>
      </c>
      <c r="G368" s="271" t="s">
        <v>347</v>
      </c>
      <c r="H368" s="271" t="s">
        <v>805</v>
      </c>
      <c r="I368" s="271" t="s">
        <v>804</v>
      </c>
      <c r="J368" s="271">
        <v>2024</v>
      </c>
      <c r="K368" s="300">
        <v>33100</v>
      </c>
      <c r="L368" s="263" t="s">
        <v>968</v>
      </c>
    </row>
    <row r="369" spans="1:12" hidden="1">
      <c r="A369" s="289" t="s">
        <v>980</v>
      </c>
      <c r="B369" s="290" t="s">
        <v>107</v>
      </c>
      <c r="C369" s="290" t="s">
        <v>18</v>
      </c>
      <c r="D369" s="290" t="s">
        <v>19</v>
      </c>
      <c r="E369" s="290" t="s">
        <v>18</v>
      </c>
      <c r="F369" s="271" t="s">
        <v>803</v>
      </c>
      <c r="G369" s="271" t="s">
        <v>347</v>
      </c>
      <c r="H369" s="271" t="s">
        <v>805</v>
      </c>
      <c r="I369" s="271" t="s">
        <v>804</v>
      </c>
      <c r="J369" s="271">
        <v>2024</v>
      </c>
      <c r="K369" s="300">
        <v>5900</v>
      </c>
      <c r="L369" s="263" t="s">
        <v>969</v>
      </c>
    </row>
    <row r="370" spans="1:12" hidden="1">
      <c r="A370" s="289" t="s">
        <v>980</v>
      </c>
      <c r="B370" s="290" t="s">
        <v>107</v>
      </c>
      <c r="C370" s="290" t="s">
        <v>18</v>
      </c>
      <c r="D370" s="290" t="s">
        <v>19</v>
      </c>
      <c r="E370" s="290" t="s">
        <v>18</v>
      </c>
      <c r="F370" s="271" t="s">
        <v>803</v>
      </c>
      <c r="G370" s="271" t="s">
        <v>347</v>
      </c>
      <c r="H370" s="271" t="s">
        <v>805</v>
      </c>
      <c r="I370" s="271" t="s">
        <v>804</v>
      </c>
      <c r="J370" s="271">
        <v>2024</v>
      </c>
      <c r="K370" s="300">
        <v>3000</v>
      </c>
      <c r="L370" s="263" t="s">
        <v>970</v>
      </c>
    </row>
    <row r="371" spans="1:12" hidden="1">
      <c r="A371" s="289" t="s">
        <v>980</v>
      </c>
      <c r="B371" s="290" t="s">
        <v>107</v>
      </c>
      <c r="C371" s="290" t="s">
        <v>18</v>
      </c>
      <c r="D371" s="290" t="s">
        <v>19</v>
      </c>
      <c r="E371" s="290" t="s">
        <v>18</v>
      </c>
      <c r="F371" s="271" t="s">
        <v>803</v>
      </c>
      <c r="G371" s="271" t="s">
        <v>347</v>
      </c>
      <c r="H371" s="271" t="s">
        <v>805</v>
      </c>
      <c r="I371" s="271" t="s">
        <v>804</v>
      </c>
      <c r="J371" s="271">
        <v>2024</v>
      </c>
      <c r="K371" s="300">
        <v>24700</v>
      </c>
      <c r="L371" s="263" t="s">
        <v>971</v>
      </c>
    </row>
    <row r="372" spans="1:12" hidden="1">
      <c r="A372" s="289" t="s">
        <v>980</v>
      </c>
      <c r="B372" s="290" t="s">
        <v>107</v>
      </c>
      <c r="C372" s="290" t="s">
        <v>18</v>
      </c>
      <c r="D372" s="290" t="s">
        <v>19</v>
      </c>
      <c r="E372" s="290" t="s">
        <v>18</v>
      </c>
      <c r="F372" s="271" t="s">
        <v>803</v>
      </c>
      <c r="G372" s="271" t="s">
        <v>347</v>
      </c>
      <c r="H372" s="271" t="s">
        <v>805</v>
      </c>
      <c r="I372" s="271" t="s">
        <v>804</v>
      </c>
      <c r="J372" s="271">
        <v>2024</v>
      </c>
      <c r="K372" s="300">
        <v>134050</v>
      </c>
      <c r="L372" s="263" t="s">
        <v>972</v>
      </c>
    </row>
    <row r="373" spans="1:12" hidden="1">
      <c r="A373" s="289" t="s">
        <v>980</v>
      </c>
      <c r="B373" s="290" t="s">
        <v>107</v>
      </c>
      <c r="C373" s="290" t="s">
        <v>18</v>
      </c>
      <c r="D373" s="290" t="s">
        <v>19</v>
      </c>
      <c r="E373" s="290" t="s">
        <v>18</v>
      </c>
      <c r="F373" s="271" t="s">
        <v>803</v>
      </c>
      <c r="G373" s="271" t="s">
        <v>347</v>
      </c>
      <c r="H373" s="271" t="s">
        <v>805</v>
      </c>
      <c r="I373" s="271" t="s">
        <v>804</v>
      </c>
      <c r="J373" s="271">
        <v>2024</v>
      </c>
      <c r="K373" s="300">
        <v>6200</v>
      </c>
      <c r="L373" s="263" t="s">
        <v>973</v>
      </c>
    </row>
    <row r="374" spans="1:12" hidden="1">
      <c r="A374" s="289" t="s">
        <v>980</v>
      </c>
      <c r="B374" s="290" t="s">
        <v>107</v>
      </c>
      <c r="C374" s="290" t="s">
        <v>18</v>
      </c>
      <c r="D374" s="290" t="s">
        <v>19</v>
      </c>
      <c r="E374" s="290" t="s">
        <v>18</v>
      </c>
      <c r="F374" s="271" t="s">
        <v>803</v>
      </c>
      <c r="G374" s="271" t="s">
        <v>347</v>
      </c>
      <c r="H374" s="271" t="s">
        <v>805</v>
      </c>
      <c r="I374" s="271" t="s">
        <v>804</v>
      </c>
      <c r="J374" s="271">
        <v>2024</v>
      </c>
      <c r="K374" s="300">
        <v>45017</v>
      </c>
      <c r="L374" s="263" t="s">
        <v>974</v>
      </c>
    </row>
    <row r="375" spans="1:12" hidden="1">
      <c r="A375" s="289" t="s">
        <v>980</v>
      </c>
      <c r="B375" s="290" t="s">
        <v>107</v>
      </c>
      <c r="C375" s="290" t="s">
        <v>18</v>
      </c>
      <c r="D375" s="290" t="s">
        <v>19</v>
      </c>
      <c r="E375" s="290" t="s">
        <v>18</v>
      </c>
      <c r="F375" s="271" t="s">
        <v>803</v>
      </c>
      <c r="G375" s="271" t="s">
        <v>347</v>
      </c>
      <c r="H375" s="271" t="s">
        <v>805</v>
      </c>
      <c r="I375" s="271" t="s">
        <v>804</v>
      </c>
      <c r="J375" s="271">
        <v>2024</v>
      </c>
      <c r="K375" s="300">
        <v>225000</v>
      </c>
      <c r="L375" s="263" t="s">
        <v>975</v>
      </c>
    </row>
    <row r="376" spans="1:12" hidden="1">
      <c r="A376" s="289" t="s">
        <v>1096</v>
      </c>
      <c r="B376" s="290" t="s">
        <v>107</v>
      </c>
      <c r="C376" s="290" t="s">
        <v>18</v>
      </c>
      <c r="D376" s="290" t="s">
        <v>19</v>
      </c>
      <c r="E376" s="290" t="s">
        <v>18</v>
      </c>
      <c r="F376" s="271" t="s">
        <v>803</v>
      </c>
      <c r="G376" s="271" t="s">
        <v>347</v>
      </c>
      <c r="H376" s="271" t="s">
        <v>805</v>
      </c>
      <c r="I376" s="271" t="s">
        <v>804</v>
      </c>
      <c r="J376" s="271">
        <v>2024</v>
      </c>
      <c r="K376" s="300">
        <v>68119</v>
      </c>
      <c r="L376" s="263" t="s">
        <v>1510</v>
      </c>
    </row>
    <row r="377" spans="1:12" hidden="1">
      <c r="A377" s="297" t="s">
        <v>1097</v>
      </c>
      <c r="B377" s="290" t="s">
        <v>107</v>
      </c>
      <c r="C377" s="290" t="s">
        <v>18</v>
      </c>
      <c r="D377" s="290" t="s">
        <v>19</v>
      </c>
      <c r="E377" s="290" t="s">
        <v>18</v>
      </c>
      <c r="F377" s="271" t="s">
        <v>803</v>
      </c>
      <c r="G377" s="271" t="s">
        <v>347</v>
      </c>
      <c r="H377" s="271" t="s">
        <v>805</v>
      </c>
      <c r="I377" s="271" t="s">
        <v>804</v>
      </c>
      <c r="J377" s="271">
        <v>2024</v>
      </c>
      <c r="K377" s="300">
        <v>33536</v>
      </c>
      <c r="L377" s="282" t="s">
        <v>1511</v>
      </c>
    </row>
    <row r="378" spans="1:12" hidden="1">
      <c r="A378" s="297" t="s">
        <v>1098</v>
      </c>
      <c r="B378" s="290" t="s">
        <v>107</v>
      </c>
      <c r="C378" s="290" t="s">
        <v>18</v>
      </c>
      <c r="D378" s="290" t="s">
        <v>19</v>
      </c>
      <c r="E378" s="290" t="s">
        <v>18</v>
      </c>
      <c r="F378" s="271" t="s">
        <v>803</v>
      </c>
      <c r="G378" s="271" t="s">
        <v>347</v>
      </c>
      <c r="H378" s="271" t="s">
        <v>805</v>
      </c>
      <c r="I378" s="271" t="s">
        <v>804</v>
      </c>
      <c r="J378" s="271">
        <v>2024</v>
      </c>
      <c r="K378" s="300">
        <v>37996</v>
      </c>
      <c r="L378" s="282" t="s">
        <v>1512</v>
      </c>
    </row>
    <row r="379" spans="1:12" hidden="1">
      <c r="A379" s="297" t="s">
        <v>1099</v>
      </c>
      <c r="B379" s="290" t="s">
        <v>107</v>
      </c>
      <c r="C379" s="290" t="s">
        <v>18</v>
      </c>
      <c r="D379" s="290" t="s">
        <v>13</v>
      </c>
      <c r="E379" s="290" t="s">
        <v>18</v>
      </c>
      <c r="F379" s="271" t="s">
        <v>803</v>
      </c>
      <c r="G379" s="271" t="s">
        <v>347</v>
      </c>
      <c r="H379" s="271" t="s">
        <v>805</v>
      </c>
      <c r="I379" s="271" t="s">
        <v>804</v>
      </c>
      <c r="J379" s="271">
        <v>2024</v>
      </c>
      <c r="K379" s="300">
        <v>62990</v>
      </c>
      <c r="L379" s="282" t="s">
        <v>1513</v>
      </c>
    </row>
    <row r="380" spans="1:12" hidden="1">
      <c r="A380" s="297" t="s">
        <v>1100</v>
      </c>
      <c r="B380" s="290" t="s">
        <v>295</v>
      </c>
      <c r="C380" s="290" t="s">
        <v>18</v>
      </c>
      <c r="D380" s="290" t="s">
        <v>13</v>
      </c>
      <c r="E380" s="290" t="s">
        <v>18</v>
      </c>
      <c r="F380" s="271" t="s">
        <v>803</v>
      </c>
      <c r="G380" s="271" t="s">
        <v>347</v>
      </c>
      <c r="H380" s="271" t="s">
        <v>805</v>
      </c>
      <c r="I380" s="271" t="s">
        <v>804</v>
      </c>
      <c r="J380" s="271">
        <v>2024</v>
      </c>
      <c r="K380" s="300">
        <v>2000</v>
      </c>
      <c r="L380" s="282" t="s">
        <v>1514</v>
      </c>
    </row>
    <row r="381" spans="1:12" ht="13.5" hidden="1" thickBot="1">
      <c r="A381" s="295" t="s">
        <v>1101</v>
      </c>
      <c r="B381" s="296" t="s">
        <v>295</v>
      </c>
      <c r="C381" s="296" t="s">
        <v>18</v>
      </c>
      <c r="D381" s="296" t="s">
        <v>13</v>
      </c>
      <c r="E381" s="296" t="s">
        <v>18</v>
      </c>
      <c r="F381" s="271" t="s">
        <v>803</v>
      </c>
      <c r="G381" s="274" t="s">
        <v>347</v>
      </c>
      <c r="H381" s="274" t="s">
        <v>805</v>
      </c>
      <c r="I381" s="274" t="s">
        <v>804</v>
      </c>
      <c r="J381" s="274">
        <v>2024</v>
      </c>
      <c r="K381" s="306">
        <v>3000</v>
      </c>
      <c r="L381" s="266" t="s">
        <v>1515</v>
      </c>
    </row>
    <row r="382" spans="1:12" hidden="1">
      <c r="A382" s="285" t="s">
        <v>996</v>
      </c>
      <c r="B382" s="286" t="s">
        <v>323</v>
      </c>
      <c r="C382" s="286" t="s">
        <v>18</v>
      </c>
      <c r="D382" s="286" t="s">
        <v>18</v>
      </c>
      <c r="E382" s="286" t="s">
        <v>849</v>
      </c>
      <c r="F382" s="268" t="s">
        <v>809</v>
      </c>
      <c r="G382" s="268" t="s">
        <v>347</v>
      </c>
      <c r="H382" s="268" t="s">
        <v>805</v>
      </c>
      <c r="I382" s="268" t="s">
        <v>804</v>
      </c>
      <c r="J382" s="268">
        <v>2024</v>
      </c>
      <c r="K382" s="303">
        <v>7500</v>
      </c>
      <c r="L382" s="260" t="s">
        <v>981</v>
      </c>
    </row>
    <row r="383" spans="1:12" hidden="1">
      <c r="A383" s="287" t="s">
        <v>996</v>
      </c>
      <c r="B383" s="288" t="s">
        <v>323</v>
      </c>
      <c r="C383" s="288" t="s">
        <v>18</v>
      </c>
      <c r="D383" s="288" t="s">
        <v>18</v>
      </c>
      <c r="E383" s="288" t="s">
        <v>849</v>
      </c>
      <c r="F383" s="270" t="s">
        <v>809</v>
      </c>
      <c r="G383" s="270" t="s">
        <v>347</v>
      </c>
      <c r="H383" s="270" t="s">
        <v>805</v>
      </c>
      <c r="I383" s="270" t="s">
        <v>804</v>
      </c>
      <c r="J383" s="270">
        <v>2024</v>
      </c>
      <c r="K383" s="304">
        <v>4800</v>
      </c>
      <c r="L383" s="262" t="s">
        <v>982</v>
      </c>
    </row>
    <row r="384" spans="1:12" hidden="1">
      <c r="A384" s="287" t="s">
        <v>996</v>
      </c>
      <c r="B384" s="288" t="s">
        <v>323</v>
      </c>
      <c r="C384" s="288" t="s">
        <v>18</v>
      </c>
      <c r="D384" s="288" t="s">
        <v>18</v>
      </c>
      <c r="E384" s="288" t="s">
        <v>849</v>
      </c>
      <c r="F384" s="270" t="s">
        <v>809</v>
      </c>
      <c r="G384" s="270" t="s">
        <v>347</v>
      </c>
      <c r="H384" s="270" t="s">
        <v>805</v>
      </c>
      <c r="I384" s="270" t="s">
        <v>804</v>
      </c>
      <c r="J384" s="270">
        <v>2024</v>
      </c>
      <c r="K384" s="304">
        <v>70000</v>
      </c>
      <c r="L384" s="262" t="s">
        <v>983</v>
      </c>
    </row>
    <row r="385" spans="1:12" hidden="1">
      <c r="A385" s="287" t="s">
        <v>996</v>
      </c>
      <c r="B385" s="288" t="s">
        <v>323</v>
      </c>
      <c r="C385" s="288" t="s">
        <v>18</v>
      </c>
      <c r="D385" s="288" t="s">
        <v>18</v>
      </c>
      <c r="E385" s="288" t="s">
        <v>849</v>
      </c>
      <c r="F385" s="270" t="s">
        <v>809</v>
      </c>
      <c r="G385" s="270" t="s">
        <v>347</v>
      </c>
      <c r="H385" s="270" t="s">
        <v>805</v>
      </c>
      <c r="I385" s="270" t="s">
        <v>804</v>
      </c>
      <c r="J385" s="270">
        <v>2024</v>
      </c>
      <c r="K385" s="304">
        <v>200</v>
      </c>
      <c r="L385" s="262" t="s">
        <v>984</v>
      </c>
    </row>
    <row r="386" spans="1:12" hidden="1">
      <c r="A386" s="287" t="s">
        <v>996</v>
      </c>
      <c r="B386" s="288" t="s">
        <v>314</v>
      </c>
      <c r="C386" s="288" t="s">
        <v>18</v>
      </c>
      <c r="D386" s="288" t="s">
        <v>18</v>
      </c>
      <c r="E386" s="288" t="s">
        <v>305</v>
      </c>
      <c r="F386" s="270" t="s">
        <v>809</v>
      </c>
      <c r="G386" s="270" t="s">
        <v>347</v>
      </c>
      <c r="H386" s="270" t="s">
        <v>805</v>
      </c>
      <c r="I386" s="270" t="s">
        <v>804</v>
      </c>
      <c r="J386" s="270">
        <v>2024</v>
      </c>
      <c r="K386" s="304">
        <v>6500</v>
      </c>
      <c r="L386" s="262" t="s">
        <v>985</v>
      </c>
    </row>
    <row r="387" spans="1:12" hidden="1">
      <c r="A387" s="287" t="s">
        <v>996</v>
      </c>
      <c r="B387" s="288" t="s">
        <v>314</v>
      </c>
      <c r="C387" s="288" t="s">
        <v>18</v>
      </c>
      <c r="D387" s="288" t="s">
        <v>18</v>
      </c>
      <c r="E387" s="288" t="s">
        <v>305</v>
      </c>
      <c r="F387" s="270" t="s">
        <v>809</v>
      </c>
      <c r="G387" s="270" t="s">
        <v>347</v>
      </c>
      <c r="H387" s="270" t="s">
        <v>805</v>
      </c>
      <c r="I387" s="270" t="s">
        <v>804</v>
      </c>
      <c r="J387" s="270">
        <v>2024</v>
      </c>
      <c r="K387" s="304">
        <v>32000</v>
      </c>
      <c r="L387" s="262" t="s">
        <v>986</v>
      </c>
    </row>
    <row r="388" spans="1:12" hidden="1">
      <c r="A388" s="287" t="s">
        <v>996</v>
      </c>
      <c r="B388" s="288" t="s">
        <v>323</v>
      </c>
      <c r="C388" s="288" t="s">
        <v>18</v>
      </c>
      <c r="D388" s="288" t="s">
        <v>18</v>
      </c>
      <c r="E388" s="288" t="s">
        <v>849</v>
      </c>
      <c r="F388" s="270" t="s">
        <v>809</v>
      </c>
      <c r="G388" s="270" t="s">
        <v>347</v>
      </c>
      <c r="H388" s="270" t="s">
        <v>805</v>
      </c>
      <c r="I388" s="270" t="s">
        <v>804</v>
      </c>
      <c r="J388" s="270">
        <v>2024</v>
      </c>
      <c r="K388" s="304">
        <v>599</v>
      </c>
      <c r="L388" s="262" t="s">
        <v>987</v>
      </c>
    </row>
    <row r="389" spans="1:12" hidden="1">
      <c r="A389" s="287" t="s">
        <v>996</v>
      </c>
      <c r="B389" s="288" t="s">
        <v>323</v>
      </c>
      <c r="C389" s="288" t="s">
        <v>18</v>
      </c>
      <c r="D389" s="288" t="s">
        <v>18</v>
      </c>
      <c r="E389" s="288" t="s">
        <v>849</v>
      </c>
      <c r="F389" s="270" t="s">
        <v>809</v>
      </c>
      <c r="G389" s="270" t="s">
        <v>347</v>
      </c>
      <c r="H389" s="270" t="s">
        <v>805</v>
      </c>
      <c r="I389" s="270" t="s">
        <v>804</v>
      </c>
      <c r="J389" s="270">
        <v>2024</v>
      </c>
      <c r="K389" s="304">
        <v>595</v>
      </c>
      <c r="L389" s="262" t="s">
        <v>988</v>
      </c>
    </row>
    <row r="390" spans="1:12" hidden="1">
      <c r="A390" s="287" t="s">
        <v>996</v>
      </c>
      <c r="B390" s="288" t="s">
        <v>323</v>
      </c>
      <c r="C390" s="288" t="s">
        <v>18</v>
      </c>
      <c r="D390" s="288" t="s">
        <v>18</v>
      </c>
      <c r="E390" s="288" t="s">
        <v>849</v>
      </c>
      <c r="F390" s="270" t="s">
        <v>809</v>
      </c>
      <c r="G390" s="270" t="s">
        <v>347</v>
      </c>
      <c r="H390" s="270" t="s">
        <v>805</v>
      </c>
      <c r="I390" s="270" t="s">
        <v>804</v>
      </c>
      <c r="J390" s="270">
        <v>2024</v>
      </c>
      <c r="K390" s="304">
        <v>1023</v>
      </c>
      <c r="L390" s="262" t="s">
        <v>989</v>
      </c>
    </row>
    <row r="391" spans="1:12" hidden="1">
      <c r="A391" s="287" t="s">
        <v>996</v>
      </c>
      <c r="B391" s="288" t="s">
        <v>323</v>
      </c>
      <c r="C391" s="288" t="s">
        <v>18</v>
      </c>
      <c r="D391" s="288" t="s">
        <v>18</v>
      </c>
      <c r="E391" s="288" t="s">
        <v>849</v>
      </c>
      <c r="F391" s="270" t="s">
        <v>809</v>
      </c>
      <c r="G391" s="270" t="s">
        <v>347</v>
      </c>
      <c r="H391" s="270" t="s">
        <v>805</v>
      </c>
      <c r="I391" s="270" t="s">
        <v>804</v>
      </c>
      <c r="J391" s="270">
        <v>2024</v>
      </c>
      <c r="K391" s="304">
        <v>6516</v>
      </c>
      <c r="L391" s="262" t="s">
        <v>990</v>
      </c>
    </row>
    <row r="392" spans="1:12" hidden="1">
      <c r="A392" s="287" t="s">
        <v>996</v>
      </c>
      <c r="B392" s="288" t="s">
        <v>323</v>
      </c>
      <c r="C392" s="288" t="s">
        <v>18</v>
      </c>
      <c r="D392" s="288" t="s">
        <v>18</v>
      </c>
      <c r="E392" s="288" t="s">
        <v>849</v>
      </c>
      <c r="F392" s="270" t="s">
        <v>809</v>
      </c>
      <c r="G392" s="270" t="s">
        <v>347</v>
      </c>
      <c r="H392" s="270" t="s">
        <v>805</v>
      </c>
      <c r="I392" s="270" t="s">
        <v>804</v>
      </c>
      <c r="J392" s="270">
        <v>2024</v>
      </c>
      <c r="K392" s="304">
        <v>943</v>
      </c>
      <c r="L392" s="262" t="s">
        <v>991</v>
      </c>
    </row>
    <row r="393" spans="1:12" hidden="1">
      <c r="A393" s="287" t="s">
        <v>996</v>
      </c>
      <c r="B393" s="288" t="s">
        <v>323</v>
      </c>
      <c r="C393" s="288" t="s">
        <v>18</v>
      </c>
      <c r="D393" s="288" t="s">
        <v>18</v>
      </c>
      <c r="E393" s="288" t="s">
        <v>849</v>
      </c>
      <c r="F393" s="270" t="s">
        <v>809</v>
      </c>
      <c r="G393" s="270" t="s">
        <v>347</v>
      </c>
      <c r="H393" s="270" t="s">
        <v>805</v>
      </c>
      <c r="I393" s="270" t="s">
        <v>804</v>
      </c>
      <c r="J393" s="270">
        <v>2024</v>
      </c>
      <c r="K393" s="304">
        <v>6012</v>
      </c>
      <c r="L393" s="262" t="s">
        <v>992</v>
      </c>
    </row>
    <row r="394" spans="1:12" hidden="1">
      <c r="A394" s="287" t="s">
        <v>996</v>
      </c>
      <c r="B394" s="288" t="s">
        <v>323</v>
      </c>
      <c r="C394" s="288" t="s">
        <v>18</v>
      </c>
      <c r="D394" s="288" t="s">
        <v>18</v>
      </c>
      <c r="E394" s="288" t="s">
        <v>849</v>
      </c>
      <c r="F394" s="270" t="s">
        <v>809</v>
      </c>
      <c r="G394" s="270" t="s">
        <v>347</v>
      </c>
      <c r="H394" s="270" t="s">
        <v>805</v>
      </c>
      <c r="I394" s="270" t="s">
        <v>804</v>
      </c>
      <c r="J394" s="270">
        <v>2024</v>
      </c>
      <c r="K394" s="304">
        <v>702</v>
      </c>
      <c r="L394" s="262" t="s">
        <v>993</v>
      </c>
    </row>
    <row r="395" spans="1:12" hidden="1">
      <c r="A395" s="287" t="s">
        <v>996</v>
      </c>
      <c r="B395" s="288" t="s">
        <v>323</v>
      </c>
      <c r="C395" s="288" t="s">
        <v>18</v>
      </c>
      <c r="D395" s="288" t="s">
        <v>18</v>
      </c>
      <c r="E395" s="288" t="s">
        <v>849</v>
      </c>
      <c r="F395" s="270" t="s">
        <v>809</v>
      </c>
      <c r="G395" s="270" t="s">
        <v>347</v>
      </c>
      <c r="H395" s="270" t="s">
        <v>805</v>
      </c>
      <c r="I395" s="270" t="s">
        <v>804</v>
      </c>
      <c r="J395" s="270">
        <v>2024</v>
      </c>
      <c r="K395" s="304">
        <v>4164</v>
      </c>
      <c r="L395" s="262" t="s">
        <v>994</v>
      </c>
    </row>
    <row r="396" spans="1:12" hidden="1">
      <c r="A396" s="287" t="s">
        <v>996</v>
      </c>
      <c r="B396" s="288" t="s">
        <v>323</v>
      </c>
      <c r="C396" s="288" t="s">
        <v>18</v>
      </c>
      <c r="D396" s="288" t="s">
        <v>18</v>
      </c>
      <c r="E396" s="288" t="s">
        <v>849</v>
      </c>
      <c r="F396" s="270" t="s">
        <v>809</v>
      </c>
      <c r="G396" s="270" t="s">
        <v>347</v>
      </c>
      <c r="H396" s="270" t="s">
        <v>805</v>
      </c>
      <c r="I396" s="270" t="s">
        <v>804</v>
      </c>
      <c r="J396" s="270">
        <v>2024</v>
      </c>
      <c r="K396" s="304">
        <v>734</v>
      </c>
      <c r="L396" s="262" t="s">
        <v>995</v>
      </c>
    </row>
    <row r="397" spans="1:12" hidden="1">
      <c r="A397" s="291">
        <v>900</v>
      </c>
      <c r="B397" s="292" t="s">
        <v>107</v>
      </c>
      <c r="C397" s="292" t="s">
        <v>18</v>
      </c>
      <c r="D397" s="292" t="s">
        <v>19</v>
      </c>
      <c r="E397" s="292" t="s">
        <v>18</v>
      </c>
      <c r="F397" s="272" t="s">
        <v>809</v>
      </c>
      <c r="G397" s="272" t="s">
        <v>347</v>
      </c>
      <c r="H397" s="272" t="s">
        <v>805</v>
      </c>
      <c r="I397" s="272" t="s">
        <v>804</v>
      </c>
      <c r="J397" s="272">
        <v>2024</v>
      </c>
      <c r="K397" s="301">
        <v>1278200</v>
      </c>
      <c r="L397" s="264" t="s">
        <v>967</v>
      </c>
    </row>
    <row r="398" spans="1:12" hidden="1">
      <c r="A398" s="291">
        <v>900</v>
      </c>
      <c r="B398" s="292" t="s">
        <v>107</v>
      </c>
      <c r="C398" s="292" t="s">
        <v>18</v>
      </c>
      <c r="D398" s="292" t="s">
        <v>19</v>
      </c>
      <c r="E398" s="292" t="s">
        <v>18</v>
      </c>
      <c r="F398" s="272" t="s">
        <v>809</v>
      </c>
      <c r="G398" s="272" t="s">
        <v>347</v>
      </c>
      <c r="H398" s="272" t="s">
        <v>805</v>
      </c>
      <c r="I398" s="272" t="s">
        <v>804</v>
      </c>
      <c r="J398" s="272">
        <v>2024</v>
      </c>
      <c r="K398" s="301">
        <v>37500</v>
      </c>
      <c r="L398" s="264" t="s">
        <v>968</v>
      </c>
    </row>
    <row r="399" spans="1:12" hidden="1">
      <c r="A399" s="291">
        <v>900</v>
      </c>
      <c r="B399" s="292" t="s">
        <v>107</v>
      </c>
      <c r="C399" s="292" t="s">
        <v>18</v>
      </c>
      <c r="D399" s="292" t="s">
        <v>19</v>
      </c>
      <c r="E399" s="292" t="s">
        <v>18</v>
      </c>
      <c r="F399" s="272" t="s">
        <v>809</v>
      </c>
      <c r="G399" s="272" t="s">
        <v>347</v>
      </c>
      <c r="H399" s="272" t="s">
        <v>805</v>
      </c>
      <c r="I399" s="272" t="s">
        <v>804</v>
      </c>
      <c r="J399" s="272">
        <v>2024</v>
      </c>
      <c r="K399" s="301">
        <v>8800</v>
      </c>
      <c r="L399" s="264" t="s">
        <v>969</v>
      </c>
    </row>
    <row r="400" spans="1:12" hidden="1">
      <c r="A400" s="291">
        <v>900</v>
      </c>
      <c r="B400" s="292" t="s">
        <v>107</v>
      </c>
      <c r="C400" s="292" t="s">
        <v>18</v>
      </c>
      <c r="D400" s="292" t="s">
        <v>19</v>
      </c>
      <c r="E400" s="292" t="s">
        <v>18</v>
      </c>
      <c r="F400" s="272" t="s">
        <v>809</v>
      </c>
      <c r="G400" s="272" t="s">
        <v>347</v>
      </c>
      <c r="H400" s="272" t="s">
        <v>805</v>
      </c>
      <c r="I400" s="272" t="s">
        <v>804</v>
      </c>
      <c r="J400" s="272">
        <v>2024</v>
      </c>
      <c r="K400" s="301">
        <v>4300</v>
      </c>
      <c r="L400" s="264" t="s">
        <v>970</v>
      </c>
    </row>
    <row r="401" spans="1:12" hidden="1">
      <c r="A401" s="291">
        <v>900</v>
      </c>
      <c r="B401" s="292" t="s">
        <v>107</v>
      </c>
      <c r="C401" s="292" t="s">
        <v>18</v>
      </c>
      <c r="D401" s="292" t="s">
        <v>19</v>
      </c>
      <c r="E401" s="292" t="s">
        <v>18</v>
      </c>
      <c r="F401" s="272" t="s">
        <v>809</v>
      </c>
      <c r="G401" s="272" t="s">
        <v>347</v>
      </c>
      <c r="H401" s="272" t="s">
        <v>805</v>
      </c>
      <c r="I401" s="272" t="s">
        <v>804</v>
      </c>
      <c r="J401" s="272">
        <v>2024</v>
      </c>
      <c r="K401" s="301">
        <v>28500</v>
      </c>
      <c r="L401" s="264" t="s">
        <v>971</v>
      </c>
    </row>
    <row r="402" spans="1:12" hidden="1">
      <c r="A402" s="291">
        <v>900</v>
      </c>
      <c r="B402" s="292" t="s">
        <v>107</v>
      </c>
      <c r="C402" s="292" t="s">
        <v>18</v>
      </c>
      <c r="D402" s="292" t="s">
        <v>19</v>
      </c>
      <c r="E402" s="292" t="s">
        <v>18</v>
      </c>
      <c r="F402" s="272" t="s">
        <v>809</v>
      </c>
      <c r="G402" s="272" t="s">
        <v>347</v>
      </c>
      <c r="H402" s="272" t="s">
        <v>805</v>
      </c>
      <c r="I402" s="272" t="s">
        <v>804</v>
      </c>
      <c r="J402" s="272">
        <v>2024</v>
      </c>
      <c r="K402" s="301">
        <v>222477</v>
      </c>
      <c r="L402" s="264" t="s">
        <v>972</v>
      </c>
    </row>
    <row r="403" spans="1:12" hidden="1">
      <c r="A403" s="291">
        <v>900</v>
      </c>
      <c r="B403" s="292" t="s">
        <v>107</v>
      </c>
      <c r="C403" s="292" t="s">
        <v>18</v>
      </c>
      <c r="D403" s="292" t="s">
        <v>19</v>
      </c>
      <c r="E403" s="292" t="s">
        <v>18</v>
      </c>
      <c r="F403" s="272" t="s">
        <v>809</v>
      </c>
      <c r="G403" s="272" t="s">
        <v>347</v>
      </c>
      <c r="H403" s="272" t="s">
        <v>805</v>
      </c>
      <c r="I403" s="272" t="s">
        <v>804</v>
      </c>
      <c r="J403" s="272">
        <v>2024</v>
      </c>
      <c r="K403" s="301">
        <v>5500</v>
      </c>
      <c r="L403" s="264" t="s">
        <v>973</v>
      </c>
    </row>
    <row r="404" spans="1:12" hidden="1">
      <c r="A404" s="291">
        <v>900</v>
      </c>
      <c r="B404" s="292" t="s">
        <v>107</v>
      </c>
      <c r="C404" s="292" t="s">
        <v>18</v>
      </c>
      <c r="D404" s="292" t="s">
        <v>19</v>
      </c>
      <c r="E404" s="292" t="s">
        <v>18</v>
      </c>
      <c r="F404" s="272" t="s">
        <v>809</v>
      </c>
      <c r="G404" s="272" t="s">
        <v>347</v>
      </c>
      <c r="H404" s="272" t="s">
        <v>805</v>
      </c>
      <c r="I404" s="272" t="s">
        <v>804</v>
      </c>
      <c r="J404" s="272">
        <v>2024</v>
      </c>
      <c r="K404" s="301">
        <v>14000</v>
      </c>
      <c r="L404" s="264" t="s">
        <v>974</v>
      </c>
    </row>
    <row r="405" spans="1:12" hidden="1">
      <c r="A405" s="291">
        <v>900</v>
      </c>
      <c r="B405" s="292" t="s">
        <v>107</v>
      </c>
      <c r="C405" s="292" t="s">
        <v>18</v>
      </c>
      <c r="D405" s="292" t="s">
        <v>19</v>
      </c>
      <c r="E405" s="292" t="s">
        <v>18</v>
      </c>
      <c r="F405" s="272" t="s">
        <v>809</v>
      </c>
      <c r="G405" s="272" t="s">
        <v>347</v>
      </c>
      <c r="H405" s="272" t="s">
        <v>805</v>
      </c>
      <c r="I405" s="272" t="s">
        <v>804</v>
      </c>
      <c r="J405" s="272">
        <v>2024</v>
      </c>
      <c r="K405" s="301">
        <v>139140</v>
      </c>
      <c r="L405" s="264" t="s">
        <v>975</v>
      </c>
    </row>
    <row r="406" spans="1:12" hidden="1">
      <c r="A406" s="291">
        <v>900</v>
      </c>
      <c r="B406" s="292" t="s">
        <v>107</v>
      </c>
      <c r="C406" s="292" t="s">
        <v>18</v>
      </c>
      <c r="D406" s="292" t="s">
        <v>13</v>
      </c>
      <c r="E406" s="292" t="s">
        <v>18</v>
      </c>
      <c r="F406" s="272" t="s">
        <v>809</v>
      </c>
      <c r="G406" s="272" t="s">
        <v>347</v>
      </c>
      <c r="H406" s="272" t="s">
        <v>805</v>
      </c>
      <c r="I406" s="272" t="s">
        <v>804</v>
      </c>
      <c r="J406" s="272">
        <v>2024</v>
      </c>
      <c r="K406" s="301">
        <v>82288</v>
      </c>
      <c r="L406" s="281" t="s">
        <v>1516</v>
      </c>
    </row>
    <row r="407" spans="1:12" hidden="1">
      <c r="A407" s="291">
        <v>900</v>
      </c>
      <c r="B407" s="292" t="s">
        <v>107</v>
      </c>
      <c r="C407" s="292" t="s">
        <v>18</v>
      </c>
      <c r="D407" s="292" t="s">
        <v>13</v>
      </c>
      <c r="E407" s="292" t="s">
        <v>18</v>
      </c>
      <c r="F407" s="272" t="s">
        <v>809</v>
      </c>
      <c r="G407" s="272" t="s">
        <v>347</v>
      </c>
      <c r="H407" s="272" t="s">
        <v>805</v>
      </c>
      <c r="I407" s="272" t="s">
        <v>804</v>
      </c>
      <c r="J407" s="272">
        <v>2024</v>
      </c>
      <c r="K407" s="301">
        <v>35000</v>
      </c>
      <c r="L407" s="281" t="s">
        <v>1517</v>
      </c>
    </row>
    <row r="408" spans="1:12">
      <c r="A408" s="291">
        <v>900</v>
      </c>
      <c r="B408" s="292" t="s">
        <v>273</v>
      </c>
      <c r="C408" s="292" t="s">
        <v>18</v>
      </c>
      <c r="D408" s="292" t="s">
        <v>13</v>
      </c>
      <c r="E408" s="292" t="s">
        <v>18</v>
      </c>
      <c r="F408" s="272" t="s">
        <v>809</v>
      </c>
      <c r="G408" s="272" t="s">
        <v>347</v>
      </c>
      <c r="H408" s="272" t="s">
        <v>805</v>
      </c>
      <c r="I408" s="272" t="s">
        <v>804</v>
      </c>
      <c r="J408" s="272">
        <v>2024</v>
      </c>
      <c r="K408" s="301">
        <v>15000</v>
      </c>
      <c r="L408" s="281" t="s">
        <v>1517</v>
      </c>
    </row>
    <row r="409" spans="1:12" hidden="1">
      <c r="A409" s="291">
        <v>900</v>
      </c>
      <c r="B409" s="292" t="s">
        <v>295</v>
      </c>
      <c r="C409" s="292" t="s">
        <v>18</v>
      </c>
      <c r="D409" s="292" t="s">
        <v>13</v>
      </c>
      <c r="E409" s="292" t="s">
        <v>18</v>
      </c>
      <c r="F409" s="272" t="s">
        <v>809</v>
      </c>
      <c r="G409" s="272" t="s">
        <v>347</v>
      </c>
      <c r="H409" s="272" t="s">
        <v>805</v>
      </c>
      <c r="I409" s="272" t="s">
        <v>804</v>
      </c>
      <c r="J409" s="272">
        <v>2024</v>
      </c>
      <c r="K409" s="301">
        <v>10000</v>
      </c>
      <c r="L409" s="281" t="s">
        <v>1518</v>
      </c>
    </row>
    <row r="410" spans="1:12" hidden="1">
      <c r="A410" s="291">
        <v>900</v>
      </c>
      <c r="B410" s="292" t="s">
        <v>107</v>
      </c>
      <c r="C410" s="292" t="s">
        <v>18</v>
      </c>
      <c r="D410" s="292" t="s">
        <v>19</v>
      </c>
      <c r="E410" s="292" t="s">
        <v>18</v>
      </c>
      <c r="F410" s="272" t="s">
        <v>809</v>
      </c>
      <c r="G410" s="272" t="s">
        <v>347</v>
      </c>
      <c r="H410" s="272" t="s">
        <v>805</v>
      </c>
      <c r="I410" s="272" t="s">
        <v>804</v>
      </c>
      <c r="J410" s="272">
        <v>2024</v>
      </c>
      <c r="K410" s="301">
        <v>144878</v>
      </c>
      <c r="L410" s="281" t="s">
        <v>996</v>
      </c>
    </row>
    <row r="411" spans="1:12">
      <c r="A411" s="291">
        <v>900</v>
      </c>
      <c r="B411" s="292" t="s">
        <v>273</v>
      </c>
      <c r="C411" s="292" t="s">
        <v>18</v>
      </c>
      <c r="D411" s="292" t="s">
        <v>19</v>
      </c>
      <c r="E411" s="292" t="s">
        <v>18</v>
      </c>
      <c r="F411" s="272" t="s">
        <v>809</v>
      </c>
      <c r="G411" s="272" t="s">
        <v>347</v>
      </c>
      <c r="H411" s="272" t="s">
        <v>805</v>
      </c>
      <c r="I411" s="272" t="s">
        <v>804</v>
      </c>
      <c r="J411" s="272">
        <v>2024</v>
      </c>
      <c r="K411" s="301">
        <v>35000</v>
      </c>
      <c r="L411" s="281" t="s">
        <v>996</v>
      </c>
    </row>
    <row r="412" spans="1:12" hidden="1">
      <c r="A412" s="291">
        <v>900</v>
      </c>
      <c r="B412" s="292" t="s">
        <v>107</v>
      </c>
      <c r="C412" s="292" t="s">
        <v>18</v>
      </c>
      <c r="D412" s="292" t="s">
        <v>19</v>
      </c>
      <c r="E412" s="292" t="s">
        <v>18</v>
      </c>
      <c r="F412" s="272" t="s">
        <v>809</v>
      </c>
      <c r="G412" s="272" t="s">
        <v>347</v>
      </c>
      <c r="H412" s="272" t="s">
        <v>805</v>
      </c>
      <c r="I412" s="272" t="s">
        <v>804</v>
      </c>
      <c r="J412" s="272">
        <v>2024</v>
      </c>
      <c r="K412" s="301">
        <v>27000</v>
      </c>
      <c r="L412" s="281" t="s">
        <v>1519</v>
      </c>
    </row>
    <row r="413" spans="1:12" hidden="1">
      <c r="A413" s="291">
        <v>900</v>
      </c>
      <c r="B413" s="292" t="s">
        <v>107</v>
      </c>
      <c r="C413" s="292" t="s">
        <v>18</v>
      </c>
      <c r="D413" s="292" t="s">
        <v>19</v>
      </c>
      <c r="E413" s="292" t="s">
        <v>18</v>
      </c>
      <c r="F413" s="272" t="s">
        <v>809</v>
      </c>
      <c r="G413" s="272" t="s">
        <v>347</v>
      </c>
      <c r="H413" s="272" t="s">
        <v>805</v>
      </c>
      <c r="I413" s="272" t="s">
        <v>804</v>
      </c>
      <c r="J413" s="272">
        <v>2024</v>
      </c>
      <c r="K413" s="301">
        <v>36000</v>
      </c>
      <c r="L413" s="281" t="s">
        <v>1520</v>
      </c>
    </row>
    <row r="414" spans="1:12" hidden="1">
      <c r="A414" s="289" t="s">
        <v>996</v>
      </c>
      <c r="B414" s="290" t="s">
        <v>107</v>
      </c>
      <c r="C414" s="290" t="s">
        <v>18</v>
      </c>
      <c r="D414" s="290" t="s">
        <v>19</v>
      </c>
      <c r="E414" s="290" t="s">
        <v>18</v>
      </c>
      <c r="F414" s="271" t="s">
        <v>803</v>
      </c>
      <c r="G414" s="271" t="s">
        <v>347</v>
      </c>
      <c r="H414" s="271" t="s">
        <v>805</v>
      </c>
      <c r="I414" s="271" t="s">
        <v>804</v>
      </c>
      <c r="J414" s="271">
        <v>2024</v>
      </c>
      <c r="K414" s="300">
        <v>1278200</v>
      </c>
      <c r="L414" s="263" t="s">
        <v>967</v>
      </c>
    </row>
    <row r="415" spans="1:12" hidden="1">
      <c r="A415" s="289" t="s">
        <v>996</v>
      </c>
      <c r="B415" s="290" t="s">
        <v>107</v>
      </c>
      <c r="C415" s="290" t="s">
        <v>18</v>
      </c>
      <c r="D415" s="290" t="s">
        <v>19</v>
      </c>
      <c r="E415" s="290" t="s">
        <v>18</v>
      </c>
      <c r="F415" s="271" t="s">
        <v>803</v>
      </c>
      <c r="G415" s="271" t="s">
        <v>347</v>
      </c>
      <c r="H415" s="271" t="s">
        <v>805</v>
      </c>
      <c r="I415" s="271" t="s">
        <v>804</v>
      </c>
      <c r="J415" s="271">
        <v>2024</v>
      </c>
      <c r="K415" s="300">
        <v>37500</v>
      </c>
      <c r="L415" s="263" t="s">
        <v>968</v>
      </c>
    </row>
    <row r="416" spans="1:12" hidden="1">
      <c r="A416" s="289" t="s">
        <v>996</v>
      </c>
      <c r="B416" s="290" t="s">
        <v>107</v>
      </c>
      <c r="C416" s="290" t="s">
        <v>18</v>
      </c>
      <c r="D416" s="290" t="s">
        <v>19</v>
      </c>
      <c r="E416" s="290" t="s">
        <v>18</v>
      </c>
      <c r="F416" s="271" t="s">
        <v>803</v>
      </c>
      <c r="G416" s="271" t="s">
        <v>347</v>
      </c>
      <c r="H416" s="271" t="s">
        <v>805</v>
      </c>
      <c r="I416" s="271" t="s">
        <v>804</v>
      </c>
      <c r="J416" s="271">
        <v>2024</v>
      </c>
      <c r="K416" s="300">
        <v>8800</v>
      </c>
      <c r="L416" s="263" t="s">
        <v>969</v>
      </c>
    </row>
    <row r="417" spans="1:12" hidden="1">
      <c r="A417" s="289" t="s">
        <v>996</v>
      </c>
      <c r="B417" s="290" t="s">
        <v>107</v>
      </c>
      <c r="C417" s="290" t="s">
        <v>18</v>
      </c>
      <c r="D417" s="290" t="s">
        <v>19</v>
      </c>
      <c r="E417" s="290" t="s">
        <v>18</v>
      </c>
      <c r="F417" s="271" t="s">
        <v>803</v>
      </c>
      <c r="G417" s="271" t="s">
        <v>347</v>
      </c>
      <c r="H417" s="271" t="s">
        <v>805</v>
      </c>
      <c r="I417" s="271" t="s">
        <v>804</v>
      </c>
      <c r="J417" s="271">
        <v>2024</v>
      </c>
      <c r="K417" s="300">
        <v>4300</v>
      </c>
      <c r="L417" s="263" t="s">
        <v>970</v>
      </c>
    </row>
    <row r="418" spans="1:12" hidden="1">
      <c r="A418" s="289" t="s">
        <v>996</v>
      </c>
      <c r="B418" s="290" t="s">
        <v>107</v>
      </c>
      <c r="C418" s="290" t="s">
        <v>18</v>
      </c>
      <c r="D418" s="290" t="s">
        <v>19</v>
      </c>
      <c r="E418" s="290" t="s">
        <v>18</v>
      </c>
      <c r="F418" s="271" t="s">
        <v>803</v>
      </c>
      <c r="G418" s="271" t="s">
        <v>347</v>
      </c>
      <c r="H418" s="271" t="s">
        <v>805</v>
      </c>
      <c r="I418" s="271" t="s">
        <v>804</v>
      </c>
      <c r="J418" s="271">
        <v>2024</v>
      </c>
      <c r="K418" s="300">
        <v>28500</v>
      </c>
      <c r="L418" s="263" t="s">
        <v>971</v>
      </c>
    </row>
    <row r="419" spans="1:12" hidden="1">
      <c r="A419" s="289" t="s">
        <v>996</v>
      </c>
      <c r="B419" s="290" t="s">
        <v>107</v>
      </c>
      <c r="C419" s="290" t="s">
        <v>18</v>
      </c>
      <c r="D419" s="290" t="s">
        <v>19</v>
      </c>
      <c r="E419" s="290" t="s">
        <v>18</v>
      </c>
      <c r="F419" s="271" t="s">
        <v>803</v>
      </c>
      <c r="G419" s="271" t="s">
        <v>347</v>
      </c>
      <c r="H419" s="271" t="s">
        <v>805</v>
      </c>
      <c r="I419" s="271" t="s">
        <v>804</v>
      </c>
      <c r="J419" s="271">
        <v>2024</v>
      </c>
      <c r="K419" s="300">
        <v>222477</v>
      </c>
      <c r="L419" s="263" t="s">
        <v>972</v>
      </c>
    </row>
    <row r="420" spans="1:12" hidden="1">
      <c r="A420" s="289" t="s">
        <v>996</v>
      </c>
      <c r="B420" s="290" t="s">
        <v>107</v>
      </c>
      <c r="C420" s="290" t="s">
        <v>18</v>
      </c>
      <c r="D420" s="290" t="s">
        <v>19</v>
      </c>
      <c r="E420" s="290" t="s">
        <v>18</v>
      </c>
      <c r="F420" s="271" t="s">
        <v>803</v>
      </c>
      <c r="G420" s="271" t="s">
        <v>347</v>
      </c>
      <c r="H420" s="271" t="s">
        <v>805</v>
      </c>
      <c r="I420" s="271" t="s">
        <v>804</v>
      </c>
      <c r="J420" s="271">
        <v>2024</v>
      </c>
      <c r="K420" s="300">
        <v>5500</v>
      </c>
      <c r="L420" s="263" t="s">
        <v>973</v>
      </c>
    </row>
    <row r="421" spans="1:12" hidden="1">
      <c r="A421" s="289" t="s">
        <v>996</v>
      </c>
      <c r="B421" s="290" t="s">
        <v>107</v>
      </c>
      <c r="C421" s="290" t="s">
        <v>18</v>
      </c>
      <c r="D421" s="290" t="s">
        <v>19</v>
      </c>
      <c r="E421" s="290" t="s">
        <v>18</v>
      </c>
      <c r="F421" s="271" t="s">
        <v>803</v>
      </c>
      <c r="G421" s="271" t="s">
        <v>347</v>
      </c>
      <c r="H421" s="271" t="s">
        <v>805</v>
      </c>
      <c r="I421" s="271" t="s">
        <v>804</v>
      </c>
      <c r="J421" s="271">
        <v>2024</v>
      </c>
      <c r="K421" s="300">
        <v>14000</v>
      </c>
      <c r="L421" s="263" t="s">
        <v>974</v>
      </c>
    </row>
    <row r="422" spans="1:12" hidden="1">
      <c r="A422" s="289" t="s">
        <v>996</v>
      </c>
      <c r="B422" s="290" t="s">
        <v>107</v>
      </c>
      <c r="C422" s="290" t="s">
        <v>18</v>
      </c>
      <c r="D422" s="290" t="s">
        <v>19</v>
      </c>
      <c r="E422" s="290" t="s">
        <v>18</v>
      </c>
      <c r="F422" s="271" t="s">
        <v>803</v>
      </c>
      <c r="G422" s="271" t="s">
        <v>347</v>
      </c>
      <c r="H422" s="271" t="s">
        <v>805</v>
      </c>
      <c r="I422" s="271" t="s">
        <v>804</v>
      </c>
      <c r="J422" s="271">
        <v>2024</v>
      </c>
      <c r="K422" s="300">
        <v>139140</v>
      </c>
      <c r="L422" s="263" t="s">
        <v>975</v>
      </c>
    </row>
    <row r="423" spans="1:12" hidden="1">
      <c r="A423" s="297" t="s">
        <v>1102</v>
      </c>
      <c r="B423" s="290" t="s">
        <v>107</v>
      </c>
      <c r="C423" s="290" t="s">
        <v>18</v>
      </c>
      <c r="D423" s="290" t="s">
        <v>13</v>
      </c>
      <c r="E423" s="290" t="s">
        <v>18</v>
      </c>
      <c r="F423" s="271" t="s">
        <v>803</v>
      </c>
      <c r="G423" s="271" t="s">
        <v>347</v>
      </c>
      <c r="H423" s="271" t="s">
        <v>805</v>
      </c>
      <c r="I423" s="271" t="s">
        <v>804</v>
      </c>
      <c r="J423" s="271">
        <v>2024</v>
      </c>
      <c r="K423" s="300">
        <v>82288</v>
      </c>
      <c r="L423" s="282" t="s">
        <v>1516</v>
      </c>
    </row>
    <row r="424" spans="1:12" hidden="1">
      <c r="A424" s="297" t="s">
        <v>1103</v>
      </c>
      <c r="B424" s="290" t="s">
        <v>107</v>
      </c>
      <c r="C424" s="290" t="s">
        <v>18</v>
      </c>
      <c r="D424" s="290" t="s">
        <v>13</v>
      </c>
      <c r="E424" s="290" t="s">
        <v>18</v>
      </c>
      <c r="F424" s="271" t="s">
        <v>803</v>
      </c>
      <c r="G424" s="271" t="s">
        <v>347</v>
      </c>
      <c r="H424" s="271" t="s">
        <v>805</v>
      </c>
      <c r="I424" s="271" t="s">
        <v>804</v>
      </c>
      <c r="J424" s="271">
        <v>2024</v>
      </c>
      <c r="K424" s="300">
        <v>35000</v>
      </c>
      <c r="L424" s="282" t="s">
        <v>1517</v>
      </c>
    </row>
    <row r="425" spans="1:12" hidden="1">
      <c r="A425" s="297" t="s">
        <v>1103</v>
      </c>
      <c r="B425" s="290" t="s">
        <v>273</v>
      </c>
      <c r="C425" s="290" t="s">
        <v>18</v>
      </c>
      <c r="D425" s="290" t="s">
        <v>13</v>
      </c>
      <c r="E425" s="290" t="s">
        <v>18</v>
      </c>
      <c r="F425" s="271" t="s">
        <v>803</v>
      </c>
      <c r="G425" s="271" t="s">
        <v>347</v>
      </c>
      <c r="H425" s="271" t="s">
        <v>805</v>
      </c>
      <c r="I425" s="271" t="s">
        <v>804</v>
      </c>
      <c r="J425" s="271">
        <v>2024</v>
      </c>
      <c r="K425" s="344">
        <v>15000</v>
      </c>
      <c r="L425" s="282" t="s">
        <v>1517</v>
      </c>
    </row>
    <row r="426" spans="1:12" hidden="1">
      <c r="A426" s="297" t="s">
        <v>1104</v>
      </c>
      <c r="B426" s="290" t="s">
        <v>295</v>
      </c>
      <c r="C426" s="290" t="s">
        <v>18</v>
      </c>
      <c r="D426" s="290" t="s">
        <v>13</v>
      </c>
      <c r="E426" s="290" t="s">
        <v>18</v>
      </c>
      <c r="F426" s="271" t="s">
        <v>803</v>
      </c>
      <c r="G426" s="271" t="s">
        <v>347</v>
      </c>
      <c r="H426" s="271" t="s">
        <v>805</v>
      </c>
      <c r="I426" s="271" t="s">
        <v>804</v>
      </c>
      <c r="J426" s="271">
        <v>2024</v>
      </c>
      <c r="K426" s="300">
        <v>10000</v>
      </c>
      <c r="L426" s="282" t="s">
        <v>1518</v>
      </c>
    </row>
    <row r="427" spans="1:12" hidden="1">
      <c r="A427" s="297" t="s">
        <v>1105</v>
      </c>
      <c r="B427" s="290" t="s">
        <v>107</v>
      </c>
      <c r="C427" s="290" t="s">
        <v>18</v>
      </c>
      <c r="D427" s="290" t="s">
        <v>19</v>
      </c>
      <c r="E427" s="290" t="s">
        <v>18</v>
      </c>
      <c r="F427" s="271" t="s">
        <v>803</v>
      </c>
      <c r="G427" s="271" t="s">
        <v>347</v>
      </c>
      <c r="H427" s="271" t="s">
        <v>805</v>
      </c>
      <c r="I427" s="271" t="s">
        <v>804</v>
      </c>
      <c r="J427" s="271">
        <v>2024</v>
      </c>
      <c r="K427" s="300">
        <v>144878</v>
      </c>
      <c r="L427" s="282" t="s">
        <v>996</v>
      </c>
    </row>
    <row r="428" spans="1:12" hidden="1">
      <c r="A428" s="297" t="s">
        <v>1105</v>
      </c>
      <c r="B428" s="290" t="s">
        <v>273</v>
      </c>
      <c r="C428" s="290" t="s">
        <v>18</v>
      </c>
      <c r="D428" s="290" t="s">
        <v>19</v>
      </c>
      <c r="E428" s="290" t="s">
        <v>18</v>
      </c>
      <c r="F428" s="271" t="s">
        <v>803</v>
      </c>
      <c r="G428" s="271" t="s">
        <v>347</v>
      </c>
      <c r="H428" s="271" t="s">
        <v>805</v>
      </c>
      <c r="I428" s="271" t="s">
        <v>804</v>
      </c>
      <c r="J428" s="271">
        <v>2024</v>
      </c>
      <c r="K428" s="344">
        <v>35000</v>
      </c>
      <c r="L428" s="282" t="s">
        <v>996</v>
      </c>
    </row>
    <row r="429" spans="1:12" hidden="1">
      <c r="A429" s="297" t="s">
        <v>1106</v>
      </c>
      <c r="B429" s="290" t="s">
        <v>107</v>
      </c>
      <c r="C429" s="290" t="s">
        <v>18</v>
      </c>
      <c r="D429" s="290" t="s">
        <v>19</v>
      </c>
      <c r="E429" s="290" t="s">
        <v>18</v>
      </c>
      <c r="F429" s="271" t="s">
        <v>803</v>
      </c>
      <c r="G429" s="271" t="s">
        <v>347</v>
      </c>
      <c r="H429" s="271" t="s">
        <v>805</v>
      </c>
      <c r="I429" s="271" t="s">
        <v>804</v>
      </c>
      <c r="J429" s="271">
        <v>2024</v>
      </c>
      <c r="K429" s="300">
        <v>27000</v>
      </c>
      <c r="L429" s="282" t="s">
        <v>1519</v>
      </c>
    </row>
    <row r="430" spans="1:12" hidden="1">
      <c r="A430" s="297" t="s">
        <v>1107</v>
      </c>
      <c r="B430" s="290" t="s">
        <v>107</v>
      </c>
      <c r="C430" s="290" t="s">
        <v>18</v>
      </c>
      <c r="D430" s="290" t="s">
        <v>19</v>
      </c>
      <c r="E430" s="290" t="s">
        <v>18</v>
      </c>
      <c r="F430" s="271" t="s">
        <v>803</v>
      </c>
      <c r="G430" s="271" t="s">
        <v>347</v>
      </c>
      <c r="H430" s="271" t="s">
        <v>805</v>
      </c>
      <c r="I430" s="271" t="s">
        <v>804</v>
      </c>
      <c r="J430" s="271">
        <v>2024</v>
      </c>
      <c r="K430" s="300">
        <v>36000</v>
      </c>
      <c r="L430" s="282" t="s">
        <v>1520</v>
      </c>
    </row>
    <row r="431" spans="1:12" hidden="1">
      <c r="A431" s="285" t="s">
        <v>1003</v>
      </c>
      <c r="B431" s="286" t="s">
        <v>323</v>
      </c>
      <c r="C431" s="286" t="s">
        <v>18</v>
      </c>
      <c r="D431" s="286" t="s">
        <v>18</v>
      </c>
      <c r="E431" s="286" t="s">
        <v>849</v>
      </c>
      <c r="F431" s="268" t="s">
        <v>809</v>
      </c>
      <c r="G431" s="268" t="s">
        <v>347</v>
      </c>
      <c r="H431" s="268" t="s">
        <v>805</v>
      </c>
      <c r="I431" s="268" t="s">
        <v>804</v>
      </c>
      <c r="J431" s="268">
        <v>2024</v>
      </c>
      <c r="K431" s="303">
        <v>4000</v>
      </c>
      <c r="L431" s="260" t="s">
        <v>997</v>
      </c>
    </row>
    <row r="432" spans="1:12" hidden="1">
      <c r="A432" s="287" t="s">
        <v>1003</v>
      </c>
      <c r="B432" s="288" t="s">
        <v>323</v>
      </c>
      <c r="C432" s="288" t="s">
        <v>18</v>
      </c>
      <c r="D432" s="288" t="s">
        <v>18</v>
      </c>
      <c r="E432" s="288" t="s">
        <v>849</v>
      </c>
      <c r="F432" s="270" t="s">
        <v>809</v>
      </c>
      <c r="G432" s="270" t="s">
        <v>347</v>
      </c>
      <c r="H432" s="270" t="s">
        <v>805</v>
      </c>
      <c r="I432" s="270" t="s">
        <v>804</v>
      </c>
      <c r="J432" s="270">
        <v>2024</v>
      </c>
      <c r="K432" s="304">
        <v>80000</v>
      </c>
      <c r="L432" s="262" t="s">
        <v>998</v>
      </c>
    </row>
    <row r="433" spans="1:12" hidden="1">
      <c r="A433" s="287" t="s">
        <v>1003</v>
      </c>
      <c r="B433" s="288" t="s">
        <v>323</v>
      </c>
      <c r="C433" s="288" t="s">
        <v>18</v>
      </c>
      <c r="D433" s="288" t="s">
        <v>18</v>
      </c>
      <c r="E433" s="288" t="s">
        <v>849</v>
      </c>
      <c r="F433" s="270" t="s">
        <v>809</v>
      </c>
      <c r="G433" s="270" t="s">
        <v>347</v>
      </c>
      <c r="H433" s="270" t="s">
        <v>805</v>
      </c>
      <c r="I433" s="270" t="s">
        <v>804</v>
      </c>
      <c r="J433" s="270">
        <v>2024</v>
      </c>
      <c r="K433" s="304">
        <v>18295</v>
      </c>
      <c r="L433" s="262" t="s">
        <v>999</v>
      </c>
    </row>
    <row r="434" spans="1:12" hidden="1">
      <c r="A434" s="287" t="s">
        <v>1003</v>
      </c>
      <c r="B434" s="288" t="s">
        <v>323</v>
      </c>
      <c r="C434" s="288" t="s">
        <v>18</v>
      </c>
      <c r="D434" s="288" t="s">
        <v>18</v>
      </c>
      <c r="E434" s="288" t="s">
        <v>849</v>
      </c>
      <c r="F434" s="270" t="s">
        <v>809</v>
      </c>
      <c r="G434" s="270" t="s">
        <v>347</v>
      </c>
      <c r="H434" s="270" t="s">
        <v>805</v>
      </c>
      <c r="I434" s="270" t="s">
        <v>804</v>
      </c>
      <c r="J434" s="270">
        <v>2024</v>
      </c>
      <c r="K434" s="304">
        <v>2050</v>
      </c>
      <c r="L434" s="262" t="s">
        <v>1000</v>
      </c>
    </row>
    <row r="435" spans="1:12" hidden="1">
      <c r="A435" s="287" t="s">
        <v>1003</v>
      </c>
      <c r="B435" s="288" t="s">
        <v>323</v>
      </c>
      <c r="C435" s="288" t="s">
        <v>18</v>
      </c>
      <c r="D435" s="288" t="s">
        <v>18</v>
      </c>
      <c r="E435" s="288" t="s">
        <v>849</v>
      </c>
      <c r="F435" s="270" t="s">
        <v>809</v>
      </c>
      <c r="G435" s="270" t="s">
        <v>347</v>
      </c>
      <c r="H435" s="270" t="s">
        <v>805</v>
      </c>
      <c r="I435" s="270" t="s">
        <v>804</v>
      </c>
      <c r="J435" s="270">
        <v>2024</v>
      </c>
      <c r="K435" s="304">
        <v>3420</v>
      </c>
      <c r="L435" s="262" t="s">
        <v>1001</v>
      </c>
    </row>
    <row r="436" spans="1:12" hidden="1">
      <c r="A436" s="291">
        <v>900</v>
      </c>
      <c r="B436" s="292" t="s">
        <v>107</v>
      </c>
      <c r="C436" s="292" t="s">
        <v>18</v>
      </c>
      <c r="D436" s="292" t="s">
        <v>19</v>
      </c>
      <c r="E436" s="292" t="s">
        <v>18</v>
      </c>
      <c r="F436" s="272" t="s">
        <v>809</v>
      </c>
      <c r="G436" s="272" t="s">
        <v>347</v>
      </c>
      <c r="H436" s="272" t="s">
        <v>805</v>
      </c>
      <c r="I436" s="272" t="s">
        <v>804</v>
      </c>
      <c r="J436" s="272">
        <v>2024</v>
      </c>
      <c r="K436" s="301">
        <v>3503500</v>
      </c>
      <c r="L436" s="264" t="s">
        <v>967</v>
      </c>
    </row>
    <row r="437" spans="1:12" hidden="1">
      <c r="A437" s="291">
        <v>900</v>
      </c>
      <c r="B437" s="292" t="s">
        <v>107</v>
      </c>
      <c r="C437" s="292" t="s">
        <v>18</v>
      </c>
      <c r="D437" s="292" t="s">
        <v>19</v>
      </c>
      <c r="E437" s="292" t="s">
        <v>18</v>
      </c>
      <c r="F437" s="272" t="s">
        <v>809</v>
      </c>
      <c r="G437" s="272" t="s">
        <v>347</v>
      </c>
      <c r="H437" s="272" t="s">
        <v>805</v>
      </c>
      <c r="I437" s="272" t="s">
        <v>804</v>
      </c>
      <c r="J437" s="272">
        <v>2024</v>
      </c>
      <c r="K437" s="301">
        <v>329000</v>
      </c>
      <c r="L437" s="264" t="s">
        <v>1002</v>
      </c>
    </row>
    <row r="438" spans="1:12" hidden="1">
      <c r="A438" s="291">
        <v>900</v>
      </c>
      <c r="B438" s="292" t="s">
        <v>107</v>
      </c>
      <c r="C438" s="292" t="s">
        <v>18</v>
      </c>
      <c r="D438" s="292" t="s">
        <v>19</v>
      </c>
      <c r="E438" s="292" t="s">
        <v>18</v>
      </c>
      <c r="F438" s="272" t="s">
        <v>809</v>
      </c>
      <c r="G438" s="272" t="s">
        <v>347</v>
      </c>
      <c r="H438" s="272" t="s">
        <v>805</v>
      </c>
      <c r="I438" s="272" t="s">
        <v>804</v>
      </c>
      <c r="J438" s="272">
        <v>2024</v>
      </c>
      <c r="K438" s="301">
        <v>28900</v>
      </c>
      <c r="L438" s="264" t="s">
        <v>969</v>
      </c>
    </row>
    <row r="439" spans="1:12" hidden="1">
      <c r="A439" s="291">
        <v>900</v>
      </c>
      <c r="B439" s="292" t="s">
        <v>107</v>
      </c>
      <c r="C439" s="292" t="s">
        <v>18</v>
      </c>
      <c r="D439" s="292" t="s">
        <v>19</v>
      </c>
      <c r="E439" s="292" t="s">
        <v>18</v>
      </c>
      <c r="F439" s="272" t="s">
        <v>809</v>
      </c>
      <c r="G439" s="272" t="s">
        <v>347</v>
      </c>
      <c r="H439" s="272" t="s">
        <v>805</v>
      </c>
      <c r="I439" s="272" t="s">
        <v>804</v>
      </c>
      <c r="J439" s="272">
        <v>2024</v>
      </c>
      <c r="K439" s="301">
        <v>15000</v>
      </c>
      <c r="L439" s="264" t="s">
        <v>970</v>
      </c>
    </row>
    <row r="440" spans="1:12" hidden="1">
      <c r="A440" s="291">
        <v>900</v>
      </c>
      <c r="B440" s="292" t="s">
        <v>107</v>
      </c>
      <c r="C440" s="292" t="s">
        <v>18</v>
      </c>
      <c r="D440" s="292" t="s">
        <v>19</v>
      </c>
      <c r="E440" s="292" t="s">
        <v>18</v>
      </c>
      <c r="F440" s="272" t="s">
        <v>809</v>
      </c>
      <c r="G440" s="272" t="s">
        <v>347</v>
      </c>
      <c r="H440" s="272" t="s">
        <v>805</v>
      </c>
      <c r="I440" s="272" t="s">
        <v>804</v>
      </c>
      <c r="J440" s="272">
        <v>2024</v>
      </c>
      <c r="K440" s="301">
        <v>5100</v>
      </c>
      <c r="L440" s="264" t="s">
        <v>971</v>
      </c>
    </row>
    <row r="441" spans="1:12" hidden="1">
      <c r="A441" s="291">
        <v>900</v>
      </c>
      <c r="B441" s="292" t="s">
        <v>107</v>
      </c>
      <c r="C441" s="292" t="s">
        <v>18</v>
      </c>
      <c r="D441" s="292" t="s">
        <v>19</v>
      </c>
      <c r="E441" s="292" t="s">
        <v>18</v>
      </c>
      <c r="F441" s="272" t="s">
        <v>809</v>
      </c>
      <c r="G441" s="272" t="s">
        <v>347</v>
      </c>
      <c r="H441" s="272" t="s">
        <v>805</v>
      </c>
      <c r="I441" s="272" t="s">
        <v>804</v>
      </c>
      <c r="J441" s="272">
        <v>2024</v>
      </c>
      <c r="K441" s="301">
        <v>580111</v>
      </c>
      <c r="L441" s="264" t="s">
        <v>972</v>
      </c>
    </row>
    <row r="442" spans="1:12" hidden="1">
      <c r="A442" s="291">
        <v>900</v>
      </c>
      <c r="B442" s="292" t="s">
        <v>107</v>
      </c>
      <c r="C442" s="292" t="s">
        <v>18</v>
      </c>
      <c r="D442" s="292" t="s">
        <v>19</v>
      </c>
      <c r="E442" s="292" t="s">
        <v>18</v>
      </c>
      <c r="F442" s="272" t="s">
        <v>809</v>
      </c>
      <c r="G442" s="272" t="s">
        <v>347</v>
      </c>
      <c r="H442" s="272" t="s">
        <v>805</v>
      </c>
      <c r="I442" s="272" t="s">
        <v>804</v>
      </c>
      <c r="J442" s="272">
        <v>2024</v>
      </c>
      <c r="K442" s="301">
        <v>10100</v>
      </c>
      <c r="L442" s="264" t="s">
        <v>973</v>
      </c>
    </row>
    <row r="443" spans="1:12" hidden="1">
      <c r="A443" s="291">
        <v>900</v>
      </c>
      <c r="B443" s="292" t="s">
        <v>107</v>
      </c>
      <c r="C443" s="292" t="s">
        <v>18</v>
      </c>
      <c r="D443" s="292" t="s">
        <v>19</v>
      </c>
      <c r="E443" s="292" t="s">
        <v>18</v>
      </c>
      <c r="F443" s="272" t="s">
        <v>809</v>
      </c>
      <c r="G443" s="272" t="s">
        <v>347</v>
      </c>
      <c r="H443" s="272" t="s">
        <v>805</v>
      </c>
      <c r="I443" s="272" t="s">
        <v>804</v>
      </c>
      <c r="J443" s="272">
        <v>2024</v>
      </c>
      <c r="K443" s="301">
        <v>177000</v>
      </c>
      <c r="L443" s="264" t="s">
        <v>974</v>
      </c>
    </row>
    <row r="444" spans="1:12" hidden="1">
      <c r="A444" s="291">
        <v>900</v>
      </c>
      <c r="B444" s="292" t="s">
        <v>107</v>
      </c>
      <c r="C444" s="292" t="s">
        <v>18</v>
      </c>
      <c r="D444" s="292" t="s">
        <v>19</v>
      </c>
      <c r="E444" s="292" t="s">
        <v>18</v>
      </c>
      <c r="F444" s="272" t="s">
        <v>809</v>
      </c>
      <c r="G444" s="272" t="s">
        <v>347</v>
      </c>
      <c r="H444" s="272" t="s">
        <v>805</v>
      </c>
      <c r="I444" s="272" t="s">
        <v>804</v>
      </c>
      <c r="J444" s="272">
        <v>2024</v>
      </c>
      <c r="K444" s="301">
        <v>340000</v>
      </c>
      <c r="L444" s="264" t="s">
        <v>975</v>
      </c>
    </row>
    <row r="445" spans="1:12" hidden="1">
      <c r="A445" s="291">
        <v>900</v>
      </c>
      <c r="B445" s="292" t="s">
        <v>107</v>
      </c>
      <c r="C445" s="292" t="s">
        <v>18</v>
      </c>
      <c r="D445" s="292" t="s">
        <v>19</v>
      </c>
      <c r="E445" s="292" t="s">
        <v>18</v>
      </c>
      <c r="F445" s="272" t="s">
        <v>809</v>
      </c>
      <c r="G445" s="272" t="s">
        <v>347</v>
      </c>
      <c r="H445" s="272" t="s">
        <v>805</v>
      </c>
      <c r="I445" s="272" t="s">
        <v>804</v>
      </c>
      <c r="J445" s="272">
        <v>2024</v>
      </c>
      <c r="K445" s="301">
        <v>280000</v>
      </c>
      <c r="L445" s="281" t="s">
        <v>1003</v>
      </c>
    </row>
    <row r="446" spans="1:12">
      <c r="A446" s="291">
        <v>900</v>
      </c>
      <c r="B446" s="292" t="s">
        <v>273</v>
      </c>
      <c r="C446" s="292" t="s">
        <v>18</v>
      </c>
      <c r="D446" s="292" t="s">
        <v>19</v>
      </c>
      <c r="E446" s="292" t="s">
        <v>18</v>
      </c>
      <c r="F446" s="272" t="s">
        <v>809</v>
      </c>
      <c r="G446" s="272" t="s">
        <v>347</v>
      </c>
      <c r="H446" s="272" t="s">
        <v>805</v>
      </c>
      <c r="I446" s="272" t="s">
        <v>804</v>
      </c>
      <c r="J446" s="272">
        <v>2024</v>
      </c>
      <c r="K446" s="301">
        <v>60000</v>
      </c>
      <c r="L446" s="281" t="s">
        <v>1003</v>
      </c>
    </row>
    <row r="447" spans="1:12" hidden="1">
      <c r="A447" s="291">
        <v>900</v>
      </c>
      <c r="B447" s="292" t="s">
        <v>107</v>
      </c>
      <c r="C447" s="292" t="s">
        <v>18</v>
      </c>
      <c r="D447" s="292" t="s">
        <v>13</v>
      </c>
      <c r="E447" s="292" t="s">
        <v>18</v>
      </c>
      <c r="F447" s="272" t="s">
        <v>809</v>
      </c>
      <c r="G447" s="272" t="s">
        <v>347</v>
      </c>
      <c r="H447" s="272" t="s">
        <v>805</v>
      </c>
      <c r="I447" s="272" t="s">
        <v>804</v>
      </c>
      <c r="J447" s="272">
        <v>2024</v>
      </c>
      <c r="K447" s="301">
        <v>50000</v>
      </c>
      <c r="L447" s="281" t="s">
        <v>1521</v>
      </c>
    </row>
    <row r="448" spans="1:12">
      <c r="A448" s="291">
        <v>900</v>
      </c>
      <c r="B448" s="292" t="s">
        <v>273</v>
      </c>
      <c r="C448" s="292" t="s">
        <v>18</v>
      </c>
      <c r="D448" s="292" t="s">
        <v>13</v>
      </c>
      <c r="E448" s="292" t="s">
        <v>18</v>
      </c>
      <c r="F448" s="272" t="s">
        <v>809</v>
      </c>
      <c r="G448" s="272" t="s">
        <v>347</v>
      </c>
      <c r="H448" s="272" t="s">
        <v>805</v>
      </c>
      <c r="I448" s="272" t="s">
        <v>804</v>
      </c>
      <c r="J448" s="272">
        <v>2024</v>
      </c>
      <c r="K448" s="301">
        <v>8050</v>
      </c>
      <c r="L448" s="281" t="s">
        <v>1521</v>
      </c>
    </row>
    <row r="449" spans="1:12" hidden="1">
      <c r="A449" s="291">
        <v>900</v>
      </c>
      <c r="B449" s="292" t="s">
        <v>295</v>
      </c>
      <c r="C449" s="292" t="s">
        <v>18</v>
      </c>
      <c r="D449" s="292" t="s">
        <v>13</v>
      </c>
      <c r="E449" s="292" t="s">
        <v>18</v>
      </c>
      <c r="F449" s="272" t="s">
        <v>809</v>
      </c>
      <c r="G449" s="272" t="s">
        <v>347</v>
      </c>
      <c r="H449" s="272" t="s">
        <v>805</v>
      </c>
      <c r="I449" s="272" t="s">
        <v>804</v>
      </c>
      <c r="J449" s="272">
        <v>2024</v>
      </c>
      <c r="K449" s="301">
        <v>20000</v>
      </c>
      <c r="L449" s="281" t="s">
        <v>1522</v>
      </c>
    </row>
    <row r="450" spans="1:12" hidden="1">
      <c r="A450" s="289" t="s">
        <v>1003</v>
      </c>
      <c r="B450" s="290" t="s">
        <v>107</v>
      </c>
      <c r="C450" s="290" t="s">
        <v>18</v>
      </c>
      <c r="D450" s="290" t="s">
        <v>19</v>
      </c>
      <c r="E450" s="290" t="s">
        <v>18</v>
      </c>
      <c r="F450" s="271" t="s">
        <v>803</v>
      </c>
      <c r="G450" s="271" t="s">
        <v>347</v>
      </c>
      <c r="H450" s="271" t="s">
        <v>805</v>
      </c>
      <c r="I450" s="271" t="s">
        <v>804</v>
      </c>
      <c r="J450" s="271">
        <v>2024</v>
      </c>
      <c r="K450" s="300">
        <v>3503500</v>
      </c>
      <c r="L450" s="263" t="s">
        <v>967</v>
      </c>
    </row>
    <row r="451" spans="1:12" hidden="1">
      <c r="A451" s="289" t="s">
        <v>1003</v>
      </c>
      <c r="B451" s="290" t="s">
        <v>107</v>
      </c>
      <c r="C451" s="290" t="s">
        <v>18</v>
      </c>
      <c r="D451" s="290" t="s">
        <v>19</v>
      </c>
      <c r="E451" s="290" t="s">
        <v>18</v>
      </c>
      <c r="F451" s="271" t="s">
        <v>803</v>
      </c>
      <c r="G451" s="271" t="s">
        <v>347</v>
      </c>
      <c r="H451" s="271" t="s">
        <v>805</v>
      </c>
      <c r="I451" s="271" t="s">
        <v>804</v>
      </c>
      <c r="J451" s="271">
        <v>2024</v>
      </c>
      <c r="K451" s="300">
        <v>329000</v>
      </c>
      <c r="L451" s="263" t="s">
        <v>1002</v>
      </c>
    </row>
    <row r="452" spans="1:12" hidden="1">
      <c r="A452" s="289" t="s">
        <v>1003</v>
      </c>
      <c r="B452" s="290" t="s">
        <v>107</v>
      </c>
      <c r="C452" s="290" t="s">
        <v>18</v>
      </c>
      <c r="D452" s="290" t="s">
        <v>19</v>
      </c>
      <c r="E452" s="290" t="s">
        <v>18</v>
      </c>
      <c r="F452" s="271" t="s">
        <v>803</v>
      </c>
      <c r="G452" s="271" t="s">
        <v>347</v>
      </c>
      <c r="H452" s="271" t="s">
        <v>805</v>
      </c>
      <c r="I452" s="271" t="s">
        <v>804</v>
      </c>
      <c r="J452" s="271">
        <v>2024</v>
      </c>
      <c r="K452" s="300">
        <v>28900</v>
      </c>
      <c r="L452" s="263" t="s">
        <v>969</v>
      </c>
    </row>
    <row r="453" spans="1:12" hidden="1">
      <c r="A453" s="289" t="s">
        <v>1003</v>
      </c>
      <c r="B453" s="290" t="s">
        <v>107</v>
      </c>
      <c r="C453" s="290" t="s">
        <v>18</v>
      </c>
      <c r="D453" s="290" t="s">
        <v>19</v>
      </c>
      <c r="E453" s="290" t="s">
        <v>18</v>
      </c>
      <c r="F453" s="271" t="s">
        <v>803</v>
      </c>
      <c r="G453" s="271" t="s">
        <v>347</v>
      </c>
      <c r="H453" s="271" t="s">
        <v>805</v>
      </c>
      <c r="I453" s="271" t="s">
        <v>804</v>
      </c>
      <c r="J453" s="271">
        <v>2024</v>
      </c>
      <c r="K453" s="300">
        <v>15000</v>
      </c>
      <c r="L453" s="263" t="s">
        <v>970</v>
      </c>
    </row>
    <row r="454" spans="1:12" hidden="1">
      <c r="A454" s="289" t="s">
        <v>1003</v>
      </c>
      <c r="B454" s="290" t="s">
        <v>107</v>
      </c>
      <c r="C454" s="290" t="s">
        <v>18</v>
      </c>
      <c r="D454" s="290" t="s">
        <v>19</v>
      </c>
      <c r="E454" s="290" t="s">
        <v>18</v>
      </c>
      <c r="F454" s="271" t="s">
        <v>803</v>
      </c>
      <c r="G454" s="271" t="s">
        <v>347</v>
      </c>
      <c r="H454" s="271" t="s">
        <v>805</v>
      </c>
      <c r="I454" s="271" t="s">
        <v>804</v>
      </c>
      <c r="J454" s="271">
        <v>2024</v>
      </c>
      <c r="K454" s="300">
        <v>5100</v>
      </c>
      <c r="L454" s="263" t="s">
        <v>971</v>
      </c>
    </row>
    <row r="455" spans="1:12" hidden="1">
      <c r="A455" s="289" t="s">
        <v>1003</v>
      </c>
      <c r="B455" s="290" t="s">
        <v>107</v>
      </c>
      <c r="C455" s="290" t="s">
        <v>18</v>
      </c>
      <c r="D455" s="290" t="s">
        <v>19</v>
      </c>
      <c r="E455" s="290" t="s">
        <v>18</v>
      </c>
      <c r="F455" s="271" t="s">
        <v>803</v>
      </c>
      <c r="G455" s="271" t="s">
        <v>347</v>
      </c>
      <c r="H455" s="271" t="s">
        <v>805</v>
      </c>
      <c r="I455" s="271" t="s">
        <v>804</v>
      </c>
      <c r="J455" s="271">
        <v>2024</v>
      </c>
      <c r="K455" s="300">
        <v>580111</v>
      </c>
      <c r="L455" s="263" t="s">
        <v>972</v>
      </c>
    </row>
    <row r="456" spans="1:12" hidden="1">
      <c r="A456" s="289" t="s">
        <v>1003</v>
      </c>
      <c r="B456" s="290" t="s">
        <v>107</v>
      </c>
      <c r="C456" s="290" t="s">
        <v>18</v>
      </c>
      <c r="D456" s="290" t="s">
        <v>19</v>
      </c>
      <c r="E456" s="290" t="s">
        <v>18</v>
      </c>
      <c r="F456" s="271" t="s">
        <v>803</v>
      </c>
      <c r="G456" s="271" t="s">
        <v>347</v>
      </c>
      <c r="H456" s="271" t="s">
        <v>805</v>
      </c>
      <c r="I456" s="271" t="s">
        <v>804</v>
      </c>
      <c r="J456" s="271">
        <v>2024</v>
      </c>
      <c r="K456" s="300">
        <v>10100</v>
      </c>
      <c r="L456" s="263" t="s">
        <v>973</v>
      </c>
    </row>
    <row r="457" spans="1:12" hidden="1">
      <c r="A457" s="289" t="s">
        <v>1003</v>
      </c>
      <c r="B457" s="290" t="s">
        <v>107</v>
      </c>
      <c r="C457" s="290" t="s">
        <v>18</v>
      </c>
      <c r="D457" s="290" t="s">
        <v>19</v>
      </c>
      <c r="E457" s="290" t="s">
        <v>18</v>
      </c>
      <c r="F457" s="271" t="s">
        <v>803</v>
      </c>
      <c r="G457" s="271" t="s">
        <v>347</v>
      </c>
      <c r="H457" s="271" t="s">
        <v>805</v>
      </c>
      <c r="I457" s="271" t="s">
        <v>804</v>
      </c>
      <c r="J457" s="271">
        <v>2024</v>
      </c>
      <c r="K457" s="300">
        <v>177000</v>
      </c>
      <c r="L457" s="263" t="s">
        <v>974</v>
      </c>
    </row>
    <row r="458" spans="1:12" hidden="1">
      <c r="A458" s="289" t="s">
        <v>1003</v>
      </c>
      <c r="B458" s="290" t="s">
        <v>107</v>
      </c>
      <c r="C458" s="290" t="s">
        <v>18</v>
      </c>
      <c r="D458" s="290" t="s">
        <v>19</v>
      </c>
      <c r="E458" s="290" t="s">
        <v>18</v>
      </c>
      <c r="F458" s="271" t="s">
        <v>803</v>
      </c>
      <c r="G458" s="271" t="s">
        <v>347</v>
      </c>
      <c r="H458" s="271" t="s">
        <v>805</v>
      </c>
      <c r="I458" s="271" t="s">
        <v>804</v>
      </c>
      <c r="J458" s="271">
        <v>2024</v>
      </c>
      <c r="K458" s="300">
        <v>340000</v>
      </c>
      <c r="L458" s="263" t="s">
        <v>975</v>
      </c>
    </row>
    <row r="459" spans="1:12" hidden="1">
      <c r="A459" s="297" t="s">
        <v>1108</v>
      </c>
      <c r="B459" s="290" t="s">
        <v>107</v>
      </c>
      <c r="C459" s="290" t="s">
        <v>18</v>
      </c>
      <c r="D459" s="290" t="s">
        <v>19</v>
      </c>
      <c r="E459" s="290" t="s">
        <v>18</v>
      </c>
      <c r="F459" s="271" t="s">
        <v>803</v>
      </c>
      <c r="G459" s="271" t="s">
        <v>347</v>
      </c>
      <c r="H459" s="271" t="s">
        <v>805</v>
      </c>
      <c r="I459" s="271" t="s">
        <v>804</v>
      </c>
      <c r="J459" s="271">
        <v>2024</v>
      </c>
      <c r="K459" s="300">
        <v>280000</v>
      </c>
      <c r="L459" s="282" t="s">
        <v>1003</v>
      </c>
    </row>
    <row r="460" spans="1:12" hidden="1">
      <c r="A460" s="297" t="s">
        <v>1108</v>
      </c>
      <c r="B460" s="290" t="s">
        <v>273</v>
      </c>
      <c r="C460" s="290" t="s">
        <v>18</v>
      </c>
      <c r="D460" s="290" t="s">
        <v>19</v>
      </c>
      <c r="E460" s="290" t="s">
        <v>18</v>
      </c>
      <c r="F460" s="271" t="s">
        <v>803</v>
      </c>
      <c r="G460" s="271" t="s">
        <v>347</v>
      </c>
      <c r="H460" s="271" t="s">
        <v>805</v>
      </c>
      <c r="I460" s="271" t="s">
        <v>804</v>
      </c>
      <c r="J460" s="271">
        <v>2024</v>
      </c>
      <c r="K460" s="344">
        <v>60000</v>
      </c>
      <c r="L460" s="282" t="s">
        <v>1003</v>
      </c>
    </row>
    <row r="461" spans="1:12" hidden="1">
      <c r="A461" s="297" t="s">
        <v>1109</v>
      </c>
      <c r="B461" s="290" t="s">
        <v>107</v>
      </c>
      <c r="C461" s="290" t="s">
        <v>18</v>
      </c>
      <c r="D461" s="290" t="s">
        <v>13</v>
      </c>
      <c r="E461" s="290" t="s">
        <v>18</v>
      </c>
      <c r="F461" s="271" t="s">
        <v>803</v>
      </c>
      <c r="G461" s="271" t="s">
        <v>347</v>
      </c>
      <c r="H461" s="271" t="s">
        <v>805</v>
      </c>
      <c r="I461" s="271" t="s">
        <v>804</v>
      </c>
      <c r="J461" s="271">
        <v>2024</v>
      </c>
      <c r="K461" s="300">
        <v>50000</v>
      </c>
      <c r="L461" s="282" t="s">
        <v>1521</v>
      </c>
    </row>
    <row r="462" spans="1:12" hidden="1">
      <c r="A462" s="297" t="s">
        <v>1109</v>
      </c>
      <c r="B462" s="290" t="s">
        <v>273</v>
      </c>
      <c r="C462" s="290" t="s">
        <v>18</v>
      </c>
      <c r="D462" s="290" t="s">
        <v>13</v>
      </c>
      <c r="E462" s="290" t="s">
        <v>18</v>
      </c>
      <c r="F462" s="271" t="s">
        <v>803</v>
      </c>
      <c r="G462" s="271" t="s">
        <v>347</v>
      </c>
      <c r="H462" s="271" t="s">
        <v>805</v>
      </c>
      <c r="I462" s="271" t="s">
        <v>804</v>
      </c>
      <c r="J462" s="271">
        <v>2024</v>
      </c>
      <c r="K462" s="344">
        <v>8050</v>
      </c>
      <c r="L462" s="282" t="s">
        <v>1521</v>
      </c>
    </row>
    <row r="463" spans="1:12" hidden="1">
      <c r="A463" s="297" t="s">
        <v>1110</v>
      </c>
      <c r="B463" s="290" t="s">
        <v>295</v>
      </c>
      <c r="C463" s="290" t="s">
        <v>18</v>
      </c>
      <c r="D463" s="290" t="s">
        <v>13</v>
      </c>
      <c r="E463" s="290" t="s">
        <v>18</v>
      </c>
      <c r="F463" s="271" t="s">
        <v>803</v>
      </c>
      <c r="G463" s="271" t="s">
        <v>347</v>
      </c>
      <c r="H463" s="271" t="s">
        <v>805</v>
      </c>
      <c r="I463" s="271" t="s">
        <v>804</v>
      </c>
      <c r="J463" s="271">
        <v>2024</v>
      </c>
      <c r="K463" s="300">
        <v>20000</v>
      </c>
      <c r="L463" s="282" t="s">
        <v>1522</v>
      </c>
    </row>
    <row r="464" spans="1:12" hidden="1">
      <c r="A464" s="285" t="s">
        <v>1007</v>
      </c>
      <c r="B464" s="286" t="s">
        <v>314</v>
      </c>
      <c r="C464" s="286" t="s">
        <v>18</v>
      </c>
      <c r="D464" s="286" t="s">
        <v>18</v>
      </c>
      <c r="E464" s="286" t="s">
        <v>305</v>
      </c>
      <c r="F464" s="268" t="s">
        <v>809</v>
      </c>
      <c r="G464" s="268" t="s">
        <v>347</v>
      </c>
      <c r="H464" s="268" t="s">
        <v>805</v>
      </c>
      <c r="I464" s="268" t="s">
        <v>804</v>
      </c>
      <c r="J464" s="268">
        <v>2024</v>
      </c>
      <c r="K464" s="303">
        <v>80000</v>
      </c>
      <c r="L464" s="260" t="s">
        <v>1004</v>
      </c>
    </row>
    <row r="465" spans="1:12" hidden="1">
      <c r="A465" s="287" t="s">
        <v>1007</v>
      </c>
      <c r="B465" s="288" t="s">
        <v>323</v>
      </c>
      <c r="C465" s="288" t="s">
        <v>18</v>
      </c>
      <c r="D465" s="288" t="s">
        <v>18</v>
      </c>
      <c r="E465" s="288" t="s">
        <v>849</v>
      </c>
      <c r="F465" s="270" t="s">
        <v>809</v>
      </c>
      <c r="G465" s="270" t="s">
        <v>347</v>
      </c>
      <c r="H465" s="270" t="s">
        <v>805</v>
      </c>
      <c r="I465" s="270" t="s">
        <v>804</v>
      </c>
      <c r="J465" s="270">
        <v>2024</v>
      </c>
      <c r="K465" s="304">
        <v>69000</v>
      </c>
      <c r="L465" s="262" t="s">
        <v>1005</v>
      </c>
    </row>
    <row r="466" spans="1:12" hidden="1">
      <c r="A466" s="287" t="s">
        <v>1007</v>
      </c>
      <c r="B466" s="288" t="s">
        <v>314</v>
      </c>
      <c r="C466" s="288" t="s">
        <v>18</v>
      </c>
      <c r="D466" s="288" t="s">
        <v>18</v>
      </c>
      <c r="E466" s="288" t="s">
        <v>305</v>
      </c>
      <c r="F466" s="270" t="s">
        <v>809</v>
      </c>
      <c r="G466" s="270" t="s">
        <v>347</v>
      </c>
      <c r="H466" s="270" t="s">
        <v>805</v>
      </c>
      <c r="I466" s="270" t="s">
        <v>804</v>
      </c>
      <c r="J466" s="270">
        <v>2024</v>
      </c>
      <c r="K466" s="304">
        <v>4000</v>
      </c>
      <c r="L466" s="262" t="s">
        <v>1006</v>
      </c>
    </row>
    <row r="467" spans="1:12" hidden="1">
      <c r="A467" s="291">
        <v>900</v>
      </c>
      <c r="B467" s="292" t="s">
        <v>107</v>
      </c>
      <c r="C467" s="292" t="s">
        <v>18</v>
      </c>
      <c r="D467" s="292" t="s">
        <v>19</v>
      </c>
      <c r="E467" s="292" t="s">
        <v>18</v>
      </c>
      <c r="F467" s="272" t="s">
        <v>809</v>
      </c>
      <c r="G467" s="272" t="s">
        <v>347</v>
      </c>
      <c r="H467" s="272" t="s">
        <v>805</v>
      </c>
      <c r="I467" s="272" t="s">
        <v>804</v>
      </c>
      <c r="J467" s="272">
        <v>2024</v>
      </c>
      <c r="K467" s="301">
        <v>369600</v>
      </c>
      <c r="L467" s="264" t="s">
        <v>967</v>
      </c>
    </row>
    <row r="468" spans="1:12" hidden="1">
      <c r="A468" s="291">
        <v>900</v>
      </c>
      <c r="B468" s="292" t="s">
        <v>107</v>
      </c>
      <c r="C468" s="292" t="s">
        <v>18</v>
      </c>
      <c r="D468" s="292" t="s">
        <v>19</v>
      </c>
      <c r="E468" s="292" t="s">
        <v>18</v>
      </c>
      <c r="F468" s="272" t="s">
        <v>809</v>
      </c>
      <c r="G468" s="272" t="s">
        <v>347</v>
      </c>
      <c r="H468" s="272" t="s">
        <v>805</v>
      </c>
      <c r="I468" s="272" t="s">
        <v>804</v>
      </c>
      <c r="J468" s="272">
        <v>2024</v>
      </c>
      <c r="K468" s="301">
        <v>16000</v>
      </c>
      <c r="L468" s="264" t="s">
        <v>968</v>
      </c>
    </row>
    <row r="469" spans="1:12" hidden="1">
      <c r="A469" s="291">
        <v>900</v>
      </c>
      <c r="B469" s="292" t="s">
        <v>107</v>
      </c>
      <c r="C469" s="292" t="s">
        <v>18</v>
      </c>
      <c r="D469" s="292" t="s">
        <v>19</v>
      </c>
      <c r="E469" s="292" t="s">
        <v>18</v>
      </c>
      <c r="F469" s="272" t="s">
        <v>809</v>
      </c>
      <c r="G469" s="272" t="s">
        <v>347</v>
      </c>
      <c r="H469" s="272" t="s">
        <v>805</v>
      </c>
      <c r="I469" s="272" t="s">
        <v>804</v>
      </c>
      <c r="J469" s="272">
        <v>2024</v>
      </c>
      <c r="K469" s="301">
        <v>6000</v>
      </c>
      <c r="L469" s="264" t="s">
        <v>969</v>
      </c>
    </row>
    <row r="470" spans="1:12" hidden="1">
      <c r="A470" s="291">
        <v>900</v>
      </c>
      <c r="B470" s="292" t="s">
        <v>107</v>
      </c>
      <c r="C470" s="292" t="s">
        <v>18</v>
      </c>
      <c r="D470" s="292" t="s">
        <v>19</v>
      </c>
      <c r="E470" s="292" t="s">
        <v>18</v>
      </c>
      <c r="F470" s="272" t="s">
        <v>809</v>
      </c>
      <c r="G470" s="272" t="s">
        <v>347</v>
      </c>
      <c r="H470" s="272" t="s">
        <v>805</v>
      </c>
      <c r="I470" s="272" t="s">
        <v>804</v>
      </c>
      <c r="J470" s="272">
        <v>2024</v>
      </c>
      <c r="K470" s="301">
        <v>3800</v>
      </c>
      <c r="L470" s="264" t="s">
        <v>970</v>
      </c>
    </row>
    <row r="471" spans="1:12" hidden="1">
      <c r="A471" s="291">
        <v>900</v>
      </c>
      <c r="B471" s="292" t="s">
        <v>107</v>
      </c>
      <c r="C471" s="292" t="s">
        <v>18</v>
      </c>
      <c r="D471" s="292" t="s">
        <v>19</v>
      </c>
      <c r="E471" s="292" t="s">
        <v>18</v>
      </c>
      <c r="F471" s="272" t="s">
        <v>809</v>
      </c>
      <c r="G471" s="272" t="s">
        <v>347</v>
      </c>
      <c r="H471" s="272" t="s">
        <v>805</v>
      </c>
      <c r="I471" s="272" t="s">
        <v>804</v>
      </c>
      <c r="J471" s="272">
        <v>2024</v>
      </c>
      <c r="K471" s="301">
        <v>3200</v>
      </c>
      <c r="L471" s="264" t="s">
        <v>971</v>
      </c>
    </row>
    <row r="472" spans="1:12" hidden="1">
      <c r="A472" s="291">
        <v>900</v>
      </c>
      <c r="B472" s="292" t="s">
        <v>107</v>
      </c>
      <c r="C472" s="292" t="s">
        <v>18</v>
      </c>
      <c r="D472" s="292" t="s">
        <v>19</v>
      </c>
      <c r="E472" s="292" t="s">
        <v>18</v>
      </c>
      <c r="F472" s="272" t="s">
        <v>809</v>
      </c>
      <c r="G472" s="272" t="s">
        <v>347</v>
      </c>
      <c r="H472" s="272" t="s">
        <v>805</v>
      </c>
      <c r="I472" s="272" t="s">
        <v>804</v>
      </c>
      <c r="J472" s="272">
        <v>2024</v>
      </c>
      <c r="K472" s="301">
        <v>140068</v>
      </c>
      <c r="L472" s="264" t="s">
        <v>972</v>
      </c>
    </row>
    <row r="473" spans="1:12" hidden="1">
      <c r="A473" s="291">
        <v>900</v>
      </c>
      <c r="B473" s="292" t="s">
        <v>107</v>
      </c>
      <c r="C473" s="292" t="s">
        <v>18</v>
      </c>
      <c r="D473" s="292" t="s">
        <v>19</v>
      </c>
      <c r="E473" s="292" t="s">
        <v>18</v>
      </c>
      <c r="F473" s="272" t="s">
        <v>809</v>
      </c>
      <c r="G473" s="272" t="s">
        <v>347</v>
      </c>
      <c r="H473" s="272" t="s">
        <v>805</v>
      </c>
      <c r="I473" s="272" t="s">
        <v>804</v>
      </c>
      <c r="J473" s="272">
        <v>2024</v>
      </c>
      <c r="K473" s="301">
        <v>5200</v>
      </c>
      <c r="L473" s="264" t="s">
        <v>973</v>
      </c>
    </row>
    <row r="474" spans="1:12" hidden="1">
      <c r="A474" s="291">
        <v>900</v>
      </c>
      <c r="B474" s="292" t="s">
        <v>107</v>
      </c>
      <c r="C474" s="292" t="s">
        <v>18</v>
      </c>
      <c r="D474" s="292" t="s">
        <v>19</v>
      </c>
      <c r="E474" s="292" t="s">
        <v>18</v>
      </c>
      <c r="F474" s="272" t="s">
        <v>809</v>
      </c>
      <c r="G474" s="272" t="s">
        <v>347</v>
      </c>
      <c r="H474" s="272" t="s">
        <v>805</v>
      </c>
      <c r="I474" s="272" t="s">
        <v>804</v>
      </c>
      <c r="J474" s="272">
        <v>2024</v>
      </c>
      <c r="K474" s="301">
        <v>2500</v>
      </c>
      <c r="L474" s="264" t="s">
        <v>974</v>
      </c>
    </row>
    <row r="475" spans="1:12" hidden="1">
      <c r="A475" s="291">
        <v>900</v>
      </c>
      <c r="B475" s="292" t="s">
        <v>107</v>
      </c>
      <c r="C475" s="292" t="s">
        <v>18</v>
      </c>
      <c r="D475" s="292" t="s">
        <v>19</v>
      </c>
      <c r="E475" s="292" t="s">
        <v>18</v>
      </c>
      <c r="F475" s="272" t="s">
        <v>809</v>
      </c>
      <c r="G475" s="272" t="s">
        <v>347</v>
      </c>
      <c r="H475" s="272" t="s">
        <v>805</v>
      </c>
      <c r="I475" s="272" t="s">
        <v>804</v>
      </c>
      <c r="J475" s="272">
        <v>2024</v>
      </c>
      <c r="K475" s="301">
        <v>53000</v>
      </c>
      <c r="L475" s="264" t="s">
        <v>975</v>
      </c>
    </row>
    <row r="476" spans="1:12">
      <c r="A476" s="291">
        <v>900</v>
      </c>
      <c r="B476" s="292" t="s">
        <v>273</v>
      </c>
      <c r="C476" s="292" t="s">
        <v>18</v>
      </c>
      <c r="D476" s="292" t="s">
        <v>19</v>
      </c>
      <c r="E476" s="292" t="s">
        <v>18</v>
      </c>
      <c r="F476" s="272" t="s">
        <v>809</v>
      </c>
      <c r="G476" s="272" t="s">
        <v>347</v>
      </c>
      <c r="H476" s="272" t="s">
        <v>805</v>
      </c>
      <c r="I476" s="272" t="s">
        <v>804</v>
      </c>
      <c r="J476" s="272">
        <v>2024</v>
      </c>
      <c r="K476" s="301">
        <v>153000</v>
      </c>
      <c r="L476" s="264" t="s">
        <v>976</v>
      </c>
    </row>
    <row r="477" spans="1:12" hidden="1">
      <c r="A477" s="291">
        <v>900</v>
      </c>
      <c r="B477" s="292" t="s">
        <v>107</v>
      </c>
      <c r="C477" s="292" t="s">
        <v>18</v>
      </c>
      <c r="D477" s="292" t="s">
        <v>19</v>
      </c>
      <c r="E477" s="292" t="s">
        <v>18</v>
      </c>
      <c r="F477" s="272" t="s">
        <v>809</v>
      </c>
      <c r="G477" s="272" t="s">
        <v>347</v>
      </c>
      <c r="H477" s="272" t="s">
        <v>805</v>
      </c>
      <c r="I477" s="272" t="s">
        <v>804</v>
      </c>
      <c r="J477" s="272">
        <v>2024</v>
      </c>
      <c r="K477" s="301">
        <v>129914</v>
      </c>
      <c r="L477" s="264" t="s">
        <v>977</v>
      </c>
    </row>
    <row r="478" spans="1:12" hidden="1">
      <c r="A478" s="289" t="s">
        <v>1007</v>
      </c>
      <c r="B478" s="290" t="s">
        <v>107</v>
      </c>
      <c r="C478" s="290" t="s">
        <v>18</v>
      </c>
      <c r="D478" s="290" t="s">
        <v>19</v>
      </c>
      <c r="E478" s="290" t="s">
        <v>18</v>
      </c>
      <c r="F478" s="271" t="s">
        <v>803</v>
      </c>
      <c r="G478" s="271" t="s">
        <v>347</v>
      </c>
      <c r="H478" s="271" t="s">
        <v>805</v>
      </c>
      <c r="I478" s="271" t="s">
        <v>804</v>
      </c>
      <c r="J478" s="271">
        <v>2024</v>
      </c>
      <c r="K478" s="300">
        <v>369600</v>
      </c>
      <c r="L478" s="263" t="s">
        <v>967</v>
      </c>
    </row>
    <row r="479" spans="1:12" hidden="1">
      <c r="A479" s="289" t="s">
        <v>1007</v>
      </c>
      <c r="B479" s="290" t="s">
        <v>107</v>
      </c>
      <c r="C479" s="290" t="s">
        <v>18</v>
      </c>
      <c r="D479" s="290" t="s">
        <v>19</v>
      </c>
      <c r="E479" s="290" t="s">
        <v>18</v>
      </c>
      <c r="F479" s="271" t="s">
        <v>803</v>
      </c>
      <c r="G479" s="271" t="s">
        <v>347</v>
      </c>
      <c r="H479" s="271" t="s">
        <v>805</v>
      </c>
      <c r="I479" s="271" t="s">
        <v>804</v>
      </c>
      <c r="J479" s="271">
        <v>2024</v>
      </c>
      <c r="K479" s="300">
        <v>16000</v>
      </c>
      <c r="L479" s="263" t="s">
        <v>968</v>
      </c>
    </row>
    <row r="480" spans="1:12" hidden="1">
      <c r="A480" s="289" t="s">
        <v>1007</v>
      </c>
      <c r="B480" s="290" t="s">
        <v>107</v>
      </c>
      <c r="C480" s="290" t="s">
        <v>18</v>
      </c>
      <c r="D480" s="290" t="s">
        <v>19</v>
      </c>
      <c r="E480" s="290" t="s">
        <v>18</v>
      </c>
      <c r="F480" s="271" t="s">
        <v>803</v>
      </c>
      <c r="G480" s="271" t="s">
        <v>347</v>
      </c>
      <c r="H480" s="271" t="s">
        <v>805</v>
      </c>
      <c r="I480" s="271" t="s">
        <v>804</v>
      </c>
      <c r="J480" s="271">
        <v>2024</v>
      </c>
      <c r="K480" s="300">
        <v>6000</v>
      </c>
      <c r="L480" s="263" t="s">
        <v>969</v>
      </c>
    </row>
    <row r="481" spans="1:12" hidden="1">
      <c r="A481" s="289" t="s">
        <v>1007</v>
      </c>
      <c r="B481" s="290" t="s">
        <v>107</v>
      </c>
      <c r="C481" s="290" t="s">
        <v>18</v>
      </c>
      <c r="D481" s="290" t="s">
        <v>19</v>
      </c>
      <c r="E481" s="290" t="s">
        <v>18</v>
      </c>
      <c r="F481" s="271" t="s">
        <v>803</v>
      </c>
      <c r="G481" s="271" t="s">
        <v>347</v>
      </c>
      <c r="H481" s="271" t="s">
        <v>805</v>
      </c>
      <c r="I481" s="271" t="s">
        <v>804</v>
      </c>
      <c r="J481" s="271">
        <v>2024</v>
      </c>
      <c r="K481" s="300">
        <v>3800</v>
      </c>
      <c r="L481" s="263" t="s">
        <v>970</v>
      </c>
    </row>
    <row r="482" spans="1:12" hidden="1">
      <c r="A482" s="289" t="s">
        <v>1007</v>
      </c>
      <c r="B482" s="290" t="s">
        <v>107</v>
      </c>
      <c r="C482" s="290" t="s">
        <v>18</v>
      </c>
      <c r="D482" s="290" t="s">
        <v>19</v>
      </c>
      <c r="E482" s="290" t="s">
        <v>18</v>
      </c>
      <c r="F482" s="271" t="s">
        <v>803</v>
      </c>
      <c r="G482" s="271" t="s">
        <v>347</v>
      </c>
      <c r="H482" s="271" t="s">
        <v>805</v>
      </c>
      <c r="I482" s="271" t="s">
        <v>804</v>
      </c>
      <c r="J482" s="271">
        <v>2024</v>
      </c>
      <c r="K482" s="300">
        <v>3200</v>
      </c>
      <c r="L482" s="263" t="s">
        <v>971</v>
      </c>
    </row>
    <row r="483" spans="1:12" hidden="1">
      <c r="A483" s="289" t="s">
        <v>1007</v>
      </c>
      <c r="B483" s="290" t="s">
        <v>107</v>
      </c>
      <c r="C483" s="290" t="s">
        <v>18</v>
      </c>
      <c r="D483" s="290" t="s">
        <v>19</v>
      </c>
      <c r="E483" s="290" t="s">
        <v>18</v>
      </c>
      <c r="F483" s="271" t="s">
        <v>803</v>
      </c>
      <c r="G483" s="271" t="s">
        <v>347</v>
      </c>
      <c r="H483" s="271" t="s">
        <v>805</v>
      </c>
      <c r="I483" s="271" t="s">
        <v>804</v>
      </c>
      <c r="J483" s="271">
        <v>2024</v>
      </c>
      <c r="K483" s="300">
        <v>140068</v>
      </c>
      <c r="L483" s="263" t="s">
        <v>972</v>
      </c>
    </row>
    <row r="484" spans="1:12" hidden="1">
      <c r="A484" s="289" t="s">
        <v>1007</v>
      </c>
      <c r="B484" s="290" t="s">
        <v>107</v>
      </c>
      <c r="C484" s="290" t="s">
        <v>18</v>
      </c>
      <c r="D484" s="290" t="s">
        <v>19</v>
      </c>
      <c r="E484" s="290" t="s">
        <v>18</v>
      </c>
      <c r="F484" s="271" t="s">
        <v>803</v>
      </c>
      <c r="G484" s="271" t="s">
        <v>347</v>
      </c>
      <c r="H484" s="271" t="s">
        <v>805</v>
      </c>
      <c r="I484" s="271" t="s">
        <v>804</v>
      </c>
      <c r="J484" s="271">
        <v>2024</v>
      </c>
      <c r="K484" s="300">
        <v>5200</v>
      </c>
      <c r="L484" s="263" t="s">
        <v>973</v>
      </c>
    </row>
    <row r="485" spans="1:12" hidden="1">
      <c r="A485" s="289" t="s">
        <v>1007</v>
      </c>
      <c r="B485" s="290" t="s">
        <v>107</v>
      </c>
      <c r="C485" s="290" t="s">
        <v>18</v>
      </c>
      <c r="D485" s="290" t="s">
        <v>19</v>
      </c>
      <c r="E485" s="290" t="s">
        <v>18</v>
      </c>
      <c r="F485" s="271" t="s">
        <v>803</v>
      </c>
      <c r="G485" s="271" t="s">
        <v>347</v>
      </c>
      <c r="H485" s="271" t="s">
        <v>805</v>
      </c>
      <c r="I485" s="271" t="s">
        <v>804</v>
      </c>
      <c r="J485" s="271">
        <v>2024</v>
      </c>
      <c r="K485" s="300">
        <v>2500</v>
      </c>
      <c r="L485" s="263" t="s">
        <v>974</v>
      </c>
    </row>
    <row r="486" spans="1:12" hidden="1">
      <c r="A486" s="289" t="s">
        <v>1007</v>
      </c>
      <c r="B486" s="290" t="s">
        <v>107</v>
      </c>
      <c r="C486" s="290" t="s">
        <v>18</v>
      </c>
      <c r="D486" s="290" t="s">
        <v>19</v>
      </c>
      <c r="E486" s="290" t="s">
        <v>18</v>
      </c>
      <c r="F486" s="271" t="s">
        <v>803</v>
      </c>
      <c r="G486" s="271" t="s">
        <v>347</v>
      </c>
      <c r="H486" s="271" t="s">
        <v>805</v>
      </c>
      <c r="I486" s="271" t="s">
        <v>804</v>
      </c>
      <c r="J486" s="271">
        <v>2024</v>
      </c>
      <c r="K486" s="300">
        <v>53000</v>
      </c>
      <c r="L486" s="263" t="s">
        <v>975</v>
      </c>
    </row>
    <row r="487" spans="1:12">
      <c r="A487" s="291">
        <v>900</v>
      </c>
      <c r="B487" s="290" t="s">
        <v>273</v>
      </c>
      <c r="C487" s="290" t="s">
        <v>18</v>
      </c>
      <c r="D487" s="290" t="s">
        <v>19</v>
      </c>
      <c r="E487" s="290" t="s">
        <v>18</v>
      </c>
      <c r="F487" s="271" t="s">
        <v>809</v>
      </c>
      <c r="G487" s="271" t="s">
        <v>347</v>
      </c>
      <c r="H487" s="271" t="s">
        <v>805</v>
      </c>
      <c r="I487" s="271" t="s">
        <v>804</v>
      </c>
      <c r="J487" s="271">
        <v>2024</v>
      </c>
      <c r="K487" s="300">
        <v>153000</v>
      </c>
      <c r="L487" s="263" t="s">
        <v>976</v>
      </c>
    </row>
    <row r="488" spans="1:12" ht="13.5" hidden="1" thickBot="1">
      <c r="A488" s="291">
        <v>900</v>
      </c>
      <c r="B488" s="296" t="s">
        <v>107</v>
      </c>
      <c r="C488" s="296" t="s">
        <v>18</v>
      </c>
      <c r="D488" s="296" t="s">
        <v>19</v>
      </c>
      <c r="E488" s="296" t="s">
        <v>18</v>
      </c>
      <c r="F488" s="274" t="s">
        <v>809</v>
      </c>
      <c r="G488" s="274" t="s">
        <v>347</v>
      </c>
      <c r="H488" s="274" t="s">
        <v>805</v>
      </c>
      <c r="I488" s="274" t="s">
        <v>804</v>
      </c>
      <c r="J488" s="274">
        <v>2024</v>
      </c>
      <c r="K488" s="306">
        <v>129914</v>
      </c>
      <c r="L488" s="266" t="s">
        <v>977</v>
      </c>
    </row>
    <row r="489" spans="1:12" hidden="1">
      <c r="A489" s="285" t="s">
        <v>1013</v>
      </c>
      <c r="B489" s="286" t="s">
        <v>323</v>
      </c>
      <c r="C489" s="286" t="s">
        <v>18</v>
      </c>
      <c r="D489" s="286" t="s">
        <v>18</v>
      </c>
      <c r="E489" s="286" t="s">
        <v>849</v>
      </c>
      <c r="F489" s="268" t="s">
        <v>809</v>
      </c>
      <c r="G489" s="268" t="s">
        <v>347</v>
      </c>
      <c r="H489" s="268" t="s">
        <v>805</v>
      </c>
      <c r="I489" s="268" t="s">
        <v>804</v>
      </c>
      <c r="J489" s="268">
        <v>2024</v>
      </c>
      <c r="K489" s="303">
        <v>4000</v>
      </c>
      <c r="L489" s="260" t="s">
        <v>1008</v>
      </c>
    </row>
    <row r="490" spans="1:12" hidden="1">
      <c r="A490" s="287" t="s">
        <v>1013</v>
      </c>
      <c r="B490" s="288" t="s">
        <v>323</v>
      </c>
      <c r="C490" s="288" t="s">
        <v>18</v>
      </c>
      <c r="D490" s="288" t="s">
        <v>18</v>
      </c>
      <c r="E490" s="288" t="s">
        <v>849</v>
      </c>
      <c r="F490" s="270" t="s">
        <v>809</v>
      </c>
      <c r="G490" s="270" t="s">
        <v>347</v>
      </c>
      <c r="H490" s="270" t="s">
        <v>805</v>
      </c>
      <c r="I490" s="270" t="s">
        <v>804</v>
      </c>
      <c r="J490" s="270">
        <v>2024</v>
      </c>
      <c r="K490" s="304">
        <v>47000</v>
      </c>
      <c r="L490" s="262" t="s">
        <v>1009</v>
      </c>
    </row>
    <row r="491" spans="1:12" hidden="1">
      <c r="A491" s="287" t="s">
        <v>1013</v>
      </c>
      <c r="B491" s="288" t="s">
        <v>323</v>
      </c>
      <c r="C491" s="288" t="s">
        <v>18</v>
      </c>
      <c r="D491" s="288" t="s">
        <v>18</v>
      </c>
      <c r="E491" s="288" t="s">
        <v>849</v>
      </c>
      <c r="F491" s="270" t="s">
        <v>809</v>
      </c>
      <c r="G491" s="270" t="s">
        <v>347</v>
      </c>
      <c r="H491" s="270" t="s">
        <v>805</v>
      </c>
      <c r="I491" s="270" t="s">
        <v>804</v>
      </c>
      <c r="J491" s="270">
        <v>2024</v>
      </c>
      <c r="K491" s="304">
        <v>12090</v>
      </c>
      <c r="L491" s="262" t="s">
        <v>1010</v>
      </c>
    </row>
    <row r="492" spans="1:12" hidden="1">
      <c r="A492" s="287" t="s">
        <v>1013</v>
      </c>
      <c r="B492" s="288" t="s">
        <v>323</v>
      </c>
      <c r="C492" s="288" t="s">
        <v>18</v>
      </c>
      <c r="D492" s="288" t="s">
        <v>18</v>
      </c>
      <c r="E492" s="288" t="s">
        <v>849</v>
      </c>
      <c r="F492" s="270" t="s">
        <v>809</v>
      </c>
      <c r="G492" s="270" t="s">
        <v>347</v>
      </c>
      <c r="H492" s="270" t="s">
        <v>805</v>
      </c>
      <c r="I492" s="270" t="s">
        <v>804</v>
      </c>
      <c r="J492" s="270">
        <v>2024</v>
      </c>
      <c r="K492" s="304">
        <v>887</v>
      </c>
      <c r="L492" s="262" t="s">
        <v>1011</v>
      </c>
    </row>
    <row r="493" spans="1:12" hidden="1">
      <c r="A493" s="287" t="s">
        <v>1013</v>
      </c>
      <c r="B493" s="288" t="s">
        <v>314</v>
      </c>
      <c r="C493" s="288" t="s">
        <v>18</v>
      </c>
      <c r="D493" s="288" t="s">
        <v>18</v>
      </c>
      <c r="E493" s="288" t="s">
        <v>305</v>
      </c>
      <c r="F493" s="270" t="s">
        <v>809</v>
      </c>
      <c r="G493" s="270" t="s">
        <v>347</v>
      </c>
      <c r="H493" s="270" t="s">
        <v>805</v>
      </c>
      <c r="I493" s="270" t="s">
        <v>804</v>
      </c>
      <c r="J493" s="270">
        <v>2024</v>
      </c>
      <c r="K493" s="304">
        <v>20000</v>
      </c>
      <c r="L493" s="262" t="s">
        <v>1006</v>
      </c>
    </row>
    <row r="494" spans="1:12" hidden="1">
      <c r="A494" s="287" t="s">
        <v>1013</v>
      </c>
      <c r="B494" s="288" t="s">
        <v>323</v>
      </c>
      <c r="C494" s="288" t="s">
        <v>18</v>
      </c>
      <c r="D494" s="288" t="s">
        <v>18</v>
      </c>
      <c r="E494" s="288" t="s">
        <v>849</v>
      </c>
      <c r="F494" s="270" t="s">
        <v>809</v>
      </c>
      <c r="G494" s="270" t="s">
        <v>347</v>
      </c>
      <c r="H494" s="270" t="s">
        <v>805</v>
      </c>
      <c r="I494" s="270" t="s">
        <v>804</v>
      </c>
      <c r="J494" s="270">
        <v>2024</v>
      </c>
      <c r="K494" s="304">
        <v>2600</v>
      </c>
      <c r="L494" s="262" t="s">
        <v>1012</v>
      </c>
    </row>
    <row r="495" spans="1:12" hidden="1">
      <c r="A495" s="291">
        <v>900</v>
      </c>
      <c r="B495" s="292" t="s">
        <v>107</v>
      </c>
      <c r="C495" s="292" t="s">
        <v>18</v>
      </c>
      <c r="D495" s="292" t="s">
        <v>19</v>
      </c>
      <c r="E495" s="292" t="s">
        <v>18</v>
      </c>
      <c r="F495" s="272" t="s">
        <v>809</v>
      </c>
      <c r="G495" s="272" t="s">
        <v>347</v>
      </c>
      <c r="H495" s="272" t="s">
        <v>805</v>
      </c>
      <c r="I495" s="272" t="s">
        <v>804</v>
      </c>
      <c r="J495" s="272">
        <v>2024</v>
      </c>
      <c r="K495" s="301">
        <v>1039500</v>
      </c>
      <c r="L495" s="264" t="s">
        <v>967</v>
      </c>
    </row>
    <row r="496" spans="1:12" hidden="1">
      <c r="A496" s="291">
        <v>900</v>
      </c>
      <c r="B496" s="292" t="s">
        <v>107</v>
      </c>
      <c r="C496" s="292" t="s">
        <v>18</v>
      </c>
      <c r="D496" s="292" t="s">
        <v>19</v>
      </c>
      <c r="E496" s="292" t="s">
        <v>18</v>
      </c>
      <c r="F496" s="272" t="s">
        <v>809</v>
      </c>
      <c r="G496" s="272" t="s">
        <v>347</v>
      </c>
      <c r="H496" s="272" t="s">
        <v>805</v>
      </c>
      <c r="I496" s="272" t="s">
        <v>804</v>
      </c>
      <c r="J496" s="272">
        <v>2024</v>
      </c>
      <c r="K496" s="301">
        <v>55000</v>
      </c>
      <c r="L496" s="264" t="s">
        <v>968</v>
      </c>
    </row>
    <row r="497" spans="1:12" hidden="1">
      <c r="A497" s="291">
        <v>900</v>
      </c>
      <c r="B497" s="292" t="s">
        <v>107</v>
      </c>
      <c r="C497" s="292" t="s">
        <v>18</v>
      </c>
      <c r="D497" s="292" t="s">
        <v>19</v>
      </c>
      <c r="E497" s="292" t="s">
        <v>18</v>
      </c>
      <c r="F497" s="272" t="s">
        <v>809</v>
      </c>
      <c r="G497" s="272" t="s">
        <v>347</v>
      </c>
      <c r="H497" s="272" t="s">
        <v>805</v>
      </c>
      <c r="I497" s="272" t="s">
        <v>804</v>
      </c>
      <c r="J497" s="272">
        <v>2024</v>
      </c>
      <c r="K497" s="301">
        <v>12200</v>
      </c>
      <c r="L497" s="264" t="s">
        <v>969</v>
      </c>
    </row>
    <row r="498" spans="1:12" hidden="1">
      <c r="A498" s="291">
        <v>900</v>
      </c>
      <c r="B498" s="292" t="s">
        <v>107</v>
      </c>
      <c r="C498" s="292" t="s">
        <v>18</v>
      </c>
      <c r="D498" s="292" t="s">
        <v>19</v>
      </c>
      <c r="E498" s="292" t="s">
        <v>18</v>
      </c>
      <c r="F498" s="272" t="s">
        <v>809</v>
      </c>
      <c r="G498" s="272" t="s">
        <v>347</v>
      </c>
      <c r="H498" s="272" t="s">
        <v>805</v>
      </c>
      <c r="I498" s="272" t="s">
        <v>804</v>
      </c>
      <c r="J498" s="272">
        <v>2024</v>
      </c>
      <c r="K498" s="301">
        <v>8500</v>
      </c>
      <c r="L498" s="264" t="s">
        <v>970</v>
      </c>
    </row>
    <row r="499" spans="1:12" hidden="1">
      <c r="A499" s="291">
        <v>900</v>
      </c>
      <c r="B499" s="292" t="s">
        <v>107</v>
      </c>
      <c r="C499" s="292" t="s">
        <v>18</v>
      </c>
      <c r="D499" s="292" t="s">
        <v>19</v>
      </c>
      <c r="E499" s="292" t="s">
        <v>18</v>
      </c>
      <c r="F499" s="272" t="s">
        <v>809</v>
      </c>
      <c r="G499" s="272" t="s">
        <v>347</v>
      </c>
      <c r="H499" s="272" t="s">
        <v>805</v>
      </c>
      <c r="I499" s="272" t="s">
        <v>804</v>
      </c>
      <c r="J499" s="272">
        <v>2024</v>
      </c>
      <c r="K499" s="301">
        <v>4600</v>
      </c>
      <c r="L499" s="264" t="s">
        <v>971</v>
      </c>
    </row>
    <row r="500" spans="1:12" hidden="1">
      <c r="A500" s="291">
        <v>900</v>
      </c>
      <c r="B500" s="292" t="s">
        <v>107</v>
      </c>
      <c r="C500" s="292" t="s">
        <v>18</v>
      </c>
      <c r="D500" s="292" t="s">
        <v>19</v>
      </c>
      <c r="E500" s="292" t="s">
        <v>18</v>
      </c>
      <c r="F500" s="272" t="s">
        <v>809</v>
      </c>
      <c r="G500" s="272" t="s">
        <v>347</v>
      </c>
      <c r="H500" s="272" t="s">
        <v>805</v>
      </c>
      <c r="I500" s="272" t="s">
        <v>804</v>
      </c>
      <c r="J500" s="272">
        <v>2024</v>
      </c>
      <c r="K500" s="301">
        <v>173009</v>
      </c>
      <c r="L500" s="264" t="s">
        <v>972</v>
      </c>
    </row>
    <row r="501" spans="1:12" hidden="1">
      <c r="A501" s="291">
        <v>900</v>
      </c>
      <c r="B501" s="292" t="s">
        <v>107</v>
      </c>
      <c r="C501" s="292" t="s">
        <v>18</v>
      </c>
      <c r="D501" s="292" t="s">
        <v>19</v>
      </c>
      <c r="E501" s="292" t="s">
        <v>18</v>
      </c>
      <c r="F501" s="272" t="s">
        <v>809</v>
      </c>
      <c r="G501" s="272" t="s">
        <v>347</v>
      </c>
      <c r="H501" s="272" t="s">
        <v>805</v>
      </c>
      <c r="I501" s="272" t="s">
        <v>804</v>
      </c>
      <c r="J501" s="272">
        <v>2024</v>
      </c>
      <c r="K501" s="301">
        <v>3500</v>
      </c>
      <c r="L501" s="264" t="s">
        <v>973</v>
      </c>
    </row>
    <row r="502" spans="1:12" hidden="1">
      <c r="A502" s="291">
        <v>900</v>
      </c>
      <c r="B502" s="292" t="s">
        <v>107</v>
      </c>
      <c r="C502" s="292" t="s">
        <v>18</v>
      </c>
      <c r="D502" s="292" t="s">
        <v>19</v>
      </c>
      <c r="E502" s="292" t="s">
        <v>18</v>
      </c>
      <c r="F502" s="272" t="s">
        <v>809</v>
      </c>
      <c r="G502" s="272" t="s">
        <v>347</v>
      </c>
      <c r="H502" s="272" t="s">
        <v>805</v>
      </c>
      <c r="I502" s="272" t="s">
        <v>804</v>
      </c>
      <c r="J502" s="272">
        <v>2024</v>
      </c>
      <c r="K502" s="301">
        <v>394200</v>
      </c>
      <c r="L502" s="264" t="s">
        <v>974</v>
      </c>
    </row>
    <row r="503" spans="1:12" hidden="1">
      <c r="A503" s="291">
        <v>900</v>
      </c>
      <c r="B503" s="292" t="s">
        <v>107</v>
      </c>
      <c r="C503" s="292" t="s">
        <v>18</v>
      </c>
      <c r="D503" s="292" t="s">
        <v>19</v>
      </c>
      <c r="E503" s="292" t="s">
        <v>18</v>
      </c>
      <c r="F503" s="272" t="s">
        <v>809</v>
      </c>
      <c r="G503" s="272" t="s">
        <v>347</v>
      </c>
      <c r="H503" s="272" t="s">
        <v>805</v>
      </c>
      <c r="I503" s="272" t="s">
        <v>804</v>
      </c>
      <c r="J503" s="272">
        <v>2024</v>
      </c>
      <c r="K503" s="301">
        <v>262000</v>
      </c>
      <c r="L503" s="264" t="s">
        <v>975</v>
      </c>
    </row>
    <row r="504" spans="1:12" hidden="1">
      <c r="A504" s="291">
        <v>900</v>
      </c>
      <c r="B504" s="292" t="s">
        <v>107</v>
      </c>
      <c r="C504" s="292" t="s">
        <v>18</v>
      </c>
      <c r="D504" s="292" t="s">
        <v>19</v>
      </c>
      <c r="E504" s="292" t="s">
        <v>18</v>
      </c>
      <c r="F504" s="272" t="s">
        <v>809</v>
      </c>
      <c r="G504" s="272" t="s">
        <v>347</v>
      </c>
      <c r="H504" s="272" t="s">
        <v>805</v>
      </c>
      <c r="I504" s="272" t="s">
        <v>804</v>
      </c>
      <c r="J504" s="272">
        <v>2024</v>
      </c>
      <c r="K504" s="301">
        <v>84577</v>
      </c>
      <c r="L504" s="264" t="s">
        <v>976</v>
      </c>
    </row>
    <row r="505" spans="1:12" hidden="1">
      <c r="A505" s="291">
        <v>900</v>
      </c>
      <c r="B505" s="292" t="s">
        <v>295</v>
      </c>
      <c r="C505" s="292" t="s">
        <v>18</v>
      </c>
      <c r="D505" s="292" t="s">
        <v>13</v>
      </c>
      <c r="E505" s="292" t="s">
        <v>18</v>
      </c>
      <c r="F505" s="272" t="s">
        <v>809</v>
      </c>
      <c r="G505" s="272" t="s">
        <v>347</v>
      </c>
      <c r="H505" s="272" t="s">
        <v>805</v>
      </c>
      <c r="I505" s="272" t="s">
        <v>804</v>
      </c>
      <c r="J505" s="272">
        <v>2024</v>
      </c>
      <c r="K505" s="301">
        <v>2000</v>
      </c>
      <c r="L505" s="264" t="s">
        <v>976</v>
      </c>
    </row>
    <row r="506" spans="1:12" hidden="1">
      <c r="A506" s="291">
        <v>900</v>
      </c>
      <c r="B506" s="292" t="s">
        <v>107</v>
      </c>
      <c r="C506" s="292" t="s">
        <v>18</v>
      </c>
      <c r="D506" s="292" t="s">
        <v>19</v>
      </c>
      <c r="E506" s="292" t="s">
        <v>18</v>
      </c>
      <c r="F506" s="272" t="s">
        <v>809</v>
      </c>
      <c r="G506" s="272" t="s">
        <v>347</v>
      </c>
      <c r="H506" s="272" t="s">
        <v>805</v>
      </c>
      <c r="I506" s="272" t="s">
        <v>804</v>
      </c>
      <c r="J506" s="272">
        <v>2024</v>
      </c>
      <c r="K506" s="301">
        <v>226576</v>
      </c>
      <c r="L506" s="264" t="s">
        <v>977</v>
      </c>
    </row>
    <row r="507" spans="1:12" hidden="1">
      <c r="A507" s="289" t="s">
        <v>1013</v>
      </c>
      <c r="B507" s="290" t="s">
        <v>107</v>
      </c>
      <c r="C507" s="290" t="s">
        <v>18</v>
      </c>
      <c r="D507" s="290" t="s">
        <v>19</v>
      </c>
      <c r="E507" s="290" t="s">
        <v>18</v>
      </c>
      <c r="F507" s="271" t="s">
        <v>803</v>
      </c>
      <c r="G507" s="271" t="s">
        <v>347</v>
      </c>
      <c r="H507" s="271" t="s">
        <v>805</v>
      </c>
      <c r="I507" s="271" t="s">
        <v>804</v>
      </c>
      <c r="J507" s="271">
        <v>2024</v>
      </c>
      <c r="K507" s="300">
        <v>1039500</v>
      </c>
      <c r="L507" s="263" t="s">
        <v>967</v>
      </c>
    </row>
    <row r="508" spans="1:12" hidden="1">
      <c r="A508" s="289" t="s">
        <v>1013</v>
      </c>
      <c r="B508" s="290" t="s">
        <v>107</v>
      </c>
      <c r="C508" s="290" t="s">
        <v>18</v>
      </c>
      <c r="D508" s="290" t="s">
        <v>19</v>
      </c>
      <c r="E508" s="290" t="s">
        <v>18</v>
      </c>
      <c r="F508" s="271" t="s">
        <v>803</v>
      </c>
      <c r="G508" s="271" t="s">
        <v>347</v>
      </c>
      <c r="H508" s="271" t="s">
        <v>805</v>
      </c>
      <c r="I508" s="271" t="s">
        <v>804</v>
      </c>
      <c r="J508" s="271">
        <v>2024</v>
      </c>
      <c r="K508" s="300">
        <v>55000</v>
      </c>
      <c r="L508" s="263" t="s">
        <v>968</v>
      </c>
    </row>
    <row r="509" spans="1:12" hidden="1">
      <c r="A509" s="289" t="s">
        <v>1013</v>
      </c>
      <c r="B509" s="290" t="s">
        <v>107</v>
      </c>
      <c r="C509" s="290" t="s">
        <v>18</v>
      </c>
      <c r="D509" s="290" t="s">
        <v>19</v>
      </c>
      <c r="E509" s="290" t="s">
        <v>18</v>
      </c>
      <c r="F509" s="271" t="s">
        <v>803</v>
      </c>
      <c r="G509" s="271" t="s">
        <v>347</v>
      </c>
      <c r="H509" s="271" t="s">
        <v>805</v>
      </c>
      <c r="I509" s="271" t="s">
        <v>804</v>
      </c>
      <c r="J509" s="271">
        <v>2024</v>
      </c>
      <c r="K509" s="300">
        <v>12200</v>
      </c>
      <c r="L509" s="263" t="s">
        <v>969</v>
      </c>
    </row>
    <row r="510" spans="1:12" hidden="1">
      <c r="A510" s="289" t="s">
        <v>1013</v>
      </c>
      <c r="B510" s="290" t="s">
        <v>107</v>
      </c>
      <c r="C510" s="290" t="s">
        <v>18</v>
      </c>
      <c r="D510" s="290" t="s">
        <v>19</v>
      </c>
      <c r="E510" s="290" t="s">
        <v>18</v>
      </c>
      <c r="F510" s="271" t="s">
        <v>803</v>
      </c>
      <c r="G510" s="271" t="s">
        <v>347</v>
      </c>
      <c r="H510" s="271" t="s">
        <v>805</v>
      </c>
      <c r="I510" s="271" t="s">
        <v>804</v>
      </c>
      <c r="J510" s="271">
        <v>2024</v>
      </c>
      <c r="K510" s="300">
        <v>8500</v>
      </c>
      <c r="L510" s="263" t="s">
        <v>970</v>
      </c>
    </row>
    <row r="511" spans="1:12" hidden="1">
      <c r="A511" s="289" t="s">
        <v>1013</v>
      </c>
      <c r="B511" s="290" t="s">
        <v>107</v>
      </c>
      <c r="C511" s="290" t="s">
        <v>18</v>
      </c>
      <c r="D511" s="290" t="s">
        <v>19</v>
      </c>
      <c r="E511" s="290" t="s">
        <v>18</v>
      </c>
      <c r="F511" s="271" t="s">
        <v>803</v>
      </c>
      <c r="G511" s="271" t="s">
        <v>347</v>
      </c>
      <c r="H511" s="271" t="s">
        <v>805</v>
      </c>
      <c r="I511" s="271" t="s">
        <v>804</v>
      </c>
      <c r="J511" s="271">
        <v>2024</v>
      </c>
      <c r="K511" s="300">
        <v>4600</v>
      </c>
      <c r="L511" s="263" t="s">
        <v>971</v>
      </c>
    </row>
    <row r="512" spans="1:12" hidden="1">
      <c r="A512" s="289" t="s">
        <v>1013</v>
      </c>
      <c r="B512" s="290" t="s">
        <v>107</v>
      </c>
      <c r="C512" s="290" t="s">
        <v>18</v>
      </c>
      <c r="D512" s="290" t="s">
        <v>19</v>
      </c>
      <c r="E512" s="290" t="s">
        <v>18</v>
      </c>
      <c r="F512" s="271" t="s">
        <v>803</v>
      </c>
      <c r="G512" s="271" t="s">
        <v>347</v>
      </c>
      <c r="H512" s="271" t="s">
        <v>805</v>
      </c>
      <c r="I512" s="271" t="s">
        <v>804</v>
      </c>
      <c r="J512" s="271">
        <v>2024</v>
      </c>
      <c r="K512" s="300">
        <v>173009</v>
      </c>
      <c r="L512" s="263" t="s">
        <v>972</v>
      </c>
    </row>
    <row r="513" spans="1:12" hidden="1">
      <c r="A513" s="289" t="s">
        <v>1013</v>
      </c>
      <c r="B513" s="290" t="s">
        <v>107</v>
      </c>
      <c r="C513" s="290" t="s">
        <v>18</v>
      </c>
      <c r="D513" s="290" t="s">
        <v>19</v>
      </c>
      <c r="E513" s="290" t="s">
        <v>18</v>
      </c>
      <c r="F513" s="271" t="s">
        <v>803</v>
      </c>
      <c r="G513" s="271" t="s">
        <v>347</v>
      </c>
      <c r="H513" s="271" t="s">
        <v>805</v>
      </c>
      <c r="I513" s="271" t="s">
        <v>804</v>
      </c>
      <c r="J513" s="271">
        <v>2024</v>
      </c>
      <c r="K513" s="300">
        <v>3500</v>
      </c>
      <c r="L513" s="263" t="s">
        <v>973</v>
      </c>
    </row>
    <row r="514" spans="1:12" hidden="1">
      <c r="A514" s="289" t="s">
        <v>1013</v>
      </c>
      <c r="B514" s="290" t="s">
        <v>107</v>
      </c>
      <c r="C514" s="290" t="s">
        <v>18</v>
      </c>
      <c r="D514" s="290" t="s">
        <v>19</v>
      </c>
      <c r="E514" s="290" t="s">
        <v>18</v>
      </c>
      <c r="F514" s="271" t="s">
        <v>803</v>
      </c>
      <c r="G514" s="271" t="s">
        <v>347</v>
      </c>
      <c r="H514" s="271" t="s">
        <v>805</v>
      </c>
      <c r="I514" s="271" t="s">
        <v>804</v>
      </c>
      <c r="J514" s="271">
        <v>2024</v>
      </c>
      <c r="K514" s="300">
        <v>394200</v>
      </c>
      <c r="L514" s="263" t="s">
        <v>974</v>
      </c>
    </row>
    <row r="515" spans="1:12" hidden="1">
      <c r="A515" s="289" t="s">
        <v>1013</v>
      </c>
      <c r="B515" s="290" t="s">
        <v>107</v>
      </c>
      <c r="C515" s="290" t="s">
        <v>18</v>
      </c>
      <c r="D515" s="290" t="s">
        <v>19</v>
      </c>
      <c r="E515" s="290" t="s">
        <v>18</v>
      </c>
      <c r="F515" s="271" t="s">
        <v>803</v>
      </c>
      <c r="G515" s="271" t="s">
        <v>347</v>
      </c>
      <c r="H515" s="271" t="s">
        <v>805</v>
      </c>
      <c r="I515" s="271" t="s">
        <v>804</v>
      </c>
      <c r="J515" s="271">
        <v>2024</v>
      </c>
      <c r="K515" s="300">
        <v>262000</v>
      </c>
      <c r="L515" s="263" t="s">
        <v>975</v>
      </c>
    </row>
    <row r="516" spans="1:12" hidden="1">
      <c r="A516" s="289" t="s">
        <v>1013</v>
      </c>
      <c r="B516" s="290" t="s">
        <v>107</v>
      </c>
      <c r="C516" s="290" t="s">
        <v>18</v>
      </c>
      <c r="D516" s="290" t="s">
        <v>19</v>
      </c>
      <c r="E516" s="290" t="s">
        <v>18</v>
      </c>
      <c r="F516" s="271" t="s">
        <v>803</v>
      </c>
      <c r="G516" s="271" t="s">
        <v>347</v>
      </c>
      <c r="H516" s="271" t="s">
        <v>805</v>
      </c>
      <c r="I516" s="271" t="s">
        <v>804</v>
      </c>
      <c r="J516" s="271">
        <v>2024</v>
      </c>
      <c r="K516" s="300">
        <v>84577</v>
      </c>
      <c r="L516" s="263" t="s">
        <v>976</v>
      </c>
    </row>
    <row r="517" spans="1:12" hidden="1">
      <c r="A517" s="297" t="s">
        <v>1091</v>
      </c>
      <c r="B517" s="290" t="s">
        <v>295</v>
      </c>
      <c r="C517" s="290" t="s">
        <v>18</v>
      </c>
      <c r="D517" s="290" t="s">
        <v>13</v>
      </c>
      <c r="E517" s="290" t="s">
        <v>18</v>
      </c>
      <c r="F517" s="271" t="s">
        <v>803</v>
      </c>
      <c r="G517" s="271" t="s">
        <v>347</v>
      </c>
      <c r="H517" s="271" t="s">
        <v>805</v>
      </c>
      <c r="I517" s="271" t="s">
        <v>804</v>
      </c>
      <c r="J517" s="271">
        <v>2024</v>
      </c>
      <c r="K517" s="300">
        <v>2000</v>
      </c>
      <c r="L517" s="282" t="s">
        <v>976</v>
      </c>
    </row>
    <row r="518" spans="1:12" ht="13.5" hidden="1" thickBot="1">
      <c r="A518" s="295" t="s">
        <v>1013</v>
      </c>
      <c r="B518" s="296" t="s">
        <v>107</v>
      </c>
      <c r="C518" s="296" t="s">
        <v>18</v>
      </c>
      <c r="D518" s="296" t="s">
        <v>19</v>
      </c>
      <c r="E518" s="296" t="s">
        <v>18</v>
      </c>
      <c r="F518" s="271" t="s">
        <v>803</v>
      </c>
      <c r="G518" s="274" t="s">
        <v>347</v>
      </c>
      <c r="H518" s="274" t="s">
        <v>805</v>
      </c>
      <c r="I518" s="274" t="s">
        <v>804</v>
      </c>
      <c r="J518" s="274">
        <v>2024</v>
      </c>
      <c r="K518" s="306">
        <v>226576</v>
      </c>
      <c r="L518" s="266" t="s">
        <v>977</v>
      </c>
    </row>
    <row r="519" spans="1:12" hidden="1">
      <c r="A519" s="285" t="s">
        <v>1023</v>
      </c>
      <c r="B519" s="286" t="s">
        <v>323</v>
      </c>
      <c r="C519" s="286" t="s">
        <v>18</v>
      </c>
      <c r="D519" s="286" t="s">
        <v>18</v>
      </c>
      <c r="E519" s="286" t="s">
        <v>849</v>
      </c>
      <c r="F519" s="268" t="s">
        <v>809</v>
      </c>
      <c r="G519" s="268" t="s">
        <v>347</v>
      </c>
      <c r="H519" s="268" t="s">
        <v>805</v>
      </c>
      <c r="I519" s="268" t="s">
        <v>804</v>
      </c>
      <c r="J519" s="268">
        <v>2024</v>
      </c>
      <c r="K519" s="303">
        <v>20000</v>
      </c>
      <c r="L519" s="260" t="s">
        <v>1014</v>
      </c>
    </row>
    <row r="520" spans="1:12" hidden="1">
      <c r="A520" s="287" t="s">
        <v>1023</v>
      </c>
      <c r="B520" s="288" t="s">
        <v>323</v>
      </c>
      <c r="C520" s="288" t="s">
        <v>18</v>
      </c>
      <c r="D520" s="288" t="s">
        <v>18</v>
      </c>
      <c r="E520" s="288" t="s">
        <v>849</v>
      </c>
      <c r="F520" s="270" t="s">
        <v>809</v>
      </c>
      <c r="G520" s="270" t="s">
        <v>347</v>
      </c>
      <c r="H520" s="270" t="s">
        <v>805</v>
      </c>
      <c r="I520" s="270" t="s">
        <v>804</v>
      </c>
      <c r="J520" s="270">
        <v>2024</v>
      </c>
      <c r="K520" s="304">
        <v>25000</v>
      </c>
      <c r="L520" s="262" t="s">
        <v>1015</v>
      </c>
    </row>
    <row r="521" spans="1:12" hidden="1">
      <c r="A521" s="287" t="s">
        <v>1023</v>
      </c>
      <c r="B521" s="288" t="s">
        <v>323</v>
      </c>
      <c r="C521" s="288" t="s">
        <v>18</v>
      </c>
      <c r="D521" s="288" t="s">
        <v>18</v>
      </c>
      <c r="E521" s="288" t="s">
        <v>849</v>
      </c>
      <c r="F521" s="270" t="s">
        <v>809</v>
      </c>
      <c r="G521" s="270" t="s">
        <v>347</v>
      </c>
      <c r="H521" s="270" t="s">
        <v>805</v>
      </c>
      <c r="I521" s="270" t="s">
        <v>804</v>
      </c>
      <c r="J521" s="270">
        <v>2024</v>
      </c>
      <c r="K521" s="304">
        <v>15069</v>
      </c>
      <c r="L521" s="262" t="s">
        <v>1016</v>
      </c>
    </row>
    <row r="522" spans="1:12" hidden="1">
      <c r="A522" s="287" t="s">
        <v>1023</v>
      </c>
      <c r="B522" s="288" t="s">
        <v>323</v>
      </c>
      <c r="C522" s="288" t="s">
        <v>18</v>
      </c>
      <c r="D522" s="288" t="s">
        <v>18</v>
      </c>
      <c r="E522" s="288" t="s">
        <v>849</v>
      </c>
      <c r="F522" s="270" t="s">
        <v>809</v>
      </c>
      <c r="G522" s="270" t="s">
        <v>347</v>
      </c>
      <c r="H522" s="270" t="s">
        <v>805</v>
      </c>
      <c r="I522" s="270" t="s">
        <v>804</v>
      </c>
      <c r="J522" s="270">
        <v>2024</v>
      </c>
      <c r="K522" s="304">
        <v>826</v>
      </c>
      <c r="L522" s="262" t="s">
        <v>1017</v>
      </c>
    </row>
    <row r="523" spans="1:12" hidden="1">
      <c r="A523" s="287" t="s">
        <v>1023</v>
      </c>
      <c r="B523" s="288" t="s">
        <v>323</v>
      </c>
      <c r="C523" s="288" t="s">
        <v>18</v>
      </c>
      <c r="D523" s="288" t="s">
        <v>18</v>
      </c>
      <c r="E523" s="288" t="s">
        <v>849</v>
      </c>
      <c r="F523" s="270" t="s">
        <v>809</v>
      </c>
      <c r="G523" s="270" t="s">
        <v>347</v>
      </c>
      <c r="H523" s="270" t="s">
        <v>805</v>
      </c>
      <c r="I523" s="270" t="s">
        <v>804</v>
      </c>
      <c r="J523" s="270">
        <v>2024</v>
      </c>
      <c r="K523" s="304">
        <v>794</v>
      </c>
      <c r="L523" s="262" t="s">
        <v>1018</v>
      </c>
    </row>
    <row r="524" spans="1:12" hidden="1">
      <c r="A524" s="287" t="s">
        <v>1023</v>
      </c>
      <c r="B524" s="288" t="s">
        <v>323</v>
      </c>
      <c r="C524" s="288" t="s">
        <v>18</v>
      </c>
      <c r="D524" s="288" t="s">
        <v>18</v>
      </c>
      <c r="E524" s="288" t="s">
        <v>849</v>
      </c>
      <c r="F524" s="270" t="s">
        <v>809</v>
      </c>
      <c r="G524" s="270" t="s">
        <v>347</v>
      </c>
      <c r="H524" s="270" t="s">
        <v>805</v>
      </c>
      <c r="I524" s="270" t="s">
        <v>804</v>
      </c>
      <c r="J524" s="270">
        <v>2024</v>
      </c>
      <c r="K524" s="304">
        <v>586</v>
      </c>
      <c r="L524" s="262" t="s">
        <v>1019</v>
      </c>
    </row>
    <row r="525" spans="1:12" hidden="1">
      <c r="A525" s="287" t="s">
        <v>1023</v>
      </c>
      <c r="B525" s="288" t="s">
        <v>314</v>
      </c>
      <c r="C525" s="288" t="s">
        <v>18</v>
      </c>
      <c r="D525" s="288" t="s">
        <v>18</v>
      </c>
      <c r="E525" s="288" t="s">
        <v>305</v>
      </c>
      <c r="F525" s="270" t="s">
        <v>809</v>
      </c>
      <c r="G525" s="270" t="s">
        <v>347</v>
      </c>
      <c r="H525" s="270" t="s">
        <v>805</v>
      </c>
      <c r="I525" s="270" t="s">
        <v>804</v>
      </c>
      <c r="J525" s="270">
        <v>2024</v>
      </c>
      <c r="K525" s="304">
        <v>23000</v>
      </c>
      <c r="L525" s="262" t="s">
        <v>1020</v>
      </c>
    </row>
    <row r="526" spans="1:12" hidden="1">
      <c r="A526" s="287" t="s">
        <v>1023</v>
      </c>
      <c r="B526" s="288" t="s">
        <v>314</v>
      </c>
      <c r="C526" s="288" t="s">
        <v>18</v>
      </c>
      <c r="D526" s="288" t="s">
        <v>18</v>
      </c>
      <c r="E526" s="288" t="s">
        <v>305</v>
      </c>
      <c r="F526" s="270" t="s">
        <v>809</v>
      </c>
      <c r="G526" s="270" t="s">
        <v>347</v>
      </c>
      <c r="H526" s="270" t="s">
        <v>805</v>
      </c>
      <c r="I526" s="270" t="s">
        <v>804</v>
      </c>
      <c r="J526" s="270">
        <v>2024</v>
      </c>
      <c r="K526" s="304">
        <v>12000</v>
      </c>
      <c r="L526" s="262" t="s">
        <v>1021</v>
      </c>
    </row>
    <row r="527" spans="1:12" hidden="1">
      <c r="A527" s="291">
        <v>900</v>
      </c>
      <c r="B527" s="292" t="s">
        <v>107</v>
      </c>
      <c r="C527" s="292" t="s">
        <v>18</v>
      </c>
      <c r="D527" s="292" t="s">
        <v>19</v>
      </c>
      <c r="E527" s="292" t="s">
        <v>18</v>
      </c>
      <c r="F527" s="272" t="s">
        <v>809</v>
      </c>
      <c r="G527" s="272" t="s">
        <v>347</v>
      </c>
      <c r="H527" s="272" t="s">
        <v>805</v>
      </c>
      <c r="I527" s="272" t="s">
        <v>804</v>
      </c>
      <c r="J527" s="272">
        <v>2024</v>
      </c>
      <c r="K527" s="301">
        <v>654500</v>
      </c>
      <c r="L527" s="264" t="s">
        <v>967</v>
      </c>
    </row>
    <row r="528" spans="1:12" hidden="1">
      <c r="A528" s="291">
        <v>900</v>
      </c>
      <c r="B528" s="292" t="s">
        <v>107</v>
      </c>
      <c r="C528" s="292" t="s">
        <v>18</v>
      </c>
      <c r="D528" s="292" t="s">
        <v>19</v>
      </c>
      <c r="E528" s="292" t="s">
        <v>18</v>
      </c>
      <c r="F528" s="272" t="s">
        <v>809</v>
      </c>
      <c r="G528" s="272" t="s">
        <v>347</v>
      </c>
      <c r="H528" s="272" t="s">
        <v>805</v>
      </c>
      <c r="I528" s="272" t="s">
        <v>804</v>
      </c>
      <c r="J528" s="272">
        <v>2024</v>
      </c>
      <c r="K528" s="301">
        <v>17000</v>
      </c>
      <c r="L528" s="264" t="s">
        <v>969</v>
      </c>
    </row>
    <row r="529" spans="1:12" hidden="1">
      <c r="A529" s="291">
        <v>900</v>
      </c>
      <c r="B529" s="292" t="s">
        <v>107</v>
      </c>
      <c r="C529" s="292" t="s">
        <v>18</v>
      </c>
      <c r="D529" s="292" t="s">
        <v>19</v>
      </c>
      <c r="E529" s="292" t="s">
        <v>18</v>
      </c>
      <c r="F529" s="272" t="s">
        <v>809</v>
      </c>
      <c r="G529" s="272" t="s">
        <v>347</v>
      </c>
      <c r="H529" s="272" t="s">
        <v>805</v>
      </c>
      <c r="I529" s="272" t="s">
        <v>804</v>
      </c>
      <c r="J529" s="272">
        <v>2024</v>
      </c>
      <c r="K529" s="301">
        <v>6800</v>
      </c>
      <c r="L529" s="264" t="s">
        <v>970</v>
      </c>
    </row>
    <row r="530" spans="1:12" hidden="1">
      <c r="A530" s="291">
        <v>900</v>
      </c>
      <c r="B530" s="292" t="s">
        <v>107</v>
      </c>
      <c r="C530" s="292" t="s">
        <v>18</v>
      </c>
      <c r="D530" s="292" t="s">
        <v>19</v>
      </c>
      <c r="E530" s="292" t="s">
        <v>18</v>
      </c>
      <c r="F530" s="272" t="s">
        <v>809</v>
      </c>
      <c r="G530" s="272" t="s">
        <v>347</v>
      </c>
      <c r="H530" s="272" t="s">
        <v>805</v>
      </c>
      <c r="I530" s="272" t="s">
        <v>804</v>
      </c>
      <c r="J530" s="272">
        <v>2024</v>
      </c>
      <c r="K530" s="301">
        <v>12600</v>
      </c>
      <c r="L530" s="264" t="s">
        <v>971</v>
      </c>
    </row>
    <row r="531" spans="1:12" hidden="1">
      <c r="A531" s="291">
        <v>900</v>
      </c>
      <c r="B531" s="292" t="s">
        <v>107</v>
      </c>
      <c r="C531" s="292" t="s">
        <v>18</v>
      </c>
      <c r="D531" s="292" t="s">
        <v>19</v>
      </c>
      <c r="E531" s="292" t="s">
        <v>18</v>
      </c>
      <c r="F531" s="272" t="s">
        <v>809</v>
      </c>
      <c r="G531" s="272" t="s">
        <v>347</v>
      </c>
      <c r="H531" s="272" t="s">
        <v>805</v>
      </c>
      <c r="I531" s="272" t="s">
        <v>804</v>
      </c>
      <c r="J531" s="272">
        <v>2024</v>
      </c>
      <c r="K531" s="301">
        <v>377977</v>
      </c>
      <c r="L531" s="264" t="s">
        <v>972</v>
      </c>
    </row>
    <row r="532" spans="1:12" hidden="1">
      <c r="A532" s="291">
        <v>900</v>
      </c>
      <c r="B532" s="292" t="s">
        <v>107</v>
      </c>
      <c r="C532" s="292" t="s">
        <v>18</v>
      </c>
      <c r="D532" s="292" t="s">
        <v>19</v>
      </c>
      <c r="E532" s="292" t="s">
        <v>18</v>
      </c>
      <c r="F532" s="272" t="s">
        <v>809</v>
      </c>
      <c r="G532" s="272" t="s">
        <v>347</v>
      </c>
      <c r="H532" s="272" t="s">
        <v>805</v>
      </c>
      <c r="I532" s="272" t="s">
        <v>804</v>
      </c>
      <c r="J532" s="272">
        <v>2024</v>
      </c>
      <c r="K532" s="301">
        <v>6716</v>
      </c>
      <c r="L532" s="264" t="s">
        <v>973</v>
      </c>
    </row>
    <row r="533" spans="1:12" hidden="1">
      <c r="A533" s="291">
        <v>900</v>
      </c>
      <c r="B533" s="292" t="s">
        <v>107</v>
      </c>
      <c r="C533" s="292" t="s">
        <v>18</v>
      </c>
      <c r="D533" s="292" t="s">
        <v>19</v>
      </c>
      <c r="E533" s="292" t="s">
        <v>18</v>
      </c>
      <c r="F533" s="272" t="s">
        <v>809</v>
      </c>
      <c r="G533" s="272" t="s">
        <v>347</v>
      </c>
      <c r="H533" s="272" t="s">
        <v>805</v>
      </c>
      <c r="I533" s="272" t="s">
        <v>804</v>
      </c>
      <c r="J533" s="272">
        <v>2024</v>
      </c>
      <c r="K533" s="301">
        <v>30000</v>
      </c>
      <c r="L533" s="264" t="s">
        <v>974</v>
      </c>
    </row>
    <row r="534" spans="1:12" hidden="1">
      <c r="A534" s="291">
        <v>900</v>
      </c>
      <c r="B534" s="292" t="s">
        <v>107</v>
      </c>
      <c r="C534" s="292" t="s">
        <v>18</v>
      </c>
      <c r="D534" s="292" t="s">
        <v>19</v>
      </c>
      <c r="E534" s="292" t="s">
        <v>18</v>
      </c>
      <c r="F534" s="272" t="s">
        <v>809</v>
      </c>
      <c r="G534" s="272" t="s">
        <v>347</v>
      </c>
      <c r="H534" s="272" t="s">
        <v>805</v>
      </c>
      <c r="I534" s="272" t="s">
        <v>804</v>
      </c>
      <c r="J534" s="272">
        <v>2024</v>
      </c>
      <c r="K534" s="301">
        <v>210000</v>
      </c>
      <c r="L534" s="264" t="s">
        <v>975</v>
      </c>
    </row>
    <row r="535" spans="1:12" hidden="1">
      <c r="A535" s="291">
        <v>900</v>
      </c>
      <c r="B535" s="292" t="s">
        <v>107</v>
      </c>
      <c r="C535" s="292" t="s">
        <v>18</v>
      </c>
      <c r="D535" s="292" t="s">
        <v>19</v>
      </c>
      <c r="E535" s="292" t="s">
        <v>18</v>
      </c>
      <c r="F535" s="272" t="s">
        <v>809</v>
      </c>
      <c r="G535" s="272" t="s">
        <v>347</v>
      </c>
      <c r="H535" s="272" t="s">
        <v>805</v>
      </c>
      <c r="I535" s="272" t="s">
        <v>804</v>
      </c>
      <c r="J535" s="272">
        <v>2024</v>
      </c>
      <c r="K535" s="301">
        <v>50000</v>
      </c>
      <c r="L535" s="264" t="s">
        <v>1022</v>
      </c>
    </row>
    <row r="536" spans="1:12" hidden="1">
      <c r="A536" s="291">
        <v>900</v>
      </c>
      <c r="B536" s="292" t="s">
        <v>107</v>
      </c>
      <c r="C536" s="292" t="s">
        <v>18</v>
      </c>
      <c r="D536" s="292" t="s">
        <v>13</v>
      </c>
      <c r="E536" s="292" t="s">
        <v>18</v>
      </c>
      <c r="F536" s="272" t="s">
        <v>809</v>
      </c>
      <c r="G536" s="272" t="s">
        <v>347</v>
      </c>
      <c r="H536" s="272" t="s">
        <v>805</v>
      </c>
      <c r="I536" s="272" t="s">
        <v>804</v>
      </c>
      <c r="J536" s="272">
        <v>2024</v>
      </c>
      <c r="K536" s="301">
        <v>30000</v>
      </c>
      <c r="L536" s="264" t="s">
        <v>977</v>
      </c>
    </row>
    <row r="537" spans="1:12" hidden="1">
      <c r="A537" s="291">
        <v>900</v>
      </c>
      <c r="B537" s="292" t="s">
        <v>295</v>
      </c>
      <c r="C537" s="292" t="s">
        <v>18</v>
      </c>
      <c r="D537" s="292" t="s">
        <v>13</v>
      </c>
      <c r="E537" s="292" t="s">
        <v>18</v>
      </c>
      <c r="F537" s="272" t="s">
        <v>809</v>
      </c>
      <c r="G537" s="272" t="s">
        <v>347</v>
      </c>
      <c r="H537" s="272" t="s">
        <v>805</v>
      </c>
      <c r="I537" s="272" t="s">
        <v>804</v>
      </c>
      <c r="J537" s="272">
        <v>2024</v>
      </c>
      <c r="K537" s="301">
        <v>5000</v>
      </c>
      <c r="L537" s="264" t="s">
        <v>977</v>
      </c>
    </row>
    <row r="538" spans="1:12">
      <c r="A538" s="291">
        <v>900</v>
      </c>
      <c r="B538" s="292" t="s">
        <v>273</v>
      </c>
      <c r="C538" s="292" t="s">
        <v>18</v>
      </c>
      <c r="D538" s="292" t="s">
        <v>19</v>
      </c>
      <c r="E538" s="292" t="s">
        <v>18</v>
      </c>
      <c r="F538" s="272" t="s">
        <v>809</v>
      </c>
      <c r="G538" s="272" t="s">
        <v>347</v>
      </c>
      <c r="H538" s="272" t="s">
        <v>805</v>
      </c>
      <c r="I538" s="272" t="s">
        <v>804</v>
      </c>
      <c r="J538" s="272">
        <v>2024</v>
      </c>
      <c r="K538" s="301">
        <v>60000</v>
      </c>
      <c r="L538" s="264" t="s">
        <v>977</v>
      </c>
    </row>
    <row r="539" spans="1:12" hidden="1">
      <c r="A539" s="291">
        <v>900</v>
      </c>
      <c r="B539" s="292" t="s">
        <v>107</v>
      </c>
      <c r="C539" s="292" t="s">
        <v>18</v>
      </c>
      <c r="D539" s="292" t="s">
        <v>19</v>
      </c>
      <c r="E539" s="292" t="s">
        <v>18</v>
      </c>
      <c r="F539" s="272" t="s">
        <v>809</v>
      </c>
      <c r="G539" s="272" t="s">
        <v>347</v>
      </c>
      <c r="H539" s="272" t="s">
        <v>805</v>
      </c>
      <c r="I539" s="272" t="s">
        <v>804</v>
      </c>
      <c r="J539" s="272">
        <v>2024</v>
      </c>
      <c r="K539" s="301">
        <v>97275</v>
      </c>
      <c r="L539" s="264" t="s">
        <v>976</v>
      </c>
    </row>
    <row r="540" spans="1:12" hidden="1">
      <c r="A540" s="291">
        <v>900</v>
      </c>
      <c r="B540" s="292" t="s">
        <v>107</v>
      </c>
      <c r="C540" s="292" t="s">
        <v>18</v>
      </c>
      <c r="D540" s="292" t="s">
        <v>19</v>
      </c>
      <c r="E540" s="292" t="s">
        <v>18</v>
      </c>
      <c r="F540" s="272" t="s">
        <v>809</v>
      </c>
      <c r="G540" s="272" t="s">
        <v>347</v>
      </c>
      <c r="H540" s="272" t="s">
        <v>805</v>
      </c>
      <c r="I540" s="272" t="s">
        <v>804</v>
      </c>
      <c r="J540" s="272">
        <v>2024</v>
      </c>
      <c r="K540" s="301">
        <f>209608-95000</f>
        <v>114608</v>
      </c>
      <c r="L540" s="264" t="s">
        <v>977</v>
      </c>
    </row>
    <row r="541" spans="1:12" hidden="1">
      <c r="A541" s="289" t="s">
        <v>1023</v>
      </c>
      <c r="B541" s="290" t="s">
        <v>107</v>
      </c>
      <c r="C541" s="290" t="s">
        <v>18</v>
      </c>
      <c r="D541" s="290" t="s">
        <v>19</v>
      </c>
      <c r="E541" s="290" t="s">
        <v>18</v>
      </c>
      <c r="F541" s="271" t="s">
        <v>803</v>
      </c>
      <c r="G541" s="271" t="s">
        <v>347</v>
      </c>
      <c r="H541" s="271" t="s">
        <v>805</v>
      </c>
      <c r="I541" s="271" t="s">
        <v>804</v>
      </c>
      <c r="J541" s="271">
        <v>2024</v>
      </c>
      <c r="K541" s="300">
        <v>654500</v>
      </c>
      <c r="L541" s="263" t="s">
        <v>967</v>
      </c>
    </row>
    <row r="542" spans="1:12" hidden="1">
      <c r="A542" s="289" t="s">
        <v>1023</v>
      </c>
      <c r="B542" s="290" t="s">
        <v>107</v>
      </c>
      <c r="C542" s="290" t="s">
        <v>18</v>
      </c>
      <c r="D542" s="290" t="s">
        <v>19</v>
      </c>
      <c r="E542" s="290" t="s">
        <v>18</v>
      </c>
      <c r="F542" s="271" t="s">
        <v>803</v>
      </c>
      <c r="G542" s="271" t="s">
        <v>347</v>
      </c>
      <c r="H542" s="271" t="s">
        <v>805</v>
      </c>
      <c r="I542" s="271" t="s">
        <v>804</v>
      </c>
      <c r="J542" s="271">
        <v>2024</v>
      </c>
      <c r="K542" s="300">
        <v>17000</v>
      </c>
      <c r="L542" s="263" t="s">
        <v>969</v>
      </c>
    </row>
    <row r="543" spans="1:12" hidden="1">
      <c r="A543" s="289" t="s">
        <v>1023</v>
      </c>
      <c r="B543" s="290" t="s">
        <v>107</v>
      </c>
      <c r="C543" s="290" t="s">
        <v>18</v>
      </c>
      <c r="D543" s="290" t="s">
        <v>19</v>
      </c>
      <c r="E543" s="290" t="s">
        <v>18</v>
      </c>
      <c r="F543" s="271" t="s">
        <v>803</v>
      </c>
      <c r="G543" s="271" t="s">
        <v>347</v>
      </c>
      <c r="H543" s="271" t="s">
        <v>805</v>
      </c>
      <c r="I543" s="271" t="s">
        <v>804</v>
      </c>
      <c r="J543" s="271">
        <v>2024</v>
      </c>
      <c r="K543" s="300">
        <v>6800</v>
      </c>
      <c r="L543" s="263" t="s">
        <v>970</v>
      </c>
    </row>
    <row r="544" spans="1:12" hidden="1">
      <c r="A544" s="289" t="s">
        <v>1023</v>
      </c>
      <c r="B544" s="290" t="s">
        <v>107</v>
      </c>
      <c r="C544" s="290" t="s">
        <v>18</v>
      </c>
      <c r="D544" s="290" t="s">
        <v>19</v>
      </c>
      <c r="E544" s="290" t="s">
        <v>18</v>
      </c>
      <c r="F544" s="271" t="s">
        <v>803</v>
      </c>
      <c r="G544" s="271" t="s">
        <v>347</v>
      </c>
      <c r="H544" s="271" t="s">
        <v>805</v>
      </c>
      <c r="I544" s="271" t="s">
        <v>804</v>
      </c>
      <c r="J544" s="271">
        <v>2024</v>
      </c>
      <c r="K544" s="300">
        <v>12600</v>
      </c>
      <c r="L544" s="263" t="s">
        <v>971</v>
      </c>
    </row>
    <row r="545" spans="1:12" hidden="1">
      <c r="A545" s="289" t="s">
        <v>1023</v>
      </c>
      <c r="B545" s="290" t="s">
        <v>107</v>
      </c>
      <c r="C545" s="290" t="s">
        <v>18</v>
      </c>
      <c r="D545" s="290" t="s">
        <v>19</v>
      </c>
      <c r="E545" s="290" t="s">
        <v>18</v>
      </c>
      <c r="F545" s="271" t="s">
        <v>803</v>
      </c>
      <c r="G545" s="271" t="s">
        <v>347</v>
      </c>
      <c r="H545" s="271" t="s">
        <v>805</v>
      </c>
      <c r="I545" s="271" t="s">
        <v>804</v>
      </c>
      <c r="J545" s="271">
        <v>2024</v>
      </c>
      <c r="K545" s="300">
        <v>377977</v>
      </c>
      <c r="L545" s="263" t="s">
        <v>972</v>
      </c>
    </row>
    <row r="546" spans="1:12" hidden="1">
      <c r="A546" s="289" t="s">
        <v>1023</v>
      </c>
      <c r="B546" s="290" t="s">
        <v>107</v>
      </c>
      <c r="C546" s="290" t="s">
        <v>18</v>
      </c>
      <c r="D546" s="290" t="s">
        <v>19</v>
      </c>
      <c r="E546" s="290" t="s">
        <v>18</v>
      </c>
      <c r="F546" s="271" t="s">
        <v>803</v>
      </c>
      <c r="G546" s="271" t="s">
        <v>347</v>
      </c>
      <c r="H546" s="271" t="s">
        <v>805</v>
      </c>
      <c r="I546" s="271" t="s">
        <v>804</v>
      </c>
      <c r="J546" s="271">
        <v>2024</v>
      </c>
      <c r="K546" s="300">
        <v>6716</v>
      </c>
      <c r="L546" s="263" t="s">
        <v>973</v>
      </c>
    </row>
    <row r="547" spans="1:12" hidden="1">
      <c r="A547" s="289" t="s">
        <v>1023</v>
      </c>
      <c r="B547" s="290" t="s">
        <v>107</v>
      </c>
      <c r="C547" s="290" t="s">
        <v>18</v>
      </c>
      <c r="D547" s="290" t="s">
        <v>19</v>
      </c>
      <c r="E547" s="290" t="s">
        <v>18</v>
      </c>
      <c r="F547" s="271" t="s">
        <v>803</v>
      </c>
      <c r="G547" s="271" t="s">
        <v>347</v>
      </c>
      <c r="H547" s="271" t="s">
        <v>805</v>
      </c>
      <c r="I547" s="271" t="s">
        <v>804</v>
      </c>
      <c r="J547" s="271">
        <v>2024</v>
      </c>
      <c r="K547" s="300">
        <v>30000</v>
      </c>
      <c r="L547" s="263" t="s">
        <v>974</v>
      </c>
    </row>
    <row r="548" spans="1:12" hidden="1">
      <c r="A548" s="289" t="s">
        <v>1023</v>
      </c>
      <c r="B548" s="290" t="s">
        <v>107</v>
      </c>
      <c r="C548" s="290" t="s">
        <v>18</v>
      </c>
      <c r="D548" s="290" t="s">
        <v>19</v>
      </c>
      <c r="E548" s="290" t="s">
        <v>18</v>
      </c>
      <c r="F548" s="271" t="s">
        <v>803</v>
      </c>
      <c r="G548" s="271" t="s">
        <v>347</v>
      </c>
      <c r="H548" s="271" t="s">
        <v>805</v>
      </c>
      <c r="I548" s="271" t="s">
        <v>804</v>
      </c>
      <c r="J548" s="271">
        <v>2024</v>
      </c>
      <c r="K548" s="300">
        <v>210000</v>
      </c>
      <c r="L548" s="263" t="s">
        <v>975</v>
      </c>
    </row>
    <row r="549" spans="1:12" hidden="1">
      <c r="A549" s="289" t="s">
        <v>1023</v>
      </c>
      <c r="B549" s="290" t="s">
        <v>107</v>
      </c>
      <c r="C549" s="290" t="s">
        <v>18</v>
      </c>
      <c r="D549" s="290" t="s">
        <v>19</v>
      </c>
      <c r="E549" s="290" t="s">
        <v>18</v>
      </c>
      <c r="F549" s="271" t="s">
        <v>803</v>
      </c>
      <c r="G549" s="271" t="s">
        <v>347</v>
      </c>
      <c r="H549" s="271" t="s">
        <v>805</v>
      </c>
      <c r="I549" s="271" t="s">
        <v>804</v>
      </c>
      <c r="J549" s="271">
        <v>2024</v>
      </c>
      <c r="K549" s="300">
        <v>50000</v>
      </c>
      <c r="L549" s="263" t="s">
        <v>1022</v>
      </c>
    </row>
    <row r="550" spans="1:12" hidden="1">
      <c r="A550" s="289" t="s">
        <v>1092</v>
      </c>
      <c r="B550" s="290" t="s">
        <v>107</v>
      </c>
      <c r="C550" s="290" t="s">
        <v>18</v>
      </c>
      <c r="D550" s="290" t="s">
        <v>13</v>
      </c>
      <c r="E550" s="290" t="s">
        <v>18</v>
      </c>
      <c r="F550" s="271" t="s">
        <v>803</v>
      </c>
      <c r="G550" s="271" t="s">
        <v>347</v>
      </c>
      <c r="H550" s="271" t="s">
        <v>805</v>
      </c>
      <c r="I550" s="271" t="s">
        <v>804</v>
      </c>
      <c r="J550" s="271">
        <v>2024</v>
      </c>
      <c r="K550" s="300">
        <v>30000</v>
      </c>
      <c r="L550" s="263" t="s">
        <v>977</v>
      </c>
    </row>
    <row r="551" spans="1:12" hidden="1">
      <c r="A551" s="289" t="s">
        <v>1093</v>
      </c>
      <c r="B551" s="290" t="s">
        <v>295</v>
      </c>
      <c r="C551" s="290" t="s">
        <v>18</v>
      </c>
      <c r="D551" s="290" t="s">
        <v>13</v>
      </c>
      <c r="E551" s="290" t="s">
        <v>18</v>
      </c>
      <c r="F551" s="271" t="s">
        <v>803</v>
      </c>
      <c r="G551" s="271" t="s">
        <v>347</v>
      </c>
      <c r="H551" s="271" t="s">
        <v>805</v>
      </c>
      <c r="I551" s="271" t="s">
        <v>804</v>
      </c>
      <c r="J551" s="271">
        <v>2024</v>
      </c>
      <c r="K551" s="300">
        <v>5000</v>
      </c>
      <c r="L551" s="263" t="s">
        <v>977</v>
      </c>
    </row>
    <row r="552" spans="1:12" hidden="1">
      <c r="A552" s="289" t="s">
        <v>1023</v>
      </c>
      <c r="B552" s="290" t="s">
        <v>273</v>
      </c>
      <c r="C552" s="290" t="s">
        <v>18</v>
      </c>
      <c r="D552" s="290" t="s">
        <v>19</v>
      </c>
      <c r="E552" s="290" t="s">
        <v>18</v>
      </c>
      <c r="F552" s="271" t="s">
        <v>803</v>
      </c>
      <c r="G552" s="271" t="s">
        <v>347</v>
      </c>
      <c r="H552" s="271" t="s">
        <v>805</v>
      </c>
      <c r="I552" s="271" t="s">
        <v>804</v>
      </c>
      <c r="J552" s="271">
        <v>2024</v>
      </c>
      <c r="K552" s="344">
        <v>60000</v>
      </c>
      <c r="L552" s="263" t="s">
        <v>977</v>
      </c>
    </row>
    <row r="553" spans="1:12" hidden="1">
      <c r="A553" s="297" t="s">
        <v>1023</v>
      </c>
      <c r="B553" s="290" t="s">
        <v>107</v>
      </c>
      <c r="C553" s="290" t="s">
        <v>18</v>
      </c>
      <c r="D553" s="290" t="s">
        <v>19</v>
      </c>
      <c r="E553" s="290" t="s">
        <v>18</v>
      </c>
      <c r="F553" s="271" t="s">
        <v>803</v>
      </c>
      <c r="G553" s="271" t="s">
        <v>347</v>
      </c>
      <c r="H553" s="271" t="s">
        <v>805</v>
      </c>
      <c r="I553" s="271" t="s">
        <v>804</v>
      </c>
      <c r="J553" s="271">
        <v>2024</v>
      </c>
      <c r="K553" s="300">
        <v>97275</v>
      </c>
      <c r="L553" s="282" t="s">
        <v>976</v>
      </c>
    </row>
    <row r="554" spans="1:12" hidden="1">
      <c r="A554" s="297" t="s">
        <v>1023</v>
      </c>
      <c r="B554" s="290" t="s">
        <v>107</v>
      </c>
      <c r="C554" s="290" t="s">
        <v>18</v>
      </c>
      <c r="D554" s="290" t="s">
        <v>19</v>
      </c>
      <c r="E554" s="290" t="s">
        <v>18</v>
      </c>
      <c r="F554" s="271" t="s">
        <v>803</v>
      </c>
      <c r="G554" s="271" t="s">
        <v>347</v>
      </c>
      <c r="H554" s="271" t="s">
        <v>805</v>
      </c>
      <c r="I554" s="271" t="s">
        <v>804</v>
      </c>
      <c r="J554" s="271">
        <v>2024</v>
      </c>
      <c r="K554" s="300">
        <v>114608</v>
      </c>
      <c r="L554" s="282" t="s">
        <v>977</v>
      </c>
    </row>
    <row r="555" spans="1:12" hidden="1">
      <c r="A555" s="285" t="s">
        <v>1032</v>
      </c>
      <c r="B555" s="286" t="s">
        <v>323</v>
      </c>
      <c r="C555" s="286" t="s">
        <v>18</v>
      </c>
      <c r="D555" s="286" t="s">
        <v>18</v>
      </c>
      <c r="E555" s="286" t="s">
        <v>849</v>
      </c>
      <c r="F555" s="268" t="s">
        <v>809</v>
      </c>
      <c r="G555" s="268" t="s">
        <v>347</v>
      </c>
      <c r="H555" s="268" t="s">
        <v>805</v>
      </c>
      <c r="I555" s="268" t="s">
        <v>804</v>
      </c>
      <c r="J555" s="268">
        <v>2024</v>
      </c>
      <c r="K555" s="303">
        <v>8640</v>
      </c>
      <c r="L555" s="260" t="s">
        <v>1024</v>
      </c>
    </row>
    <row r="556" spans="1:12" hidden="1">
      <c r="A556" s="287" t="s">
        <v>1032</v>
      </c>
      <c r="B556" s="288" t="s">
        <v>323</v>
      </c>
      <c r="C556" s="288" t="s">
        <v>18</v>
      </c>
      <c r="D556" s="288" t="s">
        <v>18</v>
      </c>
      <c r="E556" s="288" t="s">
        <v>849</v>
      </c>
      <c r="F556" s="270" t="s">
        <v>809</v>
      </c>
      <c r="G556" s="270" t="s">
        <v>347</v>
      </c>
      <c r="H556" s="270" t="s">
        <v>805</v>
      </c>
      <c r="I556" s="270" t="s">
        <v>804</v>
      </c>
      <c r="J556" s="270">
        <v>2024</v>
      </c>
      <c r="K556" s="304">
        <v>40000</v>
      </c>
      <c r="L556" s="262" t="s">
        <v>1025</v>
      </c>
    </row>
    <row r="557" spans="1:12" hidden="1">
      <c r="A557" s="287" t="s">
        <v>1032</v>
      </c>
      <c r="B557" s="288" t="s">
        <v>323</v>
      </c>
      <c r="C557" s="288" t="s">
        <v>18</v>
      </c>
      <c r="D557" s="288" t="s">
        <v>18</v>
      </c>
      <c r="E557" s="288" t="s">
        <v>849</v>
      </c>
      <c r="F557" s="270" t="s">
        <v>809</v>
      </c>
      <c r="G557" s="270" t="s">
        <v>347</v>
      </c>
      <c r="H557" s="270" t="s">
        <v>805</v>
      </c>
      <c r="I557" s="270" t="s">
        <v>804</v>
      </c>
      <c r="J557" s="270">
        <v>2024</v>
      </c>
      <c r="K557" s="304">
        <v>3972</v>
      </c>
      <c r="L557" s="262" t="s">
        <v>1026</v>
      </c>
    </row>
    <row r="558" spans="1:12" hidden="1">
      <c r="A558" s="287" t="s">
        <v>1032</v>
      </c>
      <c r="B558" s="288" t="s">
        <v>323</v>
      </c>
      <c r="C558" s="288" t="s">
        <v>18</v>
      </c>
      <c r="D558" s="288" t="s">
        <v>18</v>
      </c>
      <c r="E558" s="288" t="s">
        <v>849</v>
      </c>
      <c r="F558" s="270" t="s">
        <v>809</v>
      </c>
      <c r="G558" s="270" t="s">
        <v>347</v>
      </c>
      <c r="H558" s="270" t="s">
        <v>805</v>
      </c>
      <c r="I558" s="270" t="s">
        <v>804</v>
      </c>
      <c r="J558" s="270">
        <v>2024</v>
      </c>
      <c r="K558" s="304">
        <v>41963</v>
      </c>
      <c r="L558" s="262" t="s">
        <v>1027</v>
      </c>
    </row>
    <row r="559" spans="1:12" hidden="1">
      <c r="A559" s="287" t="s">
        <v>1032</v>
      </c>
      <c r="B559" s="288" t="s">
        <v>323</v>
      </c>
      <c r="C559" s="288" t="s">
        <v>18</v>
      </c>
      <c r="D559" s="288" t="s">
        <v>18</v>
      </c>
      <c r="E559" s="288" t="s">
        <v>849</v>
      </c>
      <c r="F559" s="270" t="s">
        <v>809</v>
      </c>
      <c r="G559" s="270" t="s">
        <v>347</v>
      </c>
      <c r="H559" s="270" t="s">
        <v>805</v>
      </c>
      <c r="I559" s="270" t="s">
        <v>804</v>
      </c>
      <c r="J559" s="270">
        <v>2024</v>
      </c>
      <c r="K559" s="304">
        <v>15298</v>
      </c>
      <c r="L559" s="262" t="s">
        <v>1028</v>
      </c>
    </row>
    <row r="560" spans="1:12" hidden="1">
      <c r="A560" s="287" t="s">
        <v>1032</v>
      </c>
      <c r="B560" s="288" t="s">
        <v>314</v>
      </c>
      <c r="C560" s="288" t="s">
        <v>18</v>
      </c>
      <c r="D560" s="288" t="s">
        <v>18</v>
      </c>
      <c r="E560" s="288" t="s">
        <v>305</v>
      </c>
      <c r="F560" s="270" t="s">
        <v>809</v>
      </c>
      <c r="G560" s="270" t="s">
        <v>347</v>
      </c>
      <c r="H560" s="270" t="s">
        <v>805</v>
      </c>
      <c r="I560" s="270" t="s">
        <v>804</v>
      </c>
      <c r="J560" s="270">
        <v>2024</v>
      </c>
      <c r="K560" s="304">
        <v>10000</v>
      </c>
      <c r="L560" s="262" t="s">
        <v>1029</v>
      </c>
    </row>
    <row r="561" spans="1:12" hidden="1">
      <c r="A561" s="287" t="s">
        <v>1032</v>
      </c>
      <c r="B561" s="288" t="s">
        <v>323</v>
      </c>
      <c r="C561" s="288" t="s">
        <v>18</v>
      </c>
      <c r="D561" s="288" t="s">
        <v>18</v>
      </c>
      <c r="E561" s="288" t="s">
        <v>849</v>
      </c>
      <c r="F561" s="270" t="s">
        <v>809</v>
      </c>
      <c r="G561" s="270" t="s">
        <v>347</v>
      </c>
      <c r="H561" s="270" t="s">
        <v>805</v>
      </c>
      <c r="I561" s="270" t="s">
        <v>804</v>
      </c>
      <c r="J561" s="270">
        <v>2024</v>
      </c>
      <c r="K561" s="304">
        <v>20000</v>
      </c>
      <c r="L561" s="262" t="s">
        <v>1030</v>
      </c>
    </row>
    <row r="562" spans="1:12" hidden="1">
      <c r="A562" s="291">
        <v>900</v>
      </c>
      <c r="B562" s="292" t="s">
        <v>107</v>
      </c>
      <c r="C562" s="292" t="s">
        <v>18</v>
      </c>
      <c r="D562" s="292" t="s">
        <v>19</v>
      </c>
      <c r="E562" s="292" t="s">
        <v>18</v>
      </c>
      <c r="F562" s="272" t="s">
        <v>809</v>
      </c>
      <c r="G562" s="272" t="s">
        <v>347</v>
      </c>
      <c r="H562" s="272" t="s">
        <v>805</v>
      </c>
      <c r="I562" s="272" t="s">
        <v>804</v>
      </c>
      <c r="J562" s="272">
        <v>2024</v>
      </c>
      <c r="K562" s="301">
        <v>377300</v>
      </c>
      <c r="L562" s="264" t="s">
        <v>967</v>
      </c>
    </row>
    <row r="563" spans="1:12" hidden="1">
      <c r="A563" s="291">
        <v>900</v>
      </c>
      <c r="B563" s="292" t="s">
        <v>107</v>
      </c>
      <c r="C563" s="292" t="s">
        <v>18</v>
      </c>
      <c r="D563" s="292" t="s">
        <v>19</v>
      </c>
      <c r="E563" s="292" t="s">
        <v>18</v>
      </c>
      <c r="F563" s="272" t="s">
        <v>809</v>
      </c>
      <c r="G563" s="272" t="s">
        <v>347</v>
      </c>
      <c r="H563" s="272" t="s">
        <v>805</v>
      </c>
      <c r="I563" s="272" t="s">
        <v>804</v>
      </c>
      <c r="J563" s="272">
        <v>2024</v>
      </c>
      <c r="K563" s="301">
        <v>11000</v>
      </c>
      <c r="L563" s="264" t="s">
        <v>968</v>
      </c>
    </row>
    <row r="564" spans="1:12" hidden="1">
      <c r="A564" s="291">
        <v>900</v>
      </c>
      <c r="B564" s="292" t="s">
        <v>107</v>
      </c>
      <c r="C564" s="292" t="s">
        <v>18</v>
      </c>
      <c r="D564" s="292" t="s">
        <v>19</v>
      </c>
      <c r="E564" s="292" t="s">
        <v>18</v>
      </c>
      <c r="F564" s="272" t="s">
        <v>809</v>
      </c>
      <c r="G564" s="272" t="s">
        <v>347</v>
      </c>
      <c r="H564" s="272" t="s">
        <v>805</v>
      </c>
      <c r="I564" s="272" t="s">
        <v>804</v>
      </c>
      <c r="J564" s="272">
        <v>2024</v>
      </c>
      <c r="K564" s="301">
        <v>2849</v>
      </c>
      <c r="L564" s="264" t="s">
        <v>969</v>
      </c>
    </row>
    <row r="565" spans="1:12" hidden="1">
      <c r="A565" s="291">
        <v>900</v>
      </c>
      <c r="B565" s="292" t="s">
        <v>107</v>
      </c>
      <c r="C565" s="292" t="s">
        <v>18</v>
      </c>
      <c r="D565" s="292" t="s">
        <v>19</v>
      </c>
      <c r="E565" s="292" t="s">
        <v>18</v>
      </c>
      <c r="F565" s="272" t="s">
        <v>809</v>
      </c>
      <c r="G565" s="272" t="s">
        <v>347</v>
      </c>
      <c r="H565" s="272" t="s">
        <v>805</v>
      </c>
      <c r="I565" s="272" t="s">
        <v>804</v>
      </c>
      <c r="J565" s="272">
        <v>2024</v>
      </c>
      <c r="K565" s="301">
        <v>6200</v>
      </c>
      <c r="L565" s="264" t="s">
        <v>970</v>
      </c>
    </row>
    <row r="566" spans="1:12" hidden="1">
      <c r="A566" s="291">
        <v>900</v>
      </c>
      <c r="B566" s="292" t="s">
        <v>107</v>
      </c>
      <c r="C566" s="292" t="s">
        <v>18</v>
      </c>
      <c r="D566" s="292" t="s">
        <v>19</v>
      </c>
      <c r="E566" s="292" t="s">
        <v>18</v>
      </c>
      <c r="F566" s="272" t="s">
        <v>809</v>
      </c>
      <c r="G566" s="272" t="s">
        <v>347</v>
      </c>
      <c r="H566" s="272" t="s">
        <v>805</v>
      </c>
      <c r="I566" s="272" t="s">
        <v>804</v>
      </c>
      <c r="J566" s="272">
        <v>2024</v>
      </c>
      <c r="K566" s="301">
        <v>6300</v>
      </c>
      <c r="L566" s="264" t="s">
        <v>971</v>
      </c>
    </row>
    <row r="567" spans="1:12" hidden="1">
      <c r="A567" s="291">
        <v>900</v>
      </c>
      <c r="B567" s="292" t="s">
        <v>107</v>
      </c>
      <c r="C567" s="292" t="s">
        <v>18</v>
      </c>
      <c r="D567" s="292" t="s">
        <v>19</v>
      </c>
      <c r="E567" s="292" t="s">
        <v>18</v>
      </c>
      <c r="F567" s="272" t="s">
        <v>809</v>
      </c>
      <c r="G567" s="272" t="s">
        <v>347</v>
      </c>
      <c r="H567" s="272" t="s">
        <v>805</v>
      </c>
      <c r="I567" s="272" t="s">
        <v>804</v>
      </c>
      <c r="J567" s="272">
        <v>2024</v>
      </c>
      <c r="K567" s="301">
        <v>66505</v>
      </c>
      <c r="L567" s="264" t="s">
        <v>972</v>
      </c>
    </row>
    <row r="568" spans="1:12" hidden="1">
      <c r="A568" s="291">
        <v>900</v>
      </c>
      <c r="B568" s="292" t="s">
        <v>107</v>
      </c>
      <c r="C568" s="292" t="s">
        <v>18</v>
      </c>
      <c r="D568" s="292" t="s">
        <v>19</v>
      </c>
      <c r="E568" s="292" t="s">
        <v>18</v>
      </c>
      <c r="F568" s="272" t="s">
        <v>809</v>
      </c>
      <c r="G568" s="272" t="s">
        <v>347</v>
      </c>
      <c r="H568" s="272" t="s">
        <v>805</v>
      </c>
      <c r="I568" s="272" t="s">
        <v>804</v>
      </c>
      <c r="J568" s="272">
        <v>2024</v>
      </c>
      <c r="K568" s="301">
        <v>750</v>
      </c>
      <c r="L568" s="264" t="s">
        <v>973</v>
      </c>
    </row>
    <row r="569" spans="1:12" hidden="1">
      <c r="A569" s="291">
        <v>900</v>
      </c>
      <c r="B569" s="292" t="s">
        <v>107</v>
      </c>
      <c r="C569" s="292" t="s">
        <v>18</v>
      </c>
      <c r="D569" s="292" t="s">
        <v>19</v>
      </c>
      <c r="E569" s="292" t="s">
        <v>18</v>
      </c>
      <c r="F569" s="272" t="s">
        <v>809</v>
      </c>
      <c r="G569" s="272" t="s">
        <v>347</v>
      </c>
      <c r="H569" s="272" t="s">
        <v>805</v>
      </c>
      <c r="I569" s="272" t="s">
        <v>804</v>
      </c>
      <c r="J569" s="272">
        <v>2024</v>
      </c>
      <c r="K569" s="301">
        <v>300</v>
      </c>
      <c r="L569" s="264" t="s">
        <v>974</v>
      </c>
    </row>
    <row r="570" spans="1:12" hidden="1">
      <c r="A570" s="291">
        <v>900</v>
      </c>
      <c r="B570" s="292" t="s">
        <v>107</v>
      </c>
      <c r="C570" s="292" t="s">
        <v>18</v>
      </c>
      <c r="D570" s="292" t="s">
        <v>19</v>
      </c>
      <c r="E570" s="292" t="s">
        <v>18</v>
      </c>
      <c r="F570" s="272" t="s">
        <v>809</v>
      </c>
      <c r="G570" s="272" t="s">
        <v>347</v>
      </c>
      <c r="H570" s="272" t="s">
        <v>805</v>
      </c>
      <c r="I570" s="272" t="s">
        <v>804</v>
      </c>
      <c r="J570" s="272">
        <v>2024</v>
      </c>
      <c r="K570" s="301">
        <v>90000</v>
      </c>
      <c r="L570" s="264" t="s">
        <v>975</v>
      </c>
    </row>
    <row r="571" spans="1:12" hidden="1">
      <c r="A571" s="291">
        <v>900</v>
      </c>
      <c r="B571" s="292" t="s">
        <v>107</v>
      </c>
      <c r="C571" s="292" t="s">
        <v>18</v>
      </c>
      <c r="D571" s="292" t="s">
        <v>19</v>
      </c>
      <c r="E571" s="292" t="s">
        <v>18</v>
      </c>
      <c r="F571" s="272" t="s">
        <v>809</v>
      </c>
      <c r="G571" s="272" t="s">
        <v>347</v>
      </c>
      <c r="H571" s="272" t="s">
        <v>805</v>
      </c>
      <c r="I571" s="272" t="s">
        <v>804</v>
      </c>
      <c r="J571" s="272">
        <v>2024</v>
      </c>
      <c r="K571" s="301">
        <v>50000</v>
      </c>
      <c r="L571" s="264" t="s">
        <v>1031</v>
      </c>
    </row>
    <row r="572" spans="1:12" hidden="1">
      <c r="A572" s="291">
        <v>900</v>
      </c>
      <c r="B572" s="292" t="s">
        <v>107</v>
      </c>
      <c r="C572" s="292" t="s">
        <v>18</v>
      </c>
      <c r="D572" s="292" t="s">
        <v>19</v>
      </c>
      <c r="E572" s="292" t="s">
        <v>18</v>
      </c>
      <c r="F572" s="272" t="s">
        <v>809</v>
      </c>
      <c r="G572" s="272" t="s">
        <v>347</v>
      </c>
      <c r="H572" s="272" t="s">
        <v>805</v>
      </c>
      <c r="I572" s="272" t="s">
        <v>804</v>
      </c>
      <c r="J572" s="272">
        <v>2024</v>
      </c>
      <c r="K572" s="301">
        <v>40000</v>
      </c>
      <c r="L572" s="281" t="s">
        <v>1523</v>
      </c>
    </row>
    <row r="573" spans="1:12" hidden="1">
      <c r="A573" s="291">
        <v>900</v>
      </c>
      <c r="B573" s="292" t="s">
        <v>107</v>
      </c>
      <c r="C573" s="292" t="s">
        <v>18</v>
      </c>
      <c r="D573" s="292" t="s">
        <v>19</v>
      </c>
      <c r="E573" s="292" t="s">
        <v>18</v>
      </c>
      <c r="F573" s="272" t="s">
        <v>809</v>
      </c>
      <c r="G573" s="272" t="s">
        <v>347</v>
      </c>
      <c r="H573" s="272" t="s">
        <v>805</v>
      </c>
      <c r="I573" s="272" t="s">
        <v>804</v>
      </c>
      <c r="J573" s="272">
        <v>2024</v>
      </c>
      <c r="K573" s="301">
        <v>155000</v>
      </c>
      <c r="L573" s="281" t="s">
        <v>1524</v>
      </c>
    </row>
    <row r="574" spans="1:12">
      <c r="A574" s="291">
        <v>900</v>
      </c>
      <c r="B574" s="292" t="s">
        <v>273</v>
      </c>
      <c r="C574" s="292" t="s">
        <v>18</v>
      </c>
      <c r="D574" s="292" t="s">
        <v>19</v>
      </c>
      <c r="E574" s="292" t="s">
        <v>18</v>
      </c>
      <c r="F574" s="272" t="s">
        <v>809</v>
      </c>
      <c r="G574" s="272" t="s">
        <v>347</v>
      </c>
      <c r="H574" s="272" t="s">
        <v>805</v>
      </c>
      <c r="I574" s="272" t="s">
        <v>804</v>
      </c>
      <c r="J574" s="272">
        <v>2024</v>
      </c>
      <c r="K574" s="301">
        <v>10000</v>
      </c>
      <c r="L574" s="281" t="s">
        <v>1525</v>
      </c>
    </row>
    <row r="575" spans="1:12" hidden="1">
      <c r="A575" s="291">
        <v>900</v>
      </c>
      <c r="B575" s="292" t="s">
        <v>107</v>
      </c>
      <c r="C575" s="292" t="s">
        <v>18</v>
      </c>
      <c r="D575" s="292" t="s">
        <v>13</v>
      </c>
      <c r="E575" s="292" t="s">
        <v>18</v>
      </c>
      <c r="F575" s="272" t="s">
        <v>809</v>
      </c>
      <c r="G575" s="272" t="s">
        <v>347</v>
      </c>
      <c r="H575" s="272" t="s">
        <v>805</v>
      </c>
      <c r="I575" s="272" t="s">
        <v>804</v>
      </c>
      <c r="J575" s="272">
        <v>2024</v>
      </c>
      <c r="K575" s="301">
        <v>9000</v>
      </c>
      <c r="L575" s="281" t="s">
        <v>1526</v>
      </c>
    </row>
    <row r="576" spans="1:12" hidden="1">
      <c r="A576" s="291">
        <v>900</v>
      </c>
      <c r="B576" s="292" t="s">
        <v>107</v>
      </c>
      <c r="C576" s="292" t="s">
        <v>18</v>
      </c>
      <c r="D576" s="292" t="s">
        <v>13</v>
      </c>
      <c r="E576" s="292" t="s">
        <v>18</v>
      </c>
      <c r="F576" s="272" t="s">
        <v>809</v>
      </c>
      <c r="G576" s="272" t="s">
        <v>347</v>
      </c>
      <c r="H576" s="272" t="s">
        <v>805</v>
      </c>
      <c r="I576" s="272" t="s">
        <v>804</v>
      </c>
      <c r="J576" s="272">
        <v>2024</v>
      </c>
      <c r="K576" s="301">
        <v>32425</v>
      </c>
      <c r="L576" s="281" t="s">
        <v>1527</v>
      </c>
    </row>
    <row r="577" spans="1:12" hidden="1">
      <c r="A577" s="291">
        <v>900</v>
      </c>
      <c r="B577" s="292" t="s">
        <v>107</v>
      </c>
      <c r="C577" s="292" t="s">
        <v>18</v>
      </c>
      <c r="D577" s="292" t="s">
        <v>13</v>
      </c>
      <c r="E577" s="292" t="s">
        <v>18</v>
      </c>
      <c r="F577" s="272" t="s">
        <v>809</v>
      </c>
      <c r="G577" s="272" t="s">
        <v>347</v>
      </c>
      <c r="H577" s="272" t="s">
        <v>805</v>
      </c>
      <c r="I577" s="272" t="s">
        <v>804</v>
      </c>
      <c r="J577" s="272">
        <v>2024</v>
      </c>
      <c r="K577" s="301">
        <v>2000</v>
      </c>
      <c r="L577" s="281" t="s">
        <v>1528</v>
      </c>
    </row>
    <row r="578" spans="1:12">
      <c r="A578" s="291">
        <v>900</v>
      </c>
      <c r="B578" s="292" t="s">
        <v>273</v>
      </c>
      <c r="C578" s="292" t="s">
        <v>18</v>
      </c>
      <c r="D578" s="292" t="s">
        <v>13</v>
      </c>
      <c r="E578" s="292" t="s">
        <v>18</v>
      </c>
      <c r="F578" s="272" t="s">
        <v>809</v>
      </c>
      <c r="G578" s="272" t="s">
        <v>347</v>
      </c>
      <c r="H578" s="272" t="s">
        <v>805</v>
      </c>
      <c r="I578" s="272" t="s">
        <v>804</v>
      </c>
      <c r="J578" s="272">
        <v>2024</v>
      </c>
      <c r="K578" s="301">
        <v>10000</v>
      </c>
      <c r="L578" s="281" t="s">
        <v>1528</v>
      </c>
    </row>
    <row r="579" spans="1:12" hidden="1">
      <c r="A579" s="289" t="s">
        <v>1032</v>
      </c>
      <c r="B579" s="290" t="s">
        <v>107</v>
      </c>
      <c r="C579" s="290" t="s">
        <v>18</v>
      </c>
      <c r="D579" s="290" t="s">
        <v>19</v>
      </c>
      <c r="E579" s="290" t="s">
        <v>18</v>
      </c>
      <c r="F579" s="271" t="s">
        <v>803</v>
      </c>
      <c r="G579" s="271" t="s">
        <v>347</v>
      </c>
      <c r="H579" s="271" t="s">
        <v>805</v>
      </c>
      <c r="I579" s="271" t="s">
        <v>804</v>
      </c>
      <c r="J579" s="271">
        <v>2024</v>
      </c>
      <c r="K579" s="300">
        <v>377300</v>
      </c>
      <c r="L579" s="263" t="s">
        <v>967</v>
      </c>
    </row>
    <row r="580" spans="1:12" hidden="1">
      <c r="A580" s="289" t="s">
        <v>1032</v>
      </c>
      <c r="B580" s="290" t="s">
        <v>107</v>
      </c>
      <c r="C580" s="290" t="s">
        <v>18</v>
      </c>
      <c r="D580" s="290" t="s">
        <v>19</v>
      </c>
      <c r="E580" s="290" t="s">
        <v>18</v>
      </c>
      <c r="F580" s="271" t="s">
        <v>803</v>
      </c>
      <c r="G580" s="271" t="s">
        <v>347</v>
      </c>
      <c r="H580" s="271" t="s">
        <v>805</v>
      </c>
      <c r="I580" s="271" t="s">
        <v>804</v>
      </c>
      <c r="J580" s="271">
        <v>2024</v>
      </c>
      <c r="K580" s="300">
        <v>11000</v>
      </c>
      <c r="L580" s="263" t="s">
        <v>968</v>
      </c>
    </row>
    <row r="581" spans="1:12" hidden="1">
      <c r="A581" s="289" t="s">
        <v>1032</v>
      </c>
      <c r="B581" s="290" t="s">
        <v>107</v>
      </c>
      <c r="C581" s="290" t="s">
        <v>18</v>
      </c>
      <c r="D581" s="290" t="s">
        <v>19</v>
      </c>
      <c r="E581" s="290" t="s">
        <v>18</v>
      </c>
      <c r="F581" s="271" t="s">
        <v>803</v>
      </c>
      <c r="G581" s="271" t="s">
        <v>347</v>
      </c>
      <c r="H581" s="271" t="s">
        <v>805</v>
      </c>
      <c r="I581" s="271" t="s">
        <v>804</v>
      </c>
      <c r="J581" s="271">
        <v>2024</v>
      </c>
      <c r="K581" s="300">
        <v>2849</v>
      </c>
      <c r="L581" s="263" t="s">
        <v>969</v>
      </c>
    </row>
    <row r="582" spans="1:12" hidden="1">
      <c r="A582" s="289" t="s">
        <v>1032</v>
      </c>
      <c r="B582" s="290" t="s">
        <v>107</v>
      </c>
      <c r="C582" s="290" t="s">
        <v>18</v>
      </c>
      <c r="D582" s="290" t="s">
        <v>19</v>
      </c>
      <c r="E582" s="290" t="s">
        <v>18</v>
      </c>
      <c r="F582" s="271" t="s">
        <v>803</v>
      </c>
      <c r="G582" s="271" t="s">
        <v>347</v>
      </c>
      <c r="H582" s="271" t="s">
        <v>805</v>
      </c>
      <c r="I582" s="271" t="s">
        <v>804</v>
      </c>
      <c r="J582" s="271">
        <v>2024</v>
      </c>
      <c r="K582" s="300">
        <v>6200</v>
      </c>
      <c r="L582" s="263" t="s">
        <v>970</v>
      </c>
    </row>
    <row r="583" spans="1:12" hidden="1">
      <c r="A583" s="289" t="s">
        <v>1032</v>
      </c>
      <c r="B583" s="290" t="s">
        <v>107</v>
      </c>
      <c r="C583" s="290" t="s">
        <v>18</v>
      </c>
      <c r="D583" s="290" t="s">
        <v>19</v>
      </c>
      <c r="E583" s="290" t="s">
        <v>18</v>
      </c>
      <c r="F583" s="271" t="s">
        <v>803</v>
      </c>
      <c r="G583" s="271" t="s">
        <v>347</v>
      </c>
      <c r="H583" s="271" t="s">
        <v>805</v>
      </c>
      <c r="I583" s="271" t="s">
        <v>804</v>
      </c>
      <c r="J583" s="271">
        <v>2024</v>
      </c>
      <c r="K583" s="300">
        <v>6300</v>
      </c>
      <c r="L583" s="263" t="s">
        <v>971</v>
      </c>
    </row>
    <row r="584" spans="1:12" hidden="1">
      <c r="A584" s="289" t="s">
        <v>1032</v>
      </c>
      <c r="B584" s="290" t="s">
        <v>107</v>
      </c>
      <c r="C584" s="290" t="s">
        <v>18</v>
      </c>
      <c r="D584" s="290" t="s">
        <v>19</v>
      </c>
      <c r="E584" s="290" t="s">
        <v>18</v>
      </c>
      <c r="F584" s="271" t="s">
        <v>803</v>
      </c>
      <c r="G584" s="271" t="s">
        <v>347</v>
      </c>
      <c r="H584" s="271" t="s">
        <v>805</v>
      </c>
      <c r="I584" s="271" t="s">
        <v>804</v>
      </c>
      <c r="J584" s="271">
        <v>2024</v>
      </c>
      <c r="K584" s="300">
        <v>66505</v>
      </c>
      <c r="L584" s="263" t="s">
        <v>972</v>
      </c>
    </row>
    <row r="585" spans="1:12" hidden="1">
      <c r="A585" s="289" t="s">
        <v>1032</v>
      </c>
      <c r="B585" s="290" t="s">
        <v>107</v>
      </c>
      <c r="C585" s="290" t="s">
        <v>18</v>
      </c>
      <c r="D585" s="290" t="s">
        <v>19</v>
      </c>
      <c r="E585" s="290" t="s">
        <v>18</v>
      </c>
      <c r="F585" s="271" t="s">
        <v>803</v>
      </c>
      <c r="G585" s="271" t="s">
        <v>347</v>
      </c>
      <c r="H585" s="271" t="s">
        <v>805</v>
      </c>
      <c r="I585" s="271" t="s">
        <v>804</v>
      </c>
      <c r="J585" s="271">
        <v>2024</v>
      </c>
      <c r="K585" s="300">
        <v>750</v>
      </c>
      <c r="L585" s="263" t="s">
        <v>973</v>
      </c>
    </row>
    <row r="586" spans="1:12" hidden="1">
      <c r="A586" s="289" t="s">
        <v>1032</v>
      </c>
      <c r="B586" s="290" t="s">
        <v>107</v>
      </c>
      <c r="C586" s="290" t="s">
        <v>18</v>
      </c>
      <c r="D586" s="290" t="s">
        <v>19</v>
      </c>
      <c r="E586" s="290" t="s">
        <v>18</v>
      </c>
      <c r="F586" s="271" t="s">
        <v>803</v>
      </c>
      <c r="G586" s="271" t="s">
        <v>347</v>
      </c>
      <c r="H586" s="271" t="s">
        <v>805</v>
      </c>
      <c r="I586" s="271" t="s">
        <v>804</v>
      </c>
      <c r="J586" s="271">
        <v>2024</v>
      </c>
      <c r="K586" s="300">
        <v>300</v>
      </c>
      <c r="L586" s="263" t="s">
        <v>974</v>
      </c>
    </row>
    <row r="587" spans="1:12" hidden="1">
      <c r="A587" s="289" t="s">
        <v>1032</v>
      </c>
      <c r="B587" s="290" t="s">
        <v>107</v>
      </c>
      <c r="C587" s="290" t="s">
        <v>18</v>
      </c>
      <c r="D587" s="290" t="s">
        <v>19</v>
      </c>
      <c r="E587" s="290" t="s">
        <v>18</v>
      </c>
      <c r="F587" s="271" t="s">
        <v>803</v>
      </c>
      <c r="G587" s="271" t="s">
        <v>347</v>
      </c>
      <c r="H587" s="271" t="s">
        <v>805</v>
      </c>
      <c r="I587" s="271" t="s">
        <v>804</v>
      </c>
      <c r="J587" s="271">
        <v>2024</v>
      </c>
      <c r="K587" s="300">
        <v>90000</v>
      </c>
      <c r="L587" s="263" t="s">
        <v>975</v>
      </c>
    </row>
    <row r="588" spans="1:12" hidden="1">
      <c r="A588" s="289" t="s">
        <v>1032</v>
      </c>
      <c r="B588" s="290" t="s">
        <v>107</v>
      </c>
      <c r="C588" s="290" t="s">
        <v>18</v>
      </c>
      <c r="D588" s="290" t="s">
        <v>19</v>
      </c>
      <c r="E588" s="290" t="s">
        <v>18</v>
      </c>
      <c r="F588" s="271" t="s">
        <v>803</v>
      </c>
      <c r="G588" s="271" t="s">
        <v>347</v>
      </c>
      <c r="H588" s="271" t="s">
        <v>805</v>
      </c>
      <c r="I588" s="271" t="s">
        <v>804</v>
      </c>
      <c r="J588" s="271">
        <v>2024</v>
      </c>
      <c r="K588" s="300">
        <v>50000</v>
      </c>
      <c r="L588" s="263" t="s">
        <v>1031</v>
      </c>
    </row>
    <row r="589" spans="1:12" hidden="1">
      <c r="A589" s="289" t="s">
        <v>1111</v>
      </c>
      <c r="B589" s="290" t="s">
        <v>107</v>
      </c>
      <c r="C589" s="290" t="s">
        <v>18</v>
      </c>
      <c r="D589" s="290" t="s">
        <v>19</v>
      </c>
      <c r="E589" s="290" t="s">
        <v>18</v>
      </c>
      <c r="F589" s="271" t="s">
        <v>803</v>
      </c>
      <c r="G589" s="271" t="s">
        <v>347</v>
      </c>
      <c r="H589" s="271" t="s">
        <v>805</v>
      </c>
      <c r="I589" s="271" t="s">
        <v>804</v>
      </c>
      <c r="J589" s="271">
        <v>2024</v>
      </c>
      <c r="K589" s="300">
        <v>40000</v>
      </c>
      <c r="L589" s="263" t="s">
        <v>1523</v>
      </c>
    </row>
    <row r="590" spans="1:12" hidden="1">
      <c r="A590" s="297" t="s">
        <v>1112</v>
      </c>
      <c r="B590" s="290" t="s">
        <v>107</v>
      </c>
      <c r="C590" s="290" t="s">
        <v>18</v>
      </c>
      <c r="D590" s="290" t="s">
        <v>19</v>
      </c>
      <c r="E590" s="290" t="s">
        <v>18</v>
      </c>
      <c r="F590" s="271" t="s">
        <v>803</v>
      </c>
      <c r="G590" s="271" t="s">
        <v>347</v>
      </c>
      <c r="H590" s="271" t="s">
        <v>805</v>
      </c>
      <c r="I590" s="271" t="s">
        <v>804</v>
      </c>
      <c r="J590" s="271">
        <v>2024</v>
      </c>
      <c r="K590" s="300">
        <v>155000</v>
      </c>
      <c r="L590" s="282" t="s">
        <v>1524</v>
      </c>
    </row>
    <row r="591" spans="1:12" hidden="1">
      <c r="A591" s="297" t="s">
        <v>1113</v>
      </c>
      <c r="B591" s="290" t="s">
        <v>273</v>
      </c>
      <c r="C591" s="290" t="s">
        <v>18</v>
      </c>
      <c r="D591" s="290" t="s">
        <v>19</v>
      </c>
      <c r="E591" s="290" t="s">
        <v>18</v>
      </c>
      <c r="F591" s="271" t="s">
        <v>803</v>
      </c>
      <c r="G591" s="271" t="s">
        <v>347</v>
      </c>
      <c r="H591" s="271" t="s">
        <v>805</v>
      </c>
      <c r="I591" s="271" t="s">
        <v>804</v>
      </c>
      <c r="J591" s="271">
        <v>2024</v>
      </c>
      <c r="K591" s="344">
        <v>10000</v>
      </c>
      <c r="L591" s="282" t="s">
        <v>1525</v>
      </c>
    </row>
    <row r="592" spans="1:12" hidden="1">
      <c r="A592" s="297" t="s">
        <v>1114</v>
      </c>
      <c r="B592" s="290" t="s">
        <v>107</v>
      </c>
      <c r="C592" s="290" t="s">
        <v>18</v>
      </c>
      <c r="D592" s="290" t="s">
        <v>13</v>
      </c>
      <c r="E592" s="290" t="s">
        <v>18</v>
      </c>
      <c r="F592" s="271" t="s">
        <v>803</v>
      </c>
      <c r="G592" s="271" t="s">
        <v>347</v>
      </c>
      <c r="H592" s="271" t="s">
        <v>805</v>
      </c>
      <c r="I592" s="271" t="s">
        <v>804</v>
      </c>
      <c r="J592" s="271">
        <v>2024</v>
      </c>
      <c r="K592" s="300">
        <v>9000</v>
      </c>
      <c r="L592" s="282" t="s">
        <v>1526</v>
      </c>
    </row>
    <row r="593" spans="1:12" hidden="1">
      <c r="A593" s="297" t="s">
        <v>1115</v>
      </c>
      <c r="B593" s="290" t="s">
        <v>107</v>
      </c>
      <c r="C593" s="290" t="s">
        <v>18</v>
      </c>
      <c r="D593" s="290" t="s">
        <v>13</v>
      </c>
      <c r="E593" s="290" t="s">
        <v>18</v>
      </c>
      <c r="F593" s="271" t="s">
        <v>803</v>
      </c>
      <c r="G593" s="271" t="s">
        <v>347</v>
      </c>
      <c r="H593" s="271" t="s">
        <v>805</v>
      </c>
      <c r="I593" s="271" t="s">
        <v>804</v>
      </c>
      <c r="J593" s="271">
        <v>2024</v>
      </c>
      <c r="K593" s="300">
        <v>32425</v>
      </c>
      <c r="L593" s="282" t="s">
        <v>1527</v>
      </c>
    </row>
    <row r="594" spans="1:12" hidden="1">
      <c r="A594" s="297" t="s">
        <v>1116</v>
      </c>
      <c r="B594" s="290" t="s">
        <v>107</v>
      </c>
      <c r="C594" s="290" t="s">
        <v>18</v>
      </c>
      <c r="D594" s="290" t="s">
        <v>13</v>
      </c>
      <c r="E594" s="290" t="s">
        <v>18</v>
      </c>
      <c r="F594" s="271" t="s">
        <v>803</v>
      </c>
      <c r="G594" s="271" t="s">
        <v>347</v>
      </c>
      <c r="H594" s="271" t="s">
        <v>805</v>
      </c>
      <c r="I594" s="271" t="s">
        <v>804</v>
      </c>
      <c r="J594" s="271">
        <v>2024</v>
      </c>
      <c r="K594" s="300">
        <v>2000</v>
      </c>
      <c r="L594" s="282" t="s">
        <v>1528</v>
      </c>
    </row>
    <row r="595" spans="1:12" hidden="1">
      <c r="A595" s="297" t="s">
        <v>1116</v>
      </c>
      <c r="B595" s="290" t="s">
        <v>273</v>
      </c>
      <c r="C595" s="290" t="s">
        <v>18</v>
      </c>
      <c r="D595" s="290" t="s">
        <v>13</v>
      </c>
      <c r="E595" s="290" t="s">
        <v>18</v>
      </c>
      <c r="F595" s="271" t="s">
        <v>803</v>
      </c>
      <c r="G595" s="271" t="s">
        <v>347</v>
      </c>
      <c r="H595" s="271" t="s">
        <v>805</v>
      </c>
      <c r="I595" s="271" t="s">
        <v>804</v>
      </c>
      <c r="J595" s="271">
        <v>2024</v>
      </c>
      <c r="K595" s="344">
        <v>10000</v>
      </c>
      <c r="L595" s="282" t="s">
        <v>1528</v>
      </c>
    </row>
    <row r="596" spans="1:12" hidden="1">
      <c r="A596" s="285" t="s">
        <v>1036</v>
      </c>
      <c r="B596" s="286" t="s">
        <v>323</v>
      </c>
      <c r="C596" s="286" t="s">
        <v>18</v>
      </c>
      <c r="D596" s="286" t="s">
        <v>18</v>
      </c>
      <c r="E596" s="286" t="s">
        <v>849</v>
      </c>
      <c r="F596" s="268" t="s">
        <v>809</v>
      </c>
      <c r="G596" s="268" t="s">
        <v>347</v>
      </c>
      <c r="H596" s="268" t="s">
        <v>805</v>
      </c>
      <c r="I596" s="268" t="s">
        <v>804</v>
      </c>
      <c r="J596" s="268">
        <v>2024</v>
      </c>
      <c r="K596" s="303">
        <v>85000</v>
      </c>
      <c r="L596" s="260" t="s">
        <v>978</v>
      </c>
    </row>
    <row r="597" spans="1:12" hidden="1">
      <c r="A597" s="287" t="s">
        <v>1036</v>
      </c>
      <c r="B597" s="288" t="s">
        <v>323</v>
      </c>
      <c r="C597" s="288" t="s">
        <v>18</v>
      </c>
      <c r="D597" s="288" t="s">
        <v>18</v>
      </c>
      <c r="E597" s="288" t="s">
        <v>849</v>
      </c>
      <c r="F597" s="270" t="s">
        <v>809</v>
      </c>
      <c r="G597" s="270" t="s">
        <v>347</v>
      </c>
      <c r="H597" s="270" t="s">
        <v>805</v>
      </c>
      <c r="I597" s="270" t="s">
        <v>804</v>
      </c>
      <c r="J597" s="270">
        <v>2024</v>
      </c>
      <c r="K597" s="304">
        <v>85000</v>
      </c>
      <c r="L597" s="262" t="s">
        <v>1033</v>
      </c>
    </row>
    <row r="598" spans="1:12" hidden="1">
      <c r="A598" s="287" t="s">
        <v>1036</v>
      </c>
      <c r="B598" s="288" t="s">
        <v>323</v>
      </c>
      <c r="C598" s="288" t="s">
        <v>18</v>
      </c>
      <c r="D598" s="288" t="s">
        <v>18</v>
      </c>
      <c r="E598" s="288" t="s">
        <v>849</v>
      </c>
      <c r="F598" s="270" t="s">
        <v>809</v>
      </c>
      <c r="G598" s="270" t="s">
        <v>347</v>
      </c>
      <c r="H598" s="270" t="s">
        <v>805</v>
      </c>
      <c r="I598" s="270" t="s">
        <v>804</v>
      </c>
      <c r="J598" s="270">
        <v>2024</v>
      </c>
      <c r="K598" s="304">
        <v>8644</v>
      </c>
      <c r="L598" s="262" t="s">
        <v>1034</v>
      </c>
    </row>
    <row r="599" spans="1:12" hidden="1">
      <c r="A599" s="287" t="s">
        <v>1036</v>
      </c>
      <c r="B599" s="288" t="s">
        <v>314</v>
      </c>
      <c r="C599" s="288" t="s">
        <v>18</v>
      </c>
      <c r="D599" s="288" t="s">
        <v>18</v>
      </c>
      <c r="E599" s="288" t="s">
        <v>305</v>
      </c>
      <c r="F599" s="270" t="s">
        <v>809</v>
      </c>
      <c r="G599" s="270" t="s">
        <v>347</v>
      </c>
      <c r="H599" s="270" t="s">
        <v>805</v>
      </c>
      <c r="I599" s="270" t="s">
        <v>804</v>
      </c>
      <c r="J599" s="270">
        <v>2024</v>
      </c>
      <c r="K599" s="304">
        <v>35000</v>
      </c>
      <c r="L599" s="262" t="s">
        <v>1035</v>
      </c>
    </row>
    <row r="600" spans="1:12" hidden="1">
      <c r="A600" s="291">
        <v>900</v>
      </c>
      <c r="B600" s="292" t="s">
        <v>107</v>
      </c>
      <c r="C600" s="292" t="s">
        <v>18</v>
      </c>
      <c r="D600" s="292" t="s">
        <v>19</v>
      </c>
      <c r="E600" s="292" t="s">
        <v>18</v>
      </c>
      <c r="F600" s="272" t="s">
        <v>809</v>
      </c>
      <c r="G600" s="272" t="s">
        <v>347</v>
      </c>
      <c r="H600" s="272" t="s">
        <v>805</v>
      </c>
      <c r="I600" s="272" t="s">
        <v>804</v>
      </c>
      <c r="J600" s="272">
        <v>2024</v>
      </c>
      <c r="K600" s="301">
        <v>800800</v>
      </c>
      <c r="L600" s="264" t="s">
        <v>967</v>
      </c>
    </row>
    <row r="601" spans="1:12" hidden="1">
      <c r="A601" s="291">
        <v>900</v>
      </c>
      <c r="B601" s="292" t="s">
        <v>107</v>
      </c>
      <c r="C601" s="292" t="s">
        <v>18</v>
      </c>
      <c r="D601" s="292" t="s">
        <v>19</v>
      </c>
      <c r="E601" s="292" t="s">
        <v>18</v>
      </c>
      <c r="F601" s="272" t="s">
        <v>809</v>
      </c>
      <c r="G601" s="272" t="s">
        <v>347</v>
      </c>
      <c r="H601" s="272" t="s">
        <v>805</v>
      </c>
      <c r="I601" s="272" t="s">
        <v>804</v>
      </c>
      <c r="J601" s="272">
        <v>2024</v>
      </c>
      <c r="K601" s="301">
        <v>35000</v>
      </c>
      <c r="L601" s="264" t="s">
        <v>968</v>
      </c>
    </row>
    <row r="602" spans="1:12" hidden="1">
      <c r="A602" s="291">
        <v>900</v>
      </c>
      <c r="B602" s="292" t="s">
        <v>107</v>
      </c>
      <c r="C602" s="292" t="s">
        <v>18</v>
      </c>
      <c r="D602" s="292" t="s">
        <v>19</v>
      </c>
      <c r="E602" s="292" t="s">
        <v>18</v>
      </c>
      <c r="F602" s="272" t="s">
        <v>809</v>
      </c>
      <c r="G602" s="272" t="s">
        <v>347</v>
      </c>
      <c r="H602" s="272" t="s">
        <v>805</v>
      </c>
      <c r="I602" s="272" t="s">
        <v>804</v>
      </c>
      <c r="J602" s="272">
        <v>2024</v>
      </c>
      <c r="K602" s="301">
        <v>26400</v>
      </c>
      <c r="L602" s="264" t="s">
        <v>969</v>
      </c>
    </row>
    <row r="603" spans="1:12" hidden="1">
      <c r="A603" s="291">
        <v>900</v>
      </c>
      <c r="B603" s="292" t="s">
        <v>107</v>
      </c>
      <c r="C603" s="292" t="s">
        <v>18</v>
      </c>
      <c r="D603" s="292" t="s">
        <v>19</v>
      </c>
      <c r="E603" s="292" t="s">
        <v>18</v>
      </c>
      <c r="F603" s="272" t="s">
        <v>809</v>
      </c>
      <c r="G603" s="272" t="s">
        <v>347</v>
      </c>
      <c r="H603" s="272" t="s">
        <v>805</v>
      </c>
      <c r="I603" s="272" t="s">
        <v>804</v>
      </c>
      <c r="J603" s="272">
        <v>2024</v>
      </c>
      <c r="K603" s="301">
        <v>8000</v>
      </c>
      <c r="L603" s="264" t="s">
        <v>970</v>
      </c>
    </row>
    <row r="604" spans="1:12" hidden="1">
      <c r="A604" s="291">
        <v>900</v>
      </c>
      <c r="B604" s="292" t="s">
        <v>107</v>
      </c>
      <c r="C604" s="292" t="s">
        <v>18</v>
      </c>
      <c r="D604" s="292" t="s">
        <v>19</v>
      </c>
      <c r="E604" s="292" t="s">
        <v>18</v>
      </c>
      <c r="F604" s="272" t="s">
        <v>809</v>
      </c>
      <c r="G604" s="272" t="s">
        <v>347</v>
      </c>
      <c r="H604" s="272" t="s">
        <v>805</v>
      </c>
      <c r="I604" s="272" t="s">
        <v>804</v>
      </c>
      <c r="J604" s="272">
        <v>2024</v>
      </c>
      <c r="K604" s="301">
        <v>316135</v>
      </c>
      <c r="L604" s="264" t="s">
        <v>972</v>
      </c>
    </row>
    <row r="605" spans="1:12" hidden="1">
      <c r="A605" s="291">
        <v>900</v>
      </c>
      <c r="B605" s="292" t="s">
        <v>107</v>
      </c>
      <c r="C605" s="292" t="s">
        <v>18</v>
      </c>
      <c r="D605" s="292" t="s">
        <v>19</v>
      </c>
      <c r="E605" s="292" t="s">
        <v>18</v>
      </c>
      <c r="F605" s="272" t="s">
        <v>809</v>
      </c>
      <c r="G605" s="272" t="s">
        <v>347</v>
      </c>
      <c r="H605" s="272" t="s">
        <v>805</v>
      </c>
      <c r="I605" s="272" t="s">
        <v>804</v>
      </c>
      <c r="J605" s="272">
        <v>2024</v>
      </c>
      <c r="K605" s="301">
        <v>9100</v>
      </c>
      <c r="L605" s="264" t="s">
        <v>973</v>
      </c>
    </row>
    <row r="606" spans="1:12" hidden="1">
      <c r="A606" s="291">
        <v>900</v>
      </c>
      <c r="B606" s="292" t="s">
        <v>107</v>
      </c>
      <c r="C606" s="292" t="s">
        <v>18</v>
      </c>
      <c r="D606" s="292" t="s">
        <v>19</v>
      </c>
      <c r="E606" s="292" t="s">
        <v>18</v>
      </c>
      <c r="F606" s="272" t="s">
        <v>809</v>
      </c>
      <c r="G606" s="272" t="s">
        <v>347</v>
      </c>
      <c r="H606" s="272" t="s">
        <v>805</v>
      </c>
      <c r="I606" s="272" t="s">
        <v>804</v>
      </c>
      <c r="J606" s="272">
        <v>2024</v>
      </c>
      <c r="K606" s="301">
        <v>11400</v>
      </c>
      <c r="L606" s="264" t="s">
        <v>974</v>
      </c>
    </row>
    <row r="607" spans="1:12" hidden="1">
      <c r="A607" s="291">
        <v>900</v>
      </c>
      <c r="B607" s="292" t="s">
        <v>107</v>
      </c>
      <c r="C607" s="292" t="s">
        <v>18</v>
      </c>
      <c r="D607" s="292" t="s">
        <v>19</v>
      </c>
      <c r="E607" s="292" t="s">
        <v>18</v>
      </c>
      <c r="F607" s="272" t="s">
        <v>809</v>
      </c>
      <c r="G607" s="272" t="s">
        <v>347</v>
      </c>
      <c r="H607" s="272" t="s">
        <v>805</v>
      </c>
      <c r="I607" s="272" t="s">
        <v>804</v>
      </c>
      <c r="J607" s="272">
        <v>2024</v>
      </c>
      <c r="K607" s="301">
        <v>200000</v>
      </c>
      <c r="L607" s="264" t="s">
        <v>975</v>
      </c>
    </row>
    <row r="608" spans="1:12">
      <c r="A608" s="291">
        <v>900</v>
      </c>
      <c r="B608" s="292" t="s">
        <v>273</v>
      </c>
      <c r="C608" s="292" t="s">
        <v>18</v>
      </c>
      <c r="D608" s="292" t="s">
        <v>19</v>
      </c>
      <c r="E608" s="292" t="s">
        <v>18</v>
      </c>
      <c r="F608" s="272" t="s">
        <v>809</v>
      </c>
      <c r="G608" s="272" t="s">
        <v>347</v>
      </c>
      <c r="H608" s="272" t="s">
        <v>805</v>
      </c>
      <c r="I608" s="272" t="s">
        <v>804</v>
      </c>
      <c r="J608" s="272">
        <v>2024</v>
      </c>
      <c r="K608" s="301">
        <v>30000</v>
      </c>
      <c r="L608" s="264" t="s">
        <v>976</v>
      </c>
    </row>
    <row r="609" spans="1:12" hidden="1">
      <c r="A609" s="291">
        <v>900</v>
      </c>
      <c r="B609" s="292" t="s">
        <v>107</v>
      </c>
      <c r="C609" s="292" t="s">
        <v>18</v>
      </c>
      <c r="D609" s="292" t="s">
        <v>13</v>
      </c>
      <c r="E609" s="292" t="s">
        <v>18</v>
      </c>
      <c r="F609" s="272" t="s">
        <v>809</v>
      </c>
      <c r="G609" s="272" t="s">
        <v>347</v>
      </c>
      <c r="H609" s="272" t="s">
        <v>805</v>
      </c>
      <c r="I609" s="272" t="s">
        <v>804</v>
      </c>
      <c r="J609" s="272">
        <v>2024</v>
      </c>
      <c r="K609" s="301">
        <v>20000</v>
      </c>
      <c r="L609" s="264" t="s">
        <v>976</v>
      </c>
    </row>
    <row r="610" spans="1:12" hidden="1">
      <c r="A610" s="291">
        <v>900</v>
      </c>
      <c r="B610" s="292" t="s">
        <v>295</v>
      </c>
      <c r="C610" s="292" t="s">
        <v>18</v>
      </c>
      <c r="D610" s="292" t="s">
        <v>13</v>
      </c>
      <c r="E610" s="292" t="s">
        <v>18</v>
      </c>
      <c r="F610" s="272" t="s">
        <v>809</v>
      </c>
      <c r="G610" s="272" t="s">
        <v>347</v>
      </c>
      <c r="H610" s="272" t="s">
        <v>805</v>
      </c>
      <c r="I610" s="272" t="s">
        <v>804</v>
      </c>
      <c r="J610" s="272">
        <v>2024</v>
      </c>
      <c r="K610" s="301">
        <v>8000</v>
      </c>
      <c r="L610" s="264" t="s">
        <v>976</v>
      </c>
    </row>
    <row r="611" spans="1:12" hidden="1">
      <c r="A611" s="291">
        <v>900</v>
      </c>
      <c r="B611" s="292" t="s">
        <v>107</v>
      </c>
      <c r="C611" s="292" t="s">
        <v>18</v>
      </c>
      <c r="D611" s="292" t="s">
        <v>19</v>
      </c>
      <c r="E611" s="292" t="s">
        <v>18</v>
      </c>
      <c r="F611" s="272" t="s">
        <v>809</v>
      </c>
      <c r="G611" s="272" t="s">
        <v>347</v>
      </c>
      <c r="H611" s="272" t="s">
        <v>805</v>
      </c>
      <c r="I611" s="272" t="s">
        <v>804</v>
      </c>
      <c r="J611" s="272">
        <v>2024</v>
      </c>
      <c r="K611" s="301">
        <f>183644-28000</f>
        <v>155644</v>
      </c>
      <c r="L611" s="264" t="s">
        <v>976</v>
      </c>
    </row>
    <row r="612" spans="1:12" hidden="1">
      <c r="A612" s="291">
        <v>900</v>
      </c>
      <c r="B612" s="292" t="s">
        <v>107</v>
      </c>
      <c r="C612" s="292" t="s">
        <v>18</v>
      </c>
      <c r="D612" s="292" t="s">
        <v>19</v>
      </c>
      <c r="E612" s="292" t="s">
        <v>18</v>
      </c>
      <c r="F612" s="272" t="s">
        <v>809</v>
      </c>
      <c r="G612" s="272" t="s">
        <v>347</v>
      </c>
      <c r="H612" s="272" t="s">
        <v>805</v>
      </c>
      <c r="I612" s="272" t="s">
        <v>804</v>
      </c>
      <c r="J612" s="272">
        <v>2024</v>
      </c>
      <c r="K612" s="301">
        <v>214161</v>
      </c>
      <c r="L612" s="264" t="s">
        <v>977</v>
      </c>
    </row>
    <row r="613" spans="1:12" hidden="1">
      <c r="A613" s="289" t="s">
        <v>1036</v>
      </c>
      <c r="B613" s="290" t="s">
        <v>107</v>
      </c>
      <c r="C613" s="290" t="s">
        <v>18</v>
      </c>
      <c r="D613" s="290" t="s">
        <v>19</v>
      </c>
      <c r="E613" s="290" t="s">
        <v>18</v>
      </c>
      <c r="F613" s="271" t="s">
        <v>803</v>
      </c>
      <c r="G613" s="271" t="s">
        <v>347</v>
      </c>
      <c r="H613" s="271" t="s">
        <v>805</v>
      </c>
      <c r="I613" s="271" t="s">
        <v>804</v>
      </c>
      <c r="J613" s="271">
        <v>2024</v>
      </c>
      <c r="K613" s="300">
        <v>800800</v>
      </c>
      <c r="L613" s="263" t="s">
        <v>967</v>
      </c>
    </row>
    <row r="614" spans="1:12" hidden="1">
      <c r="A614" s="289" t="s">
        <v>1036</v>
      </c>
      <c r="B614" s="290" t="s">
        <v>107</v>
      </c>
      <c r="C614" s="290" t="s">
        <v>18</v>
      </c>
      <c r="D614" s="290" t="s">
        <v>19</v>
      </c>
      <c r="E614" s="290" t="s">
        <v>18</v>
      </c>
      <c r="F614" s="271" t="s">
        <v>803</v>
      </c>
      <c r="G614" s="271" t="s">
        <v>347</v>
      </c>
      <c r="H614" s="271" t="s">
        <v>805</v>
      </c>
      <c r="I614" s="271" t="s">
        <v>804</v>
      </c>
      <c r="J614" s="271">
        <v>2024</v>
      </c>
      <c r="K614" s="300">
        <v>35000</v>
      </c>
      <c r="L614" s="263" t="s">
        <v>968</v>
      </c>
    </row>
    <row r="615" spans="1:12" hidden="1">
      <c r="A615" s="289" t="s">
        <v>1036</v>
      </c>
      <c r="B615" s="290" t="s">
        <v>107</v>
      </c>
      <c r="C615" s="290" t="s">
        <v>18</v>
      </c>
      <c r="D615" s="290" t="s">
        <v>19</v>
      </c>
      <c r="E615" s="290" t="s">
        <v>18</v>
      </c>
      <c r="F615" s="271" t="s">
        <v>803</v>
      </c>
      <c r="G615" s="271" t="s">
        <v>347</v>
      </c>
      <c r="H615" s="271" t="s">
        <v>805</v>
      </c>
      <c r="I615" s="271" t="s">
        <v>804</v>
      </c>
      <c r="J615" s="271">
        <v>2024</v>
      </c>
      <c r="K615" s="300">
        <v>26400</v>
      </c>
      <c r="L615" s="263" t="s">
        <v>969</v>
      </c>
    </row>
    <row r="616" spans="1:12" hidden="1">
      <c r="A616" s="289" t="s">
        <v>1036</v>
      </c>
      <c r="B616" s="290" t="s">
        <v>107</v>
      </c>
      <c r="C616" s="290" t="s">
        <v>18</v>
      </c>
      <c r="D616" s="290" t="s">
        <v>19</v>
      </c>
      <c r="E616" s="290" t="s">
        <v>18</v>
      </c>
      <c r="F616" s="271" t="s">
        <v>803</v>
      </c>
      <c r="G616" s="271" t="s">
        <v>347</v>
      </c>
      <c r="H616" s="271" t="s">
        <v>805</v>
      </c>
      <c r="I616" s="271" t="s">
        <v>804</v>
      </c>
      <c r="J616" s="271">
        <v>2024</v>
      </c>
      <c r="K616" s="300">
        <v>8000</v>
      </c>
      <c r="L616" s="263" t="s">
        <v>970</v>
      </c>
    </row>
    <row r="617" spans="1:12" hidden="1">
      <c r="A617" s="289" t="s">
        <v>1036</v>
      </c>
      <c r="B617" s="290" t="s">
        <v>107</v>
      </c>
      <c r="C617" s="290" t="s">
        <v>18</v>
      </c>
      <c r="D617" s="290" t="s">
        <v>19</v>
      </c>
      <c r="E617" s="290" t="s">
        <v>18</v>
      </c>
      <c r="F617" s="271" t="s">
        <v>803</v>
      </c>
      <c r="G617" s="271" t="s">
        <v>347</v>
      </c>
      <c r="H617" s="271" t="s">
        <v>805</v>
      </c>
      <c r="I617" s="271" t="s">
        <v>804</v>
      </c>
      <c r="J617" s="271">
        <v>2024</v>
      </c>
      <c r="K617" s="300">
        <v>316135</v>
      </c>
      <c r="L617" s="263" t="s">
        <v>972</v>
      </c>
    </row>
    <row r="618" spans="1:12" hidden="1">
      <c r="A618" s="289" t="s">
        <v>1036</v>
      </c>
      <c r="B618" s="290" t="s">
        <v>107</v>
      </c>
      <c r="C618" s="290" t="s">
        <v>18</v>
      </c>
      <c r="D618" s="290" t="s">
        <v>19</v>
      </c>
      <c r="E618" s="290" t="s">
        <v>18</v>
      </c>
      <c r="F618" s="271" t="s">
        <v>803</v>
      </c>
      <c r="G618" s="271" t="s">
        <v>347</v>
      </c>
      <c r="H618" s="271" t="s">
        <v>805</v>
      </c>
      <c r="I618" s="271" t="s">
        <v>804</v>
      </c>
      <c r="J618" s="271">
        <v>2024</v>
      </c>
      <c r="K618" s="300">
        <v>9100</v>
      </c>
      <c r="L618" s="263" t="s">
        <v>973</v>
      </c>
    </row>
    <row r="619" spans="1:12" hidden="1">
      <c r="A619" s="289" t="s">
        <v>1036</v>
      </c>
      <c r="B619" s="290" t="s">
        <v>107</v>
      </c>
      <c r="C619" s="290" t="s">
        <v>18</v>
      </c>
      <c r="D619" s="290" t="s">
        <v>19</v>
      </c>
      <c r="E619" s="290" t="s">
        <v>18</v>
      </c>
      <c r="F619" s="271" t="s">
        <v>803</v>
      </c>
      <c r="G619" s="271" t="s">
        <v>347</v>
      </c>
      <c r="H619" s="271" t="s">
        <v>805</v>
      </c>
      <c r="I619" s="271" t="s">
        <v>804</v>
      </c>
      <c r="J619" s="271">
        <v>2024</v>
      </c>
      <c r="K619" s="300">
        <v>11400</v>
      </c>
      <c r="L619" s="263" t="s">
        <v>974</v>
      </c>
    </row>
    <row r="620" spans="1:12" hidden="1">
      <c r="A620" s="289" t="s">
        <v>1036</v>
      </c>
      <c r="B620" s="290" t="s">
        <v>107</v>
      </c>
      <c r="C620" s="290" t="s">
        <v>18</v>
      </c>
      <c r="D620" s="290" t="s">
        <v>19</v>
      </c>
      <c r="E620" s="290" t="s">
        <v>18</v>
      </c>
      <c r="F620" s="271" t="s">
        <v>803</v>
      </c>
      <c r="G620" s="271" t="s">
        <v>347</v>
      </c>
      <c r="H620" s="271" t="s">
        <v>805</v>
      </c>
      <c r="I620" s="271" t="s">
        <v>804</v>
      </c>
      <c r="J620" s="271">
        <v>2024</v>
      </c>
      <c r="K620" s="300">
        <v>200000</v>
      </c>
      <c r="L620" s="263" t="s">
        <v>975</v>
      </c>
    </row>
    <row r="621" spans="1:12" hidden="1">
      <c r="A621" s="289" t="s">
        <v>1117</v>
      </c>
      <c r="B621" s="290" t="s">
        <v>273</v>
      </c>
      <c r="C621" s="290" t="s">
        <v>18</v>
      </c>
      <c r="D621" s="290" t="s">
        <v>19</v>
      </c>
      <c r="E621" s="290" t="s">
        <v>18</v>
      </c>
      <c r="F621" s="271" t="s">
        <v>803</v>
      </c>
      <c r="G621" s="271" t="s">
        <v>347</v>
      </c>
      <c r="H621" s="271" t="s">
        <v>805</v>
      </c>
      <c r="I621" s="271" t="s">
        <v>804</v>
      </c>
      <c r="J621" s="271">
        <v>2024</v>
      </c>
      <c r="K621" s="344">
        <v>30000</v>
      </c>
      <c r="L621" s="263" t="s">
        <v>976</v>
      </c>
    </row>
    <row r="622" spans="1:12" hidden="1">
      <c r="A622" s="289" t="s">
        <v>1118</v>
      </c>
      <c r="B622" s="290" t="s">
        <v>107</v>
      </c>
      <c r="C622" s="290" t="s">
        <v>18</v>
      </c>
      <c r="D622" s="290" t="s">
        <v>13</v>
      </c>
      <c r="E622" s="290" t="s">
        <v>18</v>
      </c>
      <c r="F622" s="271" t="s">
        <v>803</v>
      </c>
      <c r="G622" s="271" t="s">
        <v>347</v>
      </c>
      <c r="H622" s="271" t="s">
        <v>805</v>
      </c>
      <c r="I622" s="271" t="s">
        <v>804</v>
      </c>
      <c r="J622" s="271">
        <v>2024</v>
      </c>
      <c r="K622" s="300">
        <v>20000</v>
      </c>
      <c r="L622" s="263" t="s">
        <v>976</v>
      </c>
    </row>
    <row r="623" spans="1:12" hidden="1">
      <c r="A623" s="297" t="s">
        <v>1119</v>
      </c>
      <c r="B623" s="290" t="s">
        <v>295</v>
      </c>
      <c r="C623" s="290" t="s">
        <v>18</v>
      </c>
      <c r="D623" s="290" t="s">
        <v>13</v>
      </c>
      <c r="E623" s="290" t="s">
        <v>18</v>
      </c>
      <c r="F623" s="271" t="s">
        <v>803</v>
      </c>
      <c r="G623" s="271" t="s">
        <v>347</v>
      </c>
      <c r="H623" s="271" t="s">
        <v>805</v>
      </c>
      <c r="I623" s="271" t="s">
        <v>804</v>
      </c>
      <c r="J623" s="271">
        <v>2024</v>
      </c>
      <c r="K623" s="300">
        <v>8000</v>
      </c>
      <c r="L623" s="282" t="s">
        <v>976</v>
      </c>
    </row>
    <row r="624" spans="1:12" hidden="1">
      <c r="A624" s="297" t="s">
        <v>1036</v>
      </c>
      <c r="B624" s="290" t="s">
        <v>107</v>
      </c>
      <c r="C624" s="290" t="s">
        <v>18</v>
      </c>
      <c r="D624" s="290" t="s">
        <v>19</v>
      </c>
      <c r="E624" s="290" t="s">
        <v>18</v>
      </c>
      <c r="F624" s="271" t="s">
        <v>803</v>
      </c>
      <c r="G624" s="271" t="s">
        <v>347</v>
      </c>
      <c r="H624" s="271" t="s">
        <v>805</v>
      </c>
      <c r="I624" s="271" t="s">
        <v>804</v>
      </c>
      <c r="J624" s="271">
        <v>2024</v>
      </c>
      <c r="K624" s="300">
        <v>155644</v>
      </c>
      <c r="L624" s="282" t="s">
        <v>976</v>
      </c>
    </row>
    <row r="625" spans="1:12" hidden="1">
      <c r="A625" s="297" t="s">
        <v>1036</v>
      </c>
      <c r="B625" s="290" t="s">
        <v>107</v>
      </c>
      <c r="C625" s="290" t="s">
        <v>18</v>
      </c>
      <c r="D625" s="290" t="s">
        <v>19</v>
      </c>
      <c r="E625" s="290" t="s">
        <v>18</v>
      </c>
      <c r="F625" s="271" t="s">
        <v>803</v>
      </c>
      <c r="G625" s="271" t="s">
        <v>347</v>
      </c>
      <c r="H625" s="271" t="s">
        <v>805</v>
      </c>
      <c r="I625" s="271" t="s">
        <v>804</v>
      </c>
      <c r="J625" s="271">
        <v>2024</v>
      </c>
      <c r="K625" s="300">
        <v>214161</v>
      </c>
      <c r="L625" s="282" t="s">
        <v>977</v>
      </c>
    </row>
    <row r="626" spans="1:12" hidden="1">
      <c r="A626" s="285" t="s">
        <v>1045</v>
      </c>
      <c r="B626" s="286" t="s">
        <v>323</v>
      </c>
      <c r="C626" s="286" t="s">
        <v>18</v>
      </c>
      <c r="D626" s="286" t="s">
        <v>18</v>
      </c>
      <c r="E626" s="286" t="s">
        <v>849</v>
      </c>
      <c r="F626" s="268" t="s">
        <v>809</v>
      </c>
      <c r="G626" s="268" t="s">
        <v>347</v>
      </c>
      <c r="H626" s="268" t="s">
        <v>805</v>
      </c>
      <c r="I626" s="268" t="s">
        <v>804</v>
      </c>
      <c r="J626" s="268">
        <v>2024</v>
      </c>
      <c r="K626" s="303">
        <v>33937</v>
      </c>
      <c r="L626" s="260" t="s">
        <v>1037</v>
      </c>
    </row>
    <row r="627" spans="1:12" hidden="1">
      <c r="A627" s="287" t="s">
        <v>1045</v>
      </c>
      <c r="B627" s="288" t="s">
        <v>323</v>
      </c>
      <c r="C627" s="288" t="s">
        <v>18</v>
      </c>
      <c r="D627" s="288" t="s">
        <v>18</v>
      </c>
      <c r="E627" s="288" t="s">
        <v>849</v>
      </c>
      <c r="F627" s="270" t="s">
        <v>809</v>
      </c>
      <c r="G627" s="270" t="s">
        <v>347</v>
      </c>
      <c r="H627" s="270" t="s">
        <v>805</v>
      </c>
      <c r="I627" s="270" t="s">
        <v>804</v>
      </c>
      <c r="J627" s="270">
        <v>2024</v>
      </c>
      <c r="K627" s="304">
        <v>8000</v>
      </c>
      <c r="L627" s="262" t="s">
        <v>1038</v>
      </c>
    </row>
    <row r="628" spans="1:12" hidden="1">
      <c r="A628" s="287" t="s">
        <v>1045</v>
      </c>
      <c r="B628" s="288" t="s">
        <v>314</v>
      </c>
      <c r="C628" s="288" t="s">
        <v>18</v>
      </c>
      <c r="D628" s="288" t="s">
        <v>18</v>
      </c>
      <c r="E628" s="288" t="s">
        <v>305</v>
      </c>
      <c r="F628" s="270" t="s">
        <v>809</v>
      </c>
      <c r="G628" s="270" t="s">
        <v>347</v>
      </c>
      <c r="H628" s="270" t="s">
        <v>805</v>
      </c>
      <c r="I628" s="270" t="s">
        <v>804</v>
      </c>
      <c r="J628" s="270">
        <v>2024</v>
      </c>
      <c r="K628" s="304">
        <v>30000</v>
      </c>
      <c r="L628" s="262" t="s">
        <v>1039</v>
      </c>
    </row>
    <row r="629" spans="1:12" hidden="1">
      <c r="A629" s="287" t="s">
        <v>1045</v>
      </c>
      <c r="B629" s="288" t="s">
        <v>323</v>
      </c>
      <c r="C629" s="288" t="s">
        <v>18</v>
      </c>
      <c r="D629" s="288" t="s">
        <v>18</v>
      </c>
      <c r="E629" s="288" t="s">
        <v>849</v>
      </c>
      <c r="F629" s="270" t="s">
        <v>809</v>
      </c>
      <c r="G629" s="270" t="s">
        <v>347</v>
      </c>
      <c r="H629" s="270" t="s">
        <v>805</v>
      </c>
      <c r="I629" s="270" t="s">
        <v>804</v>
      </c>
      <c r="J629" s="270">
        <v>2024</v>
      </c>
      <c r="K629" s="304">
        <v>240</v>
      </c>
      <c r="L629" s="262" t="s">
        <v>1040</v>
      </c>
    </row>
    <row r="630" spans="1:12" hidden="1">
      <c r="A630" s="287" t="s">
        <v>1045</v>
      </c>
      <c r="B630" s="288" t="s">
        <v>323</v>
      </c>
      <c r="C630" s="288" t="s">
        <v>18</v>
      </c>
      <c r="D630" s="288" t="s">
        <v>18</v>
      </c>
      <c r="E630" s="288" t="s">
        <v>849</v>
      </c>
      <c r="F630" s="270" t="s">
        <v>809</v>
      </c>
      <c r="G630" s="270" t="s">
        <v>347</v>
      </c>
      <c r="H630" s="270" t="s">
        <v>805</v>
      </c>
      <c r="I630" s="270" t="s">
        <v>804</v>
      </c>
      <c r="J630" s="270">
        <v>2024</v>
      </c>
      <c r="K630" s="304">
        <v>10000</v>
      </c>
      <c r="L630" s="262" t="s">
        <v>1041</v>
      </c>
    </row>
    <row r="631" spans="1:12" hidden="1">
      <c r="A631" s="291">
        <v>900</v>
      </c>
      <c r="B631" s="292" t="s">
        <v>107</v>
      </c>
      <c r="C631" s="292" t="s">
        <v>18</v>
      </c>
      <c r="D631" s="292" t="s">
        <v>19</v>
      </c>
      <c r="E631" s="292" t="s">
        <v>18</v>
      </c>
      <c r="F631" s="272" t="s">
        <v>809</v>
      </c>
      <c r="G631" s="272" t="s">
        <v>347</v>
      </c>
      <c r="H631" s="272" t="s">
        <v>805</v>
      </c>
      <c r="I631" s="272" t="s">
        <v>804</v>
      </c>
      <c r="J631" s="272">
        <v>2024</v>
      </c>
      <c r="K631" s="301">
        <v>277200</v>
      </c>
      <c r="L631" s="264" t="s">
        <v>967</v>
      </c>
    </row>
    <row r="632" spans="1:12" hidden="1">
      <c r="A632" s="291">
        <v>900</v>
      </c>
      <c r="B632" s="292" t="s">
        <v>107</v>
      </c>
      <c r="C632" s="292" t="s">
        <v>18</v>
      </c>
      <c r="D632" s="292" t="s">
        <v>19</v>
      </c>
      <c r="E632" s="292" t="s">
        <v>18</v>
      </c>
      <c r="F632" s="272" t="s">
        <v>809</v>
      </c>
      <c r="G632" s="272" t="s">
        <v>347</v>
      </c>
      <c r="H632" s="272" t="s">
        <v>805</v>
      </c>
      <c r="I632" s="272" t="s">
        <v>804</v>
      </c>
      <c r="J632" s="272">
        <v>2024</v>
      </c>
      <c r="K632" s="301">
        <v>4692</v>
      </c>
      <c r="L632" s="264" t="s">
        <v>968</v>
      </c>
    </row>
    <row r="633" spans="1:12" hidden="1">
      <c r="A633" s="291">
        <v>900</v>
      </c>
      <c r="B633" s="292" t="s">
        <v>107</v>
      </c>
      <c r="C633" s="292" t="s">
        <v>18</v>
      </c>
      <c r="D633" s="292" t="s">
        <v>19</v>
      </c>
      <c r="E633" s="292" t="s">
        <v>18</v>
      </c>
      <c r="F633" s="272" t="s">
        <v>809</v>
      </c>
      <c r="G633" s="272" t="s">
        <v>347</v>
      </c>
      <c r="H633" s="272" t="s">
        <v>805</v>
      </c>
      <c r="I633" s="272" t="s">
        <v>804</v>
      </c>
      <c r="J633" s="272">
        <v>2024</v>
      </c>
      <c r="K633" s="301">
        <v>1017</v>
      </c>
      <c r="L633" s="264" t="s">
        <v>969</v>
      </c>
    </row>
    <row r="634" spans="1:12" hidden="1">
      <c r="A634" s="291">
        <v>900</v>
      </c>
      <c r="B634" s="292" t="s">
        <v>107</v>
      </c>
      <c r="C634" s="292" t="s">
        <v>18</v>
      </c>
      <c r="D634" s="292" t="s">
        <v>19</v>
      </c>
      <c r="E634" s="292" t="s">
        <v>18</v>
      </c>
      <c r="F634" s="272" t="s">
        <v>809</v>
      </c>
      <c r="G634" s="272" t="s">
        <v>347</v>
      </c>
      <c r="H634" s="272" t="s">
        <v>805</v>
      </c>
      <c r="I634" s="272" t="s">
        <v>804</v>
      </c>
      <c r="J634" s="272">
        <v>2024</v>
      </c>
      <c r="K634" s="301">
        <v>2409</v>
      </c>
      <c r="L634" s="264" t="s">
        <v>970</v>
      </c>
    </row>
    <row r="635" spans="1:12" hidden="1">
      <c r="A635" s="291">
        <v>900</v>
      </c>
      <c r="B635" s="292" t="s">
        <v>107</v>
      </c>
      <c r="C635" s="292" t="s">
        <v>18</v>
      </c>
      <c r="D635" s="292" t="s">
        <v>19</v>
      </c>
      <c r="E635" s="292" t="s">
        <v>18</v>
      </c>
      <c r="F635" s="272" t="s">
        <v>809</v>
      </c>
      <c r="G635" s="272" t="s">
        <v>347</v>
      </c>
      <c r="H635" s="272" t="s">
        <v>805</v>
      </c>
      <c r="I635" s="272" t="s">
        <v>804</v>
      </c>
      <c r="J635" s="272">
        <v>2024</v>
      </c>
      <c r="K635" s="301">
        <v>0</v>
      </c>
      <c r="L635" s="264" t="s">
        <v>971</v>
      </c>
    </row>
    <row r="636" spans="1:12" hidden="1">
      <c r="A636" s="291">
        <v>900</v>
      </c>
      <c r="B636" s="292" t="s">
        <v>107</v>
      </c>
      <c r="C636" s="292" t="s">
        <v>18</v>
      </c>
      <c r="D636" s="292" t="s">
        <v>19</v>
      </c>
      <c r="E636" s="292" t="s">
        <v>18</v>
      </c>
      <c r="F636" s="272" t="s">
        <v>809</v>
      </c>
      <c r="G636" s="272" t="s">
        <v>347</v>
      </c>
      <c r="H636" s="272" t="s">
        <v>805</v>
      </c>
      <c r="I636" s="272" t="s">
        <v>804</v>
      </c>
      <c r="J636" s="272">
        <v>2024</v>
      </c>
      <c r="K636" s="301">
        <v>121063</v>
      </c>
      <c r="L636" s="264" t="s">
        <v>972</v>
      </c>
    </row>
    <row r="637" spans="1:12" hidden="1">
      <c r="A637" s="291">
        <v>900</v>
      </c>
      <c r="B637" s="292" t="s">
        <v>107</v>
      </c>
      <c r="C637" s="292" t="s">
        <v>18</v>
      </c>
      <c r="D637" s="292" t="s">
        <v>19</v>
      </c>
      <c r="E637" s="292" t="s">
        <v>18</v>
      </c>
      <c r="F637" s="272" t="s">
        <v>809</v>
      </c>
      <c r="G637" s="272" t="s">
        <v>347</v>
      </c>
      <c r="H637" s="272" t="s">
        <v>805</v>
      </c>
      <c r="I637" s="272" t="s">
        <v>804</v>
      </c>
      <c r="J637" s="272">
        <v>2024</v>
      </c>
      <c r="K637" s="301">
        <v>5160</v>
      </c>
      <c r="L637" s="264" t="s">
        <v>973</v>
      </c>
    </row>
    <row r="638" spans="1:12" hidden="1">
      <c r="A638" s="291">
        <v>900</v>
      </c>
      <c r="B638" s="292" t="s">
        <v>107</v>
      </c>
      <c r="C638" s="292" t="s">
        <v>18</v>
      </c>
      <c r="D638" s="292" t="s">
        <v>19</v>
      </c>
      <c r="E638" s="292" t="s">
        <v>18</v>
      </c>
      <c r="F638" s="272" t="s">
        <v>809</v>
      </c>
      <c r="G638" s="272" t="s">
        <v>347</v>
      </c>
      <c r="H638" s="272" t="s">
        <v>805</v>
      </c>
      <c r="I638" s="272" t="s">
        <v>804</v>
      </c>
      <c r="J638" s="272">
        <v>2024</v>
      </c>
      <c r="K638" s="301">
        <v>76873</v>
      </c>
      <c r="L638" s="264" t="s">
        <v>974</v>
      </c>
    </row>
    <row r="639" spans="1:12" hidden="1">
      <c r="A639" s="291">
        <v>900</v>
      </c>
      <c r="B639" s="292" t="s">
        <v>107</v>
      </c>
      <c r="C639" s="292" t="s">
        <v>18</v>
      </c>
      <c r="D639" s="292" t="s">
        <v>19</v>
      </c>
      <c r="E639" s="292" t="s">
        <v>18</v>
      </c>
      <c r="F639" s="272" t="s">
        <v>809</v>
      </c>
      <c r="G639" s="272" t="s">
        <v>347</v>
      </c>
      <c r="H639" s="272" t="s">
        <v>805</v>
      </c>
      <c r="I639" s="272" t="s">
        <v>804</v>
      </c>
      <c r="J639" s="272">
        <v>2024</v>
      </c>
      <c r="K639" s="301">
        <v>320381</v>
      </c>
      <c r="L639" s="264" t="s">
        <v>975</v>
      </c>
    </row>
    <row r="640" spans="1:12" hidden="1">
      <c r="A640" s="291">
        <v>900</v>
      </c>
      <c r="B640" s="292" t="s">
        <v>107</v>
      </c>
      <c r="C640" s="292" t="s">
        <v>18</v>
      </c>
      <c r="D640" s="292" t="s">
        <v>19</v>
      </c>
      <c r="E640" s="292" t="s">
        <v>18</v>
      </c>
      <c r="F640" s="272" t="s">
        <v>809</v>
      </c>
      <c r="G640" s="272" t="s">
        <v>347</v>
      </c>
      <c r="H640" s="272" t="s">
        <v>805</v>
      </c>
      <c r="I640" s="272" t="s">
        <v>804</v>
      </c>
      <c r="J640" s="272">
        <v>2024</v>
      </c>
      <c r="K640" s="301">
        <v>90372</v>
      </c>
      <c r="L640" s="264" t="s">
        <v>1042</v>
      </c>
    </row>
    <row r="641" spans="1:12" hidden="1">
      <c r="A641" s="291">
        <v>900</v>
      </c>
      <c r="B641" s="292" t="s">
        <v>107</v>
      </c>
      <c r="C641" s="292" t="s">
        <v>18</v>
      </c>
      <c r="D641" s="292" t="s">
        <v>19</v>
      </c>
      <c r="E641" s="292" t="s">
        <v>18</v>
      </c>
      <c r="F641" s="272" t="s">
        <v>809</v>
      </c>
      <c r="G641" s="272" t="s">
        <v>347</v>
      </c>
      <c r="H641" s="272" t="s">
        <v>805</v>
      </c>
      <c r="I641" s="272" t="s">
        <v>804</v>
      </c>
      <c r="J641" s="272">
        <v>2024</v>
      </c>
      <c r="K641" s="301">
        <v>150000</v>
      </c>
      <c r="L641" s="264" t="s">
        <v>1043</v>
      </c>
    </row>
    <row r="642" spans="1:12" hidden="1">
      <c r="A642" s="291">
        <v>900</v>
      </c>
      <c r="B642" s="292" t="s">
        <v>107</v>
      </c>
      <c r="C642" s="292" t="s">
        <v>18</v>
      </c>
      <c r="D642" s="292" t="s">
        <v>19</v>
      </c>
      <c r="E642" s="292" t="s">
        <v>18</v>
      </c>
      <c r="F642" s="272" t="s">
        <v>809</v>
      </c>
      <c r="G642" s="272" t="s">
        <v>347</v>
      </c>
      <c r="H642" s="272" t="s">
        <v>805</v>
      </c>
      <c r="I642" s="272" t="s">
        <v>804</v>
      </c>
      <c r="J642" s="272">
        <v>2024</v>
      </c>
      <c r="K642" s="301">
        <v>1211</v>
      </c>
      <c r="L642" s="264" t="s">
        <v>1044</v>
      </c>
    </row>
    <row r="643" spans="1:12" hidden="1">
      <c r="A643" s="291">
        <v>900</v>
      </c>
      <c r="B643" s="292" t="s">
        <v>107</v>
      </c>
      <c r="C643" s="292" t="s">
        <v>18</v>
      </c>
      <c r="D643" s="292" t="s">
        <v>19</v>
      </c>
      <c r="E643" s="292" t="s">
        <v>18</v>
      </c>
      <c r="F643" s="272" t="s">
        <v>809</v>
      </c>
      <c r="G643" s="272" t="s">
        <v>347</v>
      </c>
      <c r="H643" s="272" t="s">
        <v>805</v>
      </c>
      <c r="I643" s="272" t="s">
        <v>804</v>
      </c>
      <c r="J643" s="272">
        <v>2024</v>
      </c>
      <c r="K643" s="301">
        <v>33937</v>
      </c>
      <c r="L643" s="281" t="s">
        <v>1094</v>
      </c>
    </row>
    <row r="644" spans="1:12" hidden="1">
      <c r="A644" s="291">
        <v>900</v>
      </c>
      <c r="B644" s="292" t="s">
        <v>107</v>
      </c>
      <c r="C644" s="292" t="s">
        <v>18</v>
      </c>
      <c r="D644" s="292" t="s">
        <v>19</v>
      </c>
      <c r="E644" s="292" t="s">
        <v>18</v>
      </c>
      <c r="F644" s="272" t="s">
        <v>809</v>
      </c>
      <c r="G644" s="272" t="s">
        <v>347</v>
      </c>
      <c r="H644" s="272" t="s">
        <v>805</v>
      </c>
      <c r="I644" s="272" t="s">
        <v>804</v>
      </c>
      <c r="J644" s="272">
        <v>2024</v>
      </c>
      <c r="K644" s="301">
        <v>8000</v>
      </c>
      <c r="L644" s="281" t="s">
        <v>1094</v>
      </c>
    </row>
    <row r="645" spans="1:12" hidden="1">
      <c r="A645" s="291">
        <v>900</v>
      </c>
      <c r="B645" s="292" t="s">
        <v>107</v>
      </c>
      <c r="C645" s="292" t="s">
        <v>18</v>
      </c>
      <c r="D645" s="292" t="s">
        <v>19</v>
      </c>
      <c r="E645" s="292" t="s">
        <v>18</v>
      </c>
      <c r="F645" s="272" t="s">
        <v>809</v>
      </c>
      <c r="G645" s="272" t="s">
        <v>347</v>
      </c>
      <c r="H645" s="272" t="s">
        <v>805</v>
      </c>
      <c r="I645" s="272" t="s">
        <v>804</v>
      </c>
      <c r="J645" s="272">
        <v>2024</v>
      </c>
      <c r="K645" s="301">
        <v>30000</v>
      </c>
      <c r="L645" s="281" t="s">
        <v>1094</v>
      </c>
    </row>
    <row r="646" spans="1:12">
      <c r="A646" s="291">
        <v>900</v>
      </c>
      <c r="B646" s="292" t="s">
        <v>273</v>
      </c>
      <c r="C646" s="292" t="s">
        <v>18</v>
      </c>
      <c r="D646" s="292" t="s">
        <v>19</v>
      </c>
      <c r="E646" s="292" t="s">
        <v>18</v>
      </c>
      <c r="F646" s="272" t="s">
        <v>809</v>
      </c>
      <c r="G646" s="272" t="s">
        <v>347</v>
      </c>
      <c r="H646" s="272" t="s">
        <v>805</v>
      </c>
      <c r="I646" s="272" t="s">
        <v>804</v>
      </c>
      <c r="J646" s="272">
        <v>2024</v>
      </c>
      <c r="K646" s="301">
        <v>240</v>
      </c>
      <c r="L646" s="281" t="s">
        <v>1094</v>
      </c>
    </row>
    <row r="647" spans="1:12">
      <c r="A647" s="291">
        <v>900</v>
      </c>
      <c r="B647" s="292" t="s">
        <v>273</v>
      </c>
      <c r="C647" s="292" t="s">
        <v>18</v>
      </c>
      <c r="D647" s="292" t="s">
        <v>19</v>
      </c>
      <c r="E647" s="292" t="s">
        <v>18</v>
      </c>
      <c r="F647" s="272" t="s">
        <v>809</v>
      </c>
      <c r="G647" s="272" t="s">
        <v>347</v>
      </c>
      <c r="H647" s="272" t="s">
        <v>805</v>
      </c>
      <c r="I647" s="272" t="s">
        <v>804</v>
      </c>
      <c r="J647" s="272">
        <v>2024</v>
      </c>
      <c r="K647" s="301">
        <v>7000</v>
      </c>
      <c r="L647" s="281" t="s">
        <v>1094</v>
      </c>
    </row>
    <row r="648" spans="1:12" hidden="1">
      <c r="A648" s="291">
        <v>900</v>
      </c>
      <c r="B648" s="292" t="s">
        <v>107</v>
      </c>
      <c r="C648" s="292" t="s">
        <v>18</v>
      </c>
      <c r="D648" s="292" t="s">
        <v>13</v>
      </c>
      <c r="E648" s="292" t="s">
        <v>18</v>
      </c>
      <c r="F648" s="272" t="s">
        <v>809</v>
      </c>
      <c r="G648" s="272" t="s">
        <v>347</v>
      </c>
      <c r="H648" s="272" t="s">
        <v>805</v>
      </c>
      <c r="I648" s="272" t="s">
        <v>804</v>
      </c>
      <c r="J648" s="272">
        <v>2024</v>
      </c>
      <c r="K648" s="301">
        <v>40000</v>
      </c>
      <c r="L648" s="281" t="s">
        <v>1094</v>
      </c>
    </row>
    <row r="649" spans="1:12">
      <c r="A649" s="291">
        <v>900</v>
      </c>
      <c r="B649" s="292" t="s">
        <v>273</v>
      </c>
      <c r="C649" s="292" t="s">
        <v>18</v>
      </c>
      <c r="D649" s="292" t="s">
        <v>13</v>
      </c>
      <c r="E649" s="292" t="s">
        <v>18</v>
      </c>
      <c r="F649" s="272" t="s">
        <v>809</v>
      </c>
      <c r="G649" s="272" t="s">
        <v>347</v>
      </c>
      <c r="H649" s="272" t="s">
        <v>805</v>
      </c>
      <c r="I649" s="272" t="s">
        <v>804</v>
      </c>
      <c r="J649" s="272">
        <v>2024</v>
      </c>
      <c r="K649" s="301">
        <v>10964</v>
      </c>
      <c r="L649" s="281" t="s">
        <v>1094</v>
      </c>
    </row>
    <row r="650" spans="1:12" hidden="1">
      <c r="A650" s="289" t="s">
        <v>1045</v>
      </c>
      <c r="B650" s="290" t="s">
        <v>107</v>
      </c>
      <c r="C650" s="290" t="s">
        <v>18</v>
      </c>
      <c r="D650" s="290" t="s">
        <v>19</v>
      </c>
      <c r="E650" s="290" t="s">
        <v>18</v>
      </c>
      <c r="F650" s="271" t="s">
        <v>1095</v>
      </c>
      <c r="G650" s="271" t="s">
        <v>347</v>
      </c>
      <c r="H650" s="271" t="s">
        <v>805</v>
      </c>
      <c r="I650" s="271" t="s">
        <v>804</v>
      </c>
      <c r="J650" s="271">
        <v>2024</v>
      </c>
      <c r="K650" s="300">
        <v>277200</v>
      </c>
      <c r="L650" s="263" t="s">
        <v>967</v>
      </c>
    </row>
    <row r="651" spans="1:12" hidden="1">
      <c r="A651" s="289" t="s">
        <v>1045</v>
      </c>
      <c r="B651" s="290" t="s">
        <v>107</v>
      </c>
      <c r="C651" s="290" t="s">
        <v>18</v>
      </c>
      <c r="D651" s="290" t="s">
        <v>19</v>
      </c>
      <c r="E651" s="290" t="s">
        <v>18</v>
      </c>
      <c r="F651" s="271" t="s">
        <v>1095</v>
      </c>
      <c r="G651" s="271" t="s">
        <v>347</v>
      </c>
      <c r="H651" s="271" t="s">
        <v>805</v>
      </c>
      <c r="I651" s="271" t="s">
        <v>804</v>
      </c>
      <c r="J651" s="271">
        <v>2024</v>
      </c>
      <c r="K651" s="300">
        <v>4692</v>
      </c>
      <c r="L651" s="263" t="s">
        <v>968</v>
      </c>
    </row>
    <row r="652" spans="1:12" hidden="1">
      <c r="A652" s="289" t="s">
        <v>1045</v>
      </c>
      <c r="B652" s="290" t="s">
        <v>107</v>
      </c>
      <c r="C652" s="290" t="s">
        <v>18</v>
      </c>
      <c r="D652" s="290" t="s">
        <v>19</v>
      </c>
      <c r="E652" s="290" t="s">
        <v>18</v>
      </c>
      <c r="F652" s="271" t="s">
        <v>1095</v>
      </c>
      <c r="G652" s="271" t="s">
        <v>347</v>
      </c>
      <c r="H652" s="271" t="s">
        <v>805</v>
      </c>
      <c r="I652" s="271" t="s">
        <v>804</v>
      </c>
      <c r="J652" s="271">
        <v>2024</v>
      </c>
      <c r="K652" s="300">
        <v>1017</v>
      </c>
      <c r="L652" s="263" t="s">
        <v>969</v>
      </c>
    </row>
    <row r="653" spans="1:12" hidden="1">
      <c r="A653" s="289" t="s">
        <v>1045</v>
      </c>
      <c r="B653" s="290" t="s">
        <v>107</v>
      </c>
      <c r="C653" s="290" t="s">
        <v>18</v>
      </c>
      <c r="D653" s="290" t="s">
        <v>19</v>
      </c>
      <c r="E653" s="290" t="s">
        <v>18</v>
      </c>
      <c r="F653" s="271" t="s">
        <v>1095</v>
      </c>
      <c r="G653" s="271" t="s">
        <v>347</v>
      </c>
      <c r="H653" s="271" t="s">
        <v>805</v>
      </c>
      <c r="I653" s="271" t="s">
        <v>804</v>
      </c>
      <c r="J653" s="271">
        <v>2024</v>
      </c>
      <c r="K653" s="300">
        <v>2409</v>
      </c>
      <c r="L653" s="263" t="s">
        <v>970</v>
      </c>
    </row>
    <row r="654" spans="1:12" hidden="1">
      <c r="A654" s="289" t="s">
        <v>1045</v>
      </c>
      <c r="B654" s="290" t="s">
        <v>107</v>
      </c>
      <c r="C654" s="290" t="s">
        <v>18</v>
      </c>
      <c r="D654" s="290" t="s">
        <v>19</v>
      </c>
      <c r="E654" s="290" t="s">
        <v>18</v>
      </c>
      <c r="F654" s="271" t="s">
        <v>1095</v>
      </c>
      <c r="G654" s="271" t="s">
        <v>347</v>
      </c>
      <c r="H654" s="271" t="s">
        <v>805</v>
      </c>
      <c r="I654" s="271" t="s">
        <v>804</v>
      </c>
      <c r="J654" s="271">
        <v>2024</v>
      </c>
      <c r="K654" s="300">
        <v>0</v>
      </c>
      <c r="L654" s="263" t="s">
        <v>971</v>
      </c>
    </row>
    <row r="655" spans="1:12" hidden="1">
      <c r="A655" s="289" t="s">
        <v>1045</v>
      </c>
      <c r="B655" s="290" t="s">
        <v>107</v>
      </c>
      <c r="C655" s="290" t="s">
        <v>18</v>
      </c>
      <c r="D655" s="290" t="s">
        <v>19</v>
      </c>
      <c r="E655" s="290" t="s">
        <v>18</v>
      </c>
      <c r="F655" s="271" t="s">
        <v>1095</v>
      </c>
      <c r="G655" s="271" t="s">
        <v>347</v>
      </c>
      <c r="H655" s="271" t="s">
        <v>805</v>
      </c>
      <c r="I655" s="271" t="s">
        <v>804</v>
      </c>
      <c r="J655" s="271">
        <v>2024</v>
      </c>
      <c r="K655" s="300">
        <v>121063</v>
      </c>
      <c r="L655" s="263" t="s">
        <v>972</v>
      </c>
    </row>
    <row r="656" spans="1:12" hidden="1">
      <c r="A656" s="289" t="s">
        <v>1045</v>
      </c>
      <c r="B656" s="290" t="s">
        <v>107</v>
      </c>
      <c r="C656" s="290" t="s">
        <v>18</v>
      </c>
      <c r="D656" s="290" t="s">
        <v>19</v>
      </c>
      <c r="E656" s="290" t="s">
        <v>18</v>
      </c>
      <c r="F656" s="271" t="s">
        <v>1095</v>
      </c>
      <c r="G656" s="271" t="s">
        <v>347</v>
      </c>
      <c r="H656" s="271" t="s">
        <v>805</v>
      </c>
      <c r="I656" s="271" t="s">
        <v>804</v>
      </c>
      <c r="J656" s="271">
        <v>2024</v>
      </c>
      <c r="K656" s="300">
        <v>5160</v>
      </c>
      <c r="L656" s="263" t="s">
        <v>973</v>
      </c>
    </row>
    <row r="657" spans="1:12" hidden="1">
      <c r="A657" s="289" t="s">
        <v>1045</v>
      </c>
      <c r="B657" s="290" t="s">
        <v>107</v>
      </c>
      <c r="C657" s="290" t="s">
        <v>18</v>
      </c>
      <c r="D657" s="290" t="s">
        <v>19</v>
      </c>
      <c r="E657" s="290" t="s">
        <v>18</v>
      </c>
      <c r="F657" s="271" t="s">
        <v>1095</v>
      </c>
      <c r="G657" s="271" t="s">
        <v>347</v>
      </c>
      <c r="H657" s="271" t="s">
        <v>805</v>
      </c>
      <c r="I657" s="271" t="s">
        <v>804</v>
      </c>
      <c r="J657" s="271">
        <v>2024</v>
      </c>
      <c r="K657" s="300">
        <v>76873</v>
      </c>
      <c r="L657" s="263" t="s">
        <v>974</v>
      </c>
    </row>
    <row r="658" spans="1:12" hidden="1">
      <c r="A658" s="289" t="s">
        <v>1045</v>
      </c>
      <c r="B658" s="290" t="s">
        <v>107</v>
      </c>
      <c r="C658" s="290" t="s">
        <v>18</v>
      </c>
      <c r="D658" s="290" t="s">
        <v>19</v>
      </c>
      <c r="E658" s="290" t="s">
        <v>18</v>
      </c>
      <c r="F658" s="271" t="s">
        <v>1095</v>
      </c>
      <c r="G658" s="271" t="s">
        <v>347</v>
      </c>
      <c r="H658" s="271" t="s">
        <v>805</v>
      </c>
      <c r="I658" s="271" t="s">
        <v>804</v>
      </c>
      <c r="J658" s="271">
        <v>2024</v>
      </c>
      <c r="K658" s="300">
        <v>320381</v>
      </c>
      <c r="L658" s="263" t="s">
        <v>975</v>
      </c>
    </row>
    <row r="659" spans="1:12" hidden="1">
      <c r="A659" s="289" t="s">
        <v>1045</v>
      </c>
      <c r="B659" s="290" t="s">
        <v>107</v>
      </c>
      <c r="C659" s="290" t="s">
        <v>18</v>
      </c>
      <c r="D659" s="290" t="s">
        <v>19</v>
      </c>
      <c r="E659" s="290" t="s">
        <v>18</v>
      </c>
      <c r="F659" s="271" t="s">
        <v>1095</v>
      </c>
      <c r="G659" s="271" t="s">
        <v>347</v>
      </c>
      <c r="H659" s="271" t="s">
        <v>805</v>
      </c>
      <c r="I659" s="271" t="s">
        <v>804</v>
      </c>
      <c r="J659" s="271">
        <v>2024</v>
      </c>
      <c r="K659" s="300">
        <v>90372</v>
      </c>
      <c r="L659" s="263" t="s">
        <v>1042</v>
      </c>
    </row>
    <row r="660" spans="1:12" hidden="1">
      <c r="A660" s="289" t="s">
        <v>1045</v>
      </c>
      <c r="B660" s="290" t="s">
        <v>107</v>
      </c>
      <c r="C660" s="290" t="s">
        <v>18</v>
      </c>
      <c r="D660" s="290" t="s">
        <v>19</v>
      </c>
      <c r="E660" s="290" t="s">
        <v>18</v>
      </c>
      <c r="F660" s="271" t="s">
        <v>1095</v>
      </c>
      <c r="G660" s="271" t="s">
        <v>347</v>
      </c>
      <c r="H660" s="271" t="s">
        <v>805</v>
      </c>
      <c r="I660" s="271" t="s">
        <v>804</v>
      </c>
      <c r="J660" s="271">
        <v>2024</v>
      </c>
      <c r="K660" s="300">
        <v>150000</v>
      </c>
      <c r="L660" s="263" t="s">
        <v>1043</v>
      </c>
    </row>
    <row r="661" spans="1:12" hidden="1">
      <c r="A661" s="289" t="s">
        <v>1045</v>
      </c>
      <c r="B661" s="290" t="s">
        <v>107</v>
      </c>
      <c r="C661" s="290" t="s">
        <v>18</v>
      </c>
      <c r="D661" s="290" t="s">
        <v>19</v>
      </c>
      <c r="E661" s="290" t="s">
        <v>18</v>
      </c>
      <c r="F661" s="271" t="s">
        <v>1095</v>
      </c>
      <c r="G661" s="271" t="s">
        <v>347</v>
      </c>
      <c r="H661" s="271" t="s">
        <v>805</v>
      </c>
      <c r="I661" s="271" t="s">
        <v>804</v>
      </c>
      <c r="J661" s="271">
        <v>2024</v>
      </c>
      <c r="K661" s="300">
        <v>1211</v>
      </c>
      <c r="L661" s="263" t="s">
        <v>1044</v>
      </c>
    </row>
    <row r="662" spans="1:12" hidden="1">
      <c r="A662" s="289" t="s">
        <v>1120</v>
      </c>
      <c r="B662" s="290" t="s">
        <v>107</v>
      </c>
      <c r="C662" s="290" t="s">
        <v>18</v>
      </c>
      <c r="D662" s="290" t="s">
        <v>19</v>
      </c>
      <c r="E662" s="290" t="s">
        <v>18</v>
      </c>
      <c r="F662" s="271" t="s">
        <v>1095</v>
      </c>
      <c r="G662" s="271" t="s">
        <v>347</v>
      </c>
      <c r="H662" s="271" t="s">
        <v>805</v>
      </c>
      <c r="I662" s="271" t="s">
        <v>804</v>
      </c>
      <c r="J662" s="271">
        <v>2024</v>
      </c>
      <c r="K662" s="300">
        <v>33937</v>
      </c>
      <c r="L662" s="263" t="s">
        <v>1094</v>
      </c>
    </row>
    <row r="663" spans="1:12" hidden="1">
      <c r="A663" s="289" t="s">
        <v>1120</v>
      </c>
      <c r="B663" s="290" t="s">
        <v>107</v>
      </c>
      <c r="C663" s="290" t="s">
        <v>18</v>
      </c>
      <c r="D663" s="290" t="s">
        <v>19</v>
      </c>
      <c r="E663" s="290" t="s">
        <v>18</v>
      </c>
      <c r="F663" s="271" t="s">
        <v>1095</v>
      </c>
      <c r="G663" s="271" t="s">
        <v>347</v>
      </c>
      <c r="H663" s="271" t="s">
        <v>805</v>
      </c>
      <c r="I663" s="271" t="s">
        <v>804</v>
      </c>
      <c r="J663" s="271">
        <v>2024</v>
      </c>
      <c r="K663" s="300">
        <v>8000</v>
      </c>
      <c r="L663" s="263" t="s">
        <v>1094</v>
      </c>
    </row>
    <row r="664" spans="1:12" hidden="1">
      <c r="A664" s="297" t="s">
        <v>1120</v>
      </c>
      <c r="B664" s="290" t="s">
        <v>107</v>
      </c>
      <c r="C664" s="290" t="s">
        <v>18</v>
      </c>
      <c r="D664" s="290" t="s">
        <v>19</v>
      </c>
      <c r="E664" s="290" t="s">
        <v>18</v>
      </c>
      <c r="F664" s="271" t="s">
        <v>1095</v>
      </c>
      <c r="G664" s="271" t="s">
        <v>347</v>
      </c>
      <c r="H664" s="271" t="s">
        <v>805</v>
      </c>
      <c r="I664" s="271" t="s">
        <v>804</v>
      </c>
      <c r="J664" s="271">
        <v>2024</v>
      </c>
      <c r="K664" s="300">
        <v>30000</v>
      </c>
      <c r="L664" s="282" t="s">
        <v>1094</v>
      </c>
    </row>
    <row r="665" spans="1:12" hidden="1">
      <c r="A665" s="297" t="s">
        <v>1120</v>
      </c>
      <c r="B665" s="290" t="s">
        <v>273</v>
      </c>
      <c r="C665" s="290" t="s">
        <v>18</v>
      </c>
      <c r="D665" s="290" t="s">
        <v>19</v>
      </c>
      <c r="E665" s="290" t="s">
        <v>18</v>
      </c>
      <c r="F665" s="271" t="s">
        <v>1095</v>
      </c>
      <c r="G665" s="271" t="s">
        <v>347</v>
      </c>
      <c r="H665" s="271" t="s">
        <v>805</v>
      </c>
      <c r="I665" s="271" t="s">
        <v>804</v>
      </c>
      <c r="J665" s="271">
        <v>2024</v>
      </c>
      <c r="K665" s="344">
        <v>240</v>
      </c>
      <c r="L665" s="282" t="s">
        <v>1094</v>
      </c>
    </row>
    <row r="666" spans="1:12" hidden="1">
      <c r="A666" s="297" t="s">
        <v>1120</v>
      </c>
      <c r="B666" s="290" t="s">
        <v>273</v>
      </c>
      <c r="C666" s="290" t="s">
        <v>18</v>
      </c>
      <c r="D666" s="290" t="s">
        <v>19</v>
      </c>
      <c r="E666" s="290" t="s">
        <v>18</v>
      </c>
      <c r="F666" s="271" t="s">
        <v>1095</v>
      </c>
      <c r="G666" s="271" t="s">
        <v>347</v>
      </c>
      <c r="H666" s="271" t="s">
        <v>805</v>
      </c>
      <c r="I666" s="271" t="s">
        <v>804</v>
      </c>
      <c r="J666" s="271">
        <v>2024</v>
      </c>
      <c r="K666" s="344">
        <v>7000</v>
      </c>
      <c r="L666" s="282" t="s">
        <v>1094</v>
      </c>
    </row>
    <row r="667" spans="1:12" hidden="1">
      <c r="A667" s="297" t="s">
        <v>1121</v>
      </c>
      <c r="B667" s="290" t="s">
        <v>107</v>
      </c>
      <c r="C667" s="290" t="s">
        <v>18</v>
      </c>
      <c r="D667" s="290" t="s">
        <v>13</v>
      </c>
      <c r="E667" s="290" t="s">
        <v>18</v>
      </c>
      <c r="F667" s="271" t="s">
        <v>1095</v>
      </c>
      <c r="G667" s="271" t="s">
        <v>347</v>
      </c>
      <c r="H667" s="271" t="s">
        <v>805</v>
      </c>
      <c r="I667" s="271" t="s">
        <v>804</v>
      </c>
      <c r="J667" s="271">
        <v>2024</v>
      </c>
      <c r="K667" s="300">
        <v>40000</v>
      </c>
      <c r="L667" s="282" t="s">
        <v>1094</v>
      </c>
    </row>
    <row r="668" spans="1:12" hidden="1">
      <c r="A668" s="297" t="s">
        <v>1121</v>
      </c>
      <c r="B668" s="290" t="s">
        <v>273</v>
      </c>
      <c r="C668" s="290" t="s">
        <v>18</v>
      </c>
      <c r="D668" s="290" t="s">
        <v>13</v>
      </c>
      <c r="E668" s="290" t="s">
        <v>18</v>
      </c>
      <c r="F668" s="271" t="s">
        <v>1095</v>
      </c>
      <c r="G668" s="271" t="s">
        <v>347</v>
      </c>
      <c r="H668" s="271" t="s">
        <v>805</v>
      </c>
      <c r="I668" s="271" t="s">
        <v>804</v>
      </c>
      <c r="J668" s="271">
        <v>2024</v>
      </c>
      <c r="K668" s="344">
        <v>10964</v>
      </c>
      <c r="L668" s="282" t="s">
        <v>1094</v>
      </c>
    </row>
    <row r="669" spans="1:12" hidden="1">
      <c r="A669" s="285" t="s">
        <v>1059</v>
      </c>
      <c r="B669" s="286" t="s">
        <v>323</v>
      </c>
      <c r="C669" s="286" t="s">
        <v>18</v>
      </c>
      <c r="D669" s="286" t="s">
        <v>18</v>
      </c>
      <c r="E669" s="286" t="s">
        <v>849</v>
      </c>
      <c r="F669" s="268" t="s">
        <v>809</v>
      </c>
      <c r="G669" s="268" t="s">
        <v>347</v>
      </c>
      <c r="H669" s="268" t="s">
        <v>805</v>
      </c>
      <c r="I669" s="268" t="s">
        <v>804</v>
      </c>
      <c r="J669" s="268">
        <v>2024</v>
      </c>
      <c r="K669" s="303">
        <v>0</v>
      </c>
      <c r="L669" s="260" t="s">
        <v>1060</v>
      </c>
    </row>
    <row r="670" spans="1:12" hidden="1">
      <c r="A670" s="291">
        <v>900</v>
      </c>
      <c r="B670" s="292" t="s">
        <v>107</v>
      </c>
      <c r="C670" s="292" t="s">
        <v>18</v>
      </c>
      <c r="D670" s="292" t="s">
        <v>19</v>
      </c>
      <c r="E670" s="292" t="s">
        <v>18</v>
      </c>
      <c r="F670" s="272" t="s">
        <v>809</v>
      </c>
      <c r="G670" s="272" t="s">
        <v>347</v>
      </c>
      <c r="H670" s="272" t="s">
        <v>805</v>
      </c>
      <c r="I670" s="272" t="s">
        <v>804</v>
      </c>
      <c r="J670" s="272">
        <v>2024</v>
      </c>
      <c r="K670" s="301">
        <v>88504</v>
      </c>
      <c r="L670" s="264" t="s">
        <v>1060</v>
      </c>
    </row>
    <row r="671" spans="1:12" ht="13.5" hidden="1" thickBot="1">
      <c r="A671" s="295" t="s">
        <v>1059</v>
      </c>
      <c r="B671" s="296" t="s">
        <v>107</v>
      </c>
      <c r="C671" s="296" t="s">
        <v>18</v>
      </c>
      <c r="D671" s="296" t="s">
        <v>19</v>
      </c>
      <c r="E671" s="296" t="s">
        <v>18</v>
      </c>
      <c r="F671" s="274" t="s">
        <v>803</v>
      </c>
      <c r="G671" s="274" t="s">
        <v>347</v>
      </c>
      <c r="H671" s="274" t="s">
        <v>805</v>
      </c>
      <c r="I671" s="274" t="s">
        <v>804</v>
      </c>
      <c r="J671" s="274">
        <v>2024</v>
      </c>
      <c r="K671" s="306">
        <f>+K670</f>
        <v>88504</v>
      </c>
      <c r="L671" s="266" t="s">
        <v>1060</v>
      </c>
    </row>
    <row r="672" spans="1:12" hidden="1">
      <c r="A672" s="287" t="s">
        <v>1529</v>
      </c>
      <c r="B672" s="288" t="s">
        <v>323</v>
      </c>
      <c r="C672" s="288" t="s">
        <v>18</v>
      </c>
      <c r="D672" s="288" t="s">
        <v>18</v>
      </c>
      <c r="E672" s="288" t="s">
        <v>305</v>
      </c>
      <c r="F672" s="270" t="s">
        <v>809</v>
      </c>
      <c r="G672" s="270" t="s">
        <v>347</v>
      </c>
      <c r="H672" s="270" t="s">
        <v>805</v>
      </c>
      <c r="I672" s="270" t="s">
        <v>804</v>
      </c>
      <c r="J672" s="270">
        <v>2024</v>
      </c>
      <c r="K672" s="304">
        <v>10689</v>
      </c>
      <c r="L672" s="262" t="s">
        <v>1530</v>
      </c>
    </row>
    <row r="673" spans="1:12" hidden="1">
      <c r="A673" s="287" t="s">
        <v>1529</v>
      </c>
      <c r="B673" s="288" t="s">
        <v>323</v>
      </c>
      <c r="C673" s="288" t="s">
        <v>18</v>
      </c>
      <c r="D673" s="288" t="s">
        <v>18</v>
      </c>
      <c r="E673" s="288" t="s">
        <v>305</v>
      </c>
      <c r="F673" s="270" t="s">
        <v>809</v>
      </c>
      <c r="G673" s="270" t="s">
        <v>347</v>
      </c>
      <c r="H673" s="270" t="s">
        <v>805</v>
      </c>
      <c r="I673" s="270" t="s">
        <v>804</v>
      </c>
      <c r="J673" s="270">
        <v>2024</v>
      </c>
      <c r="K673" s="304">
        <v>10248</v>
      </c>
      <c r="L673" s="262" t="s">
        <v>1531</v>
      </c>
    </row>
    <row r="674" spans="1:12" hidden="1">
      <c r="A674" s="287" t="s">
        <v>1529</v>
      </c>
      <c r="B674" s="288" t="s">
        <v>323</v>
      </c>
      <c r="C674" s="288" t="s">
        <v>18</v>
      </c>
      <c r="D674" s="288" t="s">
        <v>18</v>
      </c>
      <c r="E674" s="288" t="s">
        <v>305</v>
      </c>
      <c r="F674" s="270" t="s">
        <v>809</v>
      </c>
      <c r="G674" s="270" t="s">
        <v>347</v>
      </c>
      <c r="H674" s="270" t="s">
        <v>805</v>
      </c>
      <c r="I674" s="270" t="s">
        <v>804</v>
      </c>
      <c r="J674" s="270">
        <v>2024</v>
      </c>
      <c r="K674" s="304">
        <v>1000</v>
      </c>
      <c r="L674" s="262" t="s">
        <v>1530</v>
      </c>
    </row>
    <row r="675" spans="1:12" hidden="1">
      <c r="A675" s="287" t="s">
        <v>1529</v>
      </c>
      <c r="B675" s="288" t="s">
        <v>323</v>
      </c>
      <c r="C675" s="288" t="s">
        <v>18</v>
      </c>
      <c r="D675" s="288" t="s">
        <v>18</v>
      </c>
      <c r="E675" s="288" t="s">
        <v>305</v>
      </c>
      <c r="F675" s="270" t="s">
        <v>809</v>
      </c>
      <c r="G675" s="270" t="s">
        <v>347</v>
      </c>
      <c r="H675" s="270" t="s">
        <v>805</v>
      </c>
      <c r="I675" s="270" t="s">
        <v>804</v>
      </c>
      <c r="J675" s="270">
        <v>2024</v>
      </c>
      <c r="K675" s="304">
        <v>1000</v>
      </c>
      <c r="L675" s="262" t="s">
        <v>1531</v>
      </c>
    </row>
    <row r="676" spans="1:12" hidden="1">
      <c r="A676" s="287" t="s">
        <v>1532</v>
      </c>
      <c r="B676" s="288" t="s">
        <v>323</v>
      </c>
      <c r="C676" s="288" t="s">
        <v>18</v>
      </c>
      <c r="D676" s="288" t="s">
        <v>18</v>
      </c>
      <c r="E676" s="288" t="s">
        <v>813</v>
      </c>
      <c r="F676" s="270" t="s">
        <v>809</v>
      </c>
      <c r="G676" s="270" t="s">
        <v>347</v>
      </c>
      <c r="H676" s="270" t="s">
        <v>805</v>
      </c>
      <c r="I676" s="270" t="s">
        <v>804</v>
      </c>
      <c r="J676" s="270">
        <v>2024</v>
      </c>
      <c r="K676" s="304">
        <v>11570</v>
      </c>
      <c r="L676" s="262" t="s">
        <v>1122</v>
      </c>
    </row>
    <row r="677" spans="1:12" hidden="1">
      <c r="A677" s="287" t="s">
        <v>1532</v>
      </c>
      <c r="B677" s="288" t="s">
        <v>323</v>
      </c>
      <c r="C677" s="288" t="s">
        <v>18</v>
      </c>
      <c r="D677" s="288" t="s">
        <v>18</v>
      </c>
      <c r="E677" s="288" t="s">
        <v>813</v>
      </c>
      <c r="F677" s="270" t="s">
        <v>809</v>
      </c>
      <c r="G677" s="270" t="s">
        <v>347</v>
      </c>
      <c r="H677" s="270" t="s">
        <v>805</v>
      </c>
      <c r="I677" s="270" t="s">
        <v>804</v>
      </c>
      <c r="J677" s="270">
        <v>2024</v>
      </c>
      <c r="K677" s="304">
        <v>62850</v>
      </c>
      <c r="L677" s="262" t="s">
        <v>1123</v>
      </c>
    </row>
    <row r="678" spans="1:12" hidden="1">
      <c r="A678" s="287" t="s">
        <v>1532</v>
      </c>
      <c r="B678" s="288" t="s">
        <v>323</v>
      </c>
      <c r="C678" s="288" t="s">
        <v>18</v>
      </c>
      <c r="D678" s="288" t="s">
        <v>18</v>
      </c>
      <c r="E678" s="288" t="s">
        <v>813</v>
      </c>
      <c r="F678" s="270" t="s">
        <v>809</v>
      </c>
      <c r="G678" s="270" t="s">
        <v>347</v>
      </c>
      <c r="H678" s="270" t="s">
        <v>805</v>
      </c>
      <c r="I678" s="270" t="s">
        <v>804</v>
      </c>
      <c r="J678" s="270">
        <v>2024</v>
      </c>
      <c r="K678" s="304">
        <v>11000</v>
      </c>
      <c r="L678" s="262" t="s">
        <v>1533</v>
      </c>
    </row>
    <row r="679" spans="1:12" hidden="1">
      <c r="A679" s="287" t="s">
        <v>1532</v>
      </c>
      <c r="B679" s="288" t="s">
        <v>323</v>
      </c>
      <c r="C679" s="288" t="s">
        <v>18</v>
      </c>
      <c r="D679" s="288" t="s">
        <v>18</v>
      </c>
      <c r="E679" s="288" t="s">
        <v>813</v>
      </c>
      <c r="F679" s="270" t="s">
        <v>809</v>
      </c>
      <c r="G679" s="270" t="s">
        <v>347</v>
      </c>
      <c r="H679" s="270" t="s">
        <v>805</v>
      </c>
      <c r="I679" s="270" t="s">
        <v>804</v>
      </c>
      <c r="J679" s="270">
        <v>2024</v>
      </c>
      <c r="K679" s="304">
        <v>25000</v>
      </c>
      <c r="L679" s="262" t="s">
        <v>1534</v>
      </c>
    </row>
    <row r="680" spans="1:12" hidden="1">
      <c r="A680" s="287" t="s">
        <v>1535</v>
      </c>
      <c r="B680" s="288" t="s">
        <v>323</v>
      </c>
      <c r="C680" s="288" t="s">
        <v>1350</v>
      </c>
      <c r="D680" s="288" t="s">
        <v>18</v>
      </c>
      <c r="E680" s="288" t="s">
        <v>813</v>
      </c>
      <c r="F680" s="270" t="s">
        <v>809</v>
      </c>
      <c r="G680" s="270" t="s">
        <v>347</v>
      </c>
      <c r="H680" s="270" t="s">
        <v>805</v>
      </c>
      <c r="I680" s="270" t="s">
        <v>804</v>
      </c>
      <c r="J680" s="270">
        <v>2024</v>
      </c>
      <c r="K680" s="304">
        <v>1204</v>
      </c>
      <c r="L680" s="262" t="s">
        <v>1291</v>
      </c>
    </row>
    <row r="681" spans="1:12" hidden="1">
      <c r="A681" s="297" t="s">
        <v>1529</v>
      </c>
      <c r="B681" s="290" t="s">
        <v>107</v>
      </c>
      <c r="C681" s="290" t="s">
        <v>18</v>
      </c>
      <c r="D681" s="290" t="s">
        <v>13</v>
      </c>
      <c r="E681" s="290" t="s">
        <v>18</v>
      </c>
      <c r="F681" s="271" t="s">
        <v>1095</v>
      </c>
      <c r="G681" s="271" t="s">
        <v>347</v>
      </c>
      <c r="H681" s="271" t="s">
        <v>805</v>
      </c>
      <c r="I681" s="271" t="s">
        <v>804</v>
      </c>
      <c r="J681" s="271">
        <v>2024</v>
      </c>
      <c r="K681" s="300">
        <v>3129.585</v>
      </c>
      <c r="L681" s="282"/>
    </row>
    <row r="682" spans="1:12" hidden="1">
      <c r="A682" s="297" t="s">
        <v>1529</v>
      </c>
      <c r="B682" s="290" t="s">
        <v>107</v>
      </c>
      <c r="C682" s="290" t="s">
        <v>18</v>
      </c>
      <c r="D682" s="290" t="s">
        <v>13</v>
      </c>
      <c r="E682" s="290" t="s">
        <v>18</v>
      </c>
      <c r="F682" s="271" t="s">
        <v>1095</v>
      </c>
      <c r="G682" s="271" t="s">
        <v>347</v>
      </c>
      <c r="H682" s="271" t="s">
        <v>805</v>
      </c>
      <c r="I682" s="271" t="s">
        <v>804</v>
      </c>
      <c r="J682" s="271">
        <v>2024</v>
      </c>
      <c r="K682" s="300">
        <v>3417.45</v>
      </c>
      <c r="L682" s="282"/>
    </row>
    <row r="683" spans="1:12" hidden="1">
      <c r="A683" s="297" t="s">
        <v>1529</v>
      </c>
      <c r="B683" s="290" t="s">
        <v>273</v>
      </c>
      <c r="C683" s="290" t="s">
        <v>18</v>
      </c>
      <c r="D683" s="290" t="s">
        <v>13</v>
      </c>
      <c r="E683" s="290" t="s">
        <v>18</v>
      </c>
      <c r="F683" s="271" t="s">
        <v>1095</v>
      </c>
      <c r="G683" s="271" t="s">
        <v>347</v>
      </c>
      <c r="H683" s="271" t="s">
        <v>805</v>
      </c>
      <c r="I683" s="271" t="s">
        <v>804</v>
      </c>
      <c r="J683" s="271">
        <v>2024</v>
      </c>
      <c r="K683" s="344">
        <v>1000</v>
      </c>
      <c r="L683" s="282"/>
    </row>
    <row r="684" spans="1:12" hidden="1">
      <c r="A684" s="297" t="s">
        <v>1529</v>
      </c>
      <c r="B684" s="290" t="s">
        <v>273</v>
      </c>
      <c r="C684" s="290" t="s">
        <v>18</v>
      </c>
      <c r="D684" s="290" t="s">
        <v>13</v>
      </c>
      <c r="E684" s="290" t="s">
        <v>18</v>
      </c>
      <c r="F684" s="271" t="s">
        <v>1095</v>
      </c>
      <c r="G684" s="271" t="s">
        <v>347</v>
      </c>
      <c r="H684" s="271" t="s">
        <v>805</v>
      </c>
      <c r="I684" s="271" t="s">
        <v>804</v>
      </c>
      <c r="J684" s="271">
        <v>2024</v>
      </c>
      <c r="K684" s="344">
        <v>1000</v>
      </c>
      <c r="L684" s="282"/>
    </row>
    <row r="685" spans="1:12" hidden="1">
      <c r="A685" s="297" t="s">
        <v>1532</v>
      </c>
      <c r="B685" s="290" t="s">
        <v>107</v>
      </c>
      <c r="C685" s="290" t="s">
        <v>18</v>
      </c>
      <c r="D685" s="290" t="s">
        <v>46</v>
      </c>
      <c r="E685" s="290" t="s">
        <v>18</v>
      </c>
      <c r="F685" s="271" t="s">
        <v>1095</v>
      </c>
      <c r="G685" s="271" t="s">
        <v>347</v>
      </c>
      <c r="H685" s="271" t="s">
        <v>805</v>
      </c>
      <c r="I685" s="271" t="s">
        <v>804</v>
      </c>
      <c r="J685" s="271">
        <v>2024</v>
      </c>
      <c r="K685" s="300">
        <v>3309.5299999999988</v>
      </c>
      <c r="L685" s="282"/>
    </row>
    <row r="686" spans="1:12" hidden="1">
      <c r="A686" s="297" t="s">
        <v>1532</v>
      </c>
      <c r="B686" s="290" t="s">
        <v>107</v>
      </c>
      <c r="C686" s="290" t="s">
        <v>18</v>
      </c>
      <c r="D686" s="290" t="s">
        <v>46</v>
      </c>
      <c r="E686" s="290" t="s">
        <v>18</v>
      </c>
      <c r="F686" s="271" t="s">
        <v>1095</v>
      </c>
      <c r="G686" s="271" t="s">
        <v>347</v>
      </c>
      <c r="H686" s="271" t="s">
        <v>805</v>
      </c>
      <c r="I686" s="271" t="s">
        <v>804</v>
      </c>
      <c r="J686" s="271">
        <v>2024</v>
      </c>
      <c r="K686" s="300">
        <v>51512.1</v>
      </c>
      <c r="L686" s="282"/>
    </row>
    <row r="687" spans="1:12" hidden="1">
      <c r="A687" s="297" t="s">
        <v>1532</v>
      </c>
      <c r="B687" s="290" t="s">
        <v>107</v>
      </c>
      <c r="C687" s="290" t="s">
        <v>18</v>
      </c>
      <c r="D687" s="290" t="s">
        <v>46</v>
      </c>
      <c r="E687" s="290" t="s">
        <v>18</v>
      </c>
      <c r="F687" s="271" t="s">
        <v>1095</v>
      </c>
      <c r="G687" s="271" t="s">
        <v>347</v>
      </c>
      <c r="H687" s="271" t="s">
        <v>805</v>
      </c>
      <c r="I687" s="271" t="s">
        <v>804</v>
      </c>
      <c r="J687" s="271">
        <v>2024</v>
      </c>
      <c r="K687" s="300">
        <v>795.88999999999942</v>
      </c>
      <c r="L687" s="282"/>
    </row>
    <row r="688" spans="1:12" hidden="1">
      <c r="A688" s="297" t="s">
        <v>1532</v>
      </c>
      <c r="B688" s="290" t="s">
        <v>107</v>
      </c>
      <c r="C688" s="290" t="s">
        <v>18</v>
      </c>
      <c r="D688" s="290" t="s">
        <v>46</v>
      </c>
      <c r="E688" s="290" t="s">
        <v>18</v>
      </c>
      <c r="F688" s="271" t="s">
        <v>1095</v>
      </c>
      <c r="G688" s="271" t="s">
        <v>347</v>
      </c>
      <c r="H688" s="271" t="s">
        <v>805</v>
      </c>
      <c r="I688" s="271" t="s">
        <v>804</v>
      </c>
      <c r="J688" s="271">
        <v>2024</v>
      </c>
      <c r="K688" s="300">
        <v>8803</v>
      </c>
      <c r="L688" s="282"/>
    </row>
    <row r="689" spans="1:12" hidden="1">
      <c r="A689" s="297" t="s">
        <v>1532</v>
      </c>
      <c r="B689" s="290" t="s">
        <v>107</v>
      </c>
      <c r="C689" s="290" t="s">
        <v>18</v>
      </c>
      <c r="D689" s="290" t="s">
        <v>13</v>
      </c>
      <c r="E689" s="290" t="s">
        <v>18</v>
      </c>
      <c r="F689" s="271" t="s">
        <v>1095</v>
      </c>
      <c r="G689" s="271" t="s">
        <v>347</v>
      </c>
      <c r="H689" s="271" t="s">
        <v>805</v>
      </c>
      <c r="I689" s="271" t="s">
        <v>804</v>
      </c>
      <c r="J689" s="271">
        <v>2024</v>
      </c>
      <c r="K689" s="300">
        <v>14000</v>
      </c>
      <c r="L689" s="282"/>
    </row>
    <row r="690" spans="1:12" hidden="1">
      <c r="A690" s="297" t="s">
        <v>1536</v>
      </c>
      <c r="B690" s="290" t="s">
        <v>295</v>
      </c>
      <c r="C690" s="290" t="s">
        <v>18</v>
      </c>
      <c r="D690" s="290" t="s">
        <v>13</v>
      </c>
      <c r="E690" s="290" t="s">
        <v>18</v>
      </c>
      <c r="F690" s="271" t="s">
        <v>1095</v>
      </c>
      <c r="G690" s="271" t="s">
        <v>347</v>
      </c>
      <c r="H690" s="271" t="s">
        <v>805</v>
      </c>
      <c r="I690" s="271" t="s">
        <v>804</v>
      </c>
      <c r="J690" s="271">
        <v>2024</v>
      </c>
      <c r="K690" s="300">
        <v>2000</v>
      </c>
      <c r="L690" s="282"/>
    </row>
    <row r="691" spans="1:12" hidden="1">
      <c r="A691" s="297" t="s">
        <v>1537</v>
      </c>
      <c r="B691" s="290" t="s">
        <v>295</v>
      </c>
      <c r="C691" s="290" t="s">
        <v>18</v>
      </c>
      <c r="D691" s="290" t="s">
        <v>13</v>
      </c>
      <c r="E691" s="290" t="s">
        <v>18</v>
      </c>
      <c r="F691" s="271" t="s">
        <v>1095</v>
      </c>
      <c r="G691" s="271" t="s">
        <v>347</v>
      </c>
      <c r="H691" s="271" t="s">
        <v>805</v>
      </c>
      <c r="I691" s="271" t="s">
        <v>804</v>
      </c>
      <c r="J691" s="271">
        <v>2024</v>
      </c>
      <c r="K691" s="300">
        <v>9000</v>
      </c>
      <c r="L691" s="282"/>
    </row>
    <row r="692" spans="1:12" hidden="1">
      <c r="A692" s="297" t="s">
        <v>1535</v>
      </c>
      <c r="B692" s="290" t="s">
        <v>107</v>
      </c>
      <c r="C692" s="290" t="s">
        <v>1350</v>
      </c>
      <c r="D692" s="290" t="s">
        <v>57</v>
      </c>
      <c r="E692" s="290" t="s">
        <v>18</v>
      </c>
      <c r="F692" s="271" t="s">
        <v>1095</v>
      </c>
      <c r="G692" s="271" t="s">
        <v>347</v>
      </c>
      <c r="H692" s="271" t="s">
        <v>805</v>
      </c>
      <c r="I692" s="271" t="s">
        <v>804</v>
      </c>
      <c r="J692" s="271">
        <v>2024</v>
      </c>
      <c r="K692" s="300">
        <v>1204</v>
      </c>
      <c r="L692" s="282"/>
    </row>
    <row r="693" spans="1:12" hidden="1">
      <c r="A693" s="291">
        <v>900</v>
      </c>
      <c r="B693" s="292" t="s">
        <v>107</v>
      </c>
      <c r="C693" s="292" t="s">
        <v>18</v>
      </c>
      <c r="D693" s="292" t="s">
        <v>13</v>
      </c>
      <c r="E693" s="292" t="s">
        <v>18</v>
      </c>
      <c r="F693" s="272" t="s">
        <v>809</v>
      </c>
      <c r="G693" s="272" t="s">
        <v>347</v>
      </c>
      <c r="H693" s="272" t="s">
        <v>805</v>
      </c>
      <c r="I693" s="272" t="s">
        <v>804</v>
      </c>
      <c r="J693" s="272">
        <v>2024</v>
      </c>
      <c r="K693" s="301">
        <v>3129.585</v>
      </c>
      <c r="L693" s="281"/>
    </row>
    <row r="694" spans="1:12" hidden="1">
      <c r="A694" s="291">
        <v>900</v>
      </c>
      <c r="B694" s="292" t="s">
        <v>107</v>
      </c>
      <c r="C694" s="292" t="s">
        <v>18</v>
      </c>
      <c r="D694" s="292" t="s">
        <v>13</v>
      </c>
      <c r="E694" s="292" t="s">
        <v>18</v>
      </c>
      <c r="F694" s="272" t="s">
        <v>809</v>
      </c>
      <c r="G694" s="272" t="s">
        <v>347</v>
      </c>
      <c r="H694" s="272" t="s">
        <v>805</v>
      </c>
      <c r="I694" s="272" t="s">
        <v>804</v>
      </c>
      <c r="J694" s="272">
        <v>2024</v>
      </c>
      <c r="K694" s="301">
        <v>3417.45</v>
      </c>
      <c r="L694" s="281"/>
    </row>
    <row r="695" spans="1:12">
      <c r="A695" s="291">
        <v>900</v>
      </c>
      <c r="B695" s="292" t="s">
        <v>273</v>
      </c>
      <c r="C695" s="292" t="s">
        <v>18</v>
      </c>
      <c r="D695" s="292" t="s">
        <v>13</v>
      </c>
      <c r="E695" s="292" t="s">
        <v>18</v>
      </c>
      <c r="F695" s="272" t="s">
        <v>809</v>
      </c>
      <c r="G695" s="272" t="s">
        <v>347</v>
      </c>
      <c r="H695" s="272" t="s">
        <v>805</v>
      </c>
      <c r="I695" s="272" t="s">
        <v>804</v>
      </c>
      <c r="J695" s="272">
        <v>2024</v>
      </c>
      <c r="K695" s="301">
        <v>1000</v>
      </c>
      <c r="L695" s="281"/>
    </row>
    <row r="696" spans="1:12">
      <c r="A696" s="291">
        <v>900</v>
      </c>
      <c r="B696" s="292" t="s">
        <v>273</v>
      </c>
      <c r="C696" s="292" t="s">
        <v>18</v>
      </c>
      <c r="D696" s="292" t="s">
        <v>13</v>
      </c>
      <c r="E696" s="292" t="s">
        <v>18</v>
      </c>
      <c r="F696" s="272" t="s">
        <v>809</v>
      </c>
      <c r="G696" s="272" t="s">
        <v>347</v>
      </c>
      <c r="H696" s="272" t="s">
        <v>805</v>
      </c>
      <c r="I696" s="272" t="s">
        <v>804</v>
      </c>
      <c r="J696" s="272">
        <v>2024</v>
      </c>
      <c r="K696" s="301">
        <v>1000</v>
      </c>
      <c r="L696" s="281"/>
    </row>
    <row r="697" spans="1:12" hidden="1">
      <c r="A697" s="291">
        <v>900</v>
      </c>
      <c r="B697" s="292" t="s">
        <v>107</v>
      </c>
      <c r="C697" s="292" t="s">
        <v>18</v>
      </c>
      <c r="D697" s="292" t="s">
        <v>46</v>
      </c>
      <c r="E697" s="292" t="s">
        <v>18</v>
      </c>
      <c r="F697" s="272" t="s">
        <v>809</v>
      </c>
      <c r="G697" s="272" t="s">
        <v>347</v>
      </c>
      <c r="H697" s="272" t="s">
        <v>805</v>
      </c>
      <c r="I697" s="272" t="s">
        <v>804</v>
      </c>
      <c r="J697" s="272">
        <v>2024</v>
      </c>
      <c r="K697" s="301">
        <v>3309.5299999999988</v>
      </c>
      <c r="L697" s="281"/>
    </row>
    <row r="698" spans="1:12" hidden="1">
      <c r="A698" s="291">
        <v>900</v>
      </c>
      <c r="B698" s="292" t="s">
        <v>107</v>
      </c>
      <c r="C698" s="292" t="s">
        <v>18</v>
      </c>
      <c r="D698" s="292" t="s">
        <v>46</v>
      </c>
      <c r="E698" s="292" t="s">
        <v>18</v>
      </c>
      <c r="F698" s="272" t="s">
        <v>809</v>
      </c>
      <c r="G698" s="272" t="s">
        <v>347</v>
      </c>
      <c r="H698" s="272" t="s">
        <v>805</v>
      </c>
      <c r="I698" s="272" t="s">
        <v>804</v>
      </c>
      <c r="J698" s="272">
        <v>2024</v>
      </c>
      <c r="K698" s="301">
        <v>51512.1</v>
      </c>
      <c r="L698" s="281"/>
    </row>
    <row r="699" spans="1:12" hidden="1">
      <c r="A699" s="291">
        <v>900</v>
      </c>
      <c r="B699" s="292" t="s">
        <v>107</v>
      </c>
      <c r="C699" s="292" t="s">
        <v>18</v>
      </c>
      <c r="D699" s="292" t="s">
        <v>46</v>
      </c>
      <c r="E699" s="292" t="s">
        <v>18</v>
      </c>
      <c r="F699" s="272" t="s">
        <v>809</v>
      </c>
      <c r="G699" s="272" t="s">
        <v>347</v>
      </c>
      <c r="H699" s="272" t="s">
        <v>805</v>
      </c>
      <c r="I699" s="272" t="s">
        <v>804</v>
      </c>
      <c r="J699" s="272">
        <v>2024</v>
      </c>
      <c r="K699" s="301">
        <v>795.88999999999942</v>
      </c>
      <c r="L699" s="281"/>
    </row>
    <row r="700" spans="1:12" hidden="1">
      <c r="A700" s="291">
        <v>900</v>
      </c>
      <c r="B700" s="292" t="s">
        <v>107</v>
      </c>
      <c r="C700" s="292" t="s">
        <v>18</v>
      </c>
      <c r="D700" s="292" t="s">
        <v>46</v>
      </c>
      <c r="E700" s="292" t="s">
        <v>18</v>
      </c>
      <c r="F700" s="272" t="s">
        <v>809</v>
      </c>
      <c r="G700" s="272" t="s">
        <v>347</v>
      </c>
      <c r="H700" s="272" t="s">
        <v>805</v>
      </c>
      <c r="I700" s="272" t="s">
        <v>804</v>
      </c>
      <c r="J700" s="272">
        <v>2024</v>
      </c>
      <c r="K700" s="301">
        <v>8803</v>
      </c>
      <c r="L700" s="281"/>
    </row>
    <row r="701" spans="1:12" hidden="1">
      <c r="A701" s="291">
        <v>900</v>
      </c>
      <c r="B701" s="292" t="s">
        <v>107</v>
      </c>
      <c r="C701" s="292" t="s">
        <v>18</v>
      </c>
      <c r="D701" s="292" t="s">
        <v>13</v>
      </c>
      <c r="E701" s="292" t="s">
        <v>18</v>
      </c>
      <c r="F701" s="272" t="s">
        <v>809</v>
      </c>
      <c r="G701" s="272" t="s">
        <v>347</v>
      </c>
      <c r="H701" s="272" t="s">
        <v>805</v>
      </c>
      <c r="I701" s="272" t="s">
        <v>804</v>
      </c>
      <c r="J701" s="272">
        <v>2024</v>
      </c>
      <c r="K701" s="301">
        <v>14000</v>
      </c>
      <c r="L701" s="281"/>
    </row>
    <row r="702" spans="1:12" hidden="1">
      <c r="A702" s="291">
        <v>900</v>
      </c>
      <c r="B702" s="292" t="s">
        <v>295</v>
      </c>
      <c r="C702" s="292" t="s">
        <v>18</v>
      </c>
      <c r="D702" s="292" t="s">
        <v>13</v>
      </c>
      <c r="E702" s="292" t="s">
        <v>18</v>
      </c>
      <c r="F702" s="272" t="s">
        <v>809</v>
      </c>
      <c r="G702" s="272" t="s">
        <v>347</v>
      </c>
      <c r="H702" s="272" t="s">
        <v>805</v>
      </c>
      <c r="I702" s="272" t="s">
        <v>804</v>
      </c>
      <c r="J702" s="272">
        <v>2024</v>
      </c>
      <c r="K702" s="301">
        <v>2000</v>
      </c>
      <c r="L702" s="281"/>
    </row>
    <row r="703" spans="1:12" hidden="1">
      <c r="A703" s="291">
        <v>900</v>
      </c>
      <c r="B703" s="292" t="s">
        <v>295</v>
      </c>
      <c r="C703" s="292" t="s">
        <v>18</v>
      </c>
      <c r="D703" s="292" t="s">
        <v>13</v>
      </c>
      <c r="E703" s="292" t="s">
        <v>18</v>
      </c>
      <c r="F703" s="272" t="s">
        <v>809</v>
      </c>
      <c r="G703" s="272" t="s">
        <v>347</v>
      </c>
      <c r="H703" s="272" t="s">
        <v>805</v>
      </c>
      <c r="I703" s="272" t="s">
        <v>804</v>
      </c>
      <c r="J703" s="272">
        <v>2024</v>
      </c>
      <c r="K703" s="301">
        <v>9000</v>
      </c>
      <c r="L703" s="281"/>
    </row>
    <row r="704" spans="1:12" hidden="1">
      <c r="A704" s="291">
        <v>900</v>
      </c>
      <c r="B704" s="292" t="s">
        <v>107</v>
      </c>
      <c r="C704" s="292" t="s">
        <v>1350</v>
      </c>
      <c r="D704" s="292" t="s">
        <v>57</v>
      </c>
      <c r="E704" s="292" t="s">
        <v>18</v>
      </c>
      <c r="F704" s="272" t="s">
        <v>809</v>
      </c>
      <c r="G704" s="272" t="s">
        <v>347</v>
      </c>
      <c r="H704" s="272" t="s">
        <v>805</v>
      </c>
      <c r="I704" s="272" t="s">
        <v>804</v>
      </c>
      <c r="J704" s="272">
        <v>2024</v>
      </c>
      <c r="K704" s="301">
        <v>1204</v>
      </c>
      <c r="L704" s="281"/>
    </row>
    <row r="705" spans="1:12" hidden="1">
      <c r="A705" s="307" t="s">
        <v>1538</v>
      </c>
      <c r="B705" s="308" t="s">
        <v>323</v>
      </c>
      <c r="C705" s="308" t="s">
        <v>18</v>
      </c>
      <c r="D705" s="308" t="s">
        <v>18</v>
      </c>
      <c r="E705" s="308" t="s">
        <v>305</v>
      </c>
      <c r="F705" s="309" t="s">
        <v>809</v>
      </c>
      <c r="G705" s="309" t="s">
        <v>347</v>
      </c>
      <c r="H705" s="309" t="s">
        <v>805</v>
      </c>
      <c r="I705" s="309" t="s">
        <v>804</v>
      </c>
      <c r="J705" s="309">
        <v>2024</v>
      </c>
      <c r="K705" s="310">
        <v>99309</v>
      </c>
      <c r="L705" s="311" t="s">
        <v>1124</v>
      </c>
    </row>
    <row r="706" spans="1:12" hidden="1">
      <c r="A706" s="298" t="s">
        <v>1538</v>
      </c>
      <c r="B706" s="288" t="s">
        <v>323</v>
      </c>
      <c r="C706" s="288" t="s">
        <v>18</v>
      </c>
      <c r="D706" s="288" t="s">
        <v>18</v>
      </c>
      <c r="E706" s="288" t="s">
        <v>305</v>
      </c>
      <c r="F706" s="270" t="s">
        <v>809</v>
      </c>
      <c r="G706" s="270" t="s">
        <v>347</v>
      </c>
      <c r="H706" s="270" t="s">
        <v>805</v>
      </c>
      <c r="I706" s="270" t="s">
        <v>804</v>
      </c>
      <c r="J706" s="270">
        <v>2024</v>
      </c>
      <c r="K706" s="304">
        <v>190694</v>
      </c>
      <c r="L706" s="280" t="s">
        <v>1125</v>
      </c>
    </row>
    <row r="707" spans="1:12" hidden="1">
      <c r="A707" s="298" t="s">
        <v>1538</v>
      </c>
      <c r="B707" s="288" t="s">
        <v>323</v>
      </c>
      <c r="C707" s="288" t="s">
        <v>18</v>
      </c>
      <c r="D707" s="288" t="s">
        <v>18</v>
      </c>
      <c r="E707" s="288" t="s">
        <v>305</v>
      </c>
      <c r="F707" s="270" t="s">
        <v>809</v>
      </c>
      <c r="G707" s="270" t="s">
        <v>347</v>
      </c>
      <c r="H707" s="270" t="s">
        <v>805</v>
      </c>
      <c r="I707" s="270" t="s">
        <v>804</v>
      </c>
      <c r="J707" s="270">
        <v>2024</v>
      </c>
      <c r="K707" s="304">
        <v>105200</v>
      </c>
      <c r="L707" s="280" t="s">
        <v>1126</v>
      </c>
    </row>
    <row r="708" spans="1:12" hidden="1">
      <c r="A708" s="298" t="s">
        <v>1538</v>
      </c>
      <c r="B708" s="288" t="s">
        <v>323</v>
      </c>
      <c r="C708" s="288" t="s">
        <v>18</v>
      </c>
      <c r="D708" s="288" t="s">
        <v>18</v>
      </c>
      <c r="E708" s="288" t="s">
        <v>305</v>
      </c>
      <c r="F708" s="270" t="s">
        <v>809</v>
      </c>
      <c r="G708" s="270" t="s">
        <v>347</v>
      </c>
      <c r="H708" s="270" t="s">
        <v>805</v>
      </c>
      <c r="I708" s="270" t="s">
        <v>804</v>
      </c>
      <c r="J708" s="270">
        <v>2024</v>
      </c>
      <c r="K708" s="304">
        <v>51510</v>
      </c>
      <c r="L708" s="280" t="s">
        <v>1124</v>
      </c>
    </row>
    <row r="709" spans="1:12" hidden="1">
      <c r="A709" s="298" t="s">
        <v>1538</v>
      </c>
      <c r="B709" s="288" t="s">
        <v>323</v>
      </c>
      <c r="C709" s="288" t="s">
        <v>18</v>
      </c>
      <c r="D709" s="288" t="s">
        <v>18</v>
      </c>
      <c r="E709" s="288" t="s">
        <v>305</v>
      </c>
      <c r="F709" s="270" t="s">
        <v>809</v>
      </c>
      <c r="G709" s="270" t="s">
        <v>347</v>
      </c>
      <c r="H709" s="270" t="s">
        <v>805</v>
      </c>
      <c r="I709" s="270" t="s">
        <v>804</v>
      </c>
      <c r="J709" s="270">
        <v>2024</v>
      </c>
      <c r="K709" s="304">
        <v>2022</v>
      </c>
      <c r="L709" s="280" t="s">
        <v>1125</v>
      </c>
    </row>
    <row r="710" spans="1:12" hidden="1">
      <c r="A710" s="298" t="s">
        <v>1538</v>
      </c>
      <c r="B710" s="288" t="s">
        <v>323</v>
      </c>
      <c r="C710" s="288" t="s">
        <v>18</v>
      </c>
      <c r="D710" s="288" t="s">
        <v>18</v>
      </c>
      <c r="E710" s="288" t="s">
        <v>305</v>
      </c>
      <c r="F710" s="270" t="s">
        <v>809</v>
      </c>
      <c r="G710" s="270" t="s">
        <v>347</v>
      </c>
      <c r="H710" s="270" t="s">
        <v>805</v>
      </c>
      <c r="I710" s="270" t="s">
        <v>804</v>
      </c>
      <c r="J710" s="270">
        <v>2024</v>
      </c>
      <c r="K710" s="304">
        <v>19656</v>
      </c>
      <c r="L710" s="280" t="s">
        <v>1127</v>
      </c>
    </row>
    <row r="711" spans="1:12" hidden="1">
      <c r="A711" s="298" t="s">
        <v>1538</v>
      </c>
      <c r="B711" s="288" t="s">
        <v>323</v>
      </c>
      <c r="C711" s="288" t="s">
        <v>18</v>
      </c>
      <c r="D711" s="288" t="s">
        <v>18</v>
      </c>
      <c r="E711" s="288" t="s">
        <v>305</v>
      </c>
      <c r="F711" s="270" t="s">
        <v>809</v>
      </c>
      <c r="G711" s="270" t="s">
        <v>347</v>
      </c>
      <c r="H711" s="270" t="s">
        <v>805</v>
      </c>
      <c r="I711" s="270" t="s">
        <v>804</v>
      </c>
      <c r="J711" s="270">
        <v>2024</v>
      </c>
      <c r="K711" s="304">
        <v>13752</v>
      </c>
      <c r="L711" s="280" t="s">
        <v>1126</v>
      </c>
    </row>
    <row r="712" spans="1:12" hidden="1">
      <c r="A712" s="298" t="s">
        <v>1538</v>
      </c>
      <c r="B712" s="288" t="s">
        <v>323</v>
      </c>
      <c r="C712" s="288" t="s">
        <v>18</v>
      </c>
      <c r="D712" s="288" t="s">
        <v>18</v>
      </c>
      <c r="E712" s="288" t="s">
        <v>305</v>
      </c>
      <c r="F712" s="270" t="s">
        <v>809</v>
      </c>
      <c r="G712" s="270" t="s">
        <v>347</v>
      </c>
      <c r="H712" s="270" t="s">
        <v>805</v>
      </c>
      <c r="I712" s="270" t="s">
        <v>804</v>
      </c>
      <c r="J712" s="270">
        <v>2024</v>
      </c>
      <c r="K712" s="304">
        <v>2223</v>
      </c>
      <c r="L712" s="280" t="s">
        <v>1128</v>
      </c>
    </row>
    <row r="713" spans="1:12" hidden="1">
      <c r="A713" s="298" t="s">
        <v>1538</v>
      </c>
      <c r="B713" s="288" t="s">
        <v>323</v>
      </c>
      <c r="C713" s="288" t="s">
        <v>18</v>
      </c>
      <c r="D713" s="288" t="s">
        <v>18</v>
      </c>
      <c r="E713" s="288" t="s">
        <v>305</v>
      </c>
      <c r="F713" s="270" t="s">
        <v>809</v>
      </c>
      <c r="G713" s="270" t="s">
        <v>347</v>
      </c>
      <c r="H713" s="270" t="s">
        <v>805</v>
      </c>
      <c r="I713" s="270" t="s">
        <v>804</v>
      </c>
      <c r="J713" s="270">
        <v>2024</v>
      </c>
      <c r="K713" s="304">
        <v>76320</v>
      </c>
      <c r="L713" s="280" t="s">
        <v>1129</v>
      </c>
    </row>
    <row r="714" spans="1:12" hidden="1">
      <c r="A714" s="298" t="s">
        <v>1538</v>
      </c>
      <c r="B714" s="288" t="s">
        <v>323</v>
      </c>
      <c r="C714" s="288" t="s">
        <v>18</v>
      </c>
      <c r="D714" s="288" t="s">
        <v>18</v>
      </c>
      <c r="E714" s="288" t="s">
        <v>305</v>
      </c>
      <c r="F714" s="270" t="s">
        <v>809</v>
      </c>
      <c r="G714" s="270" t="s">
        <v>347</v>
      </c>
      <c r="H714" s="270" t="s">
        <v>805</v>
      </c>
      <c r="I714" s="270" t="s">
        <v>804</v>
      </c>
      <c r="J714" s="270">
        <v>2024</v>
      </c>
      <c r="K714" s="304">
        <v>76380</v>
      </c>
      <c r="L714" s="280" t="s">
        <v>1130</v>
      </c>
    </row>
    <row r="715" spans="1:12" hidden="1">
      <c r="A715" s="298" t="s">
        <v>1539</v>
      </c>
      <c r="B715" s="288" t="s">
        <v>323</v>
      </c>
      <c r="C715" s="288" t="s">
        <v>18</v>
      </c>
      <c r="D715" s="288" t="s">
        <v>18</v>
      </c>
      <c r="E715" s="288" t="s">
        <v>813</v>
      </c>
      <c r="F715" s="270" t="s">
        <v>809</v>
      </c>
      <c r="G715" s="270" t="s">
        <v>347</v>
      </c>
      <c r="H715" s="270" t="s">
        <v>805</v>
      </c>
      <c r="I715" s="270" t="s">
        <v>804</v>
      </c>
      <c r="J715" s="270">
        <v>2024</v>
      </c>
      <c r="K715" s="304">
        <v>1500</v>
      </c>
      <c r="L715" s="280" t="s">
        <v>1131</v>
      </c>
    </row>
    <row r="716" spans="1:12" hidden="1">
      <c r="A716" s="298" t="s">
        <v>1539</v>
      </c>
      <c r="B716" s="288" t="s">
        <v>323</v>
      </c>
      <c r="C716" s="288" t="s">
        <v>18</v>
      </c>
      <c r="D716" s="288" t="s">
        <v>18</v>
      </c>
      <c r="E716" s="288" t="s">
        <v>813</v>
      </c>
      <c r="F716" s="270" t="s">
        <v>809</v>
      </c>
      <c r="G716" s="270" t="s">
        <v>347</v>
      </c>
      <c r="H716" s="270" t="s">
        <v>805</v>
      </c>
      <c r="I716" s="270" t="s">
        <v>804</v>
      </c>
      <c r="J716" s="270">
        <v>2024</v>
      </c>
      <c r="K716" s="304">
        <v>3000</v>
      </c>
      <c r="L716" s="280" t="s">
        <v>1132</v>
      </c>
    </row>
    <row r="717" spans="1:12" hidden="1">
      <c r="A717" s="298" t="s">
        <v>1539</v>
      </c>
      <c r="B717" s="288" t="s">
        <v>323</v>
      </c>
      <c r="C717" s="288" t="s">
        <v>18</v>
      </c>
      <c r="D717" s="288" t="s">
        <v>18</v>
      </c>
      <c r="E717" s="288" t="s">
        <v>813</v>
      </c>
      <c r="F717" s="270" t="s">
        <v>809</v>
      </c>
      <c r="G717" s="270" t="s">
        <v>347</v>
      </c>
      <c r="H717" s="270" t="s">
        <v>805</v>
      </c>
      <c r="I717" s="270" t="s">
        <v>804</v>
      </c>
      <c r="J717" s="270">
        <v>2024</v>
      </c>
      <c r="K717" s="304">
        <v>5500</v>
      </c>
      <c r="L717" s="280" t="s">
        <v>1133</v>
      </c>
    </row>
    <row r="718" spans="1:12" hidden="1">
      <c r="A718" s="298" t="s">
        <v>1539</v>
      </c>
      <c r="B718" s="288" t="s">
        <v>323</v>
      </c>
      <c r="C718" s="288" t="s">
        <v>18</v>
      </c>
      <c r="D718" s="288" t="s">
        <v>18</v>
      </c>
      <c r="E718" s="288" t="s">
        <v>813</v>
      </c>
      <c r="F718" s="270" t="s">
        <v>809</v>
      </c>
      <c r="G718" s="270" t="s">
        <v>347</v>
      </c>
      <c r="H718" s="270" t="s">
        <v>805</v>
      </c>
      <c r="I718" s="270" t="s">
        <v>804</v>
      </c>
      <c r="J718" s="270">
        <v>2024</v>
      </c>
      <c r="K718" s="304">
        <v>2000</v>
      </c>
      <c r="L718" s="280" t="s">
        <v>1134</v>
      </c>
    </row>
    <row r="719" spans="1:12" hidden="1">
      <c r="A719" s="298" t="s">
        <v>1539</v>
      </c>
      <c r="B719" s="288" t="s">
        <v>323</v>
      </c>
      <c r="C719" s="288" t="s">
        <v>18</v>
      </c>
      <c r="D719" s="288" t="s">
        <v>18</v>
      </c>
      <c r="E719" s="288" t="s">
        <v>813</v>
      </c>
      <c r="F719" s="270" t="s">
        <v>809</v>
      </c>
      <c r="G719" s="270" t="s">
        <v>347</v>
      </c>
      <c r="H719" s="270" t="s">
        <v>805</v>
      </c>
      <c r="I719" s="270" t="s">
        <v>804</v>
      </c>
      <c r="J719" s="270">
        <v>2024</v>
      </c>
      <c r="K719" s="304">
        <v>2250</v>
      </c>
      <c r="L719" s="280" t="s">
        <v>1135</v>
      </c>
    </row>
    <row r="720" spans="1:12" hidden="1">
      <c r="A720" s="298" t="s">
        <v>1539</v>
      </c>
      <c r="B720" s="288" t="s">
        <v>323</v>
      </c>
      <c r="C720" s="288" t="s">
        <v>18</v>
      </c>
      <c r="D720" s="288" t="s">
        <v>18</v>
      </c>
      <c r="E720" s="288" t="s">
        <v>813</v>
      </c>
      <c r="F720" s="270" t="s">
        <v>809</v>
      </c>
      <c r="G720" s="270" t="s">
        <v>347</v>
      </c>
      <c r="H720" s="270" t="s">
        <v>805</v>
      </c>
      <c r="I720" s="270" t="s">
        <v>804</v>
      </c>
      <c r="J720" s="270">
        <v>2024</v>
      </c>
      <c r="K720" s="304">
        <v>8910</v>
      </c>
      <c r="L720" s="280" t="s">
        <v>1136</v>
      </c>
    </row>
    <row r="721" spans="1:12" hidden="1">
      <c r="A721" s="298" t="s">
        <v>1539</v>
      </c>
      <c r="B721" s="288" t="s">
        <v>323</v>
      </c>
      <c r="C721" s="288" t="s">
        <v>18</v>
      </c>
      <c r="D721" s="288" t="s">
        <v>18</v>
      </c>
      <c r="E721" s="288" t="s">
        <v>813</v>
      </c>
      <c r="F721" s="270" t="s">
        <v>809</v>
      </c>
      <c r="G721" s="270" t="s">
        <v>347</v>
      </c>
      <c r="H721" s="270" t="s">
        <v>805</v>
      </c>
      <c r="I721" s="270" t="s">
        <v>804</v>
      </c>
      <c r="J721" s="270">
        <v>2024</v>
      </c>
      <c r="K721" s="304">
        <v>7500</v>
      </c>
      <c r="L721" s="280" t="s">
        <v>1137</v>
      </c>
    </row>
    <row r="722" spans="1:12" hidden="1">
      <c r="A722" s="298" t="s">
        <v>1540</v>
      </c>
      <c r="B722" s="288" t="s">
        <v>323</v>
      </c>
      <c r="C722" s="288" t="s">
        <v>18</v>
      </c>
      <c r="D722" s="288" t="s">
        <v>18</v>
      </c>
      <c r="E722" s="288" t="s">
        <v>813</v>
      </c>
      <c r="F722" s="270" t="s">
        <v>809</v>
      </c>
      <c r="G722" s="270" t="s">
        <v>347</v>
      </c>
      <c r="H722" s="270" t="s">
        <v>805</v>
      </c>
      <c r="I722" s="270" t="s">
        <v>804</v>
      </c>
      <c r="J722" s="270">
        <v>2024</v>
      </c>
      <c r="K722" s="304">
        <v>143000</v>
      </c>
      <c r="L722" s="280" t="s">
        <v>1138</v>
      </c>
    </row>
    <row r="723" spans="1:12" hidden="1">
      <c r="A723" s="298" t="s">
        <v>1540</v>
      </c>
      <c r="B723" s="288" t="s">
        <v>323</v>
      </c>
      <c r="C723" s="288" t="s">
        <v>18</v>
      </c>
      <c r="D723" s="288" t="s">
        <v>18</v>
      </c>
      <c r="E723" s="288" t="s">
        <v>813</v>
      </c>
      <c r="F723" s="270" t="s">
        <v>809</v>
      </c>
      <c r="G723" s="270" t="s">
        <v>347</v>
      </c>
      <c r="H723" s="270" t="s">
        <v>805</v>
      </c>
      <c r="I723" s="270" t="s">
        <v>804</v>
      </c>
      <c r="J723" s="270">
        <v>2024</v>
      </c>
      <c r="K723" s="304">
        <v>17000</v>
      </c>
      <c r="L723" s="280" t="s">
        <v>1139</v>
      </c>
    </row>
    <row r="724" spans="1:12" hidden="1">
      <c r="A724" s="298" t="s">
        <v>1539</v>
      </c>
      <c r="B724" s="288" t="s">
        <v>323</v>
      </c>
      <c r="C724" s="288" t="s">
        <v>18</v>
      </c>
      <c r="D724" s="288" t="s">
        <v>18</v>
      </c>
      <c r="E724" s="288" t="s">
        <v>813</v>
      </c>
      <c r="F724" s="270" t="s">
        <v>809</v>
      </c>
      <c r="G724" s="270" t="s">
        <v>347</v>
      </c>
      <c r="H724" s="270" t="s">
        <v>805</v>
      </c>
      <c r="I724" s="270" t="s">
        <v>804</v>
      </c>
      <c r="J724" s="270">
        <v>2024</v>
      </c>
      <c r="K724" s="304">
        <v>20000</v>
      </c>
      <c r="L724" s="280" t="s">
        <v>1140</v>
      </c>
    </row>
    <row r="725" spans="1:12" hidden="1">
      <c r="A725" s="298" t="s">
        <v>1539</v>
      </c>
      <c r="B725" s="288" t="s">
        <v>323</v>
      </c>
      <c r="C725" s="288" t="s">
        <v>18</v>
      </c>
      <c r="D725" s="288" t="s">
        <v>18</v>
      </c>
      <c r="E725" s="288" t="s">
        <v>813</v>
      </c>
      <c r="F725" s="270" t="s">
        <v>809</v>
      </c>
      <c r="G725" s="270" t="s">
        <v>347</v>
      </c>
      <c r="H725" s="270" t="s">
        <v>805</v>
      </c>
      <c r="I725" s="270" t="s">
        <v>804</v>
      </c>
      <c r="J725" s="270">
        <v>2024</v>
      </c>
      <c r="K725" s="304">
        <v>1850</v>
      </c>
      <c r="L725" s="280" t="s">
        <v>1141</v>
      </c>
    </row>
    <row r="726" spans="1:12" hidden="1">
      <c r="A726" s="298" t="s">
        <v>1142</v>
      </c>
      <c r="B726" s="288" t="s">
        <v>323</v>
      </c>
      <c r="C726" s="288" t="s">
        <v>18</v>
      </c>
      <c r="D726" s="288" t="s">
        <v>18</v>
      </c>
      <c r="E726" s="288" t="s">
        <v>108</v>
      </c>
      <c r="F726" s="270" t="s">
        <v>809</v>
      </c>
      <c r="G726" s="270" t="s">
        <v>347</v>
      </c>
      <c r="H726" s="270" t="s">
        <v>805</v>
      </c>
      <c r="I726" s="270" t="s">
        <v>804</v>
      </c>
      <c r="J726" s="270">
        <v>2024</v>
      </c>
      <c r="K726" s="304">
        <v>6000</v>
      </c>
      <c r="L726" s="280" t="s">
        <v>1143</v>
      </c>
    </row>
    <row r="727" spans="1:12" hidden="1">
      <c r="A727" s="298" t="s">
        <v>1144</v>
      </c>
      <c r="B727" s="288" t="s">
        <v>323</v>
      </c>
      <c r="C727" s="288" t="s">
        <v>18</v>
      </c>
      <c r="D727" s="288" t="s">
        <v>18</v>
      </c>
      <c r="E727" s="288" t="s">
        <v>1421</v>
      </c>
      <c r="F727" s="270" t="s">
        <v>809</v>
      </c>
      <c r="G727" s="270" t="s">
        <v>347</v>
      </c>
      <c r="H727" s="270" t="s">
        <v>805</v>
      </c>
      <c r="I727" s="270" t="s">
        <v>804</v>
      </c>
      <c r="J727" s="270">
        <v>2024</v>
      </c>
      <c r="K727" s="304">
        <v>12000</v>
      </c>
      <c r="L727" s="280" t="s">
        <v>1145</v>
      </c>
    </row>
    <row r="728" spans="1:12" hidden="1">
      <c r="A728" s="298" t="s">
        <v>1541</v>
      </c>
      <c r="B728" s="288" t="s">
        <v>323</v>
      </c>
      <c r="C728" s="288" t="s">
        <v>1351</v>
      </c>
      <c r="D728" s="288" t="s">
        <v>18</v>
      </c>
      <c r="E728" s="288" t="s">
        <v>813</v>
      </c>
      <c r="F728" s="270" t="s">
        <v>809</v>
      </c>
      <c r="G728" s="270" t="s">
        <v>347</v>
      </c>
      <c r="H728" s="270" t="s">
        <v>805</v>
      </c>
      <c r="I728" s="270" t="s">
        <v>804</v>
      </c>
      <c r="J728" s="270">
        <v>2024</v>
      </c>
      <c r="K728" s="304">
        <v>18851.2</v>
      </c>
      <c r="L728" s="280" t="s">
        <v>1292</v>
      </c>
    </row>
    <row r="729" spans="1:12" hidden="1">
      <c r="A729" s="298" t="s">
        <v>1541</v>
      </c>
      <c r="B729" s="288" t="s">
        <v>323</v>
      </c>
      <c r="C729" s="288" t="s">
        <v>1352</v>
      </c>
      <c r="D729" s="288" t="s">
        <v>18</v>
      </c>
      <c r="E729" s="288" t="s">
        <v>813</v>
      </c>
      <c r="F729" s="270" t="s">
        <v>809</v>
      </c>
      <c r="G729" s="270" t="s">
        <v>347</v>
      </c>
      <c r="H729" s="270" t="s">
        <v>805</v>
      </c>
      <c r="I729" s="270" t="s">
        <v>804</v>
      </c>
      <c r="J729" s="270">
        <v>2024</v>
      </c>
      <c r="K729" s="304">
        <v>1290</v>
      </c>
      <c r="L729" s="280" t="s">
        <v>1293</v>
      </c>
    </row>
    <row r="730" spans="1:12" hidden="1">
      <c r="A730" s="298" t="s">
        <v>1541</v>
      </c>
      <c r="B730" s="288" t="s">
        <v>323</v>
      </c>
      <c r="C730" s="288" t="s">
        <v>1353</v>
      </c>
      <c r="D730" s="288" t="s">
        <v>18</v>
      </c>
      <c r="E730" s="288" t="s">
        <v>813</v>
      </c>
      <c r="F730" s="270" t="s">
        <v>809</v>
      </c>
      <c r="G730" s="270" t="s">
        <v>347</v>
      </c>
      <c r="H730" s="270" t="s">
        <v>805</v>
      </c>
      <c r="I730" s="270" t="s">
        <v>804</v>
      </c>
      <c r="J730" s="270">
        <v>2024</v>
      </c>
      <c r="K730" s="304">
        <v>15480</v>
      </c>
      <c r="L730" s="280" t="s">
        <v>1294</v>
      </c>
    </row>
    <row r="731" spans="1:12" hidden="1">
      <c r="A731" s="298" t="s">
        <v>1541</v>
      </c>
      <c r="B731" s="288" t="s">
        <v>323</v>
      </c>
      <c r="C731" s="288" t="s">
        <v>1354</v>
      </c>
      <c r="D731" s="288" t="s">
        <v>18</v>
      </c>
      <c r="E731" s="288" t="s">
        <v>813</v>
      </c>
      <c r="F731" s="270" t="s">
        <v>809</v>
      </c>
      <c r="G731" s="270" t="s">
        <v>347</v>
      </c>
      <c r="H731" s="270" t="s">
        <v>805</v>
      </c>
      <c r="I731" s="270" t="s">
        <v>804</v>
      </c>
      <c r="J731" s="270">
        <v>2024</v>
      </c>
      <c r="K731" s="304">
        <v>1290</v>
      </c>
      <c r="L731" s="280" t="s">
        <v>1295</v>
      </c>
    </row>
    <row r="732" spans="1:12" hidden="1">
      <c r="A732" s="298" t="s">
        <v>1541</v>
      </c>
      <c r="B732" s="288" t="s">
        <v>323</v>
      </c>
      <c r="C732" s="288" t="s">
        <v>1355</v>
      </c>
      <c r="D732" s="288" t="s">
        <v>18</v>
      </c>
      <c r="E732" s="288" t="s">
        <v>813</v>
      </c>
      <c r="F732" s="270" t="s">
        <v>809</v>
      </c>
      <c r="G732" s="270" t="s">
        <v>347</v>
      </c>
      <c r="H732" s="270" t="s">
        <v>805</v>
      </c>
      <c r="I732" s="270" t="s">
        <v>804</v>
      </c>
      <c r="J732" s="270">
        <v>2024</v>
      </c>
      <c r="K732" s="304">
        <v>430</v>
      </c>
      <c r="L732" s="280" t="s">
        <v>1296</v>
      </c>
    </row>
    <row r="733" spans="1:12" hidden="1">
      <c r="A733" s="298" t="s">
        <v>1541</v>
      </c>
      <c r="B733" s="288" t="s">
        <v>323</v>
      </c>
      <c r="C733" s="288" t="s">
        <v>1356</v>
      </c>
      <c r="D733" s="288" t="s">
        <v>18</v>
      </c>
      <c r="E733" s="288" t="s">
        <v>813</v>
      </c>
      <c r="F733" s="270" t="s">
        <v>809</v>
      </c>
      <c r="G733" s="270" t="s">
        <v>347</v>
      </c>
      <c r="H733" s="270" t="s">
        <v>805</v>
      </c>
      <c r="I733" s="270" t="s">
        <v>804</v>
      </c>
      <c r="J733" s="270">
        <v>2024</v>
      </c>
      <c r="K733" s="304">
        <v>11991.84</v>
      </c>
      <c r="L733" s="280" t="s">
        <v>1297</v>
      </c>
    </row>
    <row r="734" spans="1:12" hidden="1">
      <c r="A734" s="298" t="s">
        <v>1541</v>
      </c>
      <c r="B734" s="288" t="s">
        <v>323</v>
      </c>
      <c r="C734" s="288" t="s">
        <v>1357</v>
      </c>
      <c r="D734" s="288" t="s">
        <v>18</v>
      </c>
      <c r="E734" s="288" t="s">
        <v>813</v>
      </c>
      <c r="F734" s="270" t="s">
        <v>809</v>
      </c>
      <c r="G734" s="270" t="s">
        <v>347</v>
      </c>
      <c r="H734" s="270" t="s">
        <v>805</v>
      </c>
      <c r="I734" s="270" t="s">
        <v>804</v>
      </c>
      <c r="J734" s="270">
        <v>2024</v>
      </c>
      <c r="K734" s="304">
        <v>5160</v>
      </c>
      <c r="L734" s="280" t="s">
        <v>1298</v>
      </c>
    </row>
    <row r="735" spans="1:12" hidden="1">
      <c r="A735" s="297" t="s">
        <v>1538</v>
      </c>
      <c r="B735" s="290" t="s">
        <v>107</v>
      </c>
      <c r="C735" s="290" t="s">
        <v>18</v>
      </c>
      <c r="D735" s="290" t="s">
        <v>46</v>
      </c>
      <c r="E735" s="290" t="s">
        <v>18</v>
      </c>
      <c r="F735" s="271" t="s">
        <v>803</v>
      </c>
      <c r="G735" s="271" t="s">
        <v>347</v>
      </c>
      <c r="H735" s="271" t="s">
        <v>805</v>
      </c>
      <c r="I735" s="271" t="s">
        <v>804</v>
      </c>
      <c r="J735" s="271">
        <v>2024</v>
      </c>
      <c r="K735" s="300">
        <v>10000</v>
      </c>
      <c r="L735" s="282" t="s">
        <v>1048</v>
      </c>
    </row>
    <row r="736" spans="1:12" hidden="1">
      <c r="A736" s="297" t="s">
        <v>1542</v>
      </c>
      <c r="B736" s="290" t="s">
        <v>107</v>
      </c>
      <c r="C736" s="290" t="s">
        <v>18</v>
      </c>
      <c r="D736" s="290" t="s">
        <v>46</v>
      </c>
      <c r="E736" s="290" t="s">
        <v>18</v>
      </c>
      <c r="F736" s="271" t="s">
        <v>803</v>
      </c>
      <c r="G736" s="271" t="s">
        <v>347</v>
      </c>
      <c r="H736" s="271" t="s">
        <v>805</v>
      </c>
      <c r="I736" s="271" t="s">
        <v>804</v>
      </c>
      <c r="J736" s="271">
        <v>2024</v>
      </c>
      <c r="K736" s="300">
        <v>32478</v>
      </c>
      <c r="L736" s="282" t="s">
        <v>1048</v>
      </c>
    </row>
    <row r="737" spans="1:12" hidden="1">
      <c r="A737" s="297" t="s">
        <v>1540</v>
      </c>
      <c r="B737" s="290" t="s">
        <v>107</v>
      </c>
      <c r="C737" s="290" t="s">
        <v>18</v>
      </c>
      <c r="D737" s="290" t="s">
        <v>46</v>
      </c>
      <c r="E737" s="290" t="s">
        <v>18</v>
      </c>
      <c r="F737" s="271" t="s">
        <v>803</v>
      </c>
      <c r="G737" s="271" t="s">
        <v>347</v>
      </c>
      <c r="H737" s="271" t="s">
        <v>805</v>
      </c>
      <c r="I737" s="271" t="s">
        <v>804</v>
      </c>
      <c r="J737" s="271">
        <v>2024</v>
      </c>
      <c r="K737" s="300">
        <v>10000</v>
      </c>
      <c r="L737" s="282" t="s">
        <v>1048</v>
      </c>
    </row>
    <row r="738" spans="1:12" hidden="1">
      <c r="A738" s="297" t="s">
        <v>1543</v>
      </c>
      <c r="B738" s="290" t="s">
        <v>107</v>
      </c>
      <c r="C738" s="290" t="s">
        <v>18</v>
      </c>
      <c r="D738" s="290" t="s">
        <v>13</v>
      </c>
      <c r="E738" s="290" t="s">
        <v>18</v>
      </c>
      <c r="F738" s="271" t="s">
        <v>803</v>
      </c>
      <c r="G738" s="271" t="s">
        <v>347</v>
      </c>
      <c r="H738" s="271" t="s">
        <v>805</v>
      </c>
      <c r="I738" s="271" t="s">
        <v>804</v>
      </c>
      <c r="J738" s="271">
        <v>2024</v>
      </c>
      <c r="K738" s="300">
        <v>5000</v>
      </c>
      <c r="L738" s="282" t="s">
        <v>1048</v>
      </c>
    </row>
    <row r="739" spans="1:12" hidden="1">
      <c r="A739" s="297" t="s">
        <v>1544</v>
      </c>
      <c r="B739" s="290" t="s">
        <v>107</v>
      </c>
      <c r="C739" s="290" t="s">
        <v>18</v>
      </c>
      <c r="D739" s="290" t="s">
        <v>46</v>
      </c>
      <c r="E739" s="290" t="s">
        <v>18</v>
      </c>
      <c r="F739" s="271" t="s">
        <v>803</v>
      </c>
      <c r="G739" s="271" t="s">
        <v>347</v>
      </c>
      <c r="H739" s="271" t="s">
        <v>805</v>
      </c>
      <c r="I739" s="271" t="s">
        <v>804</v>
      </c>
      <c r="J739" s="271">
        <v>2024</v>
      </c>
      <c r="K739" s="300">
        <v>5582</v>
      </c>
      <c r="L739" s="282" t="s">
        <v>1048</v>
      </c>
    </row>
    <row r="740" spans="1:12" hidden="1">
      <c r="A740" s="297" t="s">
        <v>62</v>
      </c>
      <c r="B740" s="290" t="s">
        <v>107</v>
      </c>
      <c r="C740" s="290" t="s">
        <v>18</v>
      </c>
      <c r="D740" s="290" t="s">
        <v>13</v>
      </c>
      <c r="E740" s="290" t="s">
        <v>18</v>
      </c>
      <c r="F740" s="271" t="s">
        <v>803</v>
      </c>
      <c r="G740" s="271" t="s">
        <v>347</v>
      </c>
      <c r="H740" s="271" t="s">
        <v>805</v>
      </c>
      <c r="I740" s="271" t="s">
        <v>804</v>
      </c>
      <c r="J740" s="271">
        <v>2024</v>
      </c>
      <c r="K740" s="300">
        <v>84517</v>
      </c>
      <c r="L740" s="282" t="s">
        <v>1048</v>
      </c>
    </row>
    <row r="741" spans="1:12" hidden="1">
      <c r="A741" s="297" t="s">
        <v>62</v>
      </c>
      <c r="B741" s="290" t="s">
        <v>273</v>
      </c>
      <c r="C741" s="290" t="s">
        <v>18</v>
      </c>
      <c r="D741" s="290" t="s">
        <v>13</v>
      </c>
      <c r="E741" s="290" t="s">
        <v>18</v>
      </c>
      <c r="F741" s="271" t="s">
        <v>803</v>
      </c>
      <c r="G741" s="271" t="s">
        <v>347</v>
      </c>
      <c r="H741" s="271" t="s">
        <v>805</v>
      </c>
      <c r="I741" s="271" t="s">
        <v>804</v>
      </c>
      <c r="J741" s="271">
        <v>2024</v>
      </c>
      <c r="K741" s="344">
        <v>5000</v>
      </c>
      <c r="L741" s="282" t="s">
        <v>1048</v>
      </c>
    </row>
    <row r="742" spans="1:12" hidden="1">
      <c r="A742" s="297" t="s">
        <v>1142</v>
      </c>
      <c r="B742" s="290" t="s">
        <v>107</v>
      </c>
      <c r="C742" s="290" t="s">
        <v>18</v>
      </c>
      <c r="D742" s="290" t="s">
        <v>13</v>
      </c>
      <c r="E742" s="290" t="s">
        <v>18</v>
      </c>
      <c r="F742" s="271" t="s">
        <v>803</v>
      </c>
      <c r="G742" s="271" t="s">
        <v>347</v>
      </c>
      <c r="H742" s="271" t="s">
        <v>805</v>
      </c>
      <c r="I742" s="271" t="s">
        <v>804</v>
      </c>
      <c r="J742" s="271">
        <v>2024</v>
      </c>
      <c r="K742" s="300">
        <v>11000</v>
      </c>
      <c r="L742" s="282" t="s">
        <v>1048</v>
      </c>
    </row>
    <row r="743" spans="1:12" hidden="1">
      <c r="A743" s="297" t="s">
        <v>1545</v>
      </c>
      <c r="B743" s="290" t="s">
        <v>107</v>
      </c>
      <c r="C743" s="290" t="s">
        <v>18</v>
      </c>
      <c r="D743" s="290" t="s">
        <v>13</v>
      </c>
      <c r="E743" s="290" t="s">
        <v>18</v>
      </c>
      <c r="F743" s="271" t="s">
        <v>803</v>
      </c>
      <c r="G743" s="271" t="s">
        <v>347</v>
      </c>
      <c r="H743" s="271" t="s">
        <v>805</v>
      </c>
      <c r="I743" s="271" t="s">
        <v>804</v>
      </c>
      <c r="J743" s="271">
        <v>2024</v>
      </c>
      <c r="K743" s="300">
        <v>10000</v>
      </c>
      <c r="L743" s="282" t="s">
        <v>1048</v>
      </c>
    </row>
    <row r="744" spans="1:12" hidden="1">
      <c r="A744" s="297" t="s">
        <v>1343</v>
      </c>
      <c r="B744" s="290" t="s">
        <v>295</v>
      </c>
      <c r="C744" s="290" t="s">
        <v>18</v>
      </c>
      <c r="D744" s="290" t="s">
        <v>13</v>
      </c>
      <c r="E744" s="290" t="s">
        <v>18</v>
      </c>
      <c r="F744" s="271" t="s">
        <v>803</v>
      </c>
      <c r="G744" s="271" t="s">
        <v>347</v>
      </c>
      <c r="H744" s="271" t="s">
        <v>805</v>
      </c>
      <c r="I744" s="271" t="s">
        <v>804</v>
      </c>
      <c r="J744" s="271">
        <v>2024</v>
      </c>
      <c r="K744" s="300">
        <v>70300</v>
      </c>
      <c r="L744" s="282" t="s">
        <v>1048</v>
      </c>
    </row>
    <row r="745" spans="1:12" hidden="1">
      <c r="A745" s="297" t="s">
        <v>1344</v>
      </c>
      <c r="B745" s="290" t="s">
        <v>295</v>
      </c>
      <c r="C745" s="290" t="s">
        <v>18</v>
      </c>
      <c r="D745" s="290" t="s">
        <v>13</v>
      </c>
      <c r="E745" s="290" t="s">
        <v>18</v>
      </c>
      <c r="F745" s="271" t="s">
        <v>803</v>
      </c>
      <c r="G745" s="271" t="s">
        <v>347</v>
      </c>
      <c r="H745" s="271" t="s">
        <v>805</v>
      </c>
      <c r="I745" s="271" t="s">
        <v>804</v>
      </c>
      <c r="J745" s="271">
        <v>2024</v>
      </c>
      <c r="K745" s="300">
        <v>95810</v>
      </c>
      <c r="L745" s="282" t="s">
        <v>1048</v>
      </c>
    </row>
    <row r="746" spans="1:12" hidden="1">
      <c r="A746" s="297" t="s">
        <v>1541</v>
      </c>
      <c r="B746" s="290" t="s">
        <v>107</v>
      </c>
      <c r="C746" s="290" t="s">
        <v>1351</v>
      </c>
      <c r="D746" s="290" t="s">
        <v>57</v>
      </c>
      <c r="E746" s="290" t="s">
        <v>18</v>
      </c>
      <c r="F746" s="271" t="s">
        <v>803</v>
      </c>
      <c r="G746" s="271" t="s">
        <v>347</v>
      </c>
      <c r="H746" s="271" t="s">
        <v>805</v>
      </c>
      <c r="I746" s="271" t="s">
        <v>804</v>
      </c>
      <c r="J746" s="271">
        <v>2024</v>
      </c>
      <c r="K746" s="300">
        <v>16023</v>
      </c>
      <c r="L746" s="282" t="s">
        <v>1048</v>
      </c>
    </row>
    <row r="747" spans="1:12" hidden="1">
      <c r="A747" s="297" t="s">
        <v>1541</v>
      </c>
      <c r="B747" s="290" t="s">
        <v>107</v>
      </c>
      <c r="C747" s="290" t="s">
        <v>1352</v>
      </c>
      <c r="D747" s="290" t="s">
        <v>46</v>
      </c>
      <c r="E747" s="290" t="s">
        <v>18</v>
      </c>
      <c r="F747" s="271" t="s">
        <v>803</v>
      </c>
      <c r="G747" s="271" t="s">
        <v>347</v>
      </c>
      <c r="H747" s="271" t="s">
        <v>805</v>
      </c>
      <c r="I747" s="271" t="s">
        <v>804</v>
      </c>
      <c r="J747" s="271">
        <v>2024</v>
      </c>
      <c r="K747" s="300">
        <v>1097</v>
      </c>
      <c r="L747" s="282" t="s">
        <v>1048</v>
      </c>
    </row>
    <row r="748" spans="1:12" hidden="1">
      <c r="A748" s="297" t="s">
        <v>1541</v>
      </c>
      <c r="B748" s="290" t="s">
        <v>107</v>
      </c>
      <c r="C748" s="290" t="s">
        <v>1353</v>
      </c>
      <c r="D748" s="290" t="s">
        <v>46</v>
      </c>
      <c r="E748" s="290" t="s">
        <v>18</v>
      </c>
      <c r="F748" s="271" t="s">
        <v>803</v>
      </c>
      <c r="G748" s="271" t="s">
        <v>347</v>
      </c>
      <c r="H748" s="271" t="s">
        <v>805</v>
      </c>
      <c r="I748" s="271" t="s">
        <v>804</v>
      </c>
      <c r="J748" s="271">
        <v>2024</v>
      </c>
      <c r="K748" s="300">
        <v>13158</v>
      </c>
      <c r="L748" s="282" t="s">
        <v>1048</v>
      </c>
    </row>
    <row r="749" spans="1:12" hidden="1">
      <c r="A749" s="297" t="s">
        <v>1541</v>
      </c>
      <c r="B749" s="290" t="s">
        <v>107</v>
      </c>
      <c r="C749" s="290" t="s">
        <v>1354</v>
      </c>
      <c r="D749" s="290" t="s">
        <v>46</v>
      </c>
      <c r="E749" s="290" t="s">
        <v>18</v>
      </c>
      <c r="F749" s="271" t="s">
        <v>803</v>
      </c>
      <c r="G749" s="271" t="s">
        <v>347</v>
      </c>
      <c r="H749" s="271" t="s">
        <v>805</v>
      </c>
      <c r="I749" s="271" t="s">
        <v>804</v>
      </c>
      <c r="J749" s="271">
        <v>2024</v>
      </c>
      <c r="K749" s="300">
        <v>1096</v>
      </c>
      <c r="L749" s="282" t="s">
        <v>1048</v>
      </c>
    </row>
    <row r="750" spans="1:12" hidden="1">
      <c r="A750" s="297" t="s">
        <v>1541</v>
      </c>
      <c r="B750" s="290" t="s">
        <v>107</v>
      </c>
      <c r="C750" s="290" t="s">
        <v>1355</v>
      </c>
      <c r="D750" s="290" t="s">
        <v>46</v>
      </c>
      <c r="E750" s="290" t="s">
        <v>18</v>
      </c>
      <c r="F750" s="271" t="s">
        <v>803</v>
      </c>
      <c r="G750" s="271" t="s">
        <v>347</v>
      </c>
      <c r="H750" s="271" t="s">
        <v>805</v>
      </c>
      <c r="I750" s="271" t="s">
        <v>804</v>
      </c>
      <c r="J750" s="271">
        <v>2024</v>
      </c>
      <c r="K750" s="300">
        <v>366</v>
      </c>
      <c r="L750" s="282" t="s">
        <v>1048</v>
      </c>
    </row>
    <row r="751" spans="1:12" hidden="1">
      <c r="A751" s="297" t="s">
        <v>1541</v>
      </c>
      <c r="B751" s="290" t="s">
        <v>107</v>
      </c>
      <c r="C751" s="290" t="s">
        <v>1356</v>
      </c>
      <c r="D751" s="290" t="s">
        <v>57</v>
      </c>
      <c r="E751" s="290" t="s">
        <v>18</v>
      </c>
      <c r="F751" s="271" t="s">
        <v>803</v>
      </c>
      <c r="G751" s="271" t="s">
        <v>347</v>
      </c>
      <c r="H751" s="271" t="s">
        <v>805</v>
      </c>
      <c r="I751" s="271" t="s">
        <v>804</v>
      </c>
      <c r="J751" s="271">
        <v>2024</v>
      </c>
      <c r="K751" s="300">
        <v>10193</v>
      </c>
      <c r="L751" s="282" t="s">
        <v>1048</v>
      </c>
    </row>
    <row r="752" spans="1:12" hidden="1">
      <c r="A752" s="297" t="s">
        <v>1541</v>
      </c>
      <c r="B752" s="290" t="s">
        <v>107</v>
      </c>
      <c r="C752" s="290" t="s">
        <v>1357</v>
      </c>
      <c r="D752" s="290" t="s">
        <v>46</v>
      </c>
      <c r="E752" s="290" t="s">
        <v>18</v>
      </c>
      <c r="F752" s="271" t="s">
        <v>803</v>
      </c>
      <c r="G752" s="271" t="s">
        <v>347</v>
      </c>
      <c r="H752" s="271" t="s">
        <v>805</v>
      </c>
      <c r="I752" s="271" t="s">
        <v>804</v>
      </c>
      <c r="J752" s="271">
        <v>2024</v>
      </c>
      <c r="K752" s="300">
        <v>4386</v>
      </c>
      <c r="L752" s="282" t="s">
        <v>1048</v>
      </c>
    </row>
    <row r="753" spans="1:12" hidden="1">
      <c r="A753" s="297" t="s">
        <v>1541</v>
      </c>
      <c r="B753" s="290" t="s">
        <v>107</v>
      </c>
      <c r="C753" s="290" t="s">
        <v>1358</v>
      </c>
      <c r="D753" s="290" t="s">
        <v>13</v>
      </c>
      <c r="E753" s="290" t="s">
        <v>18</v>
      </c>
      <c r="F753" s="271" t="s">
        <v>803</v>
      </c>
      <c r="G753" s="271" t="s">
        <v>347</v>
      </c>
      <c r="H753" s="271" t="s">
        <v>805</v>
      </c>
      <c r="I753" s="271" t="s">
        <v>804</v>
      </c>
      <c r="J753" s="271">
        <v>2024</v>
      </c>
      <c r="K753" s="300">
        <v>8174</v>
      </c>
      <c r="L753" s="282" t="s">
        <v>1048</v>
      </c>
    </row>
    <row r="754" spans="1:12" hidden="1">
      <c r="A754" s="291">
        <v>900</v>
      </c>
      <c r="B754" s="292" t="s">
        <v>107</v>
      </c>
      <c r="C754" s="292" t="s">
        <v>18</v>
      </c>
      <c r="D754" s="292" t="s">
        <v>46</v>
      </c>
      <c r="E754" s="292" t="s">
        <v>18</v>
      </c>
      <c r="F754" s="272" t="s">
        <v>809</v>
      </c>
      <c r="G754" s="272" t="s">
        <v>347</v>
      </c>
      <c r="H754" s="272" t="s">
        <v>805</v>
      </c>
      <c r="I754" s="272" t="s">
        <v>804</v>
      </c>
      <c r="J754" s="272">
        <v>2024</v>
      </c>
      <c r="K754" s="301">
        <v>10000</v>
      </c>
      <c r="L754" s="281" t="s">
        <v>1048</v>
      </c>
    </row>
    <row r="755" spans="1:12" hidden="1">
      <c r="A755" s="291">
        <v>900</v>
      </c>
      <c r="B755" s="292" t="s">
        <v>107</v>
      </c>
      <c r="C755" s="292" t="s">
        <v>18</v>
      </c>
      <c r="D755" s="292" t="s">
        <v>46</v>
      </c>
      <c r="E755" s="292" t="s">
        <v>18</v>
      </c>
      <c r="F755" s="272" t="s">
        <v>809</v>
      </c>
      <c r="G755" s="272" t="s">
        <v>347</v>
      </c>
      <c r="H755" s="272" t="s">
        <v>805</v>
      </c>
      <c r="I755" s="272" t="s">
        <v>804</v>
      </c>
      <c r="J755" s="272">
        <v>2024</v>
      </c>
      <c r="K755" s="301">
        <v>32478</v>
      </c>
      <c r="L755" s="281" t="s">
        <v>1048</v>
      </c>
    </row>
    <row r="756" spans="1:12" hidden="1">
      <c r="A756" s="291">
        <v>900</v>
      </c>
      <c r="B756" s="292" t="s">
        <v>107</v>
      </c>
      <c r="C756" s="292" t="s">
        <v>18</v>
      </c>
      <c r="D756" s="292" t="s">
        <v>46</v>
      </c>
      <c r="E756" s="292" t="s">
        <v>18</v>
      </c>
      <c r="F756" s="272" t="s">
        <v>809</v>
      </c>
      <c r="G756" s="272" t="s">
        <v>347</v>
      </c>
      <c r="H756" s="272" t="s">
        <v>805</v>
      </c>
      <c r="I756" s="272" t="s">
        <v>804</v>
      </c>
      <c r="J756" s="272">
        <v>2024</v>
      </c>
      <c r="K756" s="301">
        <v>10000</v>
      </c>
      <c r="L756" s="281" t="s">
        <v>1048</v>
      </c>
    </row>
    <row r="757" spans="1:12" hidden="1">
      <c r="A757" s="291">
        <v>900</v>
      </c>
      <c r="B757" s="292" t="s">
        <v>107</v>
      </c>
      <c r="C757" s="292" t="s">
        <v>18</v>
      </c>
      <c r="D757" s="292" t="s">
        <v>13</v>
      </c>
      <c r="E757" s="292" t="s">
        <v>18</v>
      </c>
      <c r="F757" s="272" t="s">
        <v>809</v>
      </c>
      <c r="G757" s="272" t="s">
        <v>347</v>
      </c>
      <c r="H757" s="272" t="s">
        <v>805</v>
      </c>
      <c r="I757" s="272" t="s">
        <v>804</v>
      </c>
      <c r="J757" s="272">
        <v>2024</v>
      </c>
      <c r="K757" s="301">
        <v>5000</v>
      </c>
      <c r="L757" s="281" t="s">
        <v>1048</v>
      </c>
    </row>
    <row r="758" spans="1:12" hidden="1">
      <c r="A758" s="291">
        <v>900</v>
      </c>
      <c r="B758" s="292" t="s">
        <v>107</v>
      </c>
      <c r="C758" s="292" t="s">
        <v>18</v>
      </c>
      <c r="D758" s="292" t="s">
        <v>46</v>
      </c>
      <c r="E758" s="292" t="s">
        <v>18</v>
      </c>
      <c r="F758" s="272" t="s">
        <v>809</v>
      </c>
      <c r="G758" s="272" t="s">
        <v>347</v>
      </c>
      <c r="H758" s="272" t="s">
        <v>805</v>
      </c>
      <c r="I758" s="272" t="s">
        <v>804</v>
      </c>
      <c r="J758" s="272">
        <v>2024</v>
      </c>
      <c r="K758" s="301">
        <v>5582</v>
      </c>
      <c r="L758" s="281" t="s">
        <v>1048</v>
      </c>
    </row>
    <row r="759" spans="1:12" hidden="1">
      <c r="A759" s="291">
        <v>900</v>
      </c>
      <c r="B759" s="292" t="s">
        <v>107</v>
      </c>
      <c r="C759" s="292" t="s">
        <v>18</v>
      </c>
      <c r="D759" s="292" t="s">
        <v>13</v>
      </c>
      <c r="E759" s="292" t="s">
        <v>18</v>
      </c>
      <c r="F759" s="272" t="s">
        <v>809</v>
      </c>
      <c r="G759" s="272" t="s">
        <v>347</v>
      </c>
      <c r="H759" s="272" t="s">
        <v>805</v>
      </c>
      <c r="I759" s="272" t="s">
        <v>804</v>
      </c>
      <c r="J759" s="272">
        <v>2024</v>
      </c>
      <c r="K759" s="301">
        <v>84517</v>
      </c>
      <c r="L759" s="281" t="s">
        <v>1048</v>
      </c>
    </row>
    <row r="760" spans="1:12">
      <c r="A760" s="291">
        <v>900</v>
      </c>
      <c r="B760" s="292" t="s">
        <v>273</v>
      </c>
      <c r="C760" s="292" t="s">
        <v>18</v>
      </c>
      <c r="D760" s="292" t="s">
        <v>13</v>
      </c>
      <c r="E760" s="292" t="s">
        <v>18</v>
      </c>
      <c r="F760" s="272" t="s">
        <v>809</v>
      </c>
      <c r="G760" s="272" t="s">
        <v>347</v>
      </c>
      <c r="H760" s="272" t="s">
        <v>805</v>
      </c>
      <c r="I760" s="272" t="s">
        <v>804</v>
      </c>
      <c r="J760" s="272">
        <v>2024</v>
      </c>
      <c r="K760" s="301">
        <v>5000</v>
      </c>
      <c r="L760" s="281" t="s">
        <v>1048</v>
      </c>
    </row>
    <row r="761" spans="1:12" hidden="1">
      <c r="A761" s="291">
        <v>900</v>
      </c>
      <c r="B761" s="292" t="s">
        <v>107</v>
      </c>
      <c r="C761" s="292" t="s">
        <v>18</v>
      </c>
      <c r="D761" s="292" t="s">
        <v>13</v>
      </c>
      <c r="E761" s="292" t="s">
        <v>18</v>
      </c>
      <c r="F761" s="272" t="s">
        <v>809</v>
      </c>
      <c r="G761" s="272" t="s">
        <v>347</v>
      </c>
      <c r="H761" s="272" t="s">
        <v>805</v>
      </c>
      <c r="I761" s="272" t="s">
        <v>804</v>
      </c>
      <c r="J761" s="272">
        <v>2024</v>
      </c>
      <c r="K761" s="301">
        <v>11000</v>
      </c>
      <c r="L761" s="281" t="s">
        <v>1048</v>
      </c>
    </row>
    <row r="762" spans="1:12" hidden="1">
      <c r="A762" s="291">
        <v>900</v>
      </c>
      <c r="B762" s="292" t="s">
        <v>107</v>
      </c>
      <c r="C762" s="292" t="s">
        <v>18</v>
      </c>
      <c r="D762" s="292" t="s">
        <v>13</v>
      </c>
      <c r="E762" s="292" t="s">
        <v>18</v>
      </c>
      <c r="F762" s="272" t="s">
        <v>809</v>
      </c>
      <c r="G762" s="272" t="s">
        <v>347</v>
      </c>
      <c r="H762" s="272" t="s">
        <v>805</v>
      </c>
      <c r="I762" s="272" t="s">
        <v>804</v>
      </c>
      <c r="J762" s="272">
        <v>2024</v>
      </c>
      <c r="K762" s="301">
        <v>10000</v>
      </c>
      <c r="L762" s="281" t="s">
        <v>1048</v>
      </c>
    </row>
    <row r="763" spans="1:12" hidden="1">
      <c r="A763" s="291">
        <v>900</v>
      </c>
      <c r="B763" s="292" t="s">
        <v>295</v>
      </c>
      <c r="C763" s="292" t="s">
        <v>18</v>
      </c>
      <c r="D763" s="292" t="s">
        <v>13</v>
      </c>
      <c r="E763" s="292" t="s">
        <v>18</v>
      </c>
      <c r="F763" s="272" t="s">
        <v>809</v>
      </c>
      <c r="G763" s="272" t="s">
        <v>347</v>
      </c>
      <c r="H763" s="272" t="s">
        <v>805</v>
      </c>
      <c r="I763" s="272" t="s">
        <v>804</v>
      </c>
      <c r="J763" s="272">
        <v>2024</v>
      </c>
      <c r="K763" s="301">
        <v>70300</v>
      </c>
      <c r="L763" s="281" t="s">
        <v>1048</v>
      </c>
    </row>
    <row r="764" spans="1:12" hidden="1">
      <c r="A764" s="291">
        <v>900</v>
      </c>
      <c r="B764" s="292" t="s">
        <v>295</v>
      </c>
      <c r="C764" s="292" t="s">
        <v>18</v>
      </c>
      <c r="D764" s="292" t="s">
        <v>13</v>
      </c>
      <c r="E764" s="292" t="s">
        <v>18</v>
      </c>
      <c r="F764" s="272" t="s">
        <v>809</v>
      </c>
      <c r="G764" s="272" t="s">
        <v>347</v>
      </c>
      <c r="H764" s="272" t="s">
        <v>805</v>
      </c>
      <c r="I764" s="272" t="s">
        <v>804</v>
      </c>
      <c r="J764" s="272">
        <v>2024</v>
      </c>
      <c r="K764" s="301">
        <v>95810</v>
      </c>
      <c r="L764" s="281" t="s">
        <v>1048</v>
      </c>
    </row>
    <row r="765" spans="1:12" hidden="1">
      <c r="A765" s="291">
        <v>900</v>
      </c>
      <c r="B765" s="292" t="s">
        <v>107</v>
      </c>
      <c r="C765" s="292" t="s">
        <v>1351</v>
      </c>
      <c r="D765" s="292" t="s">
        <v>57</v>
      </c>
      <c r="E765" s="292" t="s">
        <v>18</v>
      </c>
      <c r="F765" s="272" t="s">
        <v>809</v>
      </c>
      <c r="G765" s="272" t="s">
        <v>347</v>
      </c>
      <c r="H765" s="272" t="s">
        <v>805</v>
      </c>
      <c r="I765" s="272" t="s">
        <v>804</v>
      </c>
      <c r="J765" s="272">
        <v>2024</v>
      </c>
      <c r="K765" s="301">
        <v>16023</v>
      </c>
      <c r="L765" s="281" t="s">
        <v>1048</v>
      </c>
    </row>
    <row r="766" spans="1:12" hidden="1">
      <c r="A766" s="291">
        <v>900</v>
      </c>
      <c r="B766" s="292" t="s">
        <v>107</v>
      </c>
      <c r="C766" s="292" t="s">
        <v>1352</v>
      </c>
      <c r="D766" s="292" t="s">
        <v>46</v>
      </c>
      <c r="E766" s="292" t="s">
        <v>18</v>
      </c>
      <c r="F766" s="272" t="s">
        <v>809</v>
      </c>
      <c r="G766" s="272" t="s">
        <v>347</v>
      </c>
      <c r="H766" s="272" t="s">
        <v>805</v>
      </c>
      <c r="I766" s="272" t="s">
        <v>804</v>
      </c>
      <c r="J766" s="272">
        <v>2024</v>
      </c>
      <c r="K766" s="301">
        <v>1097</v>
      </c>
      <c r="L766" s="281" t="s">
        <v>1048</v>
      </c>
    </row>
    <row r="767" spans="1:12" hidden="1">
      <c r="A767" s="291">
        <v>900</v>
      </c>
      <c r="B767" s="292" t="s">
        <v>107</v>
      </c>
      <c r="C767" s="292" t="s">
        <v>1353</v>
      </c>
      <c r="D767" s="292" t="s">
        <v>46</v>
      </c>
      <c r="E767" s="292" t="s">
        <v>18</v>
      </c>
      <c r="F767" s="272" t="s">
        <v>809</v>
      </c>
      <c r="G767" s="272" t="s">
        <v>347</v>
      </c>
      <c r="H767" s="272" t="s">
        <v>805</v>
      </c>
      <c r="I767" s="272" t="s">
        <v>804</v>
      </c>
      <c r="J767" s="272">
        <v>2024</v>
      </c>
      <c r="K767" s="301">
        <v>13158</v>
      </c>
      <c r="L767" s="281" t="s">
        <v>1048</v>
      </c>
    </row>
    <row r="768" spans="1:12" hidden="1">
      <c r="A768" s="291">
        <v>900</v>
      </c>
      <c r="B768" s="292" t="s">
        <v>107</v>
      </c>
      <c r="C768" s="292" t="s">
        <v>1354</v>
      </c>
      <c r="D768" s="292" t="s">
        <v>46</v>
      </c>
      <c r="E768" s="292" t="s">
        <v>18</v>
      </c>
      <c r="F768" s="272" t="s">
        <v>809</v>
      </c>
      <c r="G768" s="272" t="s">
        <v>347</v>
      </c>
      <c r="H768" s="272" t="s">
        <v>805</v>
      </c>
      <c r="I768" s="272" t="s">
        <v>804</v>
      </c>
      <c r="J768" s="272">
        <v>2024</v>
      </c>
      <c r="K768" s="301">
        <v>1096</v>
      </c>
      <c r="L768" s="281" t="s">
        <v>1048</v>
      </c>
    </row>
    <row r="769" spans="1:12" hidden="1">
      <c r="A769" s="291">
        <v>900</v>
      </c>
      <c r="B769" s="292" t="s">
        <v>107</v>
      </c>
      <c r="C769" s="292" t="s">
        <v>1355</v>
      </c>
      <c r="D769" s="292" t="s">
        <v>46</v>
      </c>
      <c r="E769" s="292" t="s">
        <v>18</v>
      </c>
      <c r="F769" s="272" t="s">
        <v>809</v>
      </c>
      <c r="G769" s="272" t="s">
        <v>347</v>
      </c>
      <c r="H769" s="272" t="s">
        <v>805</v>
      </c>
      <c r="I769" s="272" t="s">
        <v>804</v>
      </c>
      <c r="J769" s="272">
        <v>2024</v>
      </c>
      <c r="K769" s="301">
        <v>366</v>
      </c>
      <c r="L769" s="281" t="s">
        <v>1048</v>
      </c>
    </row>
    <row r="770" spans="1:12" hidden="1">
      <c r="A770" s="291">
        <v>900</v>
      </c>
      <c r="B770" s="292" t="s">
        <v>107</v>
      </c>
      <c r="C770" s="292" t="s">
        <v>1356</v>
      </c>
      <c r="D770" s="292" t="s">
        <v>57</v>
      </c>
      <c r="E770" s="292" t="s">
        <v>18</v>
      </c>
      <c r="F770" s="272" t="s">
        <v>809</v>
      </c>
      <c r="G770" s="272" t="s">
        <v>347</v>
      </c>
      <c r="H770" s="272" t="s">
        <v>805</v>
      </c>
      <c r="I770" s="272" t="s">
        <v>804</v>
      </c>
      <c r="J770" s="272">
        <v>2024</v>
      </c>
      <c r="K770" s="301">
        <v>10193</v>
      </c>
      <c r="L770" s="281" t="s">
        <v>1048</v>
      </c>
    </row>
    <row r="771" spans="1:12" hidden="1">
      <c r="A771" s="291">
        <v>900</v>
      </c>
      <c r="B771" s="292" t="s">
        <v>107</v>
      </c>
      <c r="C771" s="292" t="s">
        <v>1357</v>
      </c>
      <c r="D771" s="292" t="s">
        <v>46</v>
      </c>
      <c r="E771" s="292" t="s">
        <v>18</v>
      </c>
      <c r="F771" s="272" t="s">
        <v>809</v>
      </c>
      <c r="G771" s="272" t="s">
        <v>347</v>
      </c>
      <c r="H771" s="272" t="s">
        <v>805</v>
      </c>
      <c r="I771" s="272" t="s">
        <v>804</v>
      </c>
      <c r="J771" s="272">
        <v>2024</v>
      </c>
      <c r="K771" s="301">
        <v>4386</v>
      </c>
      <c r="L771" s="281" t="s">
        <v>1048</v>
      </c>
    </row>
    <row r="772" spans="1:12" ht="13.5" hidden="1" thickBot="1">
      <c r="A772" s="291">
        <v>900</v>
      </c>
      <c r="B772" s="313" t="s">
        <v>107</v>
      </c>
      <c r="C772" s="313" t="s">
        <v>1358</v>
      </c>
      <c r="D772" s="313" t="s">
        <v>13</v>
      </c>
      <c r="E772" s="313" t="s">
        <v>18</v>
      </c>
      <c r="F772" s="314" t="s">
        <v>809</v>
      </c>
      <c r="G772" s="314" t="s">
        <v>347</v>
      </c>
      <c r="H772" s="314" t="s">
        <v>805</v>
      </c>
      <c r="I772" s="314" t="s">
        <v>804</v>
      </c>
      <c r="J772" s="314">
        <v>2024</v>
      </c>
      <c r="K772" s="315">
        <v>8174</v>
      </c>
      <c r="L772" s="316" t="s">
        <v>1048</v>
      </c>
    </row>
    <row r="773" spans="1:12" hidden="1">
      <c r="A773" s="307" t="s">
        <v>1546</v>
      </c>
      <c r="B773" s="308" t="s">
        <v>323</v>
      </c>
      <c r="C773" s="308" t="s">
        <v>18</v>
      </c>
      <c r="D773" s="308" t="s">
        <v>18</v>
      </c>
      <c r="E773" s="308" t="s">
        <v>305</v>
      </c>
      <c r="F773" s="309" t="s">
        <v>809</v>
      </c>
      <c r="G773" s="309" t="s">
        <v>347</v>
      </c>
      <c r="H773" s="309" t="s">
        <v>805</v>
      </c>
      <c r="I773" s="309" t="s">
        <v>804</v>
      </c>
      <c r="J773" s="309">
        <v>2024</v>
      </c>
      <c r="K773" s="310">
        <v>105852</v>
      </c>
      <c r="L773" s="311" t="s">
        <v>1146</v>
      </c>
    </row>
    <row r="774" spans="1:12" hidden="1">
      <c r="A774" s="298" t="s">
        <v>1546</v>
      </c>
      <c r="B774" s="288" t="s">
        <v>323</v>
      </c>
      <c r="C774" s="288" t="s">
        <v>18</v>
      </c>
      <c r="D774" s="288" t="s">
        <v>18</v>
      </c>
      <c r="E774" s="288" t="s">
        <v>305</v>
      </c>
      <c r="F774" s="270" t="s">
        <v>809</v>
      </c>
      <c r="G774" s="270" t="s">
        <v>347</v>
      </c>
      <c r="H774" s="270" t="s">
        <v>805</v>
      </c>
      <c r="I774" s="270" t="s">
        <v>804</v>
      </c>
      <c r="J774" s="270">
        <v>2024</v>
      </c>
      <c r="K774" s="304">
        <v>75200</v>
      </c>
      <c r="L774" s="280" t="s">
        <v>1147</v>
      </c>
    </row>
    <row r="775" spans="1:12" hidden="1">
      <c r="A775" s="298" t="s">
        <v>1546</v>
      </c>
      <c r="B775" s="288" t="s">
        <v>323</v>
      </c>
      <c r="C775" s="288" t="s">
        <v>18</v>
      </c>
      <c r="D775" s="288" t="s">
        <v>18</v>
      </c>
      <c r="E775" s="288" t="s">
        <v>305</v>
      </c>
      <c r="F775" s="270" t="s">
        <v>809</v>
      </c>
      <c r="G775" s="270" t="s">
        <v>347</v>
      </c>
      <c r="H775" s="270" t="s">
        <v>805</v>
      </c>
      <c r="I775" s="270" t="s">
        <v>804</v>
      </c>
      <c r="J775" s="270">
        <v>2024</v>
      </c>
      <c r="K775" s="304">
        <v>42023</v>
      </c>
      <c r="L775" s="280" t="s">
        <v>1148</v>
      </c>
    </row>
    <row r="776" spans="1:12" hidden="1">
      <c r="A776" s="298" t="s">
        <v>1546</v>
      </c>
      <c r="B776" s="288" t="s">
        <v>323</v>
      </c>
      <c r="C776" s="288" t="s">
        <v>18</v>
      </c>
      <c r="D776" s="288" t="s">
        <v>18</v>
      </c>
      <c r="E776" s="288" t="s">
        <v>305</v>
      </c>
      <c r="F776" s="270" t="s">
        <v>809</v>
      </c>
      <c r="G776" s="270" t="s">
        <v>347</v>
      </c>
      <c r="H776" s="270" t="s">
        <v>805</v>
      </c>
      <c r="I776" s="270" t="s">
        <v>804</v>
      </c>
      <c r="J776" s="270">
        <v>2024</v>
      </c>
      <c r="K776" s="304">
        <v>4717</v>
      </c>
      <c r="L776" s="280" t="s">
        <v>1149</v>
      </c>
    </row>
    <row r="777" spans="1:12" hidden="1">
      <c r="A777" s="298" t="s">
        <v>1546</v>
      </c>
      <c r="B777" s="288" t="s">
        <v>323</v>
      </c>
      <c r="C777" s="288" t="s">
        <v>18</v>
      </c>
      <c r="D777" s="288" t="s">
        <v>18</v>
      </c>
      <c r="E777" s="288" t="s">
        <v>305</v>
      </c>
      <c r="F777" s="270" t="s">
        <v>809</v>
      </c>
      <c r="G777" s="270" t="s">
        <v>347</v>
      </c>
      <c r="H777" s="270" t="s">
        <v>805</v>
      </c>
      <c r="I777" s="270" t="s">
        <v>804</v>
      </c>
      <c r="J777" s="270">
        <v>2024</v>
      </c>
      <c r="K777" s="304">
        <v>50047</v>
      </c>
      <c r="L777" s="280" t="s">
        <v>1150</v>
      </c>
    </row>
    <row r="778" spans="1:12" hidden="1">
      <c r="A778" s="298" t="s">
        <v>1547</v>
      </c>
      <c r="B778" s="288" t="s">
        <v>323</v>
      </c>
      <c r="C778" s="288" t="s">
        <v>18</v>
      </c>
      <c r="D778" s="288" t="s">
        <v>18</v>
      </c>
      <c r="E778" s="288" t="s">
        <v>813</v>
      </c>
      <c r="F778" s="270" t="s">
        <v>809</v>
      </c>
      <c r="G778" s="270" t="s">
        <v>347</v>
      </c>
      <c r="H778" s="270" t="s">
        <v>805</v>
      </c>
      <c r="I778" s="270" t="s">
        <v>804</v>
      </c>
      <c r="J778" s="270">
        <v>2024</v>
      </c>
      <c r="K778" s="304">
        <v>13650</v>
      </c>
      <c r="L778" s="280" t="s">
        <v>1151</v>
      </c>
    </row>
    <row r="779" spans="1:12" hidden="1">
      <c r="A779" s="298" t="s">
        <v>1546</v>
      </c>
      <c r="B779" s="288" t="s">
        <v>323</v>
      </c>
      <c r="C779" s="288" t="s">
        <v>18</v>
      </c>
      <c r="D779" s="288" t="s">
        <v>18</v>
      </c>
      <c r="E779" s="288" t="s">
        <v>1421</v>
      </c>
      <c r="F779" s="270" t="s">
        <v>809</v>
      </c>
      <c r="G779" s="270" t="s">
        <v>347</v>
      </c>
      <c r="H779" s="270" t="s">
        <v>805</v>
      </c>
      <c r="I779" s="270" t="s">
        <v>804</v>
      </c>
      <c r="J779" s="270">
        <v>2024</v>
      </c>
      <c r="K779" s="304">
        <v>4500</v>
      </c>
      <c r="L779" s="280" t="s">
        <v>1152</v>
      </c>
    </row>
    <row r="780" spans="1:12" hidden="1">
      <c r="A780" s="298" t="s">
        <v>1548</v>
      </c>
      <c r="B780" s="288" t="s">
        <v>323</v>
      </c>
      <c r="C780" s="288" t="s">
        <v>1359</v>
      </c>
      <c r="D780" s="288" t="s">
        <v>18</v>
      </c>
      <c r="E780" s="288" t="s">
        <v>813</v>
      </c>
      <c r="F780" s="270" t="s">
        <v>809</v>
      </c>
      <c r="G780" s="270" t="s">
        <v>347</v>
      </c>
      <c r="H780" s="270" t="s">
        <v>805</v>
      </c>
      <c r="I780" s="270" t="s">
        <v>804</v>
      </c>
      <c r="J780" s="270">
        <v>2024</v>
      </c>
      <c r="K780" s="304">
        <v>17028</v>
      </c>
      <c r="L780" s="280" t="s">
        <v>1299</v>
      </c>
    </row>
    <row r="781" spans="1:12" hidden="1">
      <c r="A781" s="298" t="s">
        <v>1548</v>
      </c>
      <c r="B781" s="288" t="s">
        <v>323</v>
      </c>
      <c r="C781" s="288" t="s">
        <v>1360</v>
      </c>
      <c r="D781" s="288" t="s">
        <v>18</v>
      </c>
      <c r="E781" s="288" t="s">
        <v>813</v>
      </c>
      <c r="F781" s="270" t="s">
        <v>809</v>
      </c>
      <c r="G781" s="270" t="s">
        <v>347</v>
      </c>
      <c r="H781" s="270" t="s">
        <v>805</v>
      </c>
      <c r="I781" s="270" t="s">
        <v>804</v>
      </c>
      <c r="J781" s="270">
        <v>2024</v>
      </c>
      <c r="K781" s="304">
        <v>30960</v>
      </c>
      <c r="L781" s="280" t="s">
        <v>1300</v>
      </c>
    </row>
    <row r="782" spans="1:12" hidden="1">
      <c r="A782" s="298" t="s">
        <v>1548</v>
      </c>
      <c r="B782" s="288" t="s">
        <v>323</v>
      </c>
      <c r="C782" s="288" t="s">
        <v>1361</v>
      </c>
      <c r="D782" s="288" t="s">
        <v>18</v>
      </c>
      <c r="E782" s="288" t="s">
        <v>813</v>
      </c>
      <c r="F782" s="270" t="s">
        <v>809</v>
      </c>
      <c r="G782" s="270" t="s">
        <v>347</v>
      </c>
      <c r="H782" s="270" t="s">
        <v>805</v>
      </c>
      <c r="I782" s="270" t="s">
        <v>804</v>
      </c>
      <c r="J782" s="270">
        <v>2024</v>
      </c>
      <c r="K782" s="304">
        <v>15050</v>
      </c>
      <c r="L782" s="280" t="s">
        <v>1301</v>
      </c>
    </row>
    <row r="783" spans="1:12" hidden="1">
      <c r="A783" s="298" t="s">
        <v>1548</v>
      </c>
      <c r="B783" s="288" t="s">
        <v>323</v>
      </c>
      <c r="C783" s="288" t="s">
        <v>1362</v>
      </c>
      <c r="D783" s="288" t="s">
        <v>18</v>
      </c>
      <c r="E783" s="288" t="s">
        <v>813</v>
      </c>
      <c r="F783" s="270" t="s">
        <v>809</v>
      </c>
      <c r="G783" s="270" t="s">
        <v>347</v>
      </c>
      <c r="H783" s="270" t="s">
        <v>805</v>
      </c>
      <c r="I783" s="270" t="s">
        <v>804</v>
      </c>
      <c r="J783" s="270">
        <v>2024</v>
      </c>
      <c r="K783" s="304">
        <v>7740</v>
      </c>
      <c r="L783" s="280" t="s">
        <v>1302</v>
      </c>
    </row>
    <row r="784" spans="1:12" hidden="1">
      <c r="A784" s="298" t="s">
        <v>1548</v>
      </c>
      <c r="B784" s="288" t="s">
        <v>323</v>
      </c>
      <c r="C784" s="288" t="s">
        <v>1363</v>
      </c>
      <c r="D784" s="288" t="s">
        <v>18</v>
      </c>
      <c r="E784" s="288" t="s">
        <v>813</v>
      </c>
      <c r="F784" s="270" t="s">
        <v>809</v>
      </c>
      <c r="G784" s="270" t="s">
        <v>347</v>
      </c>
      <c r="H784" s="270" t="s">
        <v>805</v>
      </c>
      <c r="I784" s="270" t="s">
        <v>804</v>
      </c>
      <c r="J784" s="270">
        <v>2024</v>
      </c>
      <c r="K784" s="304">
        <v>3268</v>
      </c>
      <c r="L784" s="280" t="s">
        <v>1303</v>
      </c>
    </row>
    <row r="785" spans="1:12" hidden="1">
      <c r="A785" s="298" t="s">
        <v>1548</v>
      </c>
      <c r="B785" s="288" t="s">
        <v>323</v>
      </c>
      <c r="C785" s="288" t="s">
        <v>1364</v>
      </c>
      <c r="D785" s="288" t="s">
        <v>18</v>
      </c>
      <c r="E785" s="288" t="s">
        <v>813</v>
      </c>
      <c r="F785" s="270" t="s">
        <v>809</v>
      </c>
      <c r="G785" s="270" t="s">
        <v>347</v>
      </c>
      <c r="H785" s="270" t="s">
        <v>805</v>
      </c>
      <c r="I785" s="270" t="s">
        <v>804</v>
      </c>
      <c r="J785" s="270">
        <v>2024</v>
      </c>
      <c r="K785" s="304">
        <v>29584</v>
      </c>
      <c r="L785" s="280" t="s">
        <v>1304</v>
      </c>
    </row>
    <row r="786" spans="1:12" hidden="1">
      <c r="A786" s="298" t="s">
        <v>1548</v>
      </c>
      <c r="B786" s="288" t="s">
        <v>323</v>
      </c>
      <c r="C786" s="288" t="s">
        <v>1365</v>
      </c>
      <c r="D786" s="288" t="s">
        <v>18</v>
      </c>
      <c r="E786" s="288" t="s">
        <v>813</v>
      </c>
      <c r="F786" s="270" t="s">
        <v>809</v>
      </c>
      <c r="G786" s="270" t="s">
        <v>347</v>
      </c>
      <c r="H786" s="270" t="s">
        <v>805</v>
      </c>
      <c r="I786" s="270" t="s">
        <v>804</v>
      </c>
      <c r="J786" s="270">
        <v>2024</v>
      </c>
      <c r="K786" s="304">
        <v>4300</v>
      </c>
      <c r="L786" s="280" t="s">
        <v>1305</v>
      </c>
    </row>
    <row r="787" spans="1:12" hidden="1">
      <c r="A787" s="298" t="s">
        <v>1548</v>
      </c>
      <c r="B787" s="288" t="s">
        <v>323</v>
      </c>
      <c r="C787" s="288" t="s">
        <v>1366</v>
      </c>
      <c r="D787" s="288" t="s">
        <v>18</v>
      </c>
      <c r="E787" s="288" t="s">
        <v>813</v>
      </c>
      <c r="F787" s="270" t="s">
        <v>809</v>
      </c>
      <c r="G787" s="270" t="s">
        <v>347</v>
      </c>
      <c r="H787" s="270" t="s">
        <v>805</v>
      </c>
      <c r="I787" s="270" t="s">
        <v>804</v>
      </c>
      <c r="J787" s="270">
        <v>2024</v>
      </c>
      <c r="K787" s="304">
        <v>5160</v>
      </c>
      <c r="L787" s="280" t="s">
        <v>1306</v>
      </c>
    </row>
    <row r="788" spans="1:12" hidden="1">
      <c r="A788" s="298" t="s">
        <v>1548</v>
      </c>
      <c r="B788" s="288" t="s">
        <v>323</v>
      </c>
      <c r="C788" s="288" t="s">
        <v>1367</v>
      </c>
      <c r="D788" s="288" t="s">
        <v>18</v>
      </c>
      <c r="E788" s="288" t="s">
        <v>813</v>
      </c>
      <c r="F788" s="270" t="s">
        <v>809</v>
      </c>
      <c r="G788" s="270" t="s">
        <v>347</v>
      </c>
      <c r="H788" s="270" t="s">
        <v>805</v>
      </c>
      <c r="I788" s="270" t="s">
        <v>804</v>
      </c>
      <c r="J788" s="270">
        <v>2024</v>
      </c>
      <c r="K788" s="304">
        <v>80840</v>
      </c>
      <c r="L788" s="280" t="s">
        <v>1307</v>
      </c>
    </row>
    <row r="789" spans="1:12" hidden="1">
      <c r="A789" s="298" t="s">
        <v>1548</v>
      </c>
      <c r="B789" s="288" t="s">
        <v>323</v>
      </c>
      <c r="C789" s="288" t="s">
        <v>1368</v>
      </c>
      <c r="D789" s="288" t="s">
        <v>18</v>
      </c>
      <c r="E789" s="288" t="s">
        <v>813</v>
      </c>
      <c r="F789" s="270" t="s">
        <v>809</v>
      </c>
      <c r="G789" s="270" t="s">
        <v>347</v>
      </c>
      <c r="H789" s="270" t="s">
        <v>805</v>
      </c>
      <c r="I789" s="270" t="s">
        <v>804</v>
      </c>
      <c r="J789" s="270">
        <v>2024</v>
      </c>
      <c r="K789" s="304">
        <v>33110</v>
      </c>
      <c r="L789" s="280" t="s">
        <v>1308</v>
      </c>
    </row>
    <row r="790" spans="1:12" hidden="1">
      <c r="A790" s="298" t="s">
        <v>1548</v>
      </c>
      <c r="B790" s="288" t="s">
        <v>323</v>
      </c>
      <c r="C790" s="288" t="s">
        <v>1369</v>
      </c>
      <c r="D790" s="288" t="s">
        <v>18</v>
      </c>
      <c r="E790" s="288" t="s">
        <v>813</v>
      </c>
      <c r="F790" s="270" t="s">
        <v>809</v>
      </c>
      <c r="G790" s="270" t="s">
        <v>347</v>
      </c>
      <c r="H790" s="270" t="s">
        <v>805</v>
      </c>
      <c r="I790" s="270" t="s">
        <v>804</v>
      </c>
      <c r="J790" s="270">
        <v>2024</v>
      </c>
      <c r="K790" s="304">
        <v>6020</v>
      </c>
      <c r="L790" s="280" t="s">
        <v>1309</v>
      </c>
    </row>
    <row r="791" spans="1:12" hidden="1">
      <c r="A791" s="298" t="s">
        <v>1548</v>
      </c>
      <c r="B791" s="288" t="s">
        <v>323</v>
      </c>
      <c r="C791" s="288" t="s">
        <v>1370</v>
      </c>
      <c r="D791" s="288" t="s">
        <v>18</v>
      </c>
      <c r="E791" s="288" t="s">
        <v>813</v>
      </c>
      <c r="F791" s="270" t="s">
        <v>809</v>
      </c>
      <c r="G791" s="270" t="s">
        <v>347</v>
      </c>
      <c r="H791" s="270" t="s">
        <v>805</v>
      </c>
      <c r="I791" s="270" t="s">
        <v>804</v>
      </c>
      <c r="J791" s="270">
        <v>2024</v>
      </c>
      <c r="K791" s="304">
        <v>22446</v>
      </c>
      <c r="L791" s="280" t="s">
        <v>1310</v>
      </c>
    </row>
    <row r="792" spans="1:12" hidden="1">
      <c r="A792" s="298" t="s">
        <v>1548</v>
      </c>
      <c r="B792" s="288" t="s">
        <v>323</v>
      </c>
      <c r="C792" s="288" t="s">
        <v>1371</v>
      </c>
      <c r="D792" s="288" t="s">
        <v>18</v>
      </c>
      <c r="E792" s="288" t="s">
        <v>813</v>
      </c>
      <c r="F792" s="270" t="s">
        <v>809</v>
      </c>
      <c r="G792" s="270" t="s">
        <v>347</v>
      </c>
      <c r="H792" s="270" t="s">
        <v>805</v>
      </c>
      <c r="I792" s="270" t="s">
        <v>804</v>
      </c>
      <c r="J792" s="270">
        <v>2024</v>
      </c>
      <c r="K792" s="304">
        <v>5160</v>
      </c>
      <c r="L792" s="280" t="s">
        <v>1311</v>
      </c>
    </row>
    <row r="793" spans="1:12" hidden="1">
      <c r="A793" s="298" t="s">
        <v>1548</v>
      </c>
      <c r="B793" s="288" t="s">
        <v>323</v>
      </c>
      <c r="C793" s="288" t="s">
        <v>1372</v>
      </c>
      <c r="D793" s="288" t="s">
        <v>18</v>
      </c>
      <c r="E793" s="288" t="s">
        <v>813</v>
      </c>
      <c r="F793" s="270" t="s">
        <v>809</v>
      </c>
      <c r="G793" s="270" t="s">
        <v>347</v>
      </c>
      <c r="H793" s="270" t="s">
        <v>805</v>
      </c>
      <c r="I793" s="270" t="s">
        <v>804</v>
      </c>
      <c r="J793" s="270">
        <v>2024</v>
      </c>
      <c r="K793" s="304">
        <v>860</v>
      </c>
      <c r="L793" s="280" t="s">
        <v>1312</v>
      </c>
    </row>
    <row r="794" spans="1:12" hidden="1">
      <c r="A794" s="298" t="s">
        <v>1548</v>
      </c>
      <c r="B794" s="288" t="s">
        <v>323</v>
      </c>
      <c r="C794" s="288" t="s">
        <v>1373</v>
      </c>
      <c r="D794" s="288" t="s">
        <v>18</v>
      </c>
      <c r="E794" s="288" t="s">
        <v>813</v>
      </c>
      <c r="F794" s="270" t="s">
        <v>809</v>
      </c>
      <c r="G794" s="270" t="s">
        <v>347</v>
      </c>
      <c r="H794" s="270" t="s">
        <v>805</v>
      </c>
      <c r="I794" s="270" t="s">
        <v>804</v>
      </c>
      <c r="J794" s="270">
        <v>2024</v>
      </c>
      <c r="K794" s="304">
        <v>6020</v>
      </c>
      <c r="L794" s="280" t="s">
        <v>1313</v>
      </c>
    </row>
    <row r="795" spans="1:12" hidden="1">
      <c r="A795" s="298" t="s">
        <v>1548</v>
      </c>
      <c r="B795" s="288" t="s">
        <v>323</v>
      </c>
      <c r="C795" s="288" t="s">
        <v>1374</v>
      </c>
      <c r="D795" s="288" t="s">
        <v>18</v>
      </c>
      <c r="E795" s="288" t="s">
        <v>813</v>
      </c>
      <c r="F795" s="270" t="s">
        <v>809</v>
      </c>
      <c r="G795" s="270" t="s">
        <v>347</v>
      </c>
      <c r="H795" s="270" t="s">
        <v>805</v>
      </c>
      <c r="I795" s="270" t="s">
        <v>804</v>
      </c>
      <c r="J795" s="270">
        <v>2024</v>
      </c>
      <c r="K795" s="304">
        <v>6622</v>
      </c>
      <c r="L795" s="280" t="s">
        <v>1314</v>
      </c>
    </row>
    <row r="796" spans="1:12" hidden="1">
      <c r="A796" s="298" t="s">
        <v>1548</v>
      </c>
      <c r="B796" s="288" t="s">
        <v>323</v>
      </c>
      <c r="C796" s="288" t="s">
        <v>1375</v>
      </c>
      <c r="D796" s="288" t="s">
        <v>18</v>
      </c>
      <c r="E796" s="288" t="s">
        <v>813</v>
      </c>
      <c r="F796" s="270" t="s">
        <v>809</v>
      </c>
      <c r="G796" s="270" t="s">
        <v>347</v>
      </c>
      <c r="H796" s="270" t="s">
        <v>805</v>
      </c>
      <c r="I796" s="270" t="s">
        <v>804</v>
      </c>
      <c r="J796" s="270">
        <v>2024</v>
      </c>
      <c r="K796" s="304">
        <v>4988</v>
      </c>
      <c r="L796" s="280" t="s">
        <v>1315</v>
      </c>
    </row>
    <row r="797" spans="1:12" hidden="1">
      <c r="A797" s="298" t="s">
        <v>1548</v>
      </c>
      <c r="B797" s="288" t="s">
        <v>323</v>
      </c>
      <c r="C797" s="288" t="s">
        <v>1376</v>
      </c>
      <c r="D797" s="288" t="s">
        <v>18</v>
      </c>
      <c r="E797" s="288" t="s">
        <v>813</v>
      </c>
      <c r="F797" s="270" t="s">
        <v>809</v>
      </c>
      <c r="G797" s="270" t="s">
        <v>347</v>
      </c>
      <c r="H797" s="270" t="s">
        <v>805</v>
      </c>
      <c r="I797" s="270" t="s">
        <v>804</v>
      </c>
      <c r="J797" s="270">
        <v>2024</v>
      </c>
      <c r="K797" s="304">
        <v>12040</v>
      </c>
      <c r="L797" s="280" t="s">
        <v>1316</v>
      </c>
    </row>
    <row r="798" spans="1:12" hidden="1">
      <c r="A798" s="298" t="s">
        <v>1548</v>
      </c>
      <c r="B798" s="288" t="s">
        <v>323</v>
      </c>
      <c r="C798" s="288" t="s">
        <v>1377</v>
      </c>
      <c r="D798" s="288" t="s">
        <v>18</v>
      </c>
      <c r="E798" s="288" t="s">
        <v>813</v>
      </c>
      <c r="F798" s="270" t="s">
        <v>809</v>
      </c>
      <c r="G798" s="270" t="s">
        <v>347</v>
      </c>
      <c r="H798" s="270" t="s">
        <v>805</v>
      </c>
      <c r="I798" s="270" t="s">
        <v>804</v>
      </c>
      <c r="J798" s="270">
        <v>2024</v>
      </c>
      <c r="K798" s="304">
        <v>3010</v>
      </c>
      <c r="L798" s="280" t="s">
        <v>1317</v>
      </c>
    </row>
    <row r="799" spans="1:12" hidden="1">
      <c r="A799" s="297" t="s">
        <v>1549</v>
      </c>
      <c r="B799" s="290" t="s">
        <v>295</v>
      </c>
      <c r="C799" s="290" t="s">
        <v>18</v>
      </c>
      <c r="D799" s="290" t="s">
        <v>13</v>
      </c>
      <c r="E799" s="290" t="s">
        <v>18</v>
      </c>
      <c r="F799" s="271" t="s">
        <v>1095</v>
      </c>
      <c r="G799" s="271" t="s">
        <v>347</v>
      </c>
      <c r="H799" s="271" t="s">
        <v>805</v>
      </c>
      <c r="I799" s="271" t="s">
        <v>804</v>
      </c>
      <c r="J799" s="271">
        <v>2024</v>
      </c>
      <c r="K799" s="300">
        <v>50640</v>
      </c>
      <c r="L799" s="282" t="s">
        <v>1049</v>
      </c>
    </row>
    <row r="800" spans="1:12" hidden="1">
      <c r="A800" s="297" t="s">
        <v>1550</v>
      </c>
      <c r="B800" s="290" t="s">
        <v>295</v>
      </c>
      <c r="C800" s="290" t="s">
        <v>18</v>
      </c>
      <c r="D800" s="290" t="s">
        <v>13</v>
      </c>
      <c r="E800" s="290" t="s">
        <v>18</v>
      </c>
      <c r="F800" s="271" t="s">
        <v>1095</v>
      </c>
      <c r="G800" s="271" t="s">
        <v>347</v>
      </c>
      <c r="H800" s="271" t="s">
        <v>805</v>
      </c>
      <c r="I800" s="271" t="s">
        <v>804</v>
      </c>
      <c r="J800" s="271">
        <v>2024</v>
      </c>
      <c r="K800" s="300">
        <v>30000</v>
      </c>
      <c r="L800" s="282" t="s">
        <v>1049</v>
      </c>
    </row>
    <row r="801" spans="1:12" hidden="1">
      <c r="A801" s="297" t="s">
        <v>1546</v>
      </c>
      <c r="B801" s="290" t="s">
        <v>107</v>
      </c>
      <c r="C801" s="290" t="s">
        <v>18</v>
      </c>
      <c r="D801" s="290" t="s">
        <v>57</v>
      </c>
      <c r="E801" s="290" t="s">
        <v>18</v>
      </c>
      <c r="F801" s="271" t="s">
        <v>1095</v>
      </c>
      <c r="G801" s="271" t="s">
        <v>347</v>
      </c>
      <c r="H801" s="271" t="s">
        <v>805</v>
      </c>
      <c r="I801" s="271" t="s">
        <v>804</v>
      </c>
      <c r="J801" s="271">
        <v>2024</v>
      </c>
      <c r="K801" s="300">
        <v>15687</v>
      </c>
      <c r="L801" s="282" t="s">
        <v>1049</v>
      </c>
    </row>
    <row r="802" spans="1:12" hidden="1">
      <c r="A802" s="297" t="s">
        <v>1546</v>
      </c>
      <c r="B802" s="290" t="s">
        <v>107</v>
      </c>
      <c r="C802" s="290" t="s">
        <v>18</v>
      </c>
      <c r="D802" s="290" t="s">
        <v>46</v>
      </c>
      <c r="E802" s="290" t="s">
        <v>18</v>
      </c>
      <c r="F802" s="271" t="s">
        <v>1095</v>
      </c>
      <c r="G802" s="271" t="s">
        <v>347</v>
      </c>
      <c r="H802" s="271" t="s">
        <v>805</v>
      </c>
      <c r="I802" s="271" t="s">
        <v>804</v>
      </c>
      <c r="J802" s="271">
        <v>2024</v>
      </c>
      <c r="K802" s="300">
        <v>5000</v>
      </c>
      <c r="L802" s="282" t="s">
        <v>1049</v>
      </c>
    </row>
    <row r="803" spans="1:12" hidden="1">
      <c r="A803" s="297" t="s">
        <v>1546</v>
      </c>
      <c r="B803" s="290" t="s">
        <v>273</v>
      </c>
      <c r="C803" s="290" t="s">
        <v>18</v>
      </c>
      <c r="D803" s="290" t="s">
        <v>46</v>
      </c>
      <c r="E803" s="290" t="s">
        <v>18</v>
      </c>
      <c r="F803" s="271" t="s">
        <v>1095</v>
      </c>
      <c r="G803" s="271" t="s">
        <v>347</v>
      </c>
      <c r="H803" s="271" t="s">
        <v>805</v>
      </c>
      <c r="I803" s="271" t="s">
        <v>804</v>
      </c>
      <c r="J803" s="271">
        <v>2024</v>
      </c>
      <c r="K803" s="344">
        <v>4500</v>
      </c>
      <c r="L803" s="282" t="s">
        <v>1049</v>
      </c>
    </row>
    <row r="804" spans="1:12" hidden="1">
      <c r="A804" s="297" t="s">
        <v>1546</v>
      </c>
      <c r="B804" s="290" t="s">
        <v>107</v>
      </c>
      <c r="C804" s="290" t="s">
        <v>18</v>
      </c>
      <c r="D804" s="290" t="s">
        <v>13</v>
      </c>
      <c r="E804" s="290" t="s">
        <v>18</v>
      </c>
      <c r="F804" s="271" t="s">
        <v>1095</v>
      </c>
      <c r="G804" s="271" t="s">
        <v>347</v>
      </c>
      <c r="H804" s="271" t="s">
        <v>805</v>
      </c>
      <c r="I804" s="271" t="s">
        <v>804</v>
      </c>
      <c r="J804" s="271">
        <v>2024</v>
      </c>
      <c r="K804" s="300">
        <v>15500</v>
      </c>
      <c r="L804" s="282" t="s">
        <v>1049</v>
      </c>
    </row>
    <row r="805" spans="1:12" hidden="1">
      <c r="A805" s="297" t="s">
        <v>1549</v>
      </c>
      <c r="B805" s="290" t="s">
        <v>295</v>
      </c>
      <c r="C805" s="290" t="s">
        <v>18</v>
      </c>
      <c r="D805" s="290" t="s">
        <v>13</v>
      </c>
      <c r="E805" s="290" t="s">
        <v>18</v>
      </c>
      <c r="F805" s="271" t="s">
        <v>1095</v>
      </c>
      <c r="G805" s="271" t="s">
        <v>347</v>
      </c>
      <c r="H805" s="271" t="s">
        <v>805</v>
      </c>
      <c r="I805" s="271" t="s">
        <v>804</v>
      </c>
      <c r="J805" s="271">
        <v>2024</v>
      </c>
      <c r="K805" s="300">
        <v>9360</v>
      </c>
      <c r="L805" s="282" t="s">
        <v>1049</v>
      </c>
    </row>
    <row r="806" spans="1:12" hidden="1">
      <c r="A806" s="297" t="s">
        <v>1546</v>
      </c>
      <c r="B806" s="290" t="s">
        <v>107</v>
      </c>
      <c r="C806" s="290" t="s">
        <v>18</v>
      </c>
      <c r="D806" s="290" t="s">
        <v>13</v>
      </c>
      <c r="E806" s="290" t="s">
        <v>18</v>
      </c>
      <c r="F806" s="271" t="s">
        <v>1095</v>
      </c>
      <c r="G806" s="271" t="s">
        <v>347</v>
      </c>
      <c r="H806" s="271" t="s">
        <v>805</v>
      </c>
      <c r="I806" s="271" t="s">
        <v>804</v>
      </c>
      <c r="J806" s="271">
        <v>2024</v>
      </c>
      <c r="K806" s="300">
        <v>4202</v>
      </c>
      <c r="L806" s="282" t="s">
        <v>1049</v>
      </c>
    </row>
    <row r="807" spans="1:12" hidden="1">
      <c r="A807" s="297" t="s">
        <v>1546</v>
      </c>
      <c r="B807" s="290" t="s">
        <v>107</v>
      </c>
      <c r="C807" s="290" t="s">
        <v>18</v>
      </c>
      <c r="D807" s="290" t="s">
        <v>13</v>
      </c>
      <c r="E807" s="290" t="s">
        <v>18</v>
      </c>
      <c r="F807" s="271" t="s">
        <v>1095</v>
      </c>
      <c r="G807" s="271" t="s">
        <v>347</v>
      </c>
      <c r="H807" s="271" t="s">
        <v>805</v>
      </c>
      <c r="I807" s="271" t="s">
        <v>804</v>
      </c>
      <c r="J807" s="271">
        <v>2024</v>
      </c>
      <c r="K807" s="300">
        <v>4500</v>
      </c>
      <c r="L807" s="282" t="s">
        <v>1049</v>
      </c>
    </row>
    <row r="808" spans="1:12" hidden="1">
      <c r="A808" s="297" t="s">
        <v>1546</v>
      </c>
      <c r="B808" s="290" t="s">
        <v>107</v>
      </c>
      <c r="C808" s="290" t="s">
        <v>18</v>
      </c>
      <c r="D808" s="290" t="s">
        <v>13</v>
      </c>
      <c r="E808" s="290" t="s">
        <v>18</v>
      </c>
      <c r="F808" s="271" t="s">
        <v>1095</v>
      </c>
      <c r="G808" s="271" t="s">
        <v>347</v>
      </c>
      <c r="H808" s="271" t="s">
        <v>805</v>
      </c>
      <c r="I808" s="271" t="s">
        <v>804</v>
      </c>
      <c r="J808" s="271">
        <v>2024</v>
      </c>
      <c r="K808" s="300">
        <v>32000</v>
      </c>
      <c r="L808" s="282" t="s">
        <v>1049</v>
      </c>
    </row>
    <row r="809" spans="1:12" hidden="1">
      <c r="A809" s="297" t="s">
        <v>1548</v>
      </c>
      <c r="B809" s="290" t="s">
        <v>107</v>
      </c>
      <c r="C809" s="290" t="s">
        <v>1359</v>
      </c>
      <c r="D809" s="290" t="s">
        <v>57</v>
      </c>
      <c r="E809" s="290" t="s">
        <v>18</v>
      </c>
      <c r="F809" s="271" t="s">
        <v>1095</v>
      </c>
      <c r="G809" s="271" t="s">
        <v>347</v>
      </c>
      <c r="H809" s="271" t="s">
        <v>805</v>
      </c>
      <c r="I809" s="271" t="s">
        <v>804</v>
      </c>
      <c r="J809" s="271">
        <v>2024</v>
      </c>
      <c r="K809" s="300">
        <v>6874</v>
      </c>
      <c r="L809" s="282" t="s">
        <v>1049</v>
      </c>
    </row>
    <row r="810" spans="1:12" hidden="1">
      <c r="A810" s="297" t="s">
        <v>1548</v>
      </c>
      <c r="B810" s="290" t="s">
        <v>107</v>
      </c>
      <c r="C810" s="290" t="s">
        <v>1360</v>
      </c>
      <c r="D810" s="290" t="s">
        <v>46</v>
      </c>
      <c r="E810" s="290" t="s">
        <v>18</v>
      </c>
      <c r="F810" s="271" t="s">
        <v>1095</v>
      </c>
      <c r="G810" s="271" t="s">
        <v>347</v>
      </c>
      <c r="H810" s="271" t="s">
        <v>805</v>
      </c>
      <c r="I810" s="271" t="s">
        <v>804</v>
      </c>
      <c r="J810" s="271">
        <v>2024</v>
      </c>
      <c r="K810" s="300">
        <v>21672</v>
      </c>
      <c r="L810" s="282" t="s">
        <v>1049</v>
      </c>
    </row>
    <row r="811" spans="1:12" hidden="1">
      <c r="A811" s="297" t="s">
        <v>1548</v>
      </c>
      <c r="B811" s="290" t="s">
        <v>107</v>
      </c>
      <c r="C811" s="290" t="s">
        <v>1361</v>
      </c>
      <c r="D811" s="290" t="s">
        <v>46</v>
      </c>
      <c r="E811" s="290" t="s">
        <v>18</v>
      </c>
      <c r="F811" s="271" t="s">
        <v>1095</v>
      </c>
      <c r="G811" s="271" t="s">
        <v>347</v>
      </c>
      <c r="H811" s="271" t="s">
        <v>805</v>
      </c>
      <c r="I811" s="271" t="s">
        <v>804</v>
      </c>
      <c r="J811" s="271">
        <v>2024</v>
      </c>
      <c r="K811" s="300">
        <v>1535</v>
      </c>
      <c r="L811" s="282" t="s">
        <v>1049</v>
      </c>
    </row>
    <row r="812" spans="1:12" hidden="1">
      <c r="A812" s="297" t="s">
        <v>1548</v>
      </c>
      <c r="B812" s="290" t="s">
        <v>107</v>
      </c>
      <c r="C812" s="290" t="s">
        <v>1362</v>
      </c>
      <c r="D812" s="290" t="s">
        <v>46</v>
      </c>
      <c r="E812" s="290" t="s">
        <v>18</v>
      </c>
      <c r="F812" s="271" t="s">
        <v>1095</v>
      </c>
      <c r="G812" s="271" t="s">
        <v>347</v>
      </c>
      <c r="H812" s="271" t="s">
        <v>805</v>
      </c>
      <c r="I812" s="271" t="s">
        <v>804</v>
      </c>
      <c r="J812" s="271">
        <v>2024</v>
      </c>
      <c r="K812" s="300">
        <v>5418</v>
      </c>
      <c r="L812" s="282" t="s">
        <v>1049</v>
      </c>
    </row>
    <row r="813" spans="1:12" hidden="1">
      <c r="A813" s="297" t="s">
        <v>1548</v>
      </c>
      <c r="B813" s="290" t="s">
        <v>107</v>
      </c>
      <c r="C813" s="290" t="s">
        <v>1363</v>
      </c>
      <c r="D813" s="290" t="s">
        <v>57</v>
      </c>
      <c r="E813" s="290" t="s">
        <v>18</v>
      </c>
      <c r="F813" s="271" t="s">
        <v>1095</v>
      </c>
      <c r="G813" s="271" t="s">
        <v>347</v>
      </c>
      <c r="H813" s="271" t="s">
        <v>805</v>
      </c>
      <c r="I813" s="271" t="s">
        <v>804</v>
      </c>
      <c r="J813" s="271">
        <v>2024</v>
      </c>
      <c r="K813" s="300">
        <v>0</v>
      </c>
      <c r="L813" s="282" t="s">
        <v>1049</v>
      </c>
    </row>
    <row r="814" spans="1:12" hidden="1">
      <c r="A814" s="297" t="s">
        <v>1548</v>
      </c>
      <c r="B814" s="290" t="s">
        <v>107</v>
      </c>
      <c r="C814" s="290" t="s">
        <v>1364</v>
      </c>
      <c r="D814" s="290" t="s">
        <v>46</v>
      </c>
      <c r="E814" s="290" t="s">
        <v>18</v>
      </c>
      <c r="F814" s="271" t="s">
        <v>1095</v>
      </c>
      <c r="G814" s="271" t="s">
        <v>347</v>
      </c>
      <c r="H814" s="271" t="s">
        <v>805</v>
      </c>
      <c r="I814" s="271" t="s">
        <v>804</v>
      </c>
      <c r="J814" s="271">
        <v>2024</v>
      </c>
      <c r="K814" s="300">
        <v>19405</v>
      </c>
      <c r="L814" s="282" t="s">
        <v>1049</v>
      </c>
    </row>
    <row r="815" spans="1:12" hidden="1">
      <c r="A815" s="297" t="s">
        <v>1548</v>
      </c>
      <c r="B815" s="290" t="s">
        <v>107</v>
      </c>
      <c r="C815" s="290" t="s">
        <v>1365</v>
      </c>
      <c r="D815" s="290" t="s">
        <v>57</v>
      </c>
      <c r="E815" s="290" t="s">
        <v>18</v>
      </c>
      <c r="F815" s="271" t="s">
        <v>1095</v>
      </c>
      <c r="G815" s="271" t="s">
        <v>347</v>
      </c>
      <c r="H815" s="271" t="s">
        <v>805</v>
      </c>
      <c r="I815" s="271" t="s">
        <v>804</v>
      </c>
      <c r="J815" s="271">
        <v>2024</v>
      </c>
      <c r="K815" s="300">
        <v>3010</v>
      </c>
      <c r="L815" s="282" t="s">
        <v>1049</v>
      </c>
    </row>
    <row r="816" spans="1:12" hidden="1">
      <c r="A816" s="297" t="s">
        <v>1548</v>
      </c>
      <c r="B816" s="290" t="s">
        <v>107</v>
      </c>
      <c r="C816" s="290" t="s">
        <v>1366</v>
      </c>
      <c r="D816" s="290" t="s">
        <v>46</v>
      </c>
      <c r="E816" s="290" t="s">
        <v>18</v>
      </c>
      <c r="F816" s="271" t="s">
        <v>1095</v>
      </c>
      <c r="G816" s="271" t="s">
        <v>347</v>
      </c>
      <c r="H816" s="271" t="s">
        <v>805</v>
      </c>
      <c r="I816" s="271" t="s">
        <v>804</v>
      </c>
      <c r="J816" s="271">
        <v>2024</v>
      </c>
      <c r="K816" s="300">
        <v>3612</v>
      </c>
      <c r="L816" s="282" t="s">
        <v>1049</v>
      </c>
    </row>
    <row r="817" spans="1:12" hidden="1">
      <c r="A817" s="297" t="s">
        <v>1548</v>
      </c>
      <c r="B817" s="290" t="s">
        <v>107</v>
      </c>
      <c r="C817" s="290" t="s">
        <v>1367</v>
      </c>
      <c r="D817" s="290" t="s">
        <v>46</v>
      </c>
      <c r="E817" s="290" t="s">
        <v>18</v>
      </c>
      <c r="F817" s="271" t="s">
        <v>1095</v>
      </c>
      <c r="G817" s="271" t="s">
        <v>347</v>
      </c>
      <c r="H817" s="271" t="s">
        <v>805</v>
      </c>
      <c r="I817" s="271" t="s">
        <v>804</v>
      </c>
      <c r="J817" s="271">
        <v>2024</v>
      </c>
      <c r="K817" s="300">
        <v>56588</v>
      </c>
      <c r="L817" s="282" t="s">
        <v>1049</v>
      </c>
    </row>
    <row r="818" spans="1:12" hidden="1">
      <c r="A818" s="297" t="s">
        <v>1548</v>
      </c>
      <c r="B818" s="290" t="s">
        <v>107</v>
      </c>
      <c r="C818" s="290" t="s">
        <v>1368</v>
      </c>
      <c r="D818" s="290" t="s">
        <v>46</v>
      </c>
      <c r="E818" s="290" t="s">
        <v>18</v>
      </c>
      <c r="F818" s="271" t="s">
        <v>1095</v>
      </c>
      <c r="G818" s="271" t="s">
        <v>347</v>
      </c>
      <c r="H818" s="271" t="s">
        <v>805</v>
      </c>
      <c r="I818" s="271" t="s">
        <v>804</v>
      </c>
      <c r="J818" s="271">
        <v>2024</v>
      </c>
      <c r="K818" s="300">
        <v>23177</v>
      </c>
      <c r="L818" s="282" t="s">
        <v>1049</v>
      </c>
    </row>
    <row r="819" spans="1:12" hidden="1">
      <c r="A819" s="297" t="s">
        <v>1548</v>
      </c>
      <c r="B819" s="290" t="s">
        <v>107</v>
      </c>
      <c r="C819" s="290" t="s">
        <v>1369</v>
      </c>
      <c r="D819" s="290" t="s">
        <v>46</v>
      </c>
      <c r="E819" s="290" t="s">
        <v>18</v>
      </c>
      <c r="F819" s="271" t="s">
        <v>1095</v>
      </c>
      <c r="G819" s="271" t="s">
        <v>347</v>
      </c>
      <c r="H819" s="271" t="s">
        <v>805</v>
      </c>
      <c r="I819" s="271" t="s">
        <v>804</v>
      </c>
      <c r="J819" s="271">
        <v>2024</v>
      </c>
      <c r="K819" s="300">
        <v>4214</v>
      </c>
      <c r="L819" s="282" t="s">
        <v>1049</v>
      </c>
    </row>
    <row r="820" spans="1:12" hidden="1">
      <c r="A820" s="297" t="s">
        <v>1548</v>
      </c>
      <c r="B820" s="290" t="s">
        <v>107</v>
      </c>
      <c r="C820" s="290" t="s">
        <v>1370</v>
      </c>
      <c r="D820" s="290" t="s">
        <v>57</v>
      </c>
      <c r="E820" s="290" t="s">
        <v>18</v>
      </c>
      <c r="F820" s="271" t="s">
        <v>1095</v>
      </c>
      <c r="G820" s="271" t="s">
        <v>347</v>
      </c>
      <c r="H820" s="271" t="s">
        <v>805</v>
      </c>
      <c r="I820" s="271" t="s">
        <v>804</v>
      </c>
      <c r="J820" s="271">
        <v>2024</v>
      </c>
      <c r="K820" s="300">
        <v>14238</v>
      </c>
      <c r="L820" s="282" t="s">
        <v>1049</v>
      </c>
    </row>
    <row r="821" spans="1:12" hidden="1">
      <c r="A821" s="297" t="s">
        <v>1548</v>
      </c>
      <c r="B821" s="290" t="s">
        <v>107</v>
      </c>
      <c r="C821" s="290" t="s">
        <v>1371</v>
      </c>
      <c r="D821" s="290" t="s">
        <v>46</v>
      </c>
      <c r="E821" s="290" t="s">
        <v>18</v>
      </c>
      <c r="F821" s="271" t="s">
        <v>1095</v>
      </c>
      <c r="G821" s="271" t="s">
        <v>347</v>
      </c>
      <c r="H821" s="271" t="s">
        <v>805</v>
      </c>
      <c r="I821" s="271" t="s">
        <v>804</v>
      </c>
      <c r="J821" s="271">
        <v>2024</v>
      </c>
      <c r="K821" s="300">
        <v>3612</v>
      </c>
      <c r="L821" s="282" t="s">
        <v>1049</v>
      </c>
    </row>
    <row r="822" spans="1:12" hidden="1">
      <c r="A822" s="297" t="s">
        <v>1548</v>
      </c>
      <c r="B822" s="290" t="s">
        <v>107</v>
      </c>
      <c r="C822" s="290" t="s">
        <v>1372</v>
      </c>
      <c r="D822" s="290" t="s">
        <v>46</v>
      </c>
      <c r="E822" s="290" t="s">
        <v>18</v>
      </c>
      <c r="F822" s="271" t="s">
        <v>1095</v>
      </c>
      <c r="G822" s="271" t="s">
        <v>347</v>
      </c>
      <c r="H822" s="271" t="s">
        <v>805</v>
      </c>
      <c r="I822" s="271" t="s">
        <v>804</v>
      </c>
      <c r="J822" s="271">
        <v>2024</v>
      </c>
      <c r="K822" s="300">
        <v>602</v>
      </c>
      <c r="L822" s="282" t="s">
        <v>1049</v>
      </c>
    </row>
    <row r="823" spans="1:12" hidden="1">
      <c r="A823" s="297" t="s">
        <v>1548</v>
      </c>
      <c r="B823" s="290" t="s">
        <v>107</v>
      </c>
      <c r="C823" s="290" t="s">
        <v>1373</v>
      </c>
      <c r="D823" s="290" t="s">
        <v>46</v>
      </c>
      <c r="E823" s="290" t="s">
        <v>18</v>
      </c>
      <c r="F823" s="271" t="s">
        <v>1095</v>
      </c>
      <c r="G823" s="271" t="s">
        <v>347</v>
      </c>
      <c r="H823" s="271" t="s">
        <v>805</v>
      </c>
      <c r="I823" s="271" t="s">
        <v>804</v>
      </c>
      <c r="J823" s="271">
        <v>2024</v>
      </c>
      <c r="K823" s="300">
        <v>4214</v>
      </c>
      <c r="L823" s="282" t="s">
        <v>1049</v>
      </c>
    </row>
    <row r="824" spans="1:12" hidden="1">
      <c r="A824" s="297" t="s">
        <v>1548</v>
      </c>
      <c r="B824" s="290" t="s">
        <v>107</v>
      </c>
      <c r="C824" s="290" t="s">
        <v>1374</v>
      </c>
      <c r="D824" s="290" t="s">
        <v>57</v>
      </c>
      <c r="E824" s="290" t="s">
        <v>18</v>
      </c>
      <c r="F824" s="271" t="s">
        <v>1095</v>
      </c>
      <c r="G824" s="271" t="s">
        <v>347</v>
      </c>
      <c r="H824" s="271" t="s">
        <v>805</v>
      </c>
      <c r="I824" s="271" t="s">
        <v>804</v>
      </c>
      <c r="J824" s="271">
        <v>2024</v>
      </c>
      <c r="K824" s="300">
        <v>4069</v>
      </c>
      <c r="L824" s="282" t="s">
        <v>1049</v>
      </c>
    </row>
    <row r="825" spans="1:12" hidden="1">
      <c r="A825" s="297" t="s">
        <v>1548</v>
      </c>
      <c r="B825" s="290" t="s">
        <v>107</v>
      </c>
      <c r="C825" s="290" t="s">
        <v>1375</v>
      </c>
      <c r="D825" s="290" t="s">
        <v>57</v>
      </c>
      <c r="E825" s="290" t="s">
        <v>18</v>
      </c>
      <c r="F825" s="271" t="s">
        <v>1095</v>
      </c>
      <c r="G825" s="271" t="s">
        <v>347</v>
      </c>
      <c r="H825" s="271" t="s">
        <v>805</v>
      </c>
      <c r="I825" s="271" t="s">
        <v>804</v>
      </c>
      <c r="J825" s="271">
        <v>2024</v>
      </c>
      <c r="K825" s="300">
        <v>808</v>
      </c>
      <c r="L825" s="282" t="s">
        <v>1049</v>
      </c>
    </row>
    <row r="826" spans="1:12" hidden="1">
      <c r="A826" s="297" t="s">
        <v>1548</v>
      </c>
      <c r="B826" s="290" t="s">
        <v>107</v>
      </c>
      <c r="C826" s="290" t="s">
        <v>1376</v>
      </c>
      <c r="D826" s="290" t="s">
        <v>46</v>
      </c>
      <c r="E826" s="290" t="s">
        <v>18</v>
      </c>
      <c r="F826" s="271" t="s">
        <v>1095</v>
      </c>
      <c r="G826" s="271" t="s">
        <v>347</v>
      </c>
      <c r="H826" s="271" t="s">
        <v>805</v>
      </c>
      <c r="I826" s="271" t="s">
        <v>804</v>
      </c>
      <c r="J826" s="271">
        <v>2024</v>
      </c>
      <c r="K826" s="300">
        <v>8428</v>
      </c>
      <c r="L826" s="282" t="s">
        <v>1049</v>
      </c>
    </row>
    <row r="827" spans="1:12" hidden="1">
      <c r="A827" s="297" t="s">
        <v>1548</v>
      </c>
      <c r="B827" s="290" t="s">
        <v>107</v>
      </c>
      <c r="C827" s="290" t="s">
        <v>1377</v>
      </c>
      <c r="D827" s="290" t="s">
        <v>46</v>
      </c>
      <c r="E827" s="290" t="s">
        <v>18</v>
      </c>
      <c r="F827" s="271" t="s">
        <v>1095</v>
      </c>
      <c r="G827" s="271" t="s">
        <v>347</v>
      </c>
      <c r="H827" s="271" t="s">
        <v>805</v>
      </c>
      <c r="I827" s="271" t="s">
        <v>804</v>
      </c>
      <c r="J827" s="271">
        <v>2024</v>
      </c>
      <c r="K827" s="300">
        <v>2107</v>
      </c>
      <c r="L827" s="282" t="s">
        <v>1049</v>
      </c>
    </row>
    <row r="828" spans="1:12" hidden="1">
      <c r="A828" s="297" t="s">
        <v>1548</v>
      </c>
      <c r="B828" s="290" t="s">
        <v>107</v>
      </c>
      <c r="C828" s="290" t="s">
        <v>1378</v>
      </c>
      <c r="D828" s="290" t="s">
        <v>13</v>
      </c>
      <c r="E828" s="290" t="s">
        <v>18</v>
      </c>
      <c r="F828" s="271" t="s">
        <v>1095</v>
      </c>
      <c r="G828" s="271" t="s">
        <v>347</v>
      </c>
      <c r="H828" s="271" t="s">
        <v>805</v>
      </c>
      <c r="I828" s="271" t="s">
        <v>804</v>
      </c>
      <c r="J828" s="271">
        <v>2024</v>
      </c>
      <c r="K828" s="300">
        <v>73610</v>
      </c>
      <c r="L828" s="282" t="s">
        <v>1049</v>
      </c>
    </row>
    <row r="829" spans="1:12" hidden="1">
      <c r="A829" s="297" t="s">
        <v>1548</v>
      </c>
      <c r="B829" s="290" t="s">
        <v>273</v>
      </c>
      <c r="C829" s="290" t="s">
        <v>1361</v>
      </c>
      <c r="D829" s="290" t="s">
        <v>46</v>
      </c>
      <c r="E829" s="290" t="s">
        <v>18</v>
      </c>
      <c r="F829" s="271" t="s">
        <v>1095</v>
      </c>
      <c r="G829" s="271" t="s">
        <v>347</v>
      </c>
      <c r="H829" s="271" t="s">
        <v>805</v>
      </c>
      <c r="I829" s="271" t="s">
        <v>804</v>
      </c>
      <c r="J829" s="271">
        <v>2024</v>
      </c>
      <c r="K829" s="344">
        <v>4500</v>
      </c>
      <c r="L829" s="282" t="s">
        <v>1049</v>
      </c>
    </row>
    <row r="830" spans="1:12" hidden="1">
      <c r="A830" s="297" t="s">
        <v>1548</v>
      </c>
      <c r="B830" s="290" t="s">
        <v>107</v>
      </c>
      <c r="C830" s="290" t="s">
        <v>1361</v>
      </c>
      <c r="D830" s="290" t="s">
        <v>46</v>
      </c>
      <c r="E830" s="290" t="s">
        <v>18</v>
      </c>
      <c r="F830" s="271" t="s">
        <v>1095</v>
      </c>
      <c r="G830" s="271" t="s">
        <v>347</v>
      </c>
      <c r="H830" s="271" t="s">
        <v>805</v>
      </c>
      <c r="I830" s="271" t="s">
        <v>804</v>
      </c>
      <c r="J830" s="271">
        <v>2024</v>
      </c>
      <c r="K830" s="300">
        <v>9000</v>
      </c>
      <c r="L830" s="282" t="s">
        <v>1049</v>
      </c>
    </row>
    <row r="831" spans="1:12" hidden="1">
      <c r="A831" s="291">
        <v>900</v>
      </c>
      <c r="B831" s="292" t="s">
        <v>295</v>
      </c>
      <c r="C831" s="292" t="s">
        <v>18</v>
      </c>
      <c r="D831" s="292" t="s">
        <v>13</v>
      </c>
      <c r="E831" s="292" t="s">
        <v>18</v>
      </c>
      <c r="F831" s="272" t="s">
        <v>809</v>
      </c>
      <c r="G831" s="272" t="s">
        <v>347</v>
      </c>
      <c r="H831" s="272" t="s">
        <v>805</v>
      </c>
      <c r="I831" s="272" t="s">
        <v>804</v>
      </c>
      <c r="J831" s="272">
        <v>2024</v>
      </c>
      <c r="K831" s="301">
        <v>50640</v>
      </c>
      <c r="L831" s="281" t="s">
        <v>1049</v>
      </c>
    </row>
    <row r="832" spans="1:12" hidden="1">
      <c r="A832" s="291">
        <v>900</v>
      </c>
      <c r="B832" s="292" t="s">
        <v>295</v>
      </c>
      <c r="C832" s="292" t="s">
        <v>18</v>
      </c>
      <c r="D832" s="292" t="s">
        <v>13</v>
      </c>
      <c r="E832" s="292" t="s">
        <v>18</v>
      </c>
      <c r="F832" s="272" t="s">
        <v>809</v>
      </c>
      <c r="G832" s="272" t="s">
        <v>347</v>
      </c>
      <c r="H832" s="272" t="s">
        <v>805</v>
      </c>
      <c r="I832" s="272" t="s">
        <v>804</v>
      </c>
      <c r="J832" s="272">
        <v>2024</v>
      </c>
      <c r="K832" s="301">
        <v>30000</v>
      </c>
      <c r="L832" s="281" t="s">
        <v>1049</v>
      </c>
    </row>
    <row r="833" spans="1:12" hidden="1">
      <c r="A833" s="291">
        <v>900</v>
      </c>
      <c r="B833" s="292" t="s">
        <v>107</v>
      </c>
      <c r="C833" s="292" t="s">
        <v>18</v>
      </c>
      <c r="D833" s="292" t="s">
        <v>57</v>
      </c>
      <c r="E833" s="292" t="s">
        <v>18</v>
      </c>
      <c r="F833" s="272" t="s">
        <v>809</v>
      </c>
      <c r="G833" s="272" t="s">
        <v>347</v>
      </c>
      <c r="H833" s="272" t="s">
        <v>805</v>
      </c>
      <c r="I833" s="272" t="s">
        <v>804</v>
      </c>
      <c r="J833" s="272">
        <v>2024</v>
      </c>
      <c r="K833" s="301">
        <v>15687</v>
      </c>
      <c r="L833" s="281" t="s">
        <v>1049</v>
      </c>
    </row>
    <row r="834" spans="1:12" hidden="1">
      <c r="A834" s="291">
        <v>900</v>
      </c>
      <c r="B834" s="292" t="s">
        <v>107</v>
      </c>
      <c r="C834" s="292" t="s">
        <v>18</v>
      </c>
      <c r="D834" s="292" t="s">
        <v>46</v>
      </c>
      <c r="E834" s="292" t="s">
        <v>18</v>
      </c>
      <c r="F834" s="272" t="s">
        <v>809</v>
      </c>
      <c r="G834" s="272" t="s">
        <v>347</v>
      </c>
      <c r="H834" s="272" t="s">
        <v>805</v>
      </c>
      <c r="I834" s="272" t="s">
        <v>804</v>
      </c>
      <c r="J834" s="272">
        <v>2024</v>
      </c>
      <c r="K834" s="301">
        <v>5000</v>
      </c>
      <c r="L834" s="281" t="s">
        <v>1049</v>
      </c>
    </row>
    <row r="835" spans="1:12">
      <c r="A835" s="291">
        <v>900</v>
      </c>
      <c r="B835" s="292" t="s">
        <v>273</v>
      </c>
      <c r="C835" s="292" t="s">
        <v>18</v>
      </c>
      <c r="D835" s="292" t="s">
        <v>46</v>
      </c>
      <c r="E835" s="292" t="s">
        <v>18</v>
      </c>
      <c r="F835" s="272" t="s">
        <v>809</v>
      </c>
      <c r="G835" s="272" t="s">
        <v>347</v>
      </c>
      <c r="H835" s="272" t="s">
        <v>805</v>
      </c>
      <c r="I835" s="272" t="s">
        <v>804</v>
      </c>
      <c r="J835" s="272">
        <v>2024</v>
      </c>
      <c r="K835" s="301">
        <v>4500</v>
      </c>
      <c r="L835" s="281" t="s">
        <v>1049</v>
      </c>
    </row>
    <row r="836" spans="1:12" hidden="1">
      <c r="A836" s="291">
        <v>900</v>
      </c>
      <c r="B836" s="292" t="s">
        <v>107</v>
      </c>
      <c r="C836" s="292" t="s">
        <v>18</v>
      </c>
      <c r="D836" s="292" t="s">
        <v>13</v>
      </c>
      <c r="E836" s="292" t="s">
        <v>18</v>
      </c>
      <c r="F836" s="272" t="s">
        <v>809</v>
      </c>
      <c r="G836" s="272" t="s">
        <v>347</v>
      </c>
      <c r="H836" s="272" t="s">
        <v>805</v>
      </c>
      <c r="I836" s="272" t="s">
        <v>804</v>
      </c>
      <c r="J836" s="272">
        <v>2024</v>
      </c>
      <c r="K836" s="301">
        <v>15500</v>
      </c>
      <c r="L836" s="281" t="s">
        <v>1049</v>
      </c>
    </row>
    <row r="837" spans="1:12" hidden="1">
      <c r="A837" s="291">
        <v>900</v>
      </c>
      <c r="B837" s="292" t="s">
        <v>295</v>
      </c>
      <c r="C837" s="292" t="s">
        <v>18</v>
      </c>
      <c r="D837" s="292" t="s">
        <v>13</v>
      </c>
      <c r="E837" s="292" t="s">
        <v>18</v>
      </c>
      <c r="F837" s="272" t="s">
        <v>809</v>
      </c>
      <c r="G837" s="272" t="s">
        <v>347</v>
      </c>
      <c r="H837" s="272" t="s">
        <v>805</v>
      </c>
      <c r="I837" s="272" t="s">
        <v>804</v>
      </c>
      <c r="J837" s="272">
        <v>2024</v>
      </c>
      <c r="K837" s="301">
        <v>9360</v>
      </c>
      <c r="L837" s="281" t="s">
        <v>1049</v>
      </c>
    </row>
    <row r="838" spans="1:12" hidden="1">
      <c r="A838" s="291">
        <v>900</v>
      </c>
      <c r="B838" s="292" t="s">
        <v>107</v>
      </c>
      <c r="C838" s="292" t="s">
        <v>18</v>
      </c>
      <c r="D838" s="292" t="s">
        <v>13</v>
      </c>
      <c r="E838" s="292" t="s">
        <v>18</v>
      </c>
      <c r="F838" s="272" t="s">
        <v>809</v>
      </c>
      <c r="G838" s="272" t="s">
        <v>347</v>
      </c>
      <c r="H838" s="272" t="s">
        <v>805</v>
      </c>
      <c r="I838" s="272" t="s">
        <v>804</v>
      </c>
      <c r="J838" s="272">
        <v>2024</v>
      </c>
      <c r="K838" s="301">
        <v>4202</v>
      </c>
      <c r="L838" s="281" t="s">
        <v>1049</v>
      </c>
    </row>
    <row r="839" spans="1:12" hidden="1">
      <c r="A839" s="291">
        <v>900</v>
      </c>
      <c r="B839" s="292" t="s">
        <v>107</v>
      </c>
      <c r="C839" s="292" t="s">
        <v>18</v>
      </c>
      <c r="D839" s="292" t="s">
        <v>13</v>
      </c>
      <c r="E839" s="292" t="s">
        <v>18</v>
      </c>
      <c r="F839" s="272" t="s">
        <v>809</v>
      </c>
      <c r="G839" s="272" t="s">
        <v>347</v>
      </c>
      <c r="H839" s="272" t="s">
        <v>805</v>
      </c>
      <c r="I839" s="272" t="s">
        <v>804</v>
      </c>
      <c r="J839" s="272">
        <v>2024</v>
      </c>
      <c r="K839" s="301">
        <v>4500</v>
      </c>
      <c r="L839" s="281" t="s">
        <v>1049</v>
      </c>
    </row>
    <row r="840" spans="1:12" hidden="1">
      <c r="A840" s="291">
        <v>900</v>
      </c>
      <c r="B840" s="292" t="s">
        <v>107</v>
      </c>
      <c r="C840" s="292" t="s">
        <v>18</v>
      </c>
      <c r="D840" s="292" t="s">
        <v>13</v>
      </c>
      <c r="E840" s="292" t="s">
        <v>18</v>
      </c>
      <c r="F840" s="272" t="s">
        <v>809</v>
      </c>
      <c r="G840" s="272" t="s">
        <v>347</v>
      </c>
      <c r="H840" s="272" t="s">
        <v>805</v>
      </c>
      <c r="I840" s="272" t="s">
        <v>804</v>
      </c>
      <c r="J840" s="272">
        <v>2024</v>
      </c>
      <c r="K840" s="301">
        <v>32000</v>
      </c>
      <c r="L840" s="281" t="s">
        <v>1049</v>
      </c>
    </row>
    <row r="841" spans="1:12" hidden="1">
      <c r="A841" s="291">
        <v>900</v>
      </c>
      <c r="B841" s="292" t="s">
        <v>107</v>
      </c>
      <c r="C841" s="292" t="s">
        <v>1359</v>
      </c>
      <c r="D841" s="292" t="s">
        <v>57</v>
      </c>
      <c r="E841" s="292" t="s">
        <v>18</v>
      </c>
      <c r="F841" s="272" t="s">
        <v>809</v>
      </c>
      <c r="G841" s="272" t="s">
        <v>347</v>
      </c>
      <c r="H841" s="272" t="s">
        <v>805</v>
      </c>
      <c r="I841" s="272" t="s">
        <v>804</v>
      </c>
      <c r="J841" s="272">
        <v>2024</v>
      </c>
      <c r="K841" s="301">
        <v>6874</v>
      </c>
      <c r="L841" s="281" t="s">
        <v>1049</v>
      </c>
    </row>
    <row r="842" spans="1:12" hidden="1">
      <c r="A842" s="291">
        <v>900</v>
      </c>
      <c r="B842" s="292" t="s">
        <v>107</v>
      </c>
      <c r="C842" s="292" t="s">
        <v>1360</v>
      </c>
      <c r="D842" s="292" t="s">
        <v>46</v>
      </c>
      <c r="E842" s="292" t="s">
        <v>18</v>
      </c>
      <c r="F842" s="272" t="s">
        <v>809</v>
      </c>
      <c r="G842" s="272" t="s">
        <v>347</v>
      </c>
      <c r="H842" s="272" t="s">
        <v>805</v>
      </c>
      <c r="I842" s="272" t="s">
        <v>804</v>
      </c>
      <c r="J842" s="272">
        <v>2024</v>
      </c>
      <c r="K842" s="301">
        <v>21672</v>
      </c>
      <c r="L842" s="281" t="s">
        <v>1049</v>
      </c>
    </row>
    <row r="843" spans="1:12" hidden="1">
      <c r="A843" s="291">
        <v>900</v>
      </c>
      <c r="B843" s="292" t="s">
        <v>107</v>
      </c>
      <c r="C843" s="292" t="s">
        <v>1361</v>
      </c>
      <c r="D843" s="292" t="s">
        <v>46</v>
      </c>
      <c r="E843" s="292" t="s">
        <v>18</v>
      </c>
      <c r="F843" s="272" t="s">
        <v>809</v>
      </c>
      <c r="G843" s="272" t="s">
        <v>347</v>
      </c>
      <c r="H843" s="272" t="s">
        <v>805</v>
      </c>
      <c r="I843" s="272" t="s">
        <v>804</v>
      </c>
      <c r="J843" s="272">
        <v>2024</v>
      </c>
      <c r="K843" s="301">
        <v>1535</v>
      </c>
      <c r="L843" s="281" t="s">
        <v>1049</v>
      </c>
    </row>
    <row r="844" spans="1:12" hidden="1">
      <c r="A844" s="291">
        <v>900</v>
      </c>
      <c r="B844" s="292" t="s">
        <v>107</v>
      </c>
      <c r="C844" s="292" t="s">
        <v>1362</v>
      </c>
      <c r="D844" s="292" t="s">
        <v>46</v>
      </c>
      <c r="E844" s="292" t="s">
        <v>18</v>
      </c>
      <c r="F844" s="272" t="s">
        <v>809</v>
      </c>
      <c r="G844" s="272" t="s">
        <v>347</v>
      </c>
      <c r="H844" s="272" t="s">
        <v>805</v>
      </c>
      <c r="I844" s="272" t="s">
        <v>804</v>
      </c>
      <c r="J844" s="272">
        <v>2024</v>
      </c>
      <c r="K844" s="301">
        <v>5418</v>
      </c>
      <c r="L844" s="281" t="s">
        <v>1049</v>
      </c>
    </row>
    <row r="845" spans="1:12" hidden="1">
      <c r="A845" s="291">
        <v>900</v>
      </c>
      <c r="B845" s="292" t="s">
        <v>107</v>
      </c>
      <c r="C845" s="292" t="s">
        <v>1363</v>
      </c>
      <c r="D845" s="292" t="s">
        <v>57</v>
      </c>
      <c r="E845" s="292" t="s">
        <v>18</v>
      </c>
      <c r="F845" s="272" t="s">
        <v>809</v>
      </c>
      <c r="G845" s="272" t="s">
        <v>347</v>
      </c>
      <c r="H845" s="272" t="s">
        <v>805</v>
      </c>
      <c r="I845" s="272" t="s">
        <v>804</v>
      </c>
      <c r="J845" s="272">
        <v>2024</v>
      </c>
      <c r="K845" s="301">
        <v>0</v>
      </c>
      <c r="L845" s="281" t="s">
        <v>1049</v>
      </c>
    </row>
    <row r="846" spans="1:12" hidden="1">
      <c r="A846" s="291">
        <v>900</v>
      </c>
      <c r="B846" s="292" t="s">
        <v>107</v>
      </c>
      <c r="C846" s="292" t="s">
        <v>1364</v>
      </c>
      <c r="D846" s="292" t="s">
        <v>46</v>
      </c>
      <c r="E846" s="292" t="s">
        <v>18</v>
      </c>
      <c r="F846" s="272" t="s">
        <v>809</v>
      </c>
      <c r="G846" s="272" t="s">
        <v>347</v>
      </c>
      <c r="H846" s="272" t="s">
        <v>805</v>
      </c>
      <c r="I846" s="272" t="s">
        <v>804</v>
      </c>
      <c r="J846" s="272">
        <v>2024</v>
      </c>
      <c r="K846" s="301">
        <v>19405</v>
      </c>
      <c r="L846" s="281" t="s">
        <v>1049</v>
      </c>
    </row>
    <row r="847" spans="1:12" hidden="1">
      <c r="A847" s="291">
        <v>900</v>
      </c>
      <c r="B847" s="292" t="s">
        <v>107</v>
      </c>
      <c r="C847" s="292" t="s">
        <v>1365</v>
      </c>
      <c r="D847" s="292" t="s">
        <v>57</v>
      </c>
      <c r="E847" s="292" t="s">
        <v>18</v>
      </c>
      <c r="F847" s="272" t="s">
        <v>809</v>
      </c>
      <c r="G847" s="272" t="s">
        <v>347</v>
      </c>
      <c r="H847" s="272" t="s">
        <v>805</v>
      </c>
      <c r="I847" s="272" t="s">
        <v>804</v>
      </c>
      <c r="J847" s="272">
        <v>2024</v>
      </c>
      <c r="K847" s="301">
        <v>3010</v>
      </c>
      <c r="L847" s="281" t="s">
        <v>1049</v>
      </c>
    </row>
    <row r="848" spans="1:12" hidden="1">
      <c r="A848" s="291">
        <v>900</v>
      </c>
      <c r="B848" s="292" t="s">
        <v>107</v>
      </c>
      <c r="C848" s="292" t="s">
        <v>1366</v>
      </c>
      <c r="D848" s="292" t="s">
        <v>46</v>
      </c>
      <c r="E848" s="292" t="s">
        <v>18</v>
      </c>
      <c r="F848" s="272" t="s">
        <v>809</v>
      </c>
      <c r="G848" s="272" t="s">
        <v>347</v>
      </c>
      <c r="H848" s="272" t="s">
        <v>805</v>
      </c>
      <c r="I848" s="272" t="s">
        <v>804</v>
      </c>
      <c r="J848" s="272">
        <v>2024</v>
      </c>
      <c r="K848" s="301">
        <v>3612</v>
      </c>
      <c r="L848" s="281" t="s">
        <v>1049</v>
      </c>
    </row>
    <row r="849" spans="1:12" hidden="1">
      <c r="A849" s="291">
        <v>900</v>
      </c>
      <c r="B849" s="292" t="s">
        <v>107</v>
      </c>
      <c r="C849" s="292" t="s">
        <v>1367</v>
      </c>
      <c r="D849" s="292" t="s">
        <v>46</v>
      </c>
      <c r="E849" s="292" t="s">
        <v>18</v>
      </c>
      <c r="F849" s="272" t="s">
        <v>809</v>
      </c>
      <c r="G849" s="272" t="s">
        <v>347</v>
      </c>
      <c r="H849" s="272" t="s">
        <v>805</v>
      </c>
      <c r="I849" s="272" t="s">
        <v>804</v>
      </c>
      <c r="J849" s="272">
        <v>2024</v>
      </c>
      <c r="K849" s="301">
        <v>56588</v>
      </c>
      <c r="L849" s="281" t="s">
        <v>1049</v>
      </c>
    </row>
    <row r="850" spans="1:12" hidden="1">
      <c r="A850" s="291">
        <v>900</v>
      </c>
      <c r="B850" s="292" t="s">
        <v>107</v>
      </c>
      <c r="C850" s="292" t="s">
        <v>1368</v>
      </c>
      <c r="D850" s="292" t="s">
        <v>46</v>
      </c>
      <c r="E850" s="292" t="s">
        <v>18</v>
      </c>
      <c r="F850" s="272" t="s">
        <v>809</v>
      </c>
      <c r="G850" s="272" t="s">
        <v>347</v>
      </c>
      <c r="H850" s="272" t="s">
        <v>805</v>
      </c>
      <c r="I850" s="272" t="s">
        <v>804</v>
      </c>
      <c r="J850" s="272">
        <v>2024</v>
      </c>
      <c r="K850" s="301">
        <v>23177</v>
      </c>
      <c r="L850" s="281" t="s">
        <v>1049</v>
      </c>
    </row>
    <row r="851" spans="1:12" hidden="1">
      <c r="A851" s="291">
        <v>900</v>
      </c>
      <c r="B851" s="292" t="s">
        <v>107</v>
      </c>
      <c r="C851" s="292" t="s">
        <v>1369</v>
      </c>
      <c r="D851" s="292" t="s">
        <v>46</v>
      </c>
      <c r="E851" s="292" t="s">
        <v>18</v>
      </c>
      <c r="F851" s="272" t="s">
        <v>809</v>
      </c>
      <c r="G851" s="272" t="s">
        <v>347</v>
      </c>
      <c r="H851" s="272" t="s">
        <v>805</v>
      </c>
      <c r="I851" s="272" t="s">
        <v>804</v>
      </c>
      <c r="J851" s="272">
        <v>2024</v>
      </c>
      <c r="K851" s="301">
        <v>4214</v>
      </c>
      <c r="L851" s="281" t="s">
        <v>1049</v>
      </c>
    </row>
    <row r="852" spans="1:12" hidden="1">
      <c r="A852" s="291">
        <v>900</v>
      </c>
      <c r="B852" s="292" t="s">
        <v>107</v>
      </c>
      <c r="C852" s="292" t="s">
        <v>1370</v>
      </c>
      <c r="D852" s="292" t="s">
        <v>57</v>
      </c>
      <c r="E852" s="292" t="s">
        <v>18</v>
      </c>
      <c r="F852" s="272" t="s">
        <v>809</v>
      </c>
      <c r="G852" s="272" t="s">
        <v>347</v>
      </c>
      <c r="H852" s="272" t="s">
        <v>805</v>
      </c>
      <c r="I852" s="272" t="s">
        <v>804</v>
      </c>
      <c r="J852" s="272">
        <v>2024</v>
      </c>
      <c r="K852" s="301">
        <v>14238</v>
      </c>
      <c r="L852" s="281" t="s">
        <v>1049</v>
      </c>
    </row>
    <row r="853" spans="1:12" hidden="1">
      <c r="A853" s="291">
        <v>900</v>
      </c>
      <c r="B853" s="292" t="s">
        <v>107</v>
      </c>
      <c r="C853" s="292" t="s">
        <v>1371</v>
      </c>
      <c r="D853" s="292" t="s">
        <v>46</v>
      </c>
      <c r="E853" s="292" t="s">
        <v>18</v>
      </c>
      <c r="F853" s="272" t="s">
        <v>809</v>
      </c>
      <c r="G853" s="272" t="s">
        <v>347</v>
      </c>
      <c r="H853" s="272" t="s">
        <v>805</v>
      </c>
      <c r="I853" s="272" t="s">
        <v>804</v>
      </c>
      <c r="J853" s="272">
        <v>2024</v>
      </c>
      <c r="K853" s="301">
        <v>3612</v>
      </c>
      <c r="L853" s="281" t="s">
        <v>1049</v>
      </c>
    </row>
    <row r="854" spans="1:12" hidden="1">
      <c r="A854" s="291">
        <v>900</v>
      </c>
      <c r="B854" s="292" t="s">
        <v>107</v>
      </c>
      <c r="C854" s="292" t="s">
        <v>1372</v>
      </c>
      <c r="D854" s="292" t="s">
        <v>46</v>
      </c>
      <c r="E854" s="292" t="s">
        <v>18</v>
      </c>
      <c r="F854" s="272" t="s">
        <v>809</v>
      </c>
      <c r="G854" s="272" t="s">
        <v>347</v>
      </c>
      <c r="H854" s="272" t="s">
        <v>805</v>
      </c>
      <c r="I854" s="272" t="s">
        <v>804</v>
      </c>
      <c r="J854" s="272">
        <v>2024</v>
      </c>
      <c r="K854" s="301">
        <v>602</v>
      </c>
      <c r="L854" s="281" t="s">
        <v>1049</v>
      </c>
    </row>
    <row r="855" spans="1:12" hidden="1">
      <c r="A855" s="291">
        <v>900</v>
      </c>
      <c r="B855" s="292" t="s">
        <v>107</v>
      </c>
      <c r="C855" s="292" t="s">
        <v>1373</v>
      </c>
      <c r="D855" s="292" t="s">
        <v>46</v>
      </c>
      <c r="E855" s="292" t="s">
        <v>18</v>
      </c>
      <c r="F855" s="272" t="s">
        <v>809</v>
      </c>
      <c r="G855" s="272" t="s">
        <v>347</v>
      </c>
      <c r="H855" s="272" t="s">
        <v>805</v>
      </c>
      <c r="I855" s="272" t="s">
        <v>804</v>
      </c>
      <c r="J855" s="272">
        <v>2024</v>
      </c>
      <c r="K855" s="301">
        <v>4214</v>
      </c>
      <c r="L855" s="281" t="s">
        <v>1049</v>
      </c>
    </row>
    <row r="856" spans="1:12" hidden="1">
      <c r="A856" s="291">
        <v>900</v>
      </c>
      <c r="B856" s="292" t="s">
        <v>107</v>
      </c>
      <c r="C856" s="292" t="s">
        <v>1374</v>
      </c>
      <c r="D856" s="292" t="s">
        <v>57</v>
      </c>
      <c r="E856" s="292" t="s">
        <v>18</v>
      </c>
      <c r="F856" s="272" t="s">
        <v>809</v>
      </c>
      <c r="G856" s="272" t="s">
        <v>347</v>
      </c>
      <c r="H856" s="272" t="s">
        <v>805</v>
      </c>
      <c r="I856" s="272" t="s">
        <v>804</v>
      </c>
      <c r="J856" s="272">
        <v>2024</v>
      </c>
      <c r="K856" s="301">
        <v>4069</v>
      </c>
      <c r="L856" s="281" t="s">
        <v>1049</v>
      </c>
    </row>
    <row r="857" spans="1:12" hidden="1">
      <c r="A857" s="291">
        <v>900</v>
      </c>
      <c r="B857" s="292" t="s">
        <v>107</v>
      </c>
      <c r="C857" s="292" t="s">
        <v>1375</v>
      </c>
      <c r="D857" s="292" t="s">
        <v>57</v>
      </c>
      <c r="E857" s="292" t="s">
        <v>18</v>
      </c>
      <c r="F857" s="272" t="s">
        <v>809</v>
      </c>
      <c r="G857" s="272" t="s">
        <v>347</v>
      </c>
      <c r="H857" s="272" t="s">
        <v>805</v>
      </c>
      <c r="I857" s="272" t="s">
        <v>804</v>
      </c>
      <c r="J857" s="272">
        <v>2024</v>
      </c>
      <c r="K857" s="301">
        <v>808</v>
      </c>
      <c r="L857" s="281" t="s">
        <v>1049</v>
      </c>
    </row>
    <row r="858" spans="1:12" hidden="1">
      <c r="A858" s="291">
        <v>900</v>
      </c>
      <c r="B858" s="292" t="s">
        <v>107</v>
      </c>
      <c r="C858" s="292" t="s">
        <v>1376</v>
      </c>
      <c r="D858" s="292" t="s">
        <v>46</v>
      </c>
      <c r="E858" s="292" t="s">
        <v>18</v>
      </c>
      <c r="F858" s="272" t="s">
        <v>809</v>
      </c>
      <c r="G858" s="272" t="s">
        <v>347</v>
      </c>
      <c r="H858" s="272" t="s">
        <v>805</v>
      </c>
      <c r="I858" s="272" t="s">
        <v>804</v>
      </c>
      <c r="J858" s="272">
        <v>2024</v>
      </c>
      <c r="K858" s="301">
        <v>8428</v>
      </c>
      <c r="L858" s="281" t="s">
        <v>1049</v>
      </c>
    </row>
    <row r="859" spans="1:12" hidden="1">
      <c r="A859" s="291">
        <v>900</v>
      </c>
      <c r="B859" s="292" t="s">
        <v>107</v>
      </c>
      <c r="C859" s="292" t="s">
        <v>1377</v>
      </c>
      <c r="D859" s="292" t="s">
        <v>46</v>
      </c>
      <c r="E859" s="292" t="s">
        <v>18</v>
      </c>
      <c r="F859" s="272" t="s">
        <v>809</v>
      </c>
      <c r="G859" s="272" t="s">
        <v>347</v>
      </c>
      <c r="H859" s="272" t="s">
        <v>805</v>
      </c>
      <c r="I859" s="272" t="s">
        <v>804</v>
      </c>
      <c r="J859" s="272">
        <v>2024</v>
      </c>
      <c r="K859" s="301">
        <v>2107</v>
      </c>
      <c r="L859" s="281" t="s">
        <v>1049</v>
      </c>
    </row>
    <row r="860" spans="1:12" hidden="1">
      <c r="A860" s="291">
        <v>900</v>
      </c>
      <c r="B860" s="292" t="s">
        <v>107</v>
      </c>
      <c r="C860" s="292" t="s">
        <v>1378</v>
      </c>
      <c r="D860" s="292" t="s">
        <v>13</v>
      </c>
      <c r="E860" s="292" t="s">
        <v>18</v>
      </c>
      <c r="F860" s="272" t="s">
        <v>809</v>
      </c>
      <c r="G860" s="272" t="s">
        <v>347</v>
      </c>
      <c r="H860" s="272" t="s">
        <v>805</v>
      </c>
      <c r="I860" s="272" t="s">
        <v>804</v>
      </c>
      <c r="J860" s="272">
        <v>2024</v>
      </c>
      <c r="K860" s="301">
        <v>73610</v>
      </c>
      <c r="L860" s="281" t="s">
        <v>1049</v>
      </c>
    </row>
    <row r="861" spans="1:12">
      <c r="A861" s="291">
        <v>900</v>
      </c>
      <c r="B861" s="292" t="s">
        <v>273</v>
      </c>
      <c r="C861" s="292" t="s">
        <v>1361</v>
      </c>
      <c r="D861" s="292" t="s">
        <v>46</v>
      </c>
      <c r="E861" s="292" t="s">
        <v>18</v>
      </c>
      <c r="F861" s="272" t="s">
        <v>809</v>
      </c>
      <c r="G861" s="272" t="s">
        <v>347</v>
      </c>
      <c r="H861" s="272" t="s">
        <v>805</v>
      </c>
      <c r="I861" s="272" t="s">
        <v>804</v>
      </c>
      <c r="J861" s="272">
        <v>2024</v>
      </c>
      <c r="K861" s="301">
        <v>4500</v>
      </c>
      <c r="L861" s="281" t="s">
        <v>1049</v>
      </c>
    </row>
    <row r="862" spans="1:12" ht="13.5" hidden="1" thickBot="1">
      <c r="A862" s="291">
        <v>900</v>
      </c>
      <c r="B862" s="313" t="s">
        <v>107</v>
      </c>
      <c r="C862" s="313" t="s">
        <v>1361</v>
      </c>
      <c r="D862" s="313" t="s">
        <v>46</v>
      </c>
      <c r="E862" s="313" t="s">
        <v>18</v>
      </c>
      <c r="F862" s="314" t="s">
        <v>809</v>
      </c>
      <c r="G862" s="314" t="s">
        <v>347</v>
      </c>
      <c r="H862" s="314" t="s">
        <v>805</v>
      </c>
      <c r="I862" s="314" t="s">
        <v>804</v>
      </c>
      <c r="J862" s="314">
        <v>2024</v>
      </c>
      <c r="K862" s="315">
        <v>9000</v>
      </c>
      <c r="L862" s="316" t="s">
        <v>1049</v>
      </c>
    </row>
    <row r="863" spans="1:12" hidden="1">
      <c r="A863" s="298" t="s">
        <v>1551</v>
      </c>
      <c r="B863" s="288" t="s">
        <v>323</v>
      </c>
      <c r="C863" s="288" t="s">
        <v>18</v>
      </c>
      <c r="D863" s="288" t="s">
        <v>18</v>
      </c>
      <c r="E863" s="288" t="s">
        <v>305</v>
      </c>
      <c r="F863" s="270" t="s">
        <v>809</v>
      </c>
      <c r="G863" s="270" t="s">
        <v>347</v>
      </c>
      <c r="H863" s="270" t="s">
        <v>805</v>
      </c>
      <c r="I863" s="270" t="s">
        <v>804</v>
      </c>
      <c r="J863" s="270">
        <v>2024</v>
      </c>
      <c r="K863" s="304">
        <v>9507.4829999999984</v>
      </c>
      <c r="L863" s="280" t="s">
        <v>1153</v>
      </c>
    </row>
    <row r="864" spans="1:12" hidden="1">
      <c r="A864" s="298" t="s">
        <v>1551</v>
      </c>
      <c r="B864" s="288" t="s">
        <v>323</v>
      </c>
      <c r="C864" s="288" t="s">
        <v>18</v>
      </c>
      <c r="D864" s="288" t="s">
        <v>18</v>
      </c>
      <c r="E864" s="288" t="s">
        <v>305</v>
      </c>
      <c r="F864" s="270" t="s">
        <v>809</v>
      </c>
      <c r="G864" s="270" t="s">
        <v>347</v>
      </c>
      <c r="H864" s="270" t="s">
        <v>805</v>
      </c>
      <c r="I864" s="270" t="s">
        <v>804</v>
      </c>
      <c r="J864" s="270">
        <v>2024</v>
      </c>
      <c r="K864" s="304">
        <v>73513.152000000002</v>
      </c>
      <c r="L864" s="280" t="s">
        <v>1154</v>
      </c>
    </row>
    <row r="865" spans="1:12" hidden="1">
      <c r="A865" s="298" t="s">
        <v>1552</v>
      </c>
      <c r="B865" s="288" t="s">
        <v>323</v>
      </c>
      <c r="C865" s="288" t="s">
        <v>18</v>
      </c>
      <c r="D865" s="288" t="s">
        <v>18</v>
      </c>
      <c r="E865" s="288" t="s">
        <v>305</v>
      </c>
      <c r="F865" s="270" t="s">
        <v>809</v>
      </c>
      <c r="G865" s="270" t="s">
        <v>347</v>
      </c>
      <c r="H865" s="270" t="s">
        <v>805</v>
      </c>
      <c r="I865" s="270" t="s">
        <v>804</v>
      </c>
      <c r="J865" s="270">
        <v>2024</v>
      </c>
      <c r="K865" s="304">
        <v>33316.32</v>
      </c>
      <c r="L865" s="280" t="s">
        <v>1155</v>
      </c>
    </row>
    <row r="866" spans="1:12" hidden="1">
      <c r="A866" s="298" t="s">
        <v>1553</v>
      </c>
      <c r="B866" s="288" t="s">
        <v>323</v>
      </c>
      <c r="C866" s="288" t="s">
        <v>18</v>
      </c>
      <c r="D866" s="288" t="s">
        <v>18</v>
      </c>
      <c r="E866" s="288" t="s">
        <v>305</v>
      </c>
      <c r="F866" s="270" t="s">
        <v>809</v>
      </c>
      <c r="G866" s="270" t="s">
        <v>347</v>
      </c>
      <c r="H866" s="270" t="s">
        <v>805</v>
      </c>
      <c r="I866" s="270" t="s">
        <v>804</v>
      </c>
      <c r="J866" s="270">
        <v>2024</v>
      </c>
      <c r="K866" s="304">
        <v>75888</v>
      </c>
      <c r="L866" s="280" t="s">
        <v>1156</v>
      </c>
    </row>
    <row r="867" spans="1:12" hidden="1">
      <c r="A867" s="298" t="s">
        <v>1554</v>
      </c>
      <c r="B867" s="288" t="s">
        <v>323</v>
      </c>
      <c r="C867" s="288" t="s">
        <v>18</v>
      </c>
      <c r="D867" s="288" t="s">
        <v>18</v>
      </c>
      <c r="E867" s="288" t="s">
        <v>305</v>
      </c>
      <c r="F867" s="270" t="s">
        <v>809</v>
      </c>
      <c r="G867" s="270" t="s">
        <v>347</v>
      </c>
      <c r="H867" s="270" t="s">
        <v>805</v>
      </c>
      <c r="I867" s="270" t="s">
        <v>804</v>
      </c>
      <c r="J867" s="270">
        <v>2024</v>
      </c>
      <c r="K867" s="304">
        <v>295788.36</v>
      </c>
      <c r="L867" s="280" t="s">
        <v>1157</v>
      </c>
    </row>
    <row r="868" spans="1:12" hidden="1">
      <c r="A868" s="298" t="s">
        <v>222</v>
      </c>
      <c r="B868" s="288" t="s">
        <v>323</v>
      </c>
      <c r="C868" s="288" t="s">
        <v>18</v>
      </c>
      <c r="D868" s="288" t="s">
        <v>18</v>
      </c>
      <c r="E868" s="288" t="s">
        <v>305</v>
      </c>
      <c r="F868" s="270" t="s">
        <v>809</v>
      </c>
      <c r="G868" s="270" t="s">
        <v>347</v>
      </c>
      <c r="H868" s="270" t="s">
        <v>805</v>
      </c>
      <c r="I868" s="270" t="s">
        <v>804</v>
      </c>
      <c r="J868" s="270">
        <v>2024</v>
      </c>
      <c r="K868" s="304">
        <v>25000</v>
      </c>
      <c r="L868" s="280" t="s">
        <v>1158</v>
      </c>
    </row>
    <row r="869" spans="1:12" hidden="1">
      <c r="A869" s="298" t="s">
        <v>222</v>
      </c>
      <c r="B869" s="288" t="s">
        <v>323</v>
      </c>
      <c r="C869" s="288" t="s">
        <v>18</v>
      </c>
      <c r="D869" s="288" t="s">
        <v>18</v>
      </c>
      <c r="E869" s="288" t="s">
        <v>305</v>
      </c>
      <c r="F869" s="270" t="s">
        <v>809</v>
      </c>
      <c r="G869" s="270" t="s">
        <v>347</v>
      </c>
      <c r="H869" s="270" t="s">
        <v>805</v>
      </c>
      <c r="I869" s="270" t="s">
        <v>804</v>
      </c>
      <c r="J869" s="270">
        <v>2024</v>
      </c>
      <c r="K869" s="304">
        <v>30000</v>
      </c>
      <c r="L869" s="280" t="s">
        <v>1130</v>
      </c>
    </row>
    <row r="870" spans="1:12" hidden="1">
      <c r="A870" s="298" t="s">
        <v>1555</v>
      </c>
      <c r="B870" s="288" t="s">
        <v>323</v>
      </c>
      <c r="C870" s="288" t="s">
        <v>18</v>
      </c>
      <c r="D870" s="288" t="s">
        <v>18</v>
      </c>
      <c r="E870" s="288" t="s">
        <v>813</v>
      </c>
      <c r="F870" s="270" t="s">
        <v>809</v>
      </c>
      <c r="G870" s="270" t="s">
        <v>347</v>
      </c>
      <c r="H870" s="270" t="s">
        <v>805</v>
      </c>
      <c r="I870" s="270" t="s">
        <v>804</v>
      </c>
      <c r="J870" s="270">
        <v>2024</v>
      </c>
      <c r="K870" s="304">
        <v>2700</v>
      </c>
      <c r="L870" s="280" t="s">
        <v>1159</v>
      </c>
    </row>
    <row r="871" spans="1:12" hidden="1">
      <c r="A871" s="298" t="s">
        <v>66</v>
      </c>
      <c r="B871" s="288" t="s">
        <v>323</v>
      </c>
      <c r="C871" s="288" t="s">
        <v>18</v>
      </c>
      <c r="D871" s="288" t="s">
        <v>18</v>
      </c>
      <c r="E871" s="288" t="s">
        <v>1421</v>
      </c>
      <c r="F871" s="270" t="s">
        <v>809</v>
      </c>
      <c r="G871" s="270" t="s">
        <v>347</v>
      </c>
      <c r="H871" s="270" t="s">
        <v>805</v>
      </c>
      <c r="I871" s="270" t="s">
        <v>804</v>
      </c>
      <c r="J871" s="270">
        <v>2024</v>
      </c>
      <c r="K871" s="304">
        <v>4000</v>
      </c>
      <c r="L871" s="280" t="s">
        <v>1152</v>
      </c>
    </row>
    <row r="872" spans="1:12" hidden="1">
      <c r="A872" s="298" t="s">
        <v>1556</v>
      </c>
      <c r="B872" s="288" t="s">
        <v>323</v>
      </c>
      <c r="C872" s="288" t="s">
        <v>1379</v>
      </c>
      <c r="D872" s="288" t="s">
        <v>18</v>
      </c>
      <c r="E872" s="288" t="s">
        <v>813</v>
      </c>
      <c r="F872" s="270" t="s">
        <v>809</v>
      </c>
      <c r="G872" s="270" t="s">
        <v>347</v>
      </c>
      <c r="H872" s="270" t="s">
        <v>805</v>
      </c>
      <c r="I872" s="270" t="s">
        <v>804</v>
      </c>
      <c r="J872" s="270">
        <v>2024</v>
      </c>
      <c r="K872" s="304">
        <v>5160</v>
      </c>
      <c r="L872" s="280" t="s">
        <v>1318</v>
      </c>
    </row>
    <row r="873" spans="1:12" hidden="1">
      <c r="A873" s="298" t="s">
        <v>1556</v>
      </c>
      <c r="B873" s="288" t="s">
        <v>323</v>
      </c>
      <c r="C873" s="288" t="s">
        <v>1380</v>
      </c>
      <c r="D873" s="288" t="s">
        <v>18</v>
      </c>
      <c r="E873" s="288" t="s">
        <v>813</v>
      </c>
      <c r="F873" s="270" t="s">
        <v>809</v>
      </c>
      <c r="G873" s="270" t="s">
        <v>347</v>
      </c>
      <c r="H873" s="270" t="s">
        <v>805</v>
      </c>
      <c r="I873" s="270" t="s">
        <v>804</v>
      </c>
      <c r="J873" s="270">
        <v>2024</v>
      </c>
      <c r="K873" s="304">
        <v>2580</v>
      </c>
      <c r="L873" s="280" t="s">
        <v>1319</v>
      </c>
    </row>
    <row r="874" spans="1:12" hidden="1">
      <c r="A874" s="298" t="s">
        <v>1556</v>
      </c>
      <c r="B874" s="288" t="s">
        <v>323</v>
      </c>
      <c r="C874" s="288" t="s">
        <v>1381</v>
      </c>
      <c r="D874" s="288" t="s">
        <v>18</v>
      </c>
      <c r="E874" s="288" t="s">
        <v>813</v>
      </c>
      <c r="F874" s="270" t="s">
        <v>809</v>
      </c>
      <c r="G874" s="270" t="s">
        <v>347</v>
      </c>
      <c r="H874" s="270" t="s">
        <v>805</v>
      </c>
      <c r="I874" s="270" t="s">
        <v>804</v>
      </c>
      <c r="J874" s="270">
        <v>2024</v>
      </c>
      <c r="K874" s="304">
        <v>860</v>
      </c>
      <c r="L874" s="280" t="s">
        <v>1320</v>
      </c>
    </row>
    <row r="875" spans="1:12" hidden="1">
      <c r="A875" s="298" t="s">
        <v>1556</v>
      </c>
      <c r="B875" s="288" t="s">
        <v>323</v>
      </c>
      <c r="C875" s="288" t="s">
        <v>1382</v>
      </c>
      <c r="D875" s="288" t="s">
        <v>18</v>
      </c>
      <c r="E875" s="288" t="s">
        <v>813</v>
      </c>
      <c r="F875" s="270" t="s">
        <v>809</v>
      </c>
      <c r="G875" s="270" t="s">
        <v>347</v>
      </c>
      <c r="H875" s="270" t="s">
        <v>805</v>
      </c>
      <c r="I875" s="270" t="s">
        <v>804</v>
      </c>
      <c r="J875" s="270">
        <v>2024</v>
      </c>
      <c r="K875" s="304">
        <v>5160</v>
      </c>
      <c r="L875" s="280" t="s">
        <v>1321</v>
      </c>
    </row>
    <row r="876" spans="1:12" hidden="1">
      <c r="A876" s="298" t="s">
        <v>1556</v>
      </c>
      <c r="B876" s="288" t="s">
        <v>323</v>
      </c>
      <c r="C876" s="288" t="s">
        <v>1383</v>
      </c>
      <c r="D876" s="288" t="s">
        <v>18</v>
      </c>
      <c r="E876" s="288" t="s">
        <v>813</v>
      </c>
      <c r="F876" s="270" t="s">
        <v>809</v>
      </c>
      <c r="G876" s="270" t="s">
        <v>347</v>
      </c>
      <c r="H876" s="270" t="s">
        <v>805</v>
      </c>
      <c r="I876" s="270" t="s">
        <v>804</v>
      </c>
      <c r="J876" s="270">
        <v>2024</v>
      </c>
      <c r="K876" s="304">
        <v>860</v>
      </c>
      <c r="L876" s="280" t="s">
        <v>1557</v>
      </c>
    </row>
    <row r="877" spans="1:12" hidden="1">
      <c r="A877" s="297" t="s">
        <v>66</v>
      </c>
      <c r="B877" s="290" t="s">
        <v>107</v>
      </c>
      <c r="C877" s="290" t="s">
        <v>18</v>
      </c>
      <c r="D877" s="290" t="s">
        <v>13</v>
      </c>
      <c r="E877" s="290" t="s">
        <v>18</v>
      </c>
      <c r="F877" s="271" t="s">
        <v>1095</v>
      </c>
      <c r="G877" s="271" t="s">
        <v>347</v>
      </c>
      <c r="H877" s="271" t="s">
        <v>805</v>
      </c>
      <c r="I877" s="271" t="s">
        <v>804</v>
      </c>
      <c r="J877" s="271">
        <v>2024</v>
      </c>
      <c r="K877" s="300">
        <v>6296</v>
      </c>
      <c r="L877" s="282" t="s">
        <v>1050</v>
      </c>
    </row>
    <row r="878" spans="1:12" hidden="1">
      <c r="A878" s="297" t="s">
        <v>66</v>
      </c>
      <c r="B878" s="290" t="s">
        <v>107</v>
      </c>
      <c r="C878" s="290" t="s">
        <v>18</v>
      </c>
      <c r="D878" s="290" t="s">
        <v>13</v>
      </c>
      <c r="E878" s="290" t="s">
        <v>18</v>
      </c>
      <c r="F878" s="271" t="s">
        <v>1095</v>
      </c>
      <c r="G878" s="271" t="s">
        <v>347</v>
      </c>
      <c r="H878" s="271" t="s">
        <v>805</v>
      </c>
      <c r="I878" s="271" t="s">
        <v>804</v>
      </c>
      <c r="J878" s="271">
        <v>2024</v>
      </c>
      <c r="K878" s="300">
        <v>43723</v>
      </c>
      <c r="L878" s="282" t="s">
        <v>1050</v>
      </c>
    </row>
    <row r="879" spans="1:12" hidden="1">
      <c r="A879" s="297" t="s">
        <v>66</v>
      </c>
      <c r="B879" s="290" t="s">
        <v>273</v>
      </c>
      <c r="C879" s="290" t="s">
        <v>18</v>
      </c>
      <c r="D879" s="290" t="s">
        <v>13</v>
      </c>
      <c r="E879" s="290" t="s">
        <v>18</v>
      </c>
      <c r="F879" s="271" t="s">
        <v>1095</v>
      </c>
      <c r="G879" s="271" t="s">
        <v>347</v>
      </c>
      <c r="H879" s="271" t="s">
        <v>805</v>
      </c>
      <c r="I879" s="271" t="s">
        <v>804</v>
      </c>
      <c r="J879" s="271">
        <v>2024</v>
      </c>
      <c r="K879" s="344">
        <v>16221</v>
      </c>
      <c r="L879" s="282" t="s">
        <v>1050</v>
      </c>
    </row>
    <row r="880" spans="1:12" hidden="1">
      <c r="A880" s="297" t="s">
        <v>66</v>
      </c>
      <c r="B880" s="290" t="s">
        <v>107</v>
      </c>
      <c r="C880" s="290" t="s">
        <v>18</v>
      </c>
      <c r="D880" s="290" t="s">
        <v>13</v>
      </c>
      <c r="E880" s="290" t="s">
        <v>18</v>
      </c>
      <c r="F880" s="271" t="s">
        <v>1095</v>
      </c>
      <c r="G880" s="271" t="s">
        <v>347</v>
      </c>
      <c r="H880" s="271" t="s">
        <v>805</v>
      </c>
      <c r="I880" s="271" t="s">
        <v>804</v>
      </c>
      <c r="J880" s="271">
        <v>2024</v>
      </c>
      <c r="K880" s="300">
        <v>48965</v>
      </c>
      <c r="L880" s="282" t="s">
        <v>1050</v>
      </c>
    </row>
    <row r="881" spans="1:12" hidden="1">
      <c r="A881" s="297" t="s">
        <v>66</v>
      </c>
      <c r="B881" s="290" t="s">
        <v>107</v>
      </c>
      <c r="C881" s="290" t="s">
        <v>18</v>
      </c>
      <c r="D881" s="290" t="s">
        <v>13</v>
      </c>
      <c r="E881" s="290" t="s">
        <v>18</v>
      </c>
      <c r="F881" s="271" t="s">
        <v>1095</v>
      </c>
      <c r="G881" s="271" t="s">
        <v>347</v>
      </c>
      <c r="H881" s="271" t="s">
        <v>805</v>
      </c>
      <c r="I881" s="271" t="s">
        <v>804</v>
      </c>
      <c r="J881" s="271">
        <v>2024</v>
      </c>
      <c r="K881" s="300">
        <v>108409</v>
      </c>
      <c r="L881" s="282" t="s">
        <v>1050</v>
      </c>
    </row>
    <row r="882" spans="1:12" hidden="1">
      <c r="A882" s="297" t="s">
        <v>1558</v>
      </c>
      <c r="B882" s="290" t="s">
        <v>295</v>
      </c>
      <c r="C882" s="290" t="s">
        <v>18</v>
      </c>
      <c r="D882" s="290" t="s">
        <v>13</v>
      </c>
      <c r="E882" s="290" t="s">
        <v>18</v>
      </c>
      <c r="F882" s="271" t="s">
        <v>1095</v>
      </c>
      <c r="G882" s="271" t="s">
        <v>347</v>
      </c>
      <c r="H882" s="271" t="s">
        <v>805</v>
      </c>
      <c r="I882" s="271" t="s">
        <v>804</v>
      </c>
      <c r="J882" s="271">
        <v>2024</v>
      </c>
      <c r="K882" s="300">
        <v>53000</v>
      </c>
      <c r="L882" s="282" t="s">
        <v>1050</v>
      </c>
    </row>
    <row r="883" spans="1:12" hidden="1">
      <c r="A883" s="297" t="s">
        <v>1553</v>
      </c>
      <c r="B883" s="290" t="s">
        <v>107</v>
      </c>
      <c r="C883" s="290" t="s">
        <v>18</v>
      </c>
      <c r="D883" s="290" t="s">
        <v>57</v>
      </c>
      <c r="E883" s="290" t="s">
        <v>18</v>
      </c>
      <c r="F883" s="271" t="s">
        <v>1095</v>
      </c>
      <c r="G883" s="271" t="s">
        <v>347</v>
      </c>
      <c r="H883" s="271" t="s">
        <v>805</v>
      </c>
      <c r="I883" s="271" t="s">
        <v>804</v>
      </c>
      <c r="J883" s="271">
        <v>2024</v>
      </c>
      <c r="K883" s="300">
        <v>6000</v>
      </c>
      <c r="L883" s="282" t="s">
        <v>1050</v>
      </c>
    </row>
    <row r="884" spans="1:12" hidden="1">
      <c r="A884" s="297" t="s">
        <v>1559</v>
      </c>
      <c r="B884" s="290" t="s">
        <v>107</v>
      </c>
      <c r="C884" s="290" t="s">
        <v>18</v>
      </c>
      <c r="D884" s="290" t="s">
        <v>46</v>
      </c>
      <c r="E884" s="290" t="s">
        <v>18</v>
      </c>
      <c r="F884" s="271" t="s">
        <v>1095</v>
      </c>
      <c r="G884" s="271" t="s">
        <v>347</v>
      </c>
      <c r="H884" s="271" t="s">
        <v>805</v>
      </c>
      <c r="I884" s="271" t="s">
        <v>804</v>
      </c>
      <c r="J884" s="271">
        <v>2024</v>
      </c>
      <c r="K884" s="300">
        <v>7000</v>
      </c>
      <c r="L884" s="282" t="s">
        <v>1050</v>
      </c>
    </row>
    <row r="885" spans="1:12" hidden="1">
      <c r="A885" s="297" t="s">
        <v>1560</v>
      </c>
      <c r="B885" s="290" t="s">
        <v>295</v>
      </c>
      <c r="C885" s="290" t="s">
        <v>18</v>
      </c>
      <c r="D885" s="290" t="s">
        <v>13</v>
      </c>
      <c r="E885" s="290" t="s">
        <v>18</v>
      </c>
      <c r="F885" s="271" t="s">
        <v>1095</v>
      </c>
      <c r="G885" s="271" t="s">
        <v>347</v>
      </c>
      <c r="H885" s="271" t="s">
        <v>805</v>
      </c>
      <c r="I885" s="271" t="s">
        <v>804</v>
      </c>
      <c r="J885" s="271">
        <v>2024</v>
      </c>
      <c r="K885" s="300">
        <v>25000</v>
      </c>
      <c r="L885" s="282" t="s">
        <v>1050</v>
      </c>
    </row>
    <row r="886" spans="1:12" hidden="1">
      <c r="A886" s="297" t="s">
        <v>1560</v>
      </c>
      <c r="B886" s="290" t="s">
        <v>295</v>
      </c>
      <c r="C886" s="290" t="s">
        <v>18</v>
      </c>
      <c r="D886" s="290" t="s">
        <v>13</v>
      </c>
      <c r="E886" s="290" t="s">
        <v>18</v>
      </c>
      <c r="F886" s="271" t="s">
        <v>1095</v>
      </c>
      <c r="G886" s="271" t="s">
        <v>347</v>
      </c>
      <c r="H886" s="271" t="s">
        <v>805</v>
      </c>
      <c r="I886" s="271" t="s">
        <v>804</v>
      </c>
      <c r="J886" s="271">
        <v>2024</v>
      </c>
      <c r="K886" s="300">
        <v>30000</v>
      </c>
      <c r="L886" s="282" t="s">
        <v>1050</v>
      </c>
    </row>
    <row r="887" spans="1:12" hidden="1">
      <c r="A887" s="297" t="s">
        <v>1555</v>
      </c>
      <c r="B887" s="290" t="s">
        <v>107</v>
      </c>
      <c r="C887" s="290" t="s">
        <v>18</v>
      </c>
      <c r="D887" s="290" t="s">
        <v>46</v>
      </c>
      <c r="E887" s="290" t="s">
        <v>18</v>
      </c>
      <c r="F887" s="271" t="s">
        <v>1095</v>
      </c>
      <c r="G887" s="271" t="s">
        <v>347</v>
      </c>
      <c r="H887" s="271" t="s">
        <v>805</v>
      </c>
      <c r="I887" s="271" t="s">
        <v>804</v>
      </c>
      <c r="J887" s="271">
        <v>2024</v>
      </c>
      <c r="K887" s="300">
        <v>756</v>
      </c>
      <c r="L887" s="282" t="s">
        <v>1050</v>
      </c>
    </row>
    <row r="888" spans="1:12" hidden="1">
      <c r="A888" s="297" t="s">
        <v>66</v>
      </c>
      <c r="B888" s="290" t="s">
        <v>107</v>
      </c>
      <c r="C888" s="290" t="s">
        <v>18</v>
      </c>
      <c r="D888" s="290" t="s">
        <v>13</v>
      </c>
      <c r="E888" s="290" t="s">
        <v>18</v>
      </c>
      <c r="F888" s="271" t="s">
        <v>1095</v>
      </c>
      <c r="G888" s="271" t="s">
        <v>347</v>
      </c>
      <c r="H888" s="271" t="s">
        <v>805</v>
      </c>
      <c r="I888" s="271" t="s">
        <v>804</v>
      </c>
      <c r="J888" s="271">
        <v>2024</v>
      </c>
      <c r="K888" s="300">
        <v>4000</v>
      </c>
      <c r="L888" s="282" t="s">
        <v>1050</v>
      </c>
    </row>
    <row r="889" spans="1:12" hidden="1">
      <c r="A889" s="297" t="s">
        <v>1558</v>
      </c>
      <c r="B889" s="290" t="s">
        <v>295</v>
      </c>
      <c r="C889" s="290" t="s">
        <v>18</v>
      </c>
      <c r="D889" s="290" t="s">
        <v>13</v>
      </c>
      <c r="E889" s="290" t="s">
        <v>18</v>
      </c>
      <c r="F889" s="271" t="s">
        <v>1095</v>
      </c>
      <c r="G889" s="271" t="s">
        <v>347</v>
      </c>
      <c r="H889" s="271" t="s">
        <v>805</v>
      </c>
      <c r="I889" s="271" t="s">
        <v>804</v>
      </c>
      <c r="J889" s="271">
        <v>2024</v>
      </c>
      <c r="K889" s="300">
        <v>10000</v>
      </c>
      <c r="L889" s="282" t="s">
        <v>1050</v>
      </c>
    </row>
    <row r="890" spans="1:12" hidden="1">
      <c r="A890" s="297" t="s">
        <v>1556</v>
      </c>
      <c r="B890" s="290" t="s">
        <v>107</v>
      </c>
      <c r="C890" s="290" t="s">
        <v>1379</v>
      </c>
      <c r="D890" s="290" t="s">
        <v>46</v>
      </c>
      <c r="E890" s="290" t="s">
        <v>18</v>
      </c>
      <c r="F890" s="271" t="s">
        <v>1095</v>
      </c>
      <c r="G890" s="271" t="s">
        <v>347</v>
      </c>
      <c r="H890" s="271" t="s">
        <v>805</v>
      </c>
      <c r="I890" s="271" t="s">
        <v>804</v>
      </c>
      <c r="J890" s="271">
        <v>2024</v>
      </c>
      <c r="K890" s="300">
        <v>4128</v>
      </c>
      <c r="L890" s="282" t="s">
        <v>1050</v>
      </c>
    </row>
    <row r="891" spans="1:12" hidden="1">
      <c r="A891" s="297" t="s">
        <v>1556</v>
      </c>
      <c r="B891" s="290" t="s">
        <v>107</v>
      </c>
      <c r="C891" s="290" t="s">
        <v>1380</v>
      </c>
      <c r="D891" s="290" t="s">
        <v>57</v>
      </c>
      <c r="E891" s="290" t="s">
        <v>18</v>
      </c>
      <c r="F891" s="271" t="s">
        <v>1095</v>
      </c>
      <c r="G891" s="271" t="s">
        <v>347</v>
      </c>
      <c r="H891" s="271" t="s">
        <v>805</v>
      </c>
      <c r="I891" s="271" t="s">
        <v>804</v>
      </c>
      <c r="J891" s="271">
        <v>2024</v>
      </c>
      <c r="K891" s="300">
        <v>2064</v>
      </c>
      <c r="L891" s="282" t="s">
        <v>1050</v>
      </c>
    </row>
    <row r="892" spans="1:12" hidden="1">
      <c r="A892" s="297" t="s">
        <v>1556</v>
      </c>
      <c r="B892" s="290" t="s">
        <v>107</v>
      </c>
      <c r="C892" s="290" t="s">
        <v>1381</v>
      </c>
      <c r="D892" s="290" t="s">
        <v>57</v>
      </c>
      <c r="E892" s="290" t="s">
        <v>18</v>
      </c>
      <c r="F892" s="271" t="s">
        <v>1095</v>
      </c>
      <c r="G892" s="271" t="s">
        <v>347</v>
      </c>
      <c r="H892" s="271" t="s">
        <v>805</v>
      </c>
      <c r="I892" s="271" t="s">
        <v>804</v>
      </c>
      <c r="J892" s="271">
        <v>2024</v>
      </c>
      <c r="K892" s="300">
        <v>688</v>
      </c>
      <c r="L892" s="282" t="s">
        <v>1050</v>
      </c>
    </row>
    <row r="893" spans="1:12" hidden="1">
      <c r="A893" s="297" t="s">
        <v>1556</v>
      </c>
      <c r="B893" s="290" t="s">
        <v>107</v>
      </c>
      <c r="C893" s="290" t="s">
        <v>1382</v>
      </c>
      <c r="D893" s="290" t="s">
        <v>46</v>
      </c>
      <c r="E893" s="290" t="s">
        <v>18</v>
      </c>
      <c r="F893" s="271" t="s">
        <v>1095</v>
      </c>
      <c r="G893" s="271" t="s">
        <v>347</v>
      </c>
      <c r="H893" s="271" t="s">
        <v>805</v>
      </c>
      <c r="I893" s="271" t="s">
        <v>804</v>
      </c>
      <c r="J893" s="271">
        <v>2024</v>
      </c>
      <c r="K893" s="300">
        <v>4128</v>
      </c>
      <c r="L893" s="282" t="s">
        <v>1050</v>
      </c>
    </row>
    <row r="894" spans="1:12" hidden="1">
      <c r="A894" s="297" t="s">
        <v>1556</v>
      </c>
      <c r="B894" s="290" t="s">
        <v>107</v>
      </c>
      <c r="C894" s="290" t="s">
        <v>1383</v>
      </c>
      <c r="D894" s="290" t="s">
        <v>46</v>
      </c>
      <c r="E894" s="290" t="s">
        <v>18</v>
      </c>
      <c r="F894" s="271" t="s">
        <v>1095</v>
      </c>
      <c r="G894" s="271" t="s">
        <v>347</v>
      </c>
      <c r="H894" s="271" t="s">
        <v>805</v>
      </c>
      <c r="I894" s="271" t="s">
        <v>804</v>
      </c>
      <c r="J894" s="271">
        <v>2024</v>
      </c>
      <c r="K894" s="300">
        <v>688</v>
      </c>
      <c r="L894" s="282" t="s">
        <v>1050</v>
      </c>
    </row>
    <row r="895" spans="1:12" hidden="1">
      <c r="A895" s="297" t="s">
        <v>1556</v>
      </c>
      <c r="B895" s="290" t="s">
        <v>107</v>
      </c>
      <c r="C895" s="290" t="s">
        <v>1384</v>
      </c>
      <c r="D895" s="290" t="s">
        <v>13</v>
      </c>
      <c r="E895" s="290" t="s">
        <v>18</v>
      </c>
      <c r="F895" s="271" t="s">
        <v>1095</v>
      </c>
      <c r="G895" s="271" t="s">
        <v>347</v>
      </c>
      <c r="H895" s="271" t="s">
        <v>805</v>
      </c>
      <c r="I895" s="271" t="s">
        <v>804</v>
      </c>
      <c r="J895" s="271">
        <v>2024</v>
      </c>
      <c r="K895" s="300">
        <v>2924</v>
      </c>
      <c r="L895" s="282" t="s">
        <v>1050</v>
      </c>
    </row>
    <row r="896" spans="1:12" hidden="1">
      <c r="A896" s="291">
        <v>900</v>
      </c>
      <c r="B896" s="292" t="s">
        <v>107</v>
      </c>
      <c r="C896" s="292" t="s">
        <v>18</v>
      </c>
      <c r="D896" s="292" t="s">
        <v>13</v>
      </c>
      <c r="E896" s="292" t="s">
        <v>18</v>
      </c>
      <c r="F896" s="272" t="s">
        <v>809</v>
      </c>
      <c r="G896" s="272" t="s">
        <v>347</v>
      </c>
      <c r="H896" s="272" t="s">
        <v>805</v>
      </c>
      <c r="I896" s="272" t="s">
        <v>804</v>
      </c>
      <c r="J896" s="272">
        <v>2024</v>
      </c>
      <c r="K896" s="301">
        <v>6296</v>
      </c>
      <c r="L896" s="281" t="s">
        <v>1050</v>
      </c>
    </row>
    <row r="897" spans="1:12" hidden="1">
      <c r="A897" s="291">
        <v>900</v>
      </c>
      <c r="B897" s="292" t="s">
        <v>107</v>
      </c>
      <c r="C897" s="292" t="s">
        <v>18</v>
      </c>
      <c r="D897" s="292" t="s">
        <v>13</v>
      </c>
      <c r="E897" s="292" t="s">
        <v>18</v>
      </c>
      <c r="F897" s="272" t="s">
        <v>809</v>
      </c>
      <c r="G897" s="272" t="s">
        <v>347</v>
      </c>
      <c r="H897" s="272" t="s">
        <v>805</v>
      </c>
      <c r="I897" s="272" t="s">
        <v>804</v>
      </c>
      <c r="J897" s="272">
        <v>2024</v>
      </c>
      <c r="K897" s="301">
        <v>43723</v>
      </c>
      <c r="L897" s="281" t="s">
        <v>1050</v>
      </c>
    </row>
    <row r="898" spans="1:12">
      <c r="A898" s="291">
        <v>900</v>
      </c>
      <c r="B898" s="292" t="s">
        <v>273</v>
      </c>
      <c r="C898" s="292" t="s">
        <v>18</v>
      </c>
      <c r="D898" s="292" t="s">
        <v>13</v>
      </c>
      <c r="E898" s="292" t="s">
        <v>18</v>
      </c>
      <c r="F898" s="272" t="s">
        <v>809</v>
      </c>
      <c r="G898" s="272" t="s">
        <v>347</v>
      </c>
      <c r="H898" s="272" t="s">
        <v>805</v>
      </c>
      <c r="I898" s="272" t="s">
        <v>804</v>
      </c>
      <c r="J898" s="272">
        <v>2024</v>
      </c>
      <c r="K898" s="301">
        <v>16221</v>
      </c>
      <c r="L898" s="281" t="s">
        <v>1050</v>
      </c>
    </row>
    <row r="899" spans="1:12" hidden="1">
      <c r="A899" s="291">
        <v>900</v>
      </c>
      <c r="B899" s="292" t="s">
        <v>107</v>
      </c>
      <c r="C899" s="292" t="s">
        <v>18</v>
      </c>
      <c r="D899" s="292" t="s">
        <v>13</v>
      </c>
      <c r="E899" s="292" t="s">
        <v>18</v>
      </c>
      <c r="F899" s="272" t="s">
        <v>809</v>
      </c>
      <c r="G899" s="272" t="s">
        <v>347</v>
      </c>
      <c r="H899" s="272" t="s">
        <v>805</v>
      </c>
      <c r="I899" s="272" t="s">
        <v>804</v>
      </c>
      <c r="J899" s="272">
        <v>2024</v>
      </c>
      <c r="K899" s="301">
        <v>48965</v>
      </c>
      <c r="L899" s="281" t="s">
        <v>1050</v>
      </c>
    </row>
    <row r="900" spans="1:12" hidden="1">
      <c r="A900" s="291">
        <v>900</v>
      </c>
      <c r="B900" s="292" t="s">
        <v>107</v>
      </c>
      <c r="C900" s="292" t="s">
        <v>18</v>
      </c>
      <c r="D900" s="292" t="s">
        <v>13</v>
      </c>
      <c r="E900" s="292" t="s">
        <v>18</v>
      </c>
      <c r="F900" s="272" t="s">
        <v>809</v>
      </c>
      <c r="G900" s="272" t="s">
        <v>347</v>
      </c>
      <c r="H900" s="272" t="s">
        <v>805</v>
      </c>
      <c r="I900" s="272" t="s">
        <v>804</v>
      </c>
      <c r="J900" s="272">
        <v>2024</v>
      </c>
      <c r="K900" s="301">
        <v>108409</v>
      </c>
      <c r="L900" s="281" t="s">
        <v>1050</v>
      </c>
    </row>
    <row r="901" spans="1:12" hidden="1">
      <c r="A901" s="291">
        <v>900</v>
      </c>
      <c r="B901" s="292" t="s">
        <v>295</v>
      </c>
      <c r="C901" s="292" t="s">
        <v>18</v>
      </c>
      <c r="D901" s="292" t="s">
        <v>13</v>
      </c>
      <c r="E901" s="292" t="s">
        <v>18</v>
      </c>
      <c r="F901" s="272" t="s">
        <v>809</v>
      </c>
      <c r="G901" s="272" t="s">
        <v>347</v>
      </c>
      <c r="H901" s="272" t="s">
        <v>805</v>
      </c>
      <c r="I901" s="272" t="s">
        <v>804</v>
      </c>
      <c r="J901" s="272">
        <v>2024</v>
      </c>
      <c r="K901" s="301">
        <v>53000</v>
      </c>
      <c r="L901" s="281" t="s">
        <v>1050</v>
      </c>
    </row>
    <row r="902" spans="1:12" hidden="1">
      <c r="A902" s="291">
        <v>900</v>
      </c>
      <c r="B902" s="292" t="s">
        <v>107</v>
      </c>
      <c r="C902" s="292" t="s">
        <v>18</v>
      </c>
      <c r="D902" s="292" t="s">
        <v>57</v>
      </c>
      <c r="E902" s="292" t="s">
        <v>18</v>
      </c>
      <c r="F902" s="272" t="s">
        <v>809</v>
      </c>
      <c r="G902" s="272" t="s">
        <v>347</v>
      </c>
      <c r="H902" s="272" t="s">
        <v>805</v>
      </c>
      <c r="I902" s="272" t="s">
        <v>804</v>
      </c>
      <c r="J902" s="272">
        <v>2024</v>
      </c>
      <c r="K902" s="301">
        <v>6000</v>
      </c>
      <c r="L902" s="281" t="s">
        <v>1050</v>
      </c>
    </row>
    <row r="903" spans="1:12" hidden="1">
      <c r="A903" s="291">
        <v>900</v>
      </c>
      <c r="B903" s="292" t="s">
        <v>107</v>
      </c>
      <c r="C903" s="292" t="s">
        <v>18</v>
      </c>
      <c r="D903" s="292" t="s">
        <v>46</v>
      </c>
      <c r="E903" s="292" t="s">
        <v>18</v>
      </c>
      <c r="F903" s="272" t="s">
        <v>809</v>
      </c>
      <c r="G903" s="272" t="s">
        <v>347</v>
      </c>
      <c r="H903" s="272" t="s">
        <v>805</v>
      </c>
      <c r="I903" s="272" t="s">
        <v>804</v>
      </c>
      <c r="J903" s="272">
        <v>2024</v>
      </c>
      <c r="K903" s="301">
        <v>7000</v>
      </c>
      <c r="L903" s="281" t="s">
        <v>1050</v>
      </c>
    </row>
    <row r="904" spans="1:12" hidden="1">
      <c r="A904" s="291">
        <v>900</v>
      </c>
      <c r="B904" s="292" t="s">
        <v>295</v>
      </c>
      <c r="C904" s="292" t="s">
        <v>18</v>
      </c>
      <c r="D904" s="292" t="s">
        <v>13</v>
      </c>
      <c r="E904" s="292" t="s">
        <v>18</v>
      </c>
      <c r="F904" s="272" t="s">
        <v>809</v>
      </c>
      <c r="G904" s="272" t="s">
        <v>347</v>
      </c>
      <c r="H904" s="272" t="s">
        <v>805</v>
      </c>
      <c r="I904" s="272" t="s">
        <v>804</v>
      </c>
      <c r="J904" s="272">
        <v>2024</v>
      </c>
      <c r="K904" s="301">
        <v>25000</v>
      </c>
      <c r="L904" s="281" t="s">
        <v>1050</v>
      </c>
    </row>
    <row r="905" spans="1:12" hidden="1">
      <c r="A905" s="291">
        <v>900</v>
      </c>
      <c r="B905" s="292" t="s">
        <v>295</v>
      </c>
      <c r="C905" s="292" t="s">
        <v>18</v>
      </c>
      <c r="D905" s="292" t="s">
        <v>13</v>
      </c>
      <c r="E905" s="292" t="s">
        <v>18</v>
      </c>
      <c r="F905" s="272" t="s">
        <v>809</v>
      </c>
      <c r="G905" s="272" t="s">
        <v>347</v>
      </c>
      <c r="H905" s="272" t="s">
        <v>805</v>
      </c>
      <c r="I905" s="272" t="s">
        <v>804</v>
      </c>
      <c r="J905" s="272">
        <v>2024</v>
      </c>
      <c r="K905" s="301">
        <v>30000</v>
      </c>
      <c r="L905" s="281" t="s">
        <v>1050</v>
      </c>
    </row>
    <row r="906" spans="1:12" hidden="1">
      <c r="A906" s="291">
        <v>900</v>
      </c>
      <c r="B906" s="292" t="s">
        <v>107</v>
      </c>
      <c r="C906" s="292" t="s">
        <v>18</v>
      </c>
      <c r="D906" s="292" t="s">
        <v>46</v>
      </c>
      <c r="E906" s="292" t="s">
        <v>18</v>
      </c>
      <c r="F906" s="272" t="s">
        <v>809</v>
      </c>
      <c r="G906" s="272" t="s">
        <v>347</v>
      </c>
      <c r="H906" s="272" t="s">
        <v>805</v>
      </c>
      <c r="I906" s="272" t="s">
        <v>804</v>
      </c>
      <c r="J906" s="272">
        <v>2024</v>
      </c>
      <c r="K906" s="301">
        <v>756</v>
      </c>
      <c r="L906" s="281" t="s">
        <v>1050</v>
      </c>
    </row>
    <row r="907" spans="1:12" hidden="1">
      <c r="A907" s="291">
        <v>900</v>
      </c>
      <c r="B907" s="292" t="s">
        <v>107</v>
      </c>
      <c r="C907" s="292" t="s">
        <v>18</v>
      </c>
      <c r="D907" s="292" t="s">
        <v>13</v>
      </c>
      <c r="E907" s="292" t="s">
        <v>18</v>
      </c>
      <c r="F907" s="272" t="s">
        <v>809</v>
      </c>
      <c r="G907" s="272" t="s">
        <v>347</v>
      </c>
      <c r="H907" s="272" t="s">
        <v>805</v>
      </c>
      <c r="I907" s="272" t="s">
        <v>804</v>
      </c>
      <c r="J907" s="272">
        <v>2024</v>
      </c>
      <c r="K907" s="301">
        <v>4000</v>
      </c>
      <c r="L907" s="281" t="s">
        <v>1050</v>
      </c>
    </row>
    <row r="908" spans="1:12" hidden="1">
      <c r="A908" s="291">
        <v>900</v>
      </c>
      <c r="B908" s="292" t="s">
        <v>295</v>
      </c>
      <c r="C908" s="292" t="s">
        <v>18</v>
      </c>
      <c r="D908" s="292" t="s">
        <v>13</v>
      </c>
      <c r="E908" s="292" t="s">
        <v>18</v>
      </c>
      <c r="F908" s="272" t="s">
        <v>809</v>
      </c>
      <c r="G908" s="272" t="s">
        <v>347</v>
      </c>
      <c r="H908" s="272" t="s">
        <v>805</v>
      </c>
      <c r="I908" s="272" t="s">
        <v>804</v>
      </c>
      <c r="J908" s="272">
        <v>2024</v>
      </c>
      <c r="K908" s="301">
        <v>10000</v>
      </c>
      <c r="L908" s="281" t="s">
        <v>1050</v>
      </c>
    </row>
    <row r="909" spans="1:12" hidden="1">
      <c r="A909" s="291">
        <v>900</v>
      </c>
      <c r="B909" s="292" t="s">
        <v>107</v>
      </c>
      <c r="C909" s="292" t="s">
        <v>1379</v>
      </c>
      <c r="D909" s="292" t="s">
        <v>46</v>
      </c>
      <c r="E909" s="292" t="s">
        <v>18</v>
      </c>
      <c r="F909" s="272" t="s">
        <v>809</v>
      </c>
      <c r="G909" s="272" t="s">
        <v>347</v>
      </c>
      <c r="H909" s="272" t="s">
        <v>805</v>
      </c>
      <c r="I909" s="272" t="s">
        <v>804</v>
      </c>
      <c r="J909" s="272">
        <v>2024</v>
      </c>
      <c r="K909" s="301">
        <v>4128</v>
      </c>
      <c r="L909" s="281" t="s">
        <v>1050</v>
      </c>
    </row>
    <row r="910" spans="1:12" hidden="1">
      <c r="A910" s="291">
        <v>900</v>
      </c>
      <c r="B910" s="292" t="s">
        <v>107</v>
      </c>
      <c r="C910" s="292" t="s">
        <v>1380</v>
      </c>
      <c r="D910" s="292" t="s">
        <v>57</v>
      </c>
      <c r="E910" s="292" t="s">
        <v>18</v>
      </c>
      <c r="F910" s="272" t="s">
        <v>809</v>
      </c>
      <c r="G910" s="272" t="s">
        <v>347</v>
      </c>
      <c r="H910" s="272" t="s">
        <v>805</v>
      </c>
      <c r="I910" s="272" t="s">
        <v>804</v>
      </c>
      <c r="J910" s="272">
        <v>2024</v>
      </c>
      <c r="K910" s="301">
        <v>2064</v>
      </c>
      <c r="L910" s="281" t="s">
        <v>1050</v>
      </c>
    </row>
    <row r="911" spans="1:12" hidden="1">
      <c r="A911" s="291">
        <v>900</v>
      </c>
      <c r="B911" s="292" t="s">
        <v>107</v>
      </c>
      <c r="C911" s="292" t="s">
        <v>1381</v>
      </c>
      <c r="D911" s="292" t="s">
        <v>57</v>
      </c>
      <c r="E911" s="292" t="s">
        <v>18</v>
      </c>
      <c r="F911" s="272" t="s">
        <v>809</v>
      </c>
      <c r="G911" s="272" t="s">
        <v>347</v>
      </c>
      <c r="H911" s="272" t="s">
        <v>805</v>
      </c>
      <c r="I911" s="272" t="s">
        <v>804</v>
      </c>
      <c r="J911" s="272">
        <v>2024</v>
      </c>
      <c r="K911" s="301">
        <v>688</v>
      </c>
      <c r="L911" s="281" t="s">
        <v>1050</v>
      </c>
    </row>
    <row r="912" spans="1:12" hidden="1">
      <c r="A912" s="291">
        <v>900</v>
      </c>
      <c r="B912" s="292" t="s">
        <v>107</v>
      </c>
      <c r="C912" s="292" t="s">
        <v>1382</v>
      </c>
      <c r="D912" s="292" t="s">
        <v>46</v>
      </c>
      <c r="E912" s="292" t="s">
        <v>18</v>
      </c>
      <c r="F912" s="272" t="s">
        <v>809</v>
      </c>
      <c r="G912" s="272" t="s">
        <v>347</v>
      </c>
      <c r="H912" s="272" t="s">
        <v>805</v>
      </c>
      <c r="I912" s="272" t="s">
        <v>804</v>
      </c>
      <c r="J912" s="272">
        <v>2024</v>
      </c>
      <c r="K912" s="301">
        <v>4128</v>
      </c>
      <c r="L912" s="281" t="s">
        <v>1050</v>
      </c>
    </row>
    <row r="913" spans="1:12" hidden="1">
      <c r="A913" s="291">
        <v>900</v>
      </c>
      <c r="B913" s="292" t="s">
        <v>107</v>
      </c>
      <c r="C913" s="292" t="s">
        <v>1383</v>
      </c>
      <c r="D913" s="292" t="s">
        <v>46</v>
      </c>
      <c r="E913" s="292" t="s">
        <v>18</v>
      </c>
      <c r="F913" s="272" t="s">
        <v>809</v>
      </c>
      <c r="G913" s="272" t="s">
        <v>347</v>
      </c>
      <c r="H913" s="272" t="s">
        <v>805</v>
      </c>
      <c r="I913" s="272" t="s">
        <v>804</v>
      </c>
      <c r="J913" s="272">
        <v>2024</v>
      </c>
      <c r="K913" s="301">
        <v>688</v>
      </c>
      <c r="L913" s="281" t="s">
        <v>1050</v>
      </c>
    </row>
    <row r="914" spans="1:12" ht="13.5" hidden="1" thickBot="1">
      <c r="A914" s="291">
        <v>900</v>
      </c>
      <c r="B914" s="313" t="s">
        <v>107</v>
      </c>
      <c r="C914" s="313" t="s">
        <v>1384</v>
      </c>
      <c r="D914" s="313" t="s">
        <v>13</v>
      </c>
      <c r="E914" s="313" t="s">
        <v>18</v>
      </c>
      <c r="F914" s="314" t="s">
        <v>809</v>
      </c>
      <c r="G914" s="314" t="s">
        <v>347</v>
      </c>
      <c r="H914" s="314" t="s">
        <v>805</v>
      </c>
      <c r="I914" s="314" t="s">
        <v>804</v>
      </c>
      <c r="J914" s="314">
        <v>2024</v>
      </c>
      <c r="K914" s="315">
        <v>2924</v>
      </c>
      <c r="L914" s="316" t="s">
        <v>1050</v>
      </c>
    </row>
    <row r="915" spans="1:12" hidden="1">
      <c r="A915" s="298" t="s">
        <v>1561</v>
      </c>
      <c r="B915" s="288" t="s">
        <v>323</v>
      </c>
      <c r="C915" s="288" t="s">
        <v>18</v>
      </c>
      <c r="D915" s="288" t="s">
        <v>18</v>
      </c>
      <c r="E915" s="288" t="s">
        <v>305</v>
      </c>
      <c r="F915" s="270" t="s">
        <v>809</v>
      </c>
      <c r="G915" s="270" t="s">
        <v>347</v>
      </c>
      <c r="H915" s="270" t="s">
        <v>805</v>
      </c>
      <c r="I915" s="270" t="s">
        <v>804</v>
      </c>
      <c r="J915" s="270">
        <v>2024</v>
      </c>
      <c r="K915" s="304">
        <v>160741.20000000001</v>
      </c>
      <c r="L915" s="280" t="s">
        <v>1160</v>
      </c>
    </row>
    <row r="916" spans="1:12" hidden="1">
      <c r="A916" s="298" t="s">
        <v>1562</v>
      </c>
      <c r="B916" s="288" t="s">
        <v>323</v>
      </c>
      <c r="C916" s="288" t="s">
        <v>18</v>
      </c>
      <c r="D916" s="288" t="s">
        <v>18</v>
      </c>
      <c r="E916" s="288" t="s">
        <v>305</v>
      </c>
      <c r="F916" s="270" t="s">
        <v>809</v>
      </c>
      <c r="G916" s="270" t="s">
        <v>347</v>
      </c>
      <c r="H916" s="270" t="s">
        <v>805</v>
      </c>
      <c r="I916" s="270" t="s">
        <v>804</v>
      </c>
      <c r="J916" s="270">
        <v>2024</v>
      </c>
      <c r="K916" s="304">
        <v>33524.640000000007</v>
      </c>
      <c r="L916" s="280" t="s">
        <v>1161</v>
      </c>
    </row>
    <row r="917" spans="1:12" hidden="1">
      <c r="A917" s="298" t="s">
        <v>1563</v>
      </c>
      <c r="B917" s="288" t="s">
        <v>323</v>
      </c>
      <c r="C917" s="288" t="s">
        <v>18</v>
      </c>
      <c r="D917" s="288" t="s">
        <v>18</v>
      </c>
      <c r="E917" s="288" t="s">
        <v>305</v>
      </c>
      <c r="F917" s="270" t="s">
        <v>809</v>
      </c>
      <c r="G917" s="270" t="s">
        <v>347</v>
      </c>
      <c r="H917" s="270" t="s">
        <v>805</v>
      </c>
      <c r="I917" s="270" t="s">
        <v>804</v>
      </c>
      <c r="J917" s="270">
        <v>2024</v>
      </c>
      <c r="K917" s="304">
        <v>72056.400000000009</v>
      </c>
      <c r="L917" s="280" t="s">
        <v>1162</v>
      </c>
    </row>
    <row r="918" spans="1:12" hidden="1">
      <c r="A918" s="298" t="s">
        <v>1564</v>
      </c>
      <c r="B918" s="288" t="s">
        <v>323</v>
      </c>
      <c r="C918" s="288" t="s">
        <v>18</v>
      </c>
      <c r="D918" s="288" t="s">
        <v>18</v>
      </c>
      <c r="E918" s="288" t="s">
        <v>305</v>
      </c>
      <c r="F918" s="270" t="s">
        <v>809</v>
      </c>
      <c r="G918" s="270" t="s">
        <v>347</v>
      </c>
      <c r="H918" s="270" t="s">
        <v>805</v>
      </c>
      <c r="I918" s="270" t="s">
        <v>804</v>
      </c>
      <c r="J918" s="270">
        <v>2024</v>
      </c>
      <c r="K918" s="304">
        <v>30046</v>
      </c>
      <c r="L918" s="280" t="s">
        <v>1163</v>
      </c>
    </row>
    <row r="919" spans="1:12" hidden="1">
      <c r="A919" s="298" t="s">
        <v>1565</v>
      </c>
      <c r="B919" s="288" t="s">
        <v>323</v>
      </c>
      <c r="C919" s="288" t="s">
        <v>18</v>
      </c>
      <c r="D919" s="288" t="s">
        <v>18</v>
      </c>
      <c r="E919" s="288" t="s">
        <v>813</v>
      </c>
      <c r="F919" s="270" t="s">
        <v>809</v>
      </c>
      <c r="G919" s="270" t="s">
        <v>347</v>
      </c>
      <c r="H919" s="270" t="s">
        <v>805</v>
      </c>
      <c r="I919" s="270" t="s">
        <v>804</v>
      </c>
      <c r="J919" s="270">
        <v>2024</v>
      </c>
      <c r="K919" s="304">
        <v>33000</v>
      </c>
      <c r="L919" s="280" t="s">
        <v>1164</v>
      </c>
    </row>
    <row r="920" spans="1:12" hidden="1">
      <c r="A920" s="298" t="s">
        <v>1566</v>
      </c>
      <c r="B920" s="288" t="s">
        <v>323</v>
      </c>
      <c r="C920" s="288" t="s">
        <v>18</v>
      </c>
      <c r="D920" s="288" t="s">
        <v>18</v>
      </c>
      <c r="E920" s="288" t="s">
        <v>813</v>
      </c>
      <c r="F920" s="270" t="s">
        <v>809</v>
      </c>
      <c r="G920" s="270" t="s">
        <v>347</v>
      </c>
      <c r="H920" s="270" t="s">
        <v>805</v>
      </c>
      <c r="I920" s="270" t="s">
        <v>804</v>
      </c>
      <c r="J920" s="270">
        <v>2024</v>
      </c>
      <c r="K920" s="304">
        <v>7000</v>
      </c>
      <c r="L920" s="280" t="s">
        <v>1165</v>
      </c>
    </row>
    <row r="921" spans="1:12" hidden="1">
      <c r="A921" s="298" t="s">
        <v>1566</v>
      </c>
      <c r="B921" s="288" t="s">
        <v>323</v>
      </c>
      <c r="C921" s="288" t="s">
        <v>18</v>
      </c>
      <c r="D921" s="288" t="s">
        <v>18</v>
      </c>
      <c r="E921" s="288" t="s">
        <v>813</v>
      </c>
      <c r="F921" s="270" t="s">
        <v>809</v>
      </c>
      <c r="G921" s="270" t="s">
        <v>347</v>
      </c>
      <c r="H921" s="270" t="s">
        <v>805</v>
      </c>
      <c r="I921" s="270" t="s">
        <v>804</v>
      </c>
      <c r="J921" s="270">
        <v>2024</v>
      </c>
      <c r="K921" s="304">
        <v>1800</v>
      </c>
      <c r="L921" s="280" t="s">
        <v>1166</v>
      </c>
    </row>
    <row r="922" spans="1:12" hidden="1">
      <c r="A922" s="298" t="s">
        <v>1566</v>
      </c>
      <c r="B922" s="288" t="s">
        <v>323</v>
      </c>
      <c r="C922" s="288" t="s">
        <v>18</v>
      </c>
      <c r="D922" s="288" t="s">
        <v>18</v>
      </c>
      <c r="E922" s="288" t="s">
        <v>813</v>
      </c>
      <c r="F922" s="270" t="s">
        <v>809</v>
      </c>
      <c r="G922" s="270" t="s">
        <v>347</v>
      </c>
      <c r="H922" s="270" t="s">
        <v>805</v>
      </c>
      <c r="I922" s="270" t="s">
        <v>804</v>
      </c>
      <c r="J922" s="270">
        <v>2024</v>
      </c>
      <c r="K922" s="304">
        <v>2100</v>
      </c>
      <c r="L922" s="280" t="s">
        <v>1167</v>
      </c>
    </row>
    <row r="923" spans="1:12" hidden="1">
      <c r="A923" s="298" t="s">
        <v>1566</v>
      </c>
      <c r="B923" s="288" t="s">
        <v>323</v>
      </c>
      <c r="C923" s="288" t="s">
        <v>18</v>
      </c>
      <c r="D923" s="288" t="s">
        <v>18</v>
      </c>
      <c r="E923" s="288" t="s">
        <v>813</v>
      </c>
      <c r="F923" s="270" t="s">
        <v>809</v>
      </c>
      <c r="G923" s="270" t="s">
        <v>347</v>
      </c>
      <c r="H923" s="270" t="s">
        <v>805</v>
      </c>
      <c r="I923" s="270" t="s">
        <v>804</v>
      </c>
      <c r="J923" s="270">
        <v>2024</v>
      </c>
      <c r="K923" s="304">
        <v>5100</v>
      </c>
      <c r="L923" s="280" t="s">
        <v>1168</v>
      </c>
    </row>
    <row r="924" spans="1:12" hidden="1">
      <c r="A924" s="298" t="s">
        <v>1566</v>
      </c>
      <c r="B924" s="288" t="s">
        <v>323</v>
      </c>
      <c r="C924" s="288" t="s">
        <v>18</v>
      </c>
      <c r="D924" s="288" t="s">
        <v>18</v>
      </c>
      <c r="E924" s="288" t="s">
        <v>813</v>
      </c>
      <c r="F924" s="270" t="s">
        <v>809</v>
      </c>
      <c r="G924" s="270" t="s">
        <v>347</v>
      </c>
      <c r="H924" s="270" t="s">
        <v>805</v>
      </c>
      <c r="I924" s="270" t="s">
        <v>804</v>
      </c>
      <c r="J924" s="270">
        <v>2024</v>
      </c>
      <c r="K924" s="304">
        <v>7700</v>
      </c>
      <c r="L924" s="280" t="s">
        <v>1169</v>
      </c>
    </row>
    <row r="925" spans="1:12" hidden="1">
      <c r="A925" s="298" t="s">
        <v>1566</v>
      </c>
      <c r="B925" s="288" t="s">
        <v>323</v>
      </c>
      <c r="C925" s="288" t="s">
        <v>18</v>
      </c>
      <c r="D925" s="288" t="s">
        <v>18</v>
      </c>
      <c r="E925" s="288" t="s">
        <v>813</v>
      </c>
      <c r="F925" s="270" t="s">
        <v>809</v>
      </c>
      <c r="G925" s="270" t="s">
        <v>347</v>
      </c>
      <c r="H925" s="270" t="s">
        <v>805</v>
      </c>
      <c r="I925" s="270" t="s">
        <v>804</v>
      </c>
      <c r="J925" s="270">
        <v>2024</v>
      </c>
      <c r="K925" s="304">
        <v>950</v>
      </c>
      <c r="L925" s="280" t="s">
        <v>1170</v>
      </c>
    </row>
    <row r="926" spans="1:12" hidden="1">
      <c r="A926" s="298" t="s">
        <v>1566</v>
      </c>
      <c r="B926" s="288" t="s">
        <v>323</v>
      </c>
      <c r="C926" s="288" t="s">
        <v>18</v>
      </c>
      <c r="D926" s="288" t="s">
        <v>18</v>
      </c>
      <c r="E926" s="288" t="s">
        <v>813</v>
      </c>
      <c r="F926" s="270" t="s">
        <v>809</v>
      </c>
      <c r="G926" s="270" t="s">
        <v>347</v>
      </c>
      <c r="H926" s="270" t="s">
        <v>805</v>
      </c>
      <c r="I926" s="270" t="s">
        <v>804</v>
      </c>
      <c r="J926" s="270">
        <v>2024</v>
      </c>
      <c r="K926" s="304">
        <v>2600</v>
      </c>
      <c r="L926" s="280" t="s">
        <v>1171</v>
      </c>
    </row>
    <row r="927" spans="1:12" hidden="1">
      <c r="A927" s="298" t="s">
        <v>1566</v>
      </c>
      <c r="B927" s="288" t="s">
        <v>323</v>
      </c>
      <c r="C927" s="288" t="s">
        <v>18</v>
      </c>
      <c r="D927" s="288" t="s">
        <v>18</v>
      </c>
      <c r="E927" s="288" t="s">
        <v>813</v>
      </c>
      <c r="F927" s="270" t="s">
        <v>809</v>
      </c>
      <c r="G927" s="270" t="s">
        <v>347</v>
      </c>
      <c r="H927" s="270" t="s">
        <v>805</v>
      </c>
      <c r="I927" s="270" t="s">
        <v>804</v>
      </c>
      <c r="J927" s="270">
        <v>2024</v>
      </c>
      <c r="K927" s="304">
        <v>7950</v>
      </c>
      <c r="L927" s="280" t="s">
        <v>1172</v>
      </c>
    </row>
    <row r="928" spans="1:12" hidden="1">
      <c r="A928" s="298" t="s">
        <v>1566</v>
      </c>
      <c r="B928" s="288" t="s">
        <v>323</v>
      </c>
      <c r="C928" s="288" t="s">
        <v>18</v>
      </c>
      <c r="D928" s="288" t="s">
        <v>18</v>
      </c>
      <c r="E928" s="288" t="s">
        <v>813</v>
      </c>
      <c r="F928" s="270" t="s">
        <v>809</v>
      </c>
      <c r="G928" s="270" t="s">
        <v>347</v>
      </c>
      <c r="H928" s="270" t="s">
        <v>805</v>
      </c>
      <c r="I928" s="270" t="s">
        <v>804</v>
      </c>
      <c r="J928" s="270">
        <v>2024</v>
      </c>
      <c r="K928" s="304">
        <v>800</v>
      </c>
      <c r="L928" s="280" t="s">
        <v>1173</v>
      </c>
    </row>
    <row r="929" spans="1:12" hidden="1">
      <c r="A929" s="298" t="s">
        <v>1564</v>
      </c>
      <c r="B929" s="288" t="s">
        <v>323</v>
      </c>
      <c r="C929" s="288" t="s">
        <v>18</v>
      </c>
      <c r="D929" s="288" t="s">
        <v>18</v>
      </c>
      <c r="E929" s="288" t="s">
        <v>1421</v>
      </c>
      <c r="F929" s="270" t="s">
        <v>809</v>
      </c>
      <c r="G929" s="270" t="s">
        <v>347</v>
      </c>
      <c r="H929" s="270" t="s">
        <v>805</v>
      </c>
      <c r="I929" s="270" t="s">
        <v>804</v>
      </c>
      <c r="J929" s="270">
        <v>2024</v>
      </c>
      <c r="K929" s="304">
        <v>170</v>
      </c>
      <c r="L929" s="280" t="s">
        <v>1174</v>
      </c>
    </row>
    <row r="930" spans="1:12" hidden="1">
      <c r="A930" s="298" t="s">
        <v>1564</v>
      </c>
      <c r="B930" s="288" t="s">
        <v>314</v>
      </c>
      <c r="C930" s="288" t="s">
        <v>18</v>
      </c>
      <c r="D930" s="288" t="s">
        <v>18</v>
      </c>
      <c r="E930" s="288" t="s">
        <v>305</v>
      </c>
      <c r="F930" s="270" t="s">
        <v>809</v>
      </c>
      <c r="G930" s="270" t="s">
        <v>347</v>
      </c>
      <c r="H930" s="270" t="s">
        <v>805</v>
      </c>
      <c r="I930" s="270" t="s">
        <v>804</v>
      </c>
      <c r="J930" s="270">
        <v>2024</v>
      </c>
      <c r="K930" s="304">
        <v>2000</v>
      </c>
      <c r="L930" s="280" t="s">
        <v>1175</v>
      </c>
    </row>
    <row r="931" spans="1:12" hidden="1">
      <c r="A931" s="298" t="s">
        <v>1567</v>
      </c>
      <c r="B931" s="288" t="s">
        <v>323</v>
      </c>
      <c r="C931" s="288" t="s">
        <v>1385</v>
      </c>
      <c r="D931" s="288" t="s">
        <v>18</v>
      </c>
      <c r="E931" s="288" t="s">
        <v>813</v>
      </c>
      <c r="F931" s="270" t="s">
        <v>809</v>
      </c>
      <c r="G931" s="270" t="s">
        <v>347</v>
      </c>
      <c r="H931" s="270" t="s">
        <v>805</v>
      </c>
      <c r="I931" s="270" t="s">
        <v>804</v>
      </c>
      <c r="J931" s="270">
        <v>2024</v>
      </c>
      <c r="K931" s="304">
        <v>473</v>
      </c>
      <c r="L931" s="280" t="s">
        <v>1322</v>
      </c>
    </row>
    <row r="932" spans="1:12" hidden="1">
      <c r="A932" s="298" t="s">
        <v>1567</v>
      </c>
      <c r="B932" s="288" t="s">
        <v>323</v>
      </c>
      <c r="C932" s="288" t="s">
        <v>1386</v>
      </c>
      <c r="D932" s="288" t="s">
        <v>18</v>
      </c>
      <c r="E932" s="288" t="s">
        <v>813</v>
      </c>
      <c r="F932" s="270" t="s">
        <v>809</v>
      </c>
      <c r="G932" s="270" t="s">
        <v>347</v>
      </c>
      <c r="H932" s="270" t="s">
        <v>805</v>
      </c>
      <c r="I932" s="270" t="s">
        <v>804</v>
      </c>
      <c r="J932" s="270">
        <v>2024</v>
      </c>
      <c r="K932" s="304">
        <v>10320</v>
      </c>
      <c r="L932" s="280" t="s">
        <v>1323</v>
      </c>
    </row>
    <row r="933" spans="1:12" hidden="1">
      <c r="A933" s="298" t="s">
        <v>1567</v>
      </c>
      <c r="B933" s="288" t="s">
        <v>323</v>
      </c>
      <c r="C933" s="288" t="s">
        <v>1387</v>
      </c>
      <c r="D933" s="288" t="s">
        <v>18</v>
      </c>
      <c r="E933" s="288" t="s">
        <v>813</v>
      </c>
      <c r="F933" s="270" t="s">
        <v>809</v>
      </c>
      <c r="G933" s="270" t="s">
        <v>347</v>
      </c>
      <c r="H933" s="270" t="s">
        <v>805</v>
      </c>
      <c r="I933" s="270" t="s">
        <v>804</v>
      </c>
      <c r="J933" s="270">
        <v>2024</v>
      </c>
      <c r="K933" s="304">
        <v>1720</v>
      </c>
      <c r="L933" s="280" t="s">
        <v>1324</v>
      </c>
    </row>
    <row r="934" spans="1:12" hidden="1">
      <c r="A934" s="298" t="s">
        <v>1567</v>
      </c>
      <c r="B934" s="288" t="s">
        <v>323</v>
      </c>
      <c r="C934" s="288" t="s">
        <v>1388</v>
      </c>
      <c r="D934" s="288" t="s">
        <v>18</v>
      </c>
      <c r="E934" s="288" t="s">
        <v>813</v>
      </c>
      <c r="F934" s="270" t="s">
        <v>809</v>
      </c>
      <c r="G934" s="270" t="s">
        <v>347</v>
      </c>
      <c r="H934" s="270" t="s">
        <v>805</v>
      </c>
      <c r="I934" s="270" t="s">
        <v>804</v>
      </c>
      <c r="J934" s="270">
        <v>2024</v>
      </c>
      <c r="K934" s="304">
        <v>860</v>
      </c>
      <c r="L934" s="280" t="s">
        <v>1325</v>
      </c>
    </row>
    <row r="935" spans="1:12" hidden="1">
      <c r="A935" s="298" t="s">
        <v>1567</v>
      </c>
      <c r="B935" s="288" t="s">
        <v>323</v>
      </c>
      <c r="C935" s="288" t="s">
        <v>1389</v>
      </c>
      <c r="D935" s="288" t="s">
        <v>18</v>
      </c>
      <c r="E935" s="288" t="s">
        <v>813</v>
      </c>
      <c r="F935" s="270" t="s">
        <v>809</v>
      </c>
      <c r="G935" s="270" t="s">
        <v>347</v>
      </c>
      <c r="H935" s="270" t="s">
        <v>805</v>
      </c>
      <c r="I935" s="270" t="s">
        <v>804</v>
      </c>
      <c r="J935" s="270">
        <v>2024</v>
      </c>
      <c r="K935" s="304">
        <v>860</v>
      </c>
      <c r="L935" s="280" t="s">
        <v>1326</v>
      </c>
    </row>
    <row r="936" spans="1:12" hidden="1">
      <c r="A936" s="298" t="s">
        <v>1567</v>
      </c>
      <c r="B936" s="288" t="s">
        <v>323</v>
      </c>
      <c r="C936" s="288" t="s">
        <v>1390</v>
      </c>
      <c r="D936" s="288" t="s">
        <v>18</v>
      </c>
      <c r="E936" s="288" t="s">
        <v>813</v>
      </c>
      <c r="F936" s="270" t="s">
        <v>809</v>
      </c>
      <c r="G936" s="270" t="s">
        <v>347</v>
      </c>
      <c r="H936" s="270" t="s">
        <v>805</v>
      </c>
      <c r="I936" s="270" t="s">
        <v>804</v>
      </c>
      <c r="J936" s="270">
        <v>2024</v>
      </c>
      <c r="K936" s="304">
        <v>6020</v>
      </c>
      <c r="L936" s="280" t="s">
        <v>1327</v>
      </c>
    </row>
    <row r="937" spans="1:12" hidden="1">
      <c r="A937" s="298" t="s">
        <v>1567</v>
      </c>
      <c r="B937" s="288" t="s">
        <v>323</v>
      </c>
      <c r="C937" s="288" t="s">
        <v>1391</v>
      </c>
      <c r="D937" s="288" t="s">
        <v>18</v>
      </c>
      <c r="E937" s="288" t="s">
        <v>813</v>
      </c>
      <c r="F937" s="270" t="s">
        <v>809</v>
      </c>
      <c r="G937" s="270" t="s">
        <v>347</v>
      </c>
      <c r="H937" s="270" t="s">
        <v>805</v>
      </c>
      <c r="I937" s="270" t="s">
        <v>804</v>
      </c>
      <c r="J937" s="270">
        <v>2024</v>
      </c>
      <c r="K937" s="304">
        <v>2408</v>
      </c>
      <c r="L937" s="280" t="s">
        <v>1328</v>
      </c>
    </row>
    <row r="938" spans="1:12" hidden="1">
      <c r="A938" s="298" t="s">
        <v>1567</v>
      </c>
      <c r="B938" s="288" t="s">
        <v>323</v>
      </c>
      <c r="C938" s="288" t="s">
        <v>1392</v>
      </c>
      <c r="D938" s="288" t="s">
        <v>18</v>
      </c>
      <c r="E938" s="288" t="s">
        <v>813</v>
      </c>
      <c r="F938" s="270" t="s">
        <v>809</v>
      </c>
      <c r="G938" s="270" t="s">
        <v>347</v>
      </c>
      <c r="H938" s="270" t="s">
        <v>805</v>
      </c>
      <c r="I938" s="270" t="s">
        <v>804</v>
      </c>
      <c r="J938" s="270">
        <v>2024</v>
      </c>
      <c r="K938" s="304">
        <v>1548</v>
      </c>
      <c r="L938" s="280" t="s">
        <v>1329</v>
      </c>
    </row>
    <row r="939" spans="1:12" hidden="1">
      <c r="A939" s="298" t="s">
        <v>1567</v>
      </c>
      <c r="B939" s="288" t="s">
        <v>323</v>
      </c>
      <c r="C939" s="288" t="s">
        <v>1393</v>
      </c>
      <c r="D939" s="288" t="s">
        <v>18</v>
      </c>
      <c r="E939" s="288" t="s">
        <v>813</v>
      </c>
      <c r="F939" s="270" t="s">
        <v>809</v>
      </c>
      <c r="G939" s="270" t="s">
        <v>347</v>
      </c>
      <c r="H939" s="270" t="s">
        <v>805</v>
      </c>
      <c r="I939" s="270" t="s">
        <v>804</v>
      </c>
      <c r="J939" s="270">
        <v>2024</v>
      </c>
      <c r="K939" s="304">
        <v>602</v>
      </c>
      <c r="L939" s="280" t="s">
        <v>1568</v>
      </c>
    </row>
    <row r="940" spans="1:12" ht="11.25" hidden="1" customHeight="1">
      <c r="A940" s="298" t="s">
        <v>1567</v>
      </c>
      <c r="B940" s="288" t="s">
        <v>323</v>
      </c>
      <c r="C940" s="288" t="s">
        <v>1394</v>
      </c>
      <c r="D940" s="288" t="s">
        <v>18</v>
      </c>
      <c r="E940" s="288" t="s">
        <v>813</v>
      </c>
      <c r="F940" s="270" t="s">
        <v>809</v>
      </c>
      <c r="G940" s="270" t="s">
        <v>347</v>
      </c>
      <c r="H940" s="270" t="s">
        <v>805</v>
      </c>
      <c r="I940" s="270" t="s">
        <v>804</v>
      </c>
      <c r="J940" s="270">
        <v>2024</v>
      </c>
      <c r="K940" s="304">
        <v>5590</v>
      </c>
      <c r="L940" s="280" t="s">
        <v>1330</v>
      </c>
    </row>
    <row r="941" spans="1:12" hidden="1">
      <c r="A941" s="297" t="s">
        <v>1561</v>
      </c>
      <c r="B941" s="290" t="s">
        <v>107</v>
      </c>
      <c r="C941" s="290" t="s">
        <v>18</v>
      </c>
      <c r="D941" s="290" t="s">
        <v>46</v>
      </c>
      <c r="E941" s="290" t="s">
        <v>18</v>
      </c>
      <c r="F941" s="271" t="s">
        <v>1095</v>
      </c>
      <c r="G941" s="271" t="s">
        <v>347</v>
      </c>
      <c r="H941" s="271" t="s">
        <v>805</v>
      </c>
      <c r="I941" s="271" t="s">
        <v>804</v>
      </c>
      <c r="J941" s="271">
        <v>2024</v>
      </c>
      <c r="K941" s="300">
        <v>70039.12000000001</v>
      </c>
      <c r="L941" s="282" t="s">
        <v>1051</v>
      </c>
    </row>
    <row r="942" spans="1:12" hidden="1">
      <c r="A942" s="297" t="s">
        <v>1562</v>
      </c>
      <c r="B942" s="290" t="s">
        <v>107</v>
      </c>
      <c r="C942" s="290" t="s">
        <v>18</v>
      </c>
      <c r="D942" s="290" t="s">
        <v>46</v>
      </c>
      <c r="E942" s="290" t="s">
        <v>18</v>
      </c>
      <c r="F942" s="271" t="s">
        <v>1095</v>
      </c>
      <c r="G942" s="271" t="s">
        <v>347</v>
      </c>
      <c r="H942" s="271" t="s">
        <v>805</v>
      </c>
      <c r="I942" s="271" t="s">
        <v>804</v>
      </c>
      <c r="J942" s="271">
        <v>2024</v>
      </c>
      <c r="K942" s="300">
        <v>4206.440000000006</v>
      </c>
      <c r="L942" s="282" t="s">
        <v>1051</v>
      </c>
    </row>
    <row r="943" spans="1:12" hidden="1">
      <c r="A943" s="297" t="s">
        <v>1563</v>
      </c>
      <c r="B943" s="290" t="s">
        <v>107</v>
      </c>
      <c r="C943" s="290" t="s">
        <v>18</v>
      </c>
      <c r="D943" s="290" t="s">
        <v>46</v>
      </c>
      <c r="E943" s="290" t="s">
        <v>18</v>
      </c>
      <c r="F943" s="271" t="s">
        <v>1095</v>
      </c>
      <c r="G943" s="271" t="s">
        <v>347</v>
      </c>
      <c r="H943" s="271" t="s">
        <v>805</v>
      </c>
      <c r="I943" s="271" t="s">
        <v>804</v>
      </c>
      <c r="J943" s="271">
        <v>2024</v>
      </c>
      <c r="K943" s="300">
        <v>23248.5</v>
      </c>
      <c r="L943" s="282" t="s">
        <v>1051</v>
      </c>
    </row>
    <row r="944" spans="1:12" hidden="1">
      <c r="A944" s="297" t="s">
        <v>1569</v>
      </c>
      <c r="B944" s="290" t="s">
        <v>295</v>
      </c>
      <c r="C944" s="290" t="s">
        <v>18</v>
      </c>
      <c r="D944" s="290" t="s">
        <v>13</v>
      </c>
      <c r="E944" s="290" t="s">
        <v>18</v>
      </c>
      <c r="F944" s="271" t="s">
        <v>1095</v>
      </c>
      <c r="G944" s="271" t="s">
        <v>347</v>
      </c>
      <c r="H944" s="271" t="s">
        <v>805</v>
      </c>
      <c r="I944" s="271" t="s">
        <v>804</v>
      </c>
      <c r="J944" s="271">
        <v>2024</v>
      </c>
      <c r="K944" s="300">
        <v>13000</v>
      </c>
      <c r="L944" s="282" t="s">
        <v>1051</v>
      </c>
    </row>
    <row r="945" spans="1:12" hidden="1">
      <c r="A945" s="297" t="s">
        <v>1570</v>
      </c>
      <c r="B945" s="290" t="s">
        <v>295</v>
      </c>
      <c r="C945" s="290" t="s">
        <v>18</v>
      </c>
      <c r="D945" s="290" t="s">
        <v>13</v>
      </c>
      <c r="E945" s="290" t="s">
        <v>18</v>
      </c>
      <c r="F945" s="271" t="s">
        <v>1095</v>
      </c>
      <c r="G945" s="271" t="s">
        <v>347</v>
      </c>
      <c r="H945" s="271" t="s">
        <v>805</v>
      </c>
      <c r="I945" s="271" t="s">
        <v>804</v>
      </c>
      <c r="J945" s="271">
        <v>2024</v>
      </c>
      <c r="K945" s="300">
        <v>30046</v>
      </c>
      <c r="L945" s="282" t="s">
        <v>1051</v>
      </c>
    </row>
    <row r="946" spans="1:12" hidden="1">
      <c r="A946" s="297" t="s">
        <v>1566</v>
      </c>
      <c r="B946" s="290" t="s">
        <v>107</v>
      </c>
      <c r="C946" s="290" t="s">
        <v>18</v>
      </c>
      <c r="D946" s="290" t="s">
        <v>46</v>
      </c>
      <c r="E946" s="290" t="s">
        <v>18</v>
      </c>
      <c r="F946" s="271" t="s">
        <v>1095</v>
      </c>
      <c r="G946" s="271" t="s">
        <v>347</v>
      </c>
      <c r="H946" s="271" t="s">
        <v>805</v>
      </c>
      <c r="I946" s="271" t="s">
        <v>804</v>
      </c>
      <c r="J946" s="271">
        <v>2024</v>
      </c>
      <c r="K946" s="300">
        <v>12473</v>
      </c>
      <c r="L946" s="282" t="s">
        <v>1051</v>
      </c>
    </row>
    <row r="947" spans="1:12" hidden="1">
      <c r="A947" s="297" t="s">
        <v>1564</v>
      </c>
      <c r="B947" s="290" t="s">
        <v>107</v>
      </c>
      <c r="C947" s="290" t="s">
        <v>18</v>
      </c>
      <c r="D947" s="290" t="s">
        <v>13</v>
      </c>
      <c r="E947" s="290" t="s">
        <v>18</v>
      </c>
      <c r="F947" s="271" t="s">
        <v>1095</v>
      </c>
      <c r="G947" s="271" t="s">
        <v>347</v>
      </c>
      <c r="H947" s="271" t="s">
        <v>805</v>
      </c>
      <c r="I947" s="271" t="s">
        <v>804</v>
      </c>
      <c r="J947" s="271">
        <v>2024</v>
      </c>
      <c r="K947" s="300">
        <v>170</v>
      </c>
      <c r="L947" s="282" t="s">
        <v>1051</v>
      </c>
    </row>
    <row r="948" spans="1:12" hidden="1">
      <c r="A948" s="297" t="s">
        <v>1564</v>
      </c>
      <c r="B948" s="290" t="s">
        <v>107</v>
      </c>
      <c r="C948" s="290" t="s">
        <v>18</v>
      </c>
      <c r="D948" s="290" t="s">
        <v>13</v>
      </c>
      <c r="E948" s="290" t="s">
        <v>18</v>
      </c>
      <c r="F948" s="271" t="s">
        <v>1095</v>
      </c>
      <c r="G948" s="271" t="s">
        <v>347</v>
      </c>
      <c r="H948" s="271" t="s">
        <v>805</v>
      </c>
      <c r="I948" s="271" t="s">
        <v>804</v>
      </c>
      <c r="J948" s="271">
        <v>2024</v>
      </c>
      <c r="K948" s="300">
        <v>2000</v>
      </c>
      <c r="L948" s="282" t="s">
        <v>1051</v>
      </c>
    </row>
    <row r="949" spans="1:12" hidden="1">
      <c r="A949" s="297" t="s">
        <v>1567</v>
      </c>
      <c r="B949" s="290" t="s">
        <v>107</v>
      </c>
      <c r="C949" s="290" t="s">
        <v>1395</v>
      </c>
      <c r="D949" s="290" t="s">
        <v>13</v>
      </c>
      <c r="E949" s="290" t="s">
        <v>18</v>
      </c>
      <c r="F949" s="271" t="s">
        <v>1095</v>
      </c>
      <c r="G949" s="271" t="s">
        <v>347</v>
      </c>
      <c r="H949" s="271" t="s">
        <v>805</v>
      </c>
      <c r="I949" s="271" t="s">
        <v>804</v>
      </c>
      <c r="J949" s="271">
        <v>2024</v>
      </c>
      <c r="K949" s="300">
        <v>30401</v>
      </c>
      <c r="L949" s="282" t="s">
        <v>1051</v>
      </c>
    </row>
    <row r="950" spans="1:12" hidden="1">
      <c r="A950" s="291">
        <v>900</v>
      </c>
      <c r="B950" s="292" t="s">
        <v>107</v>
      </c>
      <c r="C950" s="292" t="s">
        <v>18</v>
      </c>
      <c r="D950" s="292" t="s">
        <v>46</v>
      </c>
      <c r="E950" s="292" t="s">
        <v>18</v>
      </c>
      <c r="F950" s="272" t="s">
        <v>1345</v>
      </c>
      <c r="G950" s="272" t="s">
        <v>347</v>
      </c>
      <c r="H950" s="272" t="s">
        <v>805</v>
      </c>
      <c r="I950" s="272" t="s">
        <v>804</v>
      </c>
      <c r="J950" s="272">
        <v>2024</v>
      </c>
      <c r="K950" s="301">
        <v>70039.12000000001</v>
      </c>
      <c r="L950" s="281" t="s">
        <v>1051</v>
      </c>
    </row>
    <row r="951" spans="1:12" hidden="1">
      <c r="A951" s="291">
        <v>900</v>
      </c>
      <c r="B951" s="292" t="s">
        <v>107</v>
      </c>
      <c r="C951" s="292" t="s">
        <v>18</v>
      </c>
      <c r="D951" s="292" t="s">
        <v>46</v>
      </c>
      <c r="E951" s="292" t="s">
        <v>18</v>
      </c>
      <c r="F951" s="272" t="s">
        <v>1345</v>
      </c>
      <c r="G951" s="272" t="s">
        <v>347</v>
      </c>
      <c r="H951" s="272" t="s">
        <v>805</v>
      </c>
      <c r="I951" s="272" t="s">
        <v>804</v>
      </c>
      <c r="J951" s="272">
        <v>2024</v>
      </c>
      <c r="K951" s="301">
        <v>4206.440000000006</v>
      </c>
      <c r="L951" s="281" t="s">
        <v>1051</v>
      </c>
    </row>
    <row r="952" spans="1:12" hidden="1">
      <c r="A952" s="291">
        <v>900</v>
      </c>
      <c r="B952" s="292" t="s">
        <v>107</v>
      </c>
      <c r="C952" s="292" t="s">
        <v>18</v>
      </c>
      <c r="D952" s="292" t="s">
        <v>46</v>
      </c>
      <c r="E952" s="292" t="s">
        <v>18</v>
      </c>
      <c r="F952" s="272" t="s">
        <v>1345</v>
      </c>
      <c r="G952" s="272" t="s">
        <v>347</v>
      </c>
      <c r="H952" s="272" t="s">
        <v>805</v>
      </c>
      <c r="I952" s="272" t="s">
        <v>804</v>
      </c>
      <c r="J952" s="272">
        <v>2024</v>
      </c>
      <c r="K952" s="301">
        <v>23248.5</v>
      </c>
      <c r="L952" s="281" t="s">
        <v>1051</v>
      </c>
    </row>
    <row r="953" spans="1:12" hidden="1">
      <c r="A953" s="291">
        <v>900</v>
      </c>
      <c r="B953" s="292" t="s">
        <v>295</v>
      </c>
      <c r="C953" s="292" t="s">
        <v>18</v>
      </c>
      <c r="D953" s="292" t="s">
        <v>13</v>
      </c>
      <c r="E953" s="292" t="s">
        <v>18</v>
      </c>
      <c r="F953" s="272" t="s">
        <v>1345</v>
      </c>
      <c r="G953" s="272" t="s">
        <v>347</v>
      </c>
      <c r="H953" s="272" t="s">
        <v>805</v>
      </c>
      <c r="I953" s="272" t="s">
        <v>804</v>
      </c>
      <c r="J953" s="272">
        <v>2024</v>
      </c>
      <c r="K953" s="301">
        <v>13000</v>
      </c>
      <c r="L953" s="281" t="s">
        <v>1051</v>
      </c>
    </row>
    <row r="954" spans="1:12" hidden="1">
      <c r="A954" s="291">
        <v>900</v>
      </c>
      <c r="B954" s="292" t="s">
        <v>295</v>
      </c>
      <c r="C954" s="292" t="s">
        <v>18</v>
      </c>
      <c r="D954" s="292" t="s">
        <v>13</v>
      </c>
      <c r="E954" s="292" t="s">
        <v>18</v>
      </c>
      <c r="F954" s="272" t="s">
        <v>1345</v>
      </c>
      <c r="G954" s="272" t="s">
        <v>347</v>
      </c>
      <c r="H954" s="272" t="s">
        <v>805</v>
      </c>
      <c r="I954" s="272" t="s">
        <v>804</v>
      </c>
      <c r="J954" s="272">
        <v>2024</v>
      </c>
      <c r="K954" s="301">
        <v>30046</v>
      </c>
      <c r="L954" s="281" t="s">
        <v>1051</v>
      </c>
    </row>
    <row r="955" spans="1:12" hidden="1">
      <c r="A955" s="291">
        <v>900</v>
      </c>
      <c r="B955" s="292" t="s">
        <v>107</v>
      </c>
      <c r="C955" s="292" t="s">
        <v>18</v>
      </c>
      <c r="D955" s="292" t="s">
        <v>46</v>
      </c>
      <c r="E955" s="292" t="s">
        <v>18</v>
      </c>
      <c r="F955" s="272" t="s">
        <v>1345</v>
      </c>
      <c r="G955" s="272" t="s">
        <v>347</v>
      </c>
      <c r="H955" s="272" t="s">
        <v>805</v>
      </c>
      <c r="I955" s="272" t="s">
        <v>804</v>
      </c>
      <c r="J955" s="272">
        <v>2024</v>
      </c>
      <c r="K955" s="301">
        <v>12473</v>
      </c>
      <c r="L955" s="281" t="s">
        <v>1051</v>
      </c>
    </row>
    <row r="956" spans="1:12" hidden="1">
      <c r="A956" s="291">
        <v>900</v>
      </c>
      <c r="B956" s="292" t="s">
        <v>107</v>
      </c>
      <c r="C956" s="292" t="s">
        <v>18</v>
      </c>
      <c r="D956" s="292" t="s">
        <v>13</v>
      </c>
      <c r="E956" s="292" t="s">
        <v>18</v>
      </c>
      <c r="F956" s="272" t="s">
        <v>1345</v>
      </c>
      <c r="G956" s="272" t="s">
        <v>347</v>
      </c>
      <c r="H956" s="272" t="s">
        <v>805</v>
      </c>
      <c r="I956" s="272" t="s">
        <v>804</v>
      </c>
      <c r="J956" s="272">
        <v>2024</v>
      </c>
      <c r="K956" s="301">
        <v>170</v>
      </c>
      <c r="L956" s="281" t="s">
        <v>1051</v>
      </c>
    </row>
    <row r="957" spans="1:12" hidden="1">
      <c r="A957" s="291">
        <v>900</v>
      </c>
      <c r="B957" s="292" t="s">
        <v>107</v>
      </c>
      <c r="C957" s="292" t="s">
        <v>18</v>
      </c>
      <c r="D957" s="292" t="s">
        <v>13</v>
      </c>
      <c r="E957" s="292" t="s">
        <v>18</v>
      </c>
      <c r="F957" s="272" t="s">
        <v>1345</v>
      </c>
      <c r="G957" s="272" t="s">
        <v>347</v>
      </c>
      <c r="H957" s="272" t="s">
        <v>805</v>
      </c>
      <c r="I957" s="272" t="s">
        <v>804</v>
      </c>
      <c r="J957" s="272">
        <v>2024</v>
      </c>
      <c r="K957" s="301">
        <v>2000</v>
      </c>
      <c r="L957" s="281" t="s">
        <v>1051</v>
      </c>
    </row>
    <row r="958" spans="1:12" ht="13.5" hidden="1" thickBot="1">
      <c r="A958" s="291">
        <v>900</v>
      </c>
      <c r="B958" s="313" t="s">
        <v>107</v>
      </c>
      <c r="C958" s="313" t="s">
        <v>1395</v>
      </c>
      <c r="D958" s="313" t="s">
        <v>13</v>
      </c>
      <c r="E958" s="313" t="s">
        <v>18</v>
      </c>
      <c r="F958" s="314" t="s">
        <v>1345</v>
      </c>
      <c r="G958" s="314" t="s">
        <v>347</v>
      </c>
      <c r="H958" s="314" t="s">
        <v>805</v>
      </c>
      <c r="I958" s="314" t="s">
        <v>804</v>
      </c>
      <c r="J958" s="314">
        <v>2024</v>
      </c>
      <c r="K958" s="315">
        <v>30401</v>
      </c>
      <c r="L958" s="316" t="s">
        <v>1051</v>
      </c>
    </row>
    <row r="959" spans="1:12" hidden="1">
      <c r="A959" s="298" t="s">
        <v>1571</v>
      </c>
      <c r="B959" s="288" t="s">
        <v>323</v>
      </c>
      <c r="C959" s="288" t="s">
        <v>18</v>
      </c>
      <c r="D959" s="288" t="s">
        <v>18</v>
      </c>
      <c r="E959" s="288" t="s">
        <v>813</v>
      </c>
      <c r="F959" s="270" t="s">
        <v>809</v>
      </c>
      <c r="G959" s="270" t="s">
        <v>347</v>
      </c>
      <c r="H959" s="270" t="s">
        <v>805</v>
      </c>
      <c r="I959" s="270" t="s">
        <v>804</v>
      </c>
      <c r="J959" s="270">
        <v>2024</v>
      </c>
      <c r="K959" s="304">
        <v>161963</v>
      </c>
      <c r="L959" s="280" t="s">
        <v>1176</v>
      </c>
    </row>
    <row r="960" spans="1:12" hidden="1">
      <c r="A960" s="298" t="s">
        <v>1572</v>
      </c>
      <c r="B960" s="288" t="s">
        <v>323</v>
      </c>
      <c r="C960" s="288" t="s">
        <v>18</v>
      </c>
      <c r="D960" s="288" t="s">
        <v>18</v>
      </c>
      <c r="E960" s="288" t="s">
        <v>813</v>
      </c>
      <c r="F960" s="270" t="s">
        <v>809</v>
      </c>
      <c r="G960" s="270" t="s">
        <v>347</v>
      </c>
      <c r="H960" s="270" t="s">
        <v>805</v>
      </c>
      <c r="I960" s="270" t="s">
        <v>804</v>
      </c>
      <c r="J960" s="270">
        <v>2024</v>
      </c>
      <c r="K960" s="304">
        <v>10000</v>
      </c>
      <c r="L960" s="280" t="s">
        <v>1177</v>
      </c>
    </row>
    <row r="961" spans="1:12" hidden="1">
      <c r="A961" s="298" t="s">
        <v>1572</v>
      </c>
      <c r="B961" s="288" t="s">
        <v>323</v>
      </c>
      <c r="C961" s="288" t="s">
        <v>18</v>
      </c>
      <c r="D961" s="288" t="s">
        <v>18</v>
      </c>
      <c r="E961" s="288" t="s">
        <v>813</v>
      </c>
      <c r="F961" s="270" t="s">
        <v>809</v>
      </c>
      <c r="G961" s="270" t="s">
        <v>347</v>
      </c>
      <c r="H961" s="270" t="s">
        <v>805</v>
      </c>
      <c r="I961" s="270" t="s">
        <v>804</v>
      </c>
      <c r="J961" s="270">
        <v>2024</v>
      </c>
      <c r="K961" s="304">
        <v>10000</v>
      </c>
      <c r="L961" s="280" t="s">
        <v>1178</v>
      </c>
    </row>
    <row r="962" spans="1:12" hidden="1">
      <c r="A962" s="298" t="s">
        <v>1572</v>
      </c>
      <c r="B962" s="288" t="s">
        <v>323</v>
      </c>
      <c r="C962" s="288" t="s">
        <v>18</v>
      </c>
      <c r="D962" s="288" t="s">
        <v>18</v>
      </c>
      <c r="E962" s="288" t="s">
        <v>813</v>
      </c>
      <c r="F962" s="270" t="s">
        <v>809</v>
      </c>
      <c r="G962" s="270" t="s">
        <v>347</v>
      </c>
      <c r="H962" s="270" t="s">
        <v>805</v>
      </c>
      <c r="I962" s="270" t="s">
        <v>804</v>
      </c>
      <c r="J962" s="270">
        <v>2024</v>
      </c>
      <c r="K962" s="304">
        <v>10000</v>
      </c>
      <c r="L962" s="280" t="s">
        <v>1179</v>
      </c>
    </row>
    <row r="963" spans="1:12" hidden="1">
      <c r="A963" s="298" t="s">
        <v>140</v>
      </c>
      <c r="B963" s="288" t="s">
        <v>323</v>
      </c>
      <c r="C963" s="288" t="s">
        <v>18</v>
      </c>
      <c r="D963" s="288" t="s">
        <v>18</v>
      </c>
      <c r="E963" s="288" t="s">
        <v>849</v>
      </c>
      <c r="F963" s="270" t="s">
        <v>809</v>
      </c>
      <c r="G963" s="270" t="s">
        <v>347</v>
      </c>
      <c r="H963" s="270" t="s">
        <v>805</v>
      </c>
      <c r="I963" s="270" t="s">
        <v>804</v>
      </c>
      <c r="J963" s="270">
        <v>2024</v>
      </c>
      <c r="K963" s="304">
        <v>30000</v>
      </c>
      <c r="L963" s="280" t="s">
        <v>1180</v>
      </c>
    </row>
    <row r="964" spans="1:12" hidden="1">
      <c r="A964" s="298" t="s">
        <v>140</v>
      </c>
      <c r="B964" s="288" t="s">
        <v>323</v>
      </c>
      <c r="C964" s="288" t="s">
        <v>18</v>
      </c>
      <c r="D964" s="288" t="s">
        <v>18</v>
      </c>
      <c r="E964" s="288" t="s">
        <v>849</v>
      </c>
      <c r="F964" s="270" t="s">
        <v>809</v>
      </c>
      <c r="G964" s="270" t="s">
        <v>347</v>
      </c>
      <c r="H964" s="270" t="s">
        <v>805</v>
      </c>
      <c r="I964" s="270" t="s">
        <v>804</v>
      </c>
      <c r="J964" s="270">
        <v>2024</v>
      </c>
      <c r="K964" s="304">
        <v>40000</v>
      </c>
      <c r="L964" s="280" t="s">
        <v>1181</v>
      </c>
    </row>
    <row r="965" spans="1:12" hidden="1">
      <c r="A965" s="297" t="s">
        <v>1571</v>
      </c>
      <c r="B965" s="290" t="s">
        <v>107</v>
      </c>
      <c r="C965" s="290" t="s">
        <v>18</v>
      </c>
      <c r="D965" s="290" t="s">
        <v>46</v>
      </c>
      <c r="E965" s="290" t="s">
        <v>18</v>
      </c>
      <c r="F965" s="271" t="s">
        <v>1095</v>
      </c>
      <c r="G965" s="271" t="s">
        <v>347</v>
      </c>
      <c r="H965" s="271" t="s">
        <v>805</v>
      </c>
      <c r="I965" s="271" t="s">
        <v>804</v>
      </c>
      <c r="J965" s="271">
        <v>2024</v>
      </c>
      <c r="K965" s="300">
        <v>70000</v>
      </c>
      <c r="L965" s="282" t="s">
        <v>337</v>
      </c>
    </row>
    <row r="966" spans="1:12" hidden="1">
      <c r="A966" s="297" t="s">
        <v>1573</v>
      </c>
      <c r="B966" s="290" t="s">
        <v>107</v>
      </c>
      <c r="C966" s="290" t="s">
        <v>18</v>
      </c>
      <c r="D966" s="290" t="s">
        <v>46</v>
      </c>
      <c r="E966" s="290" t="s">
        <v>18</v>
      </c>
      <c r="F966" s="271" t="s">
        <v>1095</v>
      </c>
      <c r="G966" s="271" t="s">
        <v>347</v>
      </c>
      <c r="H966" s="271" t="s">
        <v>805</v>
      </c>
      <c r="I966" s="271" t="s">
        <v>804</v>
      </c>
      <c r="J966" s="271">
        <v>2024</v>
      </c>
      <c r="K966" s="300">
        <v>5000</v>
      </c>
      <c r="L966" s="282" t="s">
        <v>337</v>
      </c>
    </row>
    <row r="967" spans="1:12" hidden="1">
      <c r="A967" s="297" t="s">
        <v>1572</v>
      </c>
      <c r="B967" s="290" t="s">
        <v>107</v>
      </c>
      <c r="C967" s="290" t="s">
        <v>18</v>
      </c>
      <c r="D967" s="290" t="s">
        <v>46</v>
      </c>
      <c r="E967" s="290" t="s">
        <v>18</v>
      </c>
      <c r="F967" s="271" t="s">
        <v>1095</v>
      </c>
      <c r="G967" s="271" t="s">
        <v>347</v>
      </c>
      <c r="H967" s="271" t="s">
        <v>805</v>
      </c>
      <c r="I967" s="271" t="s">
        <v>804</v>
      </c>
      <c r="J967" s="271">
        <v>2024</v>
      </c>
      <c r="K967" s="300">
        <v>14590</v>
      </c>
      <c r="L967" s="282" t="s">
        <v>337</v>
      </c>
    </row>
    <row r="968" spans="1:12" hidden="1">
      <c r="A968" s="297" t="s">
        <v>1574</v>
      </c>
      <c r="B968" s="290" t="s">
        <v>107</v>
      </c>
      <c r="C968" s="290" t="s">
        <v>18</v>
      </c>
      <c r="D968" s="290" t="s">
        <v>13</v>
      </c>
      <c r="E968" s="290" t="s">
        <v>18</v>
      </c>
      <c r="F968" s="271" t="s">
        <v>1095</v>
      </c>
      <c r="G968" s="271" t="s">
        <v>347</v>
      </c>
      <c r="H968" s="271" t="s">
        <v>805</v>
      </c>
      <c r="I968" s="271" t="s">
        <v>804</v>
      </c>
      <c r="J968" s="271">
        <v>2024</v>
      </c>
      <c r="K968" s="300">
        <v>6000</v>
      </c>
      <c r="L968" s="282" t="s">
        <v>337</v>
      </c>
    </row>
    <row r="969" spans="1:12" hidden="1">
      <c r="A969" s="297" t="s">
        <v>1575</v>
      </c>
      <c r="B969" s="290" t="s">
        <v>107</v>
      </c>
      <c r="C969" s="290" t="s">
        <v>18</v>
      </c>
      <c r="D969" s="290" t="s">
        <v>13</v>
      </c>
      <c r="E969" s="290" t="s">
        <v>18</v>
      </c>
      <c r="F969" s="271" t="s">
        <v>1095</v>
      </c>
      <c r="G969" s="271" t="s">
        <v>347</v>
      </c>
      <c r="H969" s="271" t="s">
        <v>805</v>
      </c>
      <c r="I969" s="271" t="s">
        <v>804</v>
      </c>
      <c r="J969" s="271">
        <v>2024</v>
      </c>
      <c r="K969" s="300">
        <v>6000</v>
      </c>
      <c r="L969" s="282" t="s">
        <v>337</v>
      </c>
    </row>
    <row r="970" spans="1:12" hidden="1">
      <c r="A970" s="297" t="s">
        <v>1576</v>
      </c>
      <c r="B970" s="290" t="s">
        <v>107</v>
      </c>
      <c r="C970" s="290" t="s">
        <v>18</v>
      </c>
      <c r="D970" s="290" t="s">
        <v>13</v>
      </c>
      <c r="E970" s="290" t="s">
        <v>18</v>
      </c>
      <c r="F970" s="271" t="s">
        <v>1095</v>
      </c>
      <c r="G970" s="271" t="s">
        <v>347</v>
      </c>
      <c r="H970" s="271" t="s">
        <v>805</v>
      </c>
      <c r="I970" s="271" t="s">
        <v>804</v>
      </c>
      <c r="J970" s="271">
        <v>2024</v>
      </c>
      <c r="K970" s="300">
        <v>6000</v>
      </c>
      <c r="L970" s="282" t="s">
        <v>337</v>
      </c>
    </row>
    <row r="971" spans="1:12" hidden="1">
      <c r="A971" s="297" t="s">
        <v>140</v>
      </c>
      <c r="B971" s="290" t="s">
        <v>273</v>
      </c>
      <c r="C971" s="290" t="s">
        <v>18</v>
      </c>
      <c r="D971" s="290" t="s">
        <v>16</v>
      </c>
      <c r="E971" s="290" t="s">
        <v>18</v>
      </c>
      <c r="F971" s="271" t="s">
        <v>1095</v>
      </c>
      <c r="G971" s="271" t="s">
        <v>347</v>
      </c>
      <c r="H971" s="271" t="s">
        <v>805</v>
      </c>
      <c r="I971" s="271" t="s">
        <v>804</v>
      </c>
      <c r="J971" s="271">
        <v>2024</v>
      </c>
      <c r="K971" s="344">
        <v>20000</v>
      </c>
      <c r="L971" s="282" t="s">
        <v>337</v>
      </c>
    </row>
    <row r="972" spans="1:12" hidden="1">
      <c r="A972" s="297" t="s">
        <v>1451</v>
      </c>
      <c r="B972" s="290" t="s">
        <v>107</v>
      </c>
      <c r="C972" s="290" t="s">
        <v>18</v>
      </c>
      <c r="D972" s="290" t="s">
        <v>16</v>
      </c>
      <c r="E972" s="290" t="s">
        <v>18</v>
      </c>
      <c r="F972" s="271" t="s">
        <v>1095</v>
      </c>
      <c r="G972" s="271" t="s">
        <v>347</v>
      </c>
      <c r="H972" s="271" t="s">
        <v>805</v>
      </c>
      <c r="I972" s="271" t="s">
        <v>804</v>
      </c>
      <c r="J972" s="271">
        <v>2024</v>
      </c>
      <c r="K972" s="300">
        <v>70000</v>
      </c>
      <c r="L972" s="282" t="s">
        <v>337</v>
      </c>
    </row>
    <row r="973" spans="1:12" hidden="1">
      <c r="A973" s="297" t="s">
        <v>24</v>
      </c>
      <c r="B973" s="290" t="s">
        <v>107</v>
      </c>
      <c r="C973" s="290" t="s">
        <v>18</v>
      </c>
      <c r="D973" s="290" t="s">
        <v>16</v>
      </c>
      <c r="E973" s="290" t="s">
        <v>18</v>
      </c>
      <c r="F973" s="271" t="s">
        <v>1095</v>
      </c>
      <c r="G973" s="271" t="s">
        <v>347</v>
      </c>
      <c r="H973" s="271" t="s">
        <v>805</v>
      </c>
      <c r="I973" s="271" t="s">
        <v>804</v>
      </c>
      <c r="J973" s="271">
        <v>2024</v>
      </c>
      <c r="K973" s="300">
        <v>15000</v>
      </c>
      <c r="L973" s="282" t="s">
        <v>337</v>
      </c>
    </row>
    <row r="974" spans="1:12" hidden="1">
      <c r="A974" s="297" t="s">
        <v>1577</v>
      </c>
      <c r="B974" s="290" t="s">
        <v>295</v>
      </c>
      <c r="C974" s="290" t="s">
        <v>18</v>
      </c>
      <c r="D974" s="290" t="s">
        <v>13</v>
      </c>
      <c r="E974" s="290" t="s">
        <v>18</v>
      </c>
      <c r="F974" s="271" t="s">
        <v>1095</v>
      </c>
      <c r="G974" s="271" t="s">
        <v>347</v>
      </c>
      <c r="H974" s="271" t="s">
        <v>805</v>
      </c>
      <c r="I974" s="271" t="s">
        <v>804</v>
      </c>
      <c r="J974" s="271">
        <v>2024</v>
      </c>
      <c r="K974" s="300">
        <v>45000</v>
      </c>
      <c r="L974" s="282" t="s">
        <v>337</v>
      </c>
    </row>
    <row r="975" spans="1:12" hidden="1">
      <c r="A975" s="297" t="s">
        <v>1578</v>
      </c>
      <c r="B975" s="290" t="s">
        <v>295</v>
      </c>
      <c r="C975" s="290" t="s">
        <v>18</v>
      </c>
      <c r="D975" s="290" t="s">
        <v>13</v>
      </c>
      <c r="E975" s="290" t="s">
        <v>18</v>
      </c>
      <c r="F975" s="271" t="s">
        <v>1095</v>
      </c>
      <c r="G975" s="271" t="s">
        <v>347</v>
      </c>
      <c r="H975" s="271" t="s">
        <v>805</v>
      </c>
      <c r="I975" s="271" t="s">
        <v>804</v>
      </c>
      <c r="J975" s="271">
        <v>2024</v>
      </c>
      <c r="K975" s="300">
        <v>5800</v>
      </c>
      <c r="L975" s="282" t="s">
        <v>337</v>
      </c>
    </row>
    <row r="976" spans="1:12" hidden="1">
      <c r="A976" s="291">
        <v>900</v>
      </c>
      <c r="B976" s="292" t="s">
        <v>107</v>
      </c>
      <c r="C976" s="292" t="s">
        <v>18</v>
      </c>
      <c r="D976" s="292" t="s">
        <v>46</v>
      </c>
      <c r="E976" s="292" t="s">
        <v>18</v>
      </c>
      <c r="F976" s="272" t="s">
        <v>1345</v>
      </c>
      <c r="G976" s="272" t="s">
        <v>347</v>
      </c>
      <c r="H976" s="272" t="s">
        <v>805</v>
      </c>
      <c r="I976" s="272" t="s">
        <v>804</v>
      </c>
      <c r="J976" s="272">
        <v>2024</v>
      </c>
      <c r="K976" s="301">
        <v>70000</v>
      </c>
      <c r="L976" s="281" t="s">
        <v>337</v>
      </c>
    </row>
    <row r="977" spans="1:12" hidden="1">
      <c r="A977" s="291">
        <v>900</v>
      </c>
      <c r="B977" s="292" t="s">
        <v>107</v>
      </c>
      <c r="C977" s="292" t="s">
        <v>18</v>
      </c>
      <c r="D977" s="292" t="s">
        <v>46</v>
      </c>
      <c r="E977" s="292" t="s">
        <v>18</v>
      </c>
      <c r="F977" s="272" t="s">
        <v>1345</v>
      </c>
      <c r="G977" s="272" t="s">
        <v>347</v>
      </c>
      <c r="H977" s="272" t="s">
        <v>805</v>
      </c>
      <c r="I977" s="272" t="s">
        <v>804</v>
      </c>
      <c r="J977" s="272">
        <v>2024</v>
      </c>
      <c r="K977" s="301">
        <v>5000</v>
      </c>
      <c r="L977" s="281" t="s">
        <v>337</v>
      </c>
    </row>
    <row r="978" spans="1:12" hidden="1">
      <c r="A978" s="291">
        <v>900</v>
      </c>
      <c r="B978" s="292" t="s">
        <v>107</v>
      </c>
      <c r="C978" s="292" t="s">
        <v>18</v>
      </c>
      <c r="D978" s="292" t="s">
        <v>46</v>
      </c>
      <c r="E978" s="292" t="s">
        <v>18</v>
      </c>
      <c r="F978" s="272" t="s">
        <v>1345</v>
      </c>
      <c r="G978" s="272" t="s">
        <v>347</v>
      </c>
      <c r="H978" s="272" t="s">
        <v>805</v>
      </c>
      <c r="I978" s="272" t="s">
        <v>804</v>
      </c>
      <c r="J978" s="272">
        <v>2024</v>
      </c>
      <c r="K978" s="301">
        <v>14590</v>
      </c>
      <c r="L978" s="281" t="s">
        <v>337</v>
      </c>
    </row>
    <row r="979" spans="1:12" hidden="1">
      <c r="A979" s="291">
        <v>900</v>
      </c>
      <c r="B979" s="292" t="s">
        <v>107</v>
      </c>
      <c r="C979" s="292" t="s">
        <v>18</v>
      </c>
      <c r="D979" s="292" t="s">
        <v>13</v>
      </c>
      <c r="E979" s="292" t="s">
        <v>18</v>
      </c>
      <c r="F979" s="272" t="s">
        <v>1345</v>
      </c>
      <c r="G979" s="272" t="s">
        <v>347</v>
      </c>
      <c r="H979" s="272" t="s">
        <v>805</v>
      </c>
      <c r="I979" s="272" t="s">
        <v>804</v>
      </c>
      <c r="J979" s="272">
        <v>2024</v>
      </c>
      <c r="K979" s="301">
        <v>6000</v>
      </c>
      <c r="L979" s="281" t="s">
        <v>337</v>
      </c>
    </row>
    <row r="980" spans="1:12" hidden="1">
      <c r="A980" s="291">
        <v>900</v>
      </c>
      <c r="B980" s="292" t="s">
        <v>107</v>
      </c>
      <c r="C980" s="292" t="s">
        <v>18</v>
      </c>
      <c r="D980" s="292" t="s">
        <v>13</v>
      </c>
      <c r="E980" s="292" t="s">
        <v>18</v>
      </c>
      <c r="F980" s="272" t="s">
        <v>1345</v>
      </c>
      <c r="G980" s="272" t="s">
        <v>347</v>
      </c>
      <c r="H980" s="272" t="s">
        <v>805</v>
      </c>
      <c r="I980" s="272" t="s">
        <v>804</v>
      </c>
      <c r="J980" s="272">
        <v>2024</v>
      </c>
      <c r="K980" s="301">
        <v>6000</v>
      </c>
      <c r="L980" s="281" t="s">
        <v>337</v>
      </c>
    </row>
    <row r="981" spans="1:12" hidden="1">
      <c r="A981" s="291">
        <v>900</v>
      </c>
      <c r="B981" s="292" t="s">
        <v>107</v>
      </c>
      <c r="C981" s="292" t="s">
        <v>18</v>
      </c>
      <c r="D981" s="292" t="s">
        <v>13</v>
      </c>
      <c r="E981" s="292" t="s">
        <v>18</v>
      </c>
      <c r="F981" s="272" t="s">
        <v>1345</v>
      </c>
      <c r="G981" s="272" t="s">
        <v>347</v>
      </c>
      <c r="H981" s="272" t="s">
        <v>805</v>
      </c>
      <c r="I981" s="272" t="s">
        <v>804</v>
      </c>
      <c r="J981" s="272">
        <v>2024</v>
      </c>
      <c r="K981" s="301">
        <v>6000</v>
      </c>
      <c r="L981" s="281" t="s">
        <v>337</v>
      </c>
    </row>
    <row r="982" spans="1:12">
      <c r="A982" s="291">
        <v>900</v>
      </c>
      <c r="B982" s="292" t="s">
        <v>273</v>
      </c>
      <c r="C982" s="292" t="s">
        <v>18</v>
      </c>
      <c r="D982" s="292" t="s">
        <v>16</v>
      </c>
      <c r="E982" s="292" t="s">
        <v>18</v>
      </c>
      <c r="F982" s="272" t="s">
        <v>1345</v>
      </c>
      <c r="G982" s="272" t="s">
        <v>347</v>
      </c>
      <c r="H982" s="272" t="s">
        <v>805</v>
      </c>
      <c r="I982" s="272" t="s">
        <v>804</v>
      </c>
      <c r="J982" s="272">
        <v>2024</v>
      </c>
      <c r="K982" s="301">
        <v>20000</v>
      </c>
      <c r="L982" s="281" t="s">
        <v>337</v>
      </c>
    </row>
    <row r="983" spans="1:12" hidden="1">
      <c r="A983" s="291">
        <v>900</v>
      </c>
      <c r="B983" s="292" t="s">
        <v>107</v>
      </c>
      <c r="C983" s="292" t="s">
        <v>18</v>
      </c>
      <c r="D983" s="292" t="s">
        <v>16</v>
      </c>
      <c r="E983" s="292" t="s">
        <v>18</v>
      </c>
      <c r="F983" s="272" t="s">
        <v>1345</v>
      </c>
      <c r="G983" s="272" t="s">
        <v>347</v>
      </c>
      <c r="H983" s="272" t="s">
        <v>805</v>
      </c>
      <c r="I983" s="272" t="s">
        <v>804</v>
      </c>
      <c r="J983" s="272">
        <v>2024</v>
      </c>
      <c r="K983" s="301">
        <v>70000</v>
      </c>
      <c r="L983" s="281" t="s">
        <v>337</v>
      </c>
    </row>
    <row r="984" spans="1:12" hidden="1">
      <c r="A984" s="291">
        <v>900</v>
      </c>
      <c r="B984" s="292" t="s">
        <v>107</v>
      </c>
      <c r="C984" s="292" t="s">
        <v>18</v>
      </c>
      <c r="D984" s="292" t="s">
        <v>16</v>
      </c>
      <c r="E984" s="292" t="s">
        <v>18</v>
      </c>
      <c r="F984" s="272" t="s">
        <v>1345</v>
      </c>
      <c r="G984" s="272" t="s">
        <v>347</v>
      </c>
      <c r="H984" s="272" t="s">
        <v>805</v>
      </c>
      <c r="I984" s="272" t="s">
        <v>804</v>
      </c>
      <c r="J984" s="272">
        <v>2024</v>
      </c>
      <c r="K984" s="301">
        <v>15000</v>
      </c>
      <c r="L984" s="281" t="s">
        <v>337</v>
      </c>
    </row>
    <row r="985" spans="1:12" hidden="1">
      <c r="A985" s="291">
        <v>900</v>
      </c>
      <c r="B985" s="292" t="s">
        <v>295</v>
      </c>
      <c r="C985" s="292" t="s">
        <v>18</v>
      </c>
      <c r="D985" s="292" t="s">
        <v>13</v>
      </c>
      <c r="E985" s="292" t="s">
        <v>18</v>
      </c>
      <c r="F985" s="272" t="s">
        <v>1345</v>
      </c>
      <c r="G985" s="272" t="s">
        <v>347</v>
      </c>
      <c r="H985" s="272" t="s">
        <v>805</v>
      </c>
      <c r="I985" s="272" t="s">
        <v>804</v>
      </c>
      <c r="J985" s="272">
        <v>2024</v>
      </c>
      <c r="K985" s="301">
        <v>45000</v>
      </c>
      <c r="L985" s="281" t="s">
        <v>337</v>
      </c>
    </row>
    <row r="986" spans="1:12" ht="13.5" hidden="1" thickBot="1">
      <c r="A986" s="291">
        <v>900</v>
      </c>
      <c r="B986" s="313" t="s">
        <v>295</v>
      </c>
      <c r="C986" s="313" t="s">
        <v>18</v>
      </c>
      <c r="D986" s="313" t="s">
        <v>13</v>
      </c>
      <c r="E986" s="313" t="s">
        <v>18</v>
      </c>
      <c r="F986" s="314" t="s">
        <v>1345</v>
      </c>
      <c r="G986" s="314" t="s">
        <v>347</v>
      </c>
      <c r="H986" s="314" t="s">
        <v>805</v>
      </c>
      <c r="I986" s="314" t="s">
        <v>804</v>
      </c>
      <c r="J986" s="314">
        <v>2024</v>
      </c>
      <c r="K986" s="315">
        <v>5800</v>
      </c>
      <c r="L986" s="316" t="s">
        <v>337</v>
      </c>
    </row>
    <row r="987" spans="1:12" hidden="1">
      <c r="A987" s="298" t="s">
        <v>1579</v>
      </c>
      <c r="B987" s="288" t="s">
        <v>323</v>
      </c>
      <c r="C987" s="288" t="s">
        <v>18</v>
      </c>
      <c r="D987" s="288" t="s">
        <v>18</v>
      </c>
      <c r="E987" s="288" t="s">
        <v>305</v>
      </c>
      <c r="F987" s="270" t="s">
        <v>809</v>
      </c>
      <c r="G987" s="270" t="s">
        <v>347</v>
      </c>
      <c r="H987" s="270" t="s">
        <v>805</v>
      </c>
      <c r="I987" s="270" t="s">
        <v>804</v>
      </c>
      <c r="J987" s="270">
        <v>2024</v>
      </c>
      <c r="K987" s="304">
        <v>767808</v>
      </c>
      <c r="L987" s="280" t="s">
        <v>1182</v>
      </c>
    </row>
    <row r="988" spans="1:12" hidden="1">
      <c r="A988" s="298" t="s">
        <v>1579</v>
      </c>
      <c r="B988" s="288" t="s">
        <v>323</v>
      </c>
      <c r="C988" s="288" t="s">
        <v>18</v>
      </c>
      <c r="D988" s="288" t="s">
        <v>18</v>
      </c>
      <c r="E988" s="288" t="s">
        <v>305</v>
      </c>
      <c r="F988" s="270" t="s">
        <v>809</v>
      </c>
      <c r="G988" s="270" t="s">
        <v>347</v>
      </c>
      <c r="H988" s="270" t="s">
        <v>805</v>
      </c>
      <c r="I988" s="270" t="s">
        <v>804</v>
      </c>
      <c r="J988" s="270">
        <v>2024</v>
      </c>
      <c r="K988" s="304">
        <v>95232</v>
      </c>
      <c r="L988" s="280" t="s">
        <v>1183</v>
      </c>
    </row>
    <row r="989" spans="1:12" hidden="1">
      <c r="A989" s="298" t="s">
        <v>1580</v>
      </c>
      <c r="B989" s="288" t="s">
        <v>323</v>
      </c>
      <c r="C989" s="288" t="s">
        <v>18</v>
      </c>
      <c r="D989" s="288" t="s">
        <v>18</v>
      </c>
      <c r="E989" s="288" t="s">
        <v>305</v>
      </c>
      <c r="F989" s="270" t="s">
        <v>809</v>
      </c>
      <c r="G989" s="270" t="s">
        <v>347</v>
      </c>
      <c r="H989" s="270" t="s">
        <v>805</v>
      </c>
      <c r="I989" s="270" t="s">
        <v>804</v>
      </c>
      <c r="J989" s="270">
        <v>2024</v>
      </c>
      <c r="K989" s="304">
        <v>160704</v>
      </c>
      <c r="L989" s="280" t="s">
        <v>1184</v>
      </c>
    </row>
    <row r="990" spans="1:12" hidden="1">
      <c r="A990" s="298" t="s">
        <v>1581</v>
      </c>
      <c r="B990" s="288" t="s">
        <v>323</v>
      </c>
      <c r="C990" s="288" t="s">
        <v>18</v>
      </c>
      <c r="D990" s="288" t="s">
        <v>18</v>
      </c>
      <c r="E990" s="288" t="s">
        <v>305</v>
      </c>
      <c r="F990" s="270" t="s">
        <v>809</v>
      </c>
      <c r="G990" s="270" t="s">
        <v>347</v>
      </c>
      <c r="H990" s="270" t="s">
        <v>805</v>
      </c>
      <c r="I990" s="270" t="s">
        <v>804</v>
      </c>
      <c r="J990" s="270">
        <v>2024</v>
      </c>
      <c r="K990" s="304">
        <v>41664</v>
      </c>
      <c r="L990" s="280" t="s">
        <v>1185</v>
      </c>
    </row>
    <row r="991" spans="1:12" hidden="1">
      <c r="A991" s="298" t="s">
        <v>1581</v>
      </c>
      <c r="B991" s="288" t="s">
        <v>323</v>
      </c>
      <c r="C991" s="288" t="s">
        <v>18</v>
      </c>
      <c r="D991" s="288" t="s">
        <v>18</v>
      </c>
      <c r="E991" s="288" t="s">
        <v>305</v>
      </c>
      <c r="F991" s="270" t="s">
        <v>809</v>
      </c>
      <c r="G991" s="270" t="s">
        <v>347</v>
      </c>
      <c r="H991" s="270" t="s">
        <v>805</v>
      </c>
      <c r="I991" s="270" t="s">
        <v>804</v>
      </c>
      <c r="J991" s="270">
        <v>2024</v>
      </c>
      <c r="K991" s="304">
        <v>12672</v>
      </c>
      <c r="L991" s="280" t="s">
        <v>1185</v>
      </c>
    </row>
    <row r="992" spans="1:12" hidden="1">
      <c r="A992" s="298" t="s">
        <v>226</v>
      </c>
      <c r="B992" s="288" t="s">
        <v>323</v>
      </c>
      <c r="C992" s="288" t="s">
        <v>18</v>
      </c>
      <c r="D992" s="288" t="s">
        <v>18</v>
      </c>
      <c r="E992" s="288" t="s">
        <v>305</v>
      </c>
      <c r="F992" s="270" t="s">
        <v>809</v>
      </c>
      <c r="G992" s="270" t="s">
        <v>347</v>
      </c>
      <c r="H992" s="270" t="s">
        <v>805</v>
      </c>
      <c r="I992" s="270" t="s">
        <v>804</v>
      </c>
      <c r="J992" s="270">
        <v>2024</v>
      </c>
      <c r="K992" s="304">
        <v>125494</v>
      </c>
      <c r="L992" s="280" t="s">
        <v>1130</v>
      </c>
    </row>
    <row r="993" spans="1:12" hidden="1">
      <c r="A993" s="298" t="s">
        <v>226</v>
      </c>
      <c r="B993" s="288" t="s">
        <v>323</v>
      </c>
      <c r="C993" s="288" t="s">
        <v>18</v>
      </c>
      <c r="D993" s="288" t="s">
        <v>18</v>
      </c>
      <c r="E993" s="288" t="s">
        <v>1421</v>
      </c>
      <c r="F993" s="270" t="s">
        <v>809</v>
      </c>
      <c r="G993" s="270" t="s">
        <v>347</v>
      </c>
      <c r="H993" s="270" t="s">
        <v>805</v>
      </c>
      <c r="I993" s="270" t="s">
        <v>804</v>
      </c>
      <c r="J993" s="270">
        <v>2024</v>
      </c>
      <c r="K993" s="304">
        <v>55000</v>
      </c>
      <c r="L993" s="280" t="s">
        <v>1152</v>
      </c>
    </row>
    <row r="994" spans="1:12" hidden="1">
      <c r="A994" s="298" t="s">
        <v>1582</v>
      </c>
      <c r="B994" s="288" t="s">
        <v>323</v>
      </c>
      <c r="C994" s="288" t="s">
        <v>18</v>
      </c>
      <c r="D994" s="288" t="s">
        <v>18</v>
      </c>
      <c r="E994" s="288" t="s">
        <v>305</v>
      </c>
      <c r="F994" s="270" t="s">
        <v>809</v>
      </c>
      <c r="G994" s="270" t="s">
        <v>347</v>
      </c>
      <c r="H994" s="270" t="s">
        <v>805</v>
      </c>
      <c r="I994" s="270" t="s">
        <v>804</v>
      </c>
      <c r="J994" s="270">
        <v>2024</v>
      </c>
      <c r="K994" s="304">
        <v>729</v>
      </c>
      <c r="L994" s="280" t="s">
        <v>1186</v>
      </c>
    </row>
    <row r="995" spans="1:12" hidden="1">
      <c r="A995" s="298" t="s">
        <v>1582</v>
      </c>
      <c r="B995" s="288" t="s">
        <v>323</v>
      </c>
      <c r="C995" s="288" t="s">
        <v>18</v>
      </c>
      <c r="D995" s="288" t="s">
        <v>18</v>
      </c>
      <c r="E995" s="288" t="s">
        <v>305</v>
      </c>
      <c r="F995" s="270" t="s">
        <v>809</v>
      </c>
      <c r="G995" s="270" t="s">
        <v>347</v>
      </c>
      <c r="H995" s="270" t="s">
        <v>805</v>
      </c>
      <c r="I995" s="270" t="s">
        <v>804</v>
      </c>
      <c r="J995" s="270">
        <v>2024</v>
      </c>
      <c r="K995" s="304">
        <v>9561</v>
      </c>
      <c r="L995" s="280" t="s">
        <v>1187</v>
      </c>
    </row>
    <row r="996" spans="1:12" hidden="1">
      <c r="A996" s="298" t="s">
        <v>1582</v>
      </c>
      <c r="B996" s="288" t="s">
        <v>323</v>
      </c>
      <c r="C996" s="288" t="s">
        <v>18</v>
      </c>
      <c r="D996" s="288" t="s">
        <v>18</v>
      </c>
      <c r="E996" s="288" t="s">
        <v>305</v>
      </c>
      <c r="F996" s="270" t="s">
        <v>809</v>
      </c>
      <c r="G996" s="270" t="s">
        <v>347</v>
      </c>
      <c r="H996" s="270" t="s">
        <v>805</v>
      </c>
      <c r="I996" s="270" t="s">
        <v>804</v>
      </c>
      <c r="J996" s="270">
        <v>2024</v>
      </c>
      <c r="K996" s="304">
        <v>19552</v>
      </c>
      <c r="L996" s="280" t="s">
        <v>1188</v>
      </c>
    </row>
    <row r="997" spans="1:12" hidden="1">
      <c r="A997" s="298" t="s">
        <v>1582</v>
      </c>
      <c r="B997" s="288" t="s">
        <v>323</v>
      </c>
      <c r="C997" s="288" t="s">
        <v>18</v>
      </c>
      <c r="D997" s="288" t="s">
        <v>18</v>
      </c>
      <c r="E997" s="288" t="s">
        <v>305</v>
      </c>
      <c r="F997" s="270" t="s">
        <v>809</v>
      </c>
      <c r="G997" s="270" t="s">
        <v>347</v>
      </c>
      <c r="H997" s="270" t="s">
        <v>805</v>
      </c>
      <c r="I997" s="270" t="s">
        <v>804</v>
      </c>
      <c r="J997" s="270">
        <v>2024</v>
      </c>
      <c r="K997" s="304">
        <v>243</v>
      </c>
      <c r="L997" s="280" t="s">
        <v>1189</v>
      </c>
    </row>
    <row r="998" spans="1:12" hidden="1">
      <c r="A998" s="298" t="s">
        <v>1579</v>
      </c>
      <c r="B998" s="288" t="s">
        <v>323</v>
      </c>
      <c r="C998" s="288" t="s">
        <v>18</v>
      </c>
      <c r="D998" s="288" t="s">
        <v>18</v>
      </c>
      <c r="E998" s="288" t="s">
        <v>305</v>
      </c>
      <c r="F998" s="270" t="s">
        <v>809</v>
      </c>
      <c r="G998" s="270" t="s">
        <v>347</v>
      </c>
      <c r="H998" s="270" t="s">
        <v>805</v>
      </c>
      <c r="I998" s="270" t="s">
        <v>804</v>
      </c>
      <c r="J998" s="270">
        <v>2024</v>
      </c>
      <c r="K998" s="304">
        <v>20580</v>
      </c>
      <c r="L998" s="280" t="s">
        <v>1190</v>
      </c>
    </row>
    <row r="999" spans="1:12" hidden="1">
      <c r="A999" s="298" t="s">
        <v>1579</v>
      </c>
      <c r="B999" s="288" t="s">
        <v>323</v>
      </c>
      <c r="C999" s="288" t="s">
        <v>18</v>
      </c>
      <c r="D999" s="288" t="s">
        <v>18</v>
      </c>
      <c r="E999" s="288" t="s">
        <v>305</v>
      </c>
      <c r="F999" s="270" t="s">
        <v>809</v>
      </c>
      <c r="G999" s="270" t="s">
        <v>347</v>
      </c>
      <c r="H999" s="270" t="s">
        <v>805</v>
      </c>
      <c r="I999" s="270" t="s">
        <v>804</v>
      </c>
      <c r="J999" s="270">
        <v>2024</v>
      </c>
      <c r="K999" s="304">
        <v>14262</v>
      </c>
      <c r="L999" s="280" t="s">
        <v>1191</v>
      </c>
    </row>
    <row r="1000" spans="1:12" hidden="1">
      <c r="A1000" s="297" t="s">
        <v>226</v>
      </c>
      <c r="B1000" s="290" t="s">
        <v>107</v>
      </c>
      <c r="C1000" s="290" t="s">
        <v>18</v>
      </c>
      <c r="D1000" s="290" t="s">
        <v>46</v>
      </c>
      <c r="E1000" s="290" t="s">
        <v>18</v>
      </c>
      <c r="F1000" s="271" t="s">
        <v>1095</v>
      </c>
      <c r="G1000" s="271" t="s">
        <v>347</v>
      </c>
      <c r="H1000" s="271" t="s">
        <v>805</v>
      </c>
      <c r="I1000" s="271" t="s">
        <v>804</v>
      </c>
      <c r="J1000" s="271">
        <v>2024</v>
      </c>
      <c r="K1000" s="300">
        <v>100000</v>
      </c>
      <c r="L1000" s="282" t="s">
        <v>334</v>
      </c>
    </row>
    <row r="1001" spans="1:12" hidden="1">
      <c r="A1001" s="297" t="s">
        <v>226</v>
      </c>
      <c r="B1001" s="290" t="s">
        <v>107</v>
      </c>
      <c r="C1001" s="290" t="s">
        <v>18</v>
      </c>
      <c r="D1001" s="290" t="s">
        <v>57</v>
      </c>
      <c r="E1001" s="290" t="s">
        <v>18</v>
      </c>
      <c r="F1001" s="271" t="s">
        <v>1095</v>
      </c>
      <c r="G1001" s="271" t="s">
        <v>347</v>
      </c>
      <c r="H1001" s="271" t="s">
        <v>805</v>
      </c>
      <c r="I1001" s="271" t="s">
        <v>804</v>
      </c>
      <c r="J1001" s="271">
        <v>2024</v>
      </c>
      <c r="K1001" s="300">
        <v>64083</v>
      </c>
      <c r="L1001" s="282" t="s">
        <v>334</v>
      </c>
    </row>
    <row r="1002" spans="1:12" hidden="1">
      <c r="A1002" s="297" t="s">
        <v>226</v>
      </c>
      <c r="B1002" s="290" t="s">
        <v>273</v>
      </c>
      <c r="C1002" s="290" t="s">
        <v>18</v>
      </c>
      <c r="D1002" s="290" t="s">
        <v>57</v>
      </c>
      <c r="E1002" s="290" t="s">
        <v>18</v>
      </c>
      <c r="F1002" s="271" t="s">
        <v>1095</v>
      </c>
      <c r="G1002" s="271" t="s">
        <v>347</v>
      </c>
      <c r="H1002" s="271" t="s">
        <v>805</v>
      </c>
      <c r="I1002" s="271" t="s">
        <v>804</v>
      </c>
      <c r="J1002" s="271">
        <v>2024</v>
      </c>
      <c r="K1002" s="344">
        <v>104408</v>
      </c>
      <c r="L1002" s="282" t="s">
        <v>334</v>
      </c>
    </row>
    <row r="1003" spans="1:12" hidden="1">
      <c r="A1003" s="297" t="s">
        <v>1583</v>
      </c>
      <c r="B1003" s="290" t="s">
        <v>295</v>
      </c>
      <c r="C1003" s="290" t="s">
        <v>18</v>
      </c>
      <c r="D1003" s="290" t="s">
        <v>13</v>
      </c>
      <c r="E1003" s="290" t="s">
        <v>18</v>
      </c>
      <c r="F1003" s="271" t="s">
        <v>1095</v>
      </c>
      <c r="G1003" s="271" t="s">
        <v>347</v>
      </c>
      <c r="H1003" s="271" t="s">
        <v>805</v>
      </c>
      <c r="I1003" s="271" t="s">
        <v>804</v>
      </c>
      <c r="J1003" s="271">
        <v>2024</v>
      </c>
      <c r="K1003" s="300">
        <v>258915</v>
      </c>
      <c r="L1003" s="282" t="s">
        <v>334</v>
      </c>
    </row>
    <row r="1004" spans="1:12" hidden="1">
      <c r="A1004" s="297" t="s">
        <v>1584</v>
      </c>
      <c r="B1004" s="290" t="s">
        <v>295</v>
      </c>
      <c r="C1004" s="290" t="s">
        <v>18</v>
      </c>
      <c r="D1004" s="290" t="s">
        <v>13</v>
      </c>
      <c r="E1004" s="290" t="s">
        <v>18</v>
      </c>
      <c r="F1004" s="271" t="s">
        <v>1095</v>
      </c>
      <c r="G1004" s="271" t="s">
        <v>347</v>
      </c>
      <c r="H1004" s="271" t="s">
        <v>805</v>
      </c>
      <c r="I1004" s="271" t="s">
        <v>804</v>
      </c>
      <c r="J1004" s="271">
        <v>2024</v>
      </c>
      <c r="K1004" s="300">
        <v>100000</v>
      </c>
      <c r="L1004" s="282" t="s">
        <v>334</v>
      </c>
    </row>
    <row r="1005" spans="1:12" hidden="1">
      <c r="A1005" s="297" t="s">
        <v>226</v>
      </c>
      <c r="B1005" s="290" t="s">
        <v>107</v>
      </c>
      <c r="C1005" s="290" t="s">
        <v>18</v>
      </c>
      <c r="D1005" s="290" t="s">
        <v>46</v>
      </c>
      <c r="E1005" s="290" t="s">
        <v>18</v>
      </c>
      <c r="F1005" s="271" t="s">
        <v>1095</v>
      </c>
      <c r="G1005" s="271" t="s">
        <v>347</v>
      </c>
      <c r="H1005" s="271" t="s">
        <v>805</v>
      </c>
      <c r="I1005" s="271" t="s">
        <v>804</v>
      </c>
      <c r="J1005" s="271">
        <v>2024</v>
      </c>
      <c r="K1005" s="300">
        <v>4845</v>
      </c>
      <c r="L1005" s="282" t="s">
        <v>334</v>
      </c>
    </row>
    <row r="1006" spans="1:12" hidden="1">
      <c r="A1006" s="297" t="s">
        <v>226</v>
      </c>
      <c r="B1006" s="290" t="s">
        <v>273</v>
      </c>
      <c r="C1006" s="290" t="s">
        <v>18</v>
      </c>
      <c r="D1006" s="290" t="s">
        <v>46</v>
      </c>
      <c r="E1006" s="290" t="s">
        <v>18</v>
      </c>
      <c r="F1006" s="271" t="s">
        <v>1095</v>
      </c>
      <c r="G1006" s="271" t="s">
        <v>347</v>
      </c>
      <c r="H1006" s="271" t="s">
        <v>805</v>
      </c>
      <c r="I1006" s="271" t="s">
        <v>804</v>
      </c>
      <c r="J1006" s="271">
        <v>2024</v>
      </c>
      <c r="K1006" s="344">
        <v>125494</v>
      </c>
      <c r="L1006" s="282" t="s">
        <v>334</v>
      </c>
    </row>
    <row r="1007" spans="1:12" hidden="1">
      <c r="A1007" s="297" t="s">
        <v>226</v>
      </c>
      <c r="B1007" s="290" t="s">
        <v>107</v>
      </c>
      <c r="C1007" s="290" t="s">
        <v>18</v>
      </c>
      <c r="D1007" s="290" t="s">
        <v>46</v>
      </c>
      <c r="E1007" s="290" t="s">
        <v>18</v>
      </c>
      <c r="F1007" s="271" t="s">
        <v>1095</v>
      </c>
      <c r="G1007" s="271" t="s">
        <v>347</v>
      </c>
      <c r="H1007" s="271" t="s">
        <v>805</v>
      </c>
      <c r="I1007" s="271" t="s">
        <v>804</v>
      </c>
      <c r="J1007" s="271">
        <v>2024</v>
      </c>
      <c r="K1007" s="300">
        <v>55000</v>
      </c>
      <c r="L1007" s="282" t="s">
        <v>334</v>
      </c>
    </row>
    <row r="1008" spans="1:12" hidden="1">
      <c r="A1008" s="297" t="s">
        <v>226</v>
      </c>
      <c r="B1008" s="290" t="s">
        <v>107</v>
      </c>
      <c r="C1008" s="290" t="s">
        <v>18</v>
      </c>
      <c r="D1008" s="290" t="s">
        <v>46</v>
      </c>
      <c r="E1008" s="290" t="s">
        <v>18</v>
      </c>
      <c r="F1008" s="271" t="s">
        <v>1095</v>
      </c>
      <c r="G1008" s="271" t="s">
        <v>347</v>
      </c>
      <c r="H1008" s="271" t="s">
        <v>805</v>
      </c>
      <c r="I1008" s="271" t="s">
        <v>804</v>
      </c>
      <c r="J1008" s="271">
        <v>2024</v>
      </c>
      <c r="K1008" s="300">
        <v>64927</v>
      </c>
      <c r="L1008" s="282" t="s">
        <v>334</v>
      </c>
    </row>
    <row r="1009" spans="1:12" hidden="1">
      <c r="A1009" s="291">
        <v>900</v>
      </c>
      <c r="B1009" s="292" t="s">
        <v>107</v>
      </c>
      <c r="C1009" s="292" t="s">
        <v>18</v>
      </c>
      <c r="D1009" s="292" t="s">
        <v>46</v>
      </c>
      <c r="E1009" s="292" t="s">
        <v>18</v>
      </c>
      <c r="F1009" s="272" t="s">
        <v>809</v>
      </c>
      <c r="G1009" s="272" t="s">
        <v>347</v>
      </c>
      <c r="H1009" s="272" t="s">
        <v>805</v>
      </c>
      <c r="I1009" s="272" t="s">
        <v>804</v>
      </c>
      <c r="J1009" s="272">
        <v>2024</v>
      </c>
      <c r="K1009" s="301">
        <v>100000</v>
      </c>
      <c r="L1009" s="281" t="s">
        <v>334</v>
      </c>
    </row>
    <row r="1010" spans="1:12" hidden="1">
      <c r="A1010" s="291">
        <v>900</v>
      </c>
      <c r="B1010" s="292" t="s">
        <v>107</v>
      </c>
      <c r="C1010" s="292" t="s">
        <v>18</v>
      </c>
      <c r="D1010" s="292" t="s">
        <v>57</v>
      </c>
      <c r="E1010" s="292" t="s">
        <v>18</v>
      </c>
      <c r="F1010" s="272" t="s">
        <v>809</v>
      </c>
      <c r="G1010" s="272" t="s">
        <v>347</v>
      </c>
      <c r="H1010" s="272" t="s">
        <v>805</v>
      </c>
      <c r="I1010" s="272" t="s">
        <v>804</v>
      </c>
      <c r="J1010" s="272">
        <v>2024</v>
      </c>
      <c r="K1010" s="301">
        <v>64083</v>
      </c>
      <c r="L1010" s="281" t="s">
        <v>334</v>
      </c>
    </row>
    <row r="1011" spans="1:12">
      <c r="A1011" s="291">
        <v>900</v>
      </c>
      <c r="B1011" s="292" t="s">
        <v>273</v>
      </c>
      <c r="C1011" s="292" t="s">
        <v>18</v>
      </c>
      <c r="D1011" s="292" t="s">
        <v>57</v>
      </c>
      <c r="E1011" s="292" t="s">
        <v>18</v>
      </c>
      <c r="F1011" s="272" t="s">
        <v>809</v>
      </c>
      <c r="G1011" s="272" t="s">
        <v>347</v>
      </c>
      <c r="H1011" s="272" t="s">
        <v>805</v>
      </c>
      <c r="I1011" s="272" t="s">
        <v>804</v>
      </c>
      <c r="J1011" s="272">
        <v>2024</v>
      </c>
      <c r="K1011" s="301">
        <v>104408</v>
      </c>
      <c r="L1011" s="281" t="s">
        <v>334</v>
      </c>
    </row>
    <row r="1012" spans="1:12" hidden="1">
      <c r="A1012" s="291">
        <v>900</v>
      </c>
      <c r="B1012" s="292" t="s">
        <v>295</v>
      </c>
      <c r="C1012" s="292" t="s">
        <v>18</v>
      </c>
      <c r="D1012" s="292" t="s">
        <v>13</v>
      </c>
      <c r="E1012" s="292" t="s">
        <v>18</v>
      </c>
      <c r="F1012" s="272" t="s">
        <v>809</v>
      </c>
      <c r="G1012" s="272" t="s">
        <v>347</v>
      </c>
      <c r="H1012" s="272" t="s">
        <v>805</v>
      </c>
      <c r="I1012" s="272" t="s">
        <v>804</v>
      </c>
      <c r="J1012" s="272">
        <v>2024</v>
      </c>
      <c r="K1012" s="301">
        <v>258915</v>
      </c>
      <c r="L1012" s="281" t="s">
        <v>334</v>
      </c>
    </row>
    <row r="1013" spans="1:12" hidden="1">
      <c r="A1013" s="291">
        <v>900</v>
      </c>
      <c r="B1013" s="292" t="s">
        <v>295</v>
      </c>
      <c r="C1013" s="292" t="s">
        <v>18</v>
      </c>
      <c r="D1013" s="292" t="s">
        <v>13</v>
      </c>
      <c r="E1013" s="292" t="s">
        <v>18</v>
      </c>
      <c r="F1013" s="272" t="s">
        <v>809</v>
      </c>
      <c r="G1013" s="272" t="s">
        <v>347</v>
      </c>
      <c r="H1013" s="272" t="s">
        <v>805</v>
      </c>
      <c r="I1013" s="272" t="s">
        <v>804</v>
      </c>
      <c r="J1013" s="272">
        <v>2024</v>
      </c>
      <c r="K1013" s="301">
        <v>100000</v>
      </c>
      <c r="L1013" s="281" t="s">
        <v>334</v>
      </c>
    </row>
    <row r="1014" spans="1:12" hidden="1">
      <c r="A1014" s="291">
        <v>900</v>
      </c>
      <c r="B1014" s="292" t="s">
        <v>107</v>
      </c>
      <c r="C1014" s="292" t="s">
        <v>18</v>
      </c>
      <c r="D1014" s="292" t="s">
        <v>46</v>
      </c>
      <c r="E1014" s="292" t="s">
        <v>18</v>
      </c>
      <c r="F1014" s="272" t="s">
        <v>809</v>
      </c>
      <c r="G1014" s="272" t="s">
        <v>347</v>
      </c>
      <c r="H1014" s="272" t="s">
        <v>805</v>
      </c>
      <c r="I1014" s="272" t="s">
        <v>804</v>
      </c>
      <c r="J1014" s="272">
        <v>2024</v>
      </c>
      <c r="K1014" s="301">
        <v>4845</v>
      </c>
      <c r="L1014" s="281" t="s">
        <v>334</v>
      </c>
    </row>
    <row r="1015" spans="1:12">
      <c r="A1015" s="291">
        <v>900</v>
      </c>
      <c r="B1015" s="292" t="s">
        <v>273</v>
      </c>
      <c r="C1015" s="292" t="s">
        <v>18</v>
      </c>
      <c r="D1015" s="292" t="s">
        <v>46</v>
      </c>
      <c r="E1015" s="292" t="s">
        <v>18</v>
      </c>
      <c r="F1015" s="272" t="s">
        <v>809</v>
      </c>
      <c r="G1015" s="272" t="s">
        <v>347</v>
      </c>
      <c r="H1015" s="272" t="s">
        <v>805</v>
      </c>
      <c r="I1015" s="272" t="s">
        <v>804</v>
      </c>
      <c r="J1015" s="272">
        <v>2024</v>
      </c>
      <c r="K1015" s="301">
        <v>125494</v>
      </c>
      <c r="L1015" s="281" t="s">
        <v>334</v>
      </c>
    </row>
    <row r="1016" spans="1:12" hidden="1">
      <c r="A1016" s="291">
        <v>900</v>
      </c>
      <c r="B1016" s="292" t="s">
        <v>107</v>
      </c>
      <c r="C1016" s="292" t="s">
        <v>18</v>
      </c>
      <c r="D1016" s="292" t="s">
        <v>46</v>
      </c>
      <c r="E1016" s="292" t="s">
        <v>18</v>
      </c>
      <c r="F1016" s="272" t="s">
        <v>809</v>
      </c>
      <c r="G1016" s="272" t="s">
        <v>347</v>
      </c>
      <c r="H1016" s="272" t="s">
        <v>805</v>
      </c>
      <c r="I1016" s="272" t="s">
        <v>804</v>
      </c>
      <c r="J1016" s="272">
        <v>2024</v>
      </c>
      <c r="K1016" s="301">
        <v>55000</v>
      </c>
      <c r="L1016" s="281" t="s">
        <v>334</v>
      </c>
    </row>
    <row r="1017" spans="1:12" ht="13.5" hidden="1" thickBot="1">
      <c r="A1017" s="291">
        <v>900</v>
      </c>
      <c r="B1017" s="313" t="s">
        <v>107</v>
      </c>
      <c r="C1017" s="313" t="s">
        <v>18</v>
      </c>
      <c r="D1017" s="313" t="s">
        <v>46</v>
      </c>
      <c r="E1017" s="313" t="s">
        <v>18</v>
      </c>
      <c r="F1017" s="314" t="s">
        <v>809</v>
      </c>
      <c r="G1017" s="314" t="s">
        <v>347</v>
      </c>
      <c r="H1017" s="314" t="s">
        <v>805</v>
      </c>
      <c r="I1017" s="314" t="s">
        <v>804</v>
      </c>
      <c r="J1017" s="314">
        <v>2024</v>
      </c>
      <c r="K1017" s="315">
        <v>64927</v>
      </c>
      <c r="L1017" s="316" t="s">
        <v>334</v>
      </c>
    </row>
    <row r="1018" spans="1:12" hidden="1">
      <c r="A1018" s="307" t="s">
        <v>1585</v>
      </c>
      <c r="B1018" s="308" t="s">
        <v>323</v>
      </c>
      <c r="C1018" s="308" t="s">
        <v>18</v>
      </c>
      <c r="D1018" s="308" t="s">
        <v>18</v>
      </c>
      <c r="E1018" s="308" t="s">
        <v>305</v>
      </c>
      <c r="F1018" s="309" t="s">
        <v>809</v>
      </c>
      <c r="G1018" s="309" t="s">
        <v>347</v>
      </c>
      <c r="H1018" s="309" t="s">
        <v>805</v>
      </c>
      <c r="I1018" s="309" t="s">
        <v>804</v>
      </c>
      <c r="J1018" s="309">
        <v>2024</v>
      </c>
      <c r="K1018" s="310">
        <v>135473</v>
      </c>
      <c r="L1018" s="311" t="s">
        <v>1192</v>
      </c>
    </row>
    <row r="1019" spans="1:12" hidden="1">
      <c r="A1019" s="298" t="s">
        <v>1585</v>
      </c>
      <c r="B1019" s="288" t="s">
        <v>323</v>
      </c>
      <c r="C1019" s="288" t="s">
        <v>18</v>
      </c>
      <c r="D1019" s="288" t="s">
        <v>18</v>
      </c>
      <c r="E1019" s="288" t="s">
        <v>305</v>
      </c>
      <c r="F1019" s="270" t="s">
        <v>809</v>
      </c>
      <c r="G1019" s="270" t="s">
        <v>347</v>
      </c>
      <c r="H1019" s="270" t="s">
        <v>805</v>
      </c>
      <c r="I1019" s="270" t="s">
        <v>804</v>
      </c>
      <c r="J1019" s="270">
        <v>2024</v>
      </c>
      <c r="K1019" s="304">
        <v>10000</v>
      </c>
      <c r="L1019" s="280" t="s">
        <v>1193</v>
      </c>
    </row>
    <row r="1020" spans="1:12" hidden="1">
      <c r="A1020" s="298" t="s">
        <v>1585</v>
      </c>
      <c r="B1020" s="288" t="s">
        <v>323</v>
      </c>
      <c r="C1020" s="288" t="s">
        <v>18</v>
      </c>
      <c r="D1020" s="288" t="s">
        <v>18</v>
      </c>
      <c r="E1020" s="288" t="s">
        <v>305</v>
      </c>
      <c r="F1020" s="270" t="s">
        <v>809</v>
      </c>
      <c r="G1020" s="270" t="s">
        <v>347</v>
      </c>
      <c r="H1020" s="270" t="s">
        <v>805</v>
      </c>
      <c r="I1020" s="270" t="s">
        <v>804</v>
      </c>
      <c r="J1020" s="270">
        <v>2024</v>
      </c>
      <c r="K1020" s="304">
        <v>7593.78</v>
      </c>
      <c r="L1020" s="280" t="s">
        <v>1130</v>
      </c>
    </row>
    <row r="1021" spans="1:12" hidden="1">
      <c r="A1021" s="298" t="s">
        <v>10</v>
      </c>
      <c r="B1021" s="288" t="s">
        <v>323</v>
      </c>
      <c r="C1021" s="288" t="s">
        <v>18</v>
      </c>
      <c r="D1021" s="288" t="s">
        <v>18</v>
      </c>
      <c r="E1021" s="288" t="s">
        <v>1421</v>
      </c>
      <c r="F1021" s="270" t="s">
        <v>809</v>
      </c>
      <c r="G1021" s="270" t="s">
        <v>347</v>
      </c>
      <c r="H1021" s="270" t="s">
        <v>805</v>
      </c>
      <c r="I1021" s="270" t="s">
        <v>804</v>
      </c>
      <c r="J1021" s="270">
        <v>2024</v>
      </c>
      <c r="K1021" s="304">
        <v>25000</v>
      </c>
      <c r="L1021" s="280" t="s">
        <v>1152</v>
      </c>
    </row>
    <row r="1022" spans="1:12" hidden="1">
      <c r="A1022" s="298" t="s">
        <v>1586</v>
      </c>
      <c r="B1022" s="288" t="s">
        <v>323</v>
      </c>
      <c r="C1022" s="288" t="s">
        <v>1396</v>
      </c>
      <c r="D1022" s="288" t="s">
        <v>18</v>
      </c>
      <c r="E1022" s="288" t="s">
        <v>813</v>
      </c>
      <c r="F1022" s="270" t="s">
        <v>809</v>
      </c>
      <c r="G1022" s="270" t="s">
        <v>347</v>
      </c>
      <c r="H1022" s="270" t="s">
        <v>805</v>
      </c>
      <c r="I1022" s="270" t="s">
        <v>804</v>
      </c>
      <c r="J1022" s="270">
        <v>2024</v>
      </c>
      <c r="K1022" s="304">
        <v>860</v>
      </c>
      <c r="L1022" s="280" t="s">
        <v>1331</v>
      </c>
    </row>
    <row r="1023" spans="1:12" hidden="1">
      <c r="A1023" s="297" t="s">
        <v>1585</v>
      </c>
      <c r="B1023" s="290" t="s">
        <v>107</v>
      </c>
      <c r="C1023" s="290" t="s">
        <v>18</v>
      </c>
      <c r="D1023" s="290" t="s">
        <v>57</v>
      </c>
      <c r="E1023" s="290" t="s">
        <v>18</v>
      </c>
      <c r="F1023" s="271" t="s">
        <v>1095</v>
      </c>
      <c r="G1023" s="271" t="s">
        <v>347</v>
      </c>
      <c r="H1023" s="271" t="s">
        <v>805</v>
      </c>
      <c r="I1023" s="271" t="s">
        <v>804</v>
      </c>
      <c r="J1023" s="271">
        <v>2024</v>
      </c>
      <c r="K1023" s="300">
        <v>31660</v>
      </c>
      <c r="L1023" s="282" t="s">
        <v>959</v>
      </c>
    </row>
    <row r="1024" spans="1:12" hidden="1">
      <c r="A1024" s="297" t="s">
        <v>1587</v>
      </c>
      <c r="B1024" s="290" t="s">
        <v>295</v>
      </c>
      <c r="C1024" s="290" t="s">
        <v>18</v>
      </c>
      <c r="D1024" s="290" t="s">
        <v>13</v>
      </c>
      <c r="E1024" s="290" t="s">
        <v>18</v>
      </c>
      <c r="F1024" s="271" t="s">
        <v>1095</v>
      </c>
      <c r="G1024" s="271" t="s">
        <v>347</v>
      </c>
      <c r="H1024" s="271" t="s">
        <v>805</v>
      </c>
      <c r="I1024" s="271" t="s">
        <v>804</v>
      </c>
      <c r="J1024" s="271">
        <v>2024</v>
      </c>
      <c r="K1024" s="300">
        <v>25000</v>
      </c>
      <c r="L1024" s="282" t="s">
        <v>959</v>
      </c>
    </row>
    <row r="1025" spans="1:12" hidden="1">
      <c r="A1025" s="297" t="s">
        <v>1587</v>
      </c>
      <c r="B1025" s="290" t="s">
        <v>295</v>
      </c>
      <c r="C1025" s="290" t="s">
        <v>18</v>
      </c>
      <c r="D1025" s="290" t="s">
        <v>46</v>
      </c>
      <c r="E1025" s="290" t="s">
        <v>18</v>
      </c>
      <c r="F1025" s="271" t="s">
        <v>1095</v>
      </c>
      <c r="G1025" s="271" t="s">
        <v>347</v>
      </c>
      <c r="H1025" s="271" t="s">
        <v>805</v>
      </c>
      <c r="I1025" s="271" t="s">
        <v>804</v>
      </c>
      <c r="J1025" s="271">
        <v>2024</v>
      </c>
      <c r="K1025" s="300">
        <v>10000</v>
      </c>
      <c r="L1025" s="282" t="s">
        <v>959</v>
      </c>
    </row>
    <row r="1026" spans="1:12" hidden="1">
      <c r="A1026" s="297" t="s">
        <v>1585</v>
      </c>
      <c r="B1026" s="290" t="s">
        <v>107</v>
      </c>
      <c r="C1026" s="290" t="s">
        <v>18</v>
      </c>
      <c r="D1026" s="290" t="s">
        <v>57</v>
      </c>
      <c r="E1026" s="290" t="s">
        <v>18</v>
      </c>
      <c r="F1026" s="271" t="s">
        <v>1095</v>
      </c>
      <c r="G1026" s="271" t="s">
        <v>347</v>
      </c>
      <c r="H1026" s="271" t="s">
        <v>805</v>
      </c>
      <c r="I1026" s="271" t="s">
        <v>804</v>
      </c>
      <c r="J1026" s="271">
        <v>2024</v>
      </c>
      <c r="K1026" s="300">
        <v>7593.78</v>
      </c>
      <c r="L1026" s="282" t="s">
        <v>959</v>
      </c>
    </row>
    <row r="1027" spans="1:12" hidden="1">
      <c r="A1027" s="297" t="s">
        <v>10</v>
      </c>
      <c r="B1027" s="290" t="s">
        <v>107</v>
      </c>
      <c r="C1027" s="290" t="s">
        <v>18</v>
      </c>
      <c r="D1027" s="290" t="s">
        <v>13</v>
      </c>
      <c r="E1027" s="290" t="s">
        <v>18</v>
      </c>
      <c r="F1027" s="271" t="s">
        <v>1095</v>
      </c>
      <c r="G1027" s="271" t="s">
        <v>347</v>
      </c>
      <c r="H1027" s="271" t="s">
        <v>805</v>
      </c>
      <c r="I1027" s="271" t="s">
        <v>804</v>
      </c>
      <c r="J1027" s="271">
        <v>2024</v>
      </c>
      <c r="K1027" s="300">
        <v>25000</v>
      </c>
      <c r="L1027" s="282" t="s">
        <v>959</v>
      </c>
    </row>
    <row r="1028" spans="1:12" hidden="1">
      <c r="A1028" s="297" t="s">
        <v>1588</v>
      </c>
      <c r="B1028" s="290" t="s">
        <v>107</v>
      </c>
      <c r="C1028" s="290" t="s">
        <v>18</v>
      </c>
      <c r="D1028" s="290" t="s">
        <v>57</v>
      </c>
      <c r="E1028" s="290" t="s">
        <v>18</v>
      </c>
      <c r="F1028" s="271" t="s">
        <v>1095</v>
      </c>
      <c r="G1028" s="271" t="s">
        <v>347</v>
      </c>
      <c r="H1028" s="271" t="s">
        <v>805</v>
      </c>
      <c r="I1028" s="271" t="s">
        <v>804</v>
      </c>
      <c r="J1028" s="271">
        <v>2024</v>
      </c>
      <c r="K1028" s="300">
        <v>40000</v>
      </c>
      <c r="L1028" s="282" t="s">
        <v>959</v>
      </c>
    </row>
    <row r="1029" spans="1:12" hidden="1">
      <c r="A1029" s="297" t="s">
        <v>1588</v>
      </c>
      <c r="B1029" s="290" t="s">
        <v>107</v>
      </c>
      <c r="C1029" s="290" t="s">
        <v>18</v>
      </c>
      <c r="D1029" s="290" t="s">
        <v>46</v>
      </c>
      <c r="E1029" s="290" t="s">
        <v>18</v>
      </c>
      <c r="F1029" s="271" t="s">
        <v>1095</v>
      </c>
      <c r="G1029" s="271" t="s">
        <v>347</v>
      </c>
      <c r="H1029" s="271" t="s">
        <v>805</v>
      </c>
      <c r="I1029" s="271" t="s">
        <v>804</v>
      </c>
      <c r="J1029" s="271">
        <v>2024</v>
      </c>
      <c r="K1029" s="300">
        <v>20000</v>
      </c>
      <c r="L1029" s="282" t="s">
        <v>959</v>
      </c>
    </row>
    <row r="1030" spans="1:12" hidden="1">
      <c r="A1030" s="297" t="s">
        <v>1588</v>
      </c>
      <c r="B1030" s="290" t="s">
        <v>273</v>
      </c>
      <c r="C1030" s="290" t="s">
        <v>18</v>
      </c>
      <c r="D1030" s="290" t="s">
        <v>46</v>
      </c>
      <c r="E1030" s="290" t="s">
        <v>18</v>
      </c>
      <c r="F1030" s="271" t="s">
        <v>1095</v>
      </c>
      <c r="G1030" s="271" t="s">
        <v>347</v>
      </c>
      <c r="H1030" s="271" t="s">
        <v>805</v>
      </c>
      <c r="I1030" s="271" t="s">
        <v>804</v>
      </c>
      <c r="J1030" s="271">
        <v>2024</v>
      </c>
      <c r="K1030" s="344">
        <v>20000</v>
      </c>
      <c r="L1030" s="282" t="s">
        <v>959</v>
      </c>
    </row>
    <row r="1031" spans="1:12" hidden="1">
      <c r="A1031" s="291">
        <v>900</v>
      </c>
      <c r="B1031" s="292" t="s">
        <v>107</v>
      </c>
      <c r="C1031" s="292" t="s">
        <v>1396</v>
      </c>
      <c r="D1031" s="292" t="s">
        <v>46</v>
      </c>
      <c r="E1031" s="292" t="s">
        <v>18</v>
      </c>
      <c r="F1031" s="272" t="s">
        <v>809</v>
      </c>
      <c r="G1031" s="272" t="s">
        <v>347</v>
      </c>
      <c r="H1031" s="272" t="s">
        <v>805</v>
      </c>
      <c r="I1031" s="272" t="s">
        <v>804</v>
      </c>
      <c r="J1031" s="272">
        <v>2024</v>
      </c>
      <c r="K1031" s="301">
        <v>860</v>
      </c>
      <c r="L1031" s="281" t="s">
        <v>959</v>
      </c>
    </row>
    <row r="1032" spans="1:12" hidden="1">
      <c r="A1032" s="291">
        <v>900</v>
      </c>
      <c r="B1032" s="292" t="s">
        <v>107</v>
      </c>
      <c r="C1032" s="292" t="s">
        <v>18</v>
      </c>
      <c r="D1032" s="292" t="s">
        <v>57</v>
      </c>
      <c r="E1032" s="292" t="s">
        <v>18</v>
      </c>
      <c r="F1032" s="272" t="s">
        <v>809</v>
      </c>
      <c r="G1032" s="272" t="s">
        <v>347</v>
      </c>
      <c r="H1032" s="272" t="s">
        <v>805</v>
      </c>
      <c r="I1032" s="272" t="s">
        <v>804</v>
      </c>
      <c r="J1032" s="272">
        <v>2024</v>
      </c>
      <c r="K1032" s="301">
        <v>31660</v>
      </c>
      <c r="L1032" s="281" t="s">
        <v>959</v>
      </c>
    </row>
    <row r="1033" spans="1:12" hidden="1">
      <c r="A1033" s="291">
        <v>900</v>
      </c>
      <c r="B1033" s="292" t="s">
        <v>295</v>
      </c>
      <c r="C1033" s="292" t="s">
        <v>18</v>
      </c>
      <c r="D1033" s="292" t="s">
        <v>13</v>
      </c>
      <c r="E1033" s="292" t="s">
        <v>18</v>
      </c>
      <c r="F1033" s="272" t="s">
        <v>809</v>
      </c>
      <c r="G1033" s="272" t="s">
        <v>347</v>
      </c>
      <c r="H1033" s="272" t="s">
        <v>805</v>
      </c>
      <c r="I1033" s="272" t="s">
        <v>804</v>
      </c>
      <c r="J1033" s="272">
        <v>2024</v>
      </c>
      <c r="K1033" s="301">
        <v>25000</v>
      </c>
      <c r="L1033" s="281" t="s">
        <v>959</v>
      </c>
    </row>
    <row r="1034" spans="1:12" hidden="1">
      <c r="A1034" s="291">
        <v>900</v>
      </c>
      <c r="B1034" s="292" t="s">
        <v>295</v>
      </c>
      <c r="C1034" s="292" t="s">
        <v>18</v>
      </c>
      <c r="D1034" s="292" t="s">
        <v>46</v>
      </c>
      <c r="E1034" s="292" t="s">
        <v>18</v>
      </c>
      <c r="F1034" s="272" t="s">
        <v>809</v>
      </c>
      <c r="G1034" s="272" t="s">
        <v>347</v>
      </c>
      <c r="H1034" s="272" t="s">
        <v>805</v>
      </c>
      <c r="I1034" s="272" t="s">
        <v>804</v>
      </c>
      <c r="J1034" s="272">
        <v>2024</v>
      </c>
      <c r="K1034" s="301">
        <v>10000</v>
      </c>
      <c r="L1034" s="281" t="s">
        <v>959</v>
      </c>
    </row>
    <row r="1035" spans="1:12" hidden="1">
      <c r="A1035" s="291">
        <v>900</v>
      </c>
      <c r="B1035" s="292" t="s">
        <v>107</v>
      </c>
      <c r="C1035" s="292" t="s">
        <v>18</v>
      </c>
      <c r="D1035" s="292" t="s">
        <v>57</v>
      </c>
      <c r="E1035" s="292" t="s">
        <v>18</v>
      </c>
      <c r="F1035" s="272" t="s">
        <v>809</v>
      </c>
      <c r="G1035" s="272" t="s">
        <v>347</v>
      </c>
      <c r="H1035" s="272" t="s">
        <v>805</v>
      </c>
      <c r="I1035" s="272" t="s">
        <v>804</v>
      </c>
      <c r="J1035" s="272">
        <v>2024</v>
      </c>
      <c r="K1035" s="301">
        <v>7593.78</v>
      </c>
      <c r="L1035" s="281" t="s">
        <v>959</v>
      </c>
    </row>
    <row r="1036" spans="1:12" hidden="1">
      <c r="A1036" s="291">
        <v>900</v>
      </c>
      <c r="B1036" s="292" t="s">
        <v>107</v>
      </c>
      <c r="C1036" s="292" t="s">
        <v>18</v>
      </c>
      <c r="D1036" s="292" t="s">
        <v>13</v>
      </c>
      <c r="E1036" s="292" t="s">
        <v>18</v>
      </c>
      <c r="F1036" s="272" t="s">
        <v>809</v>
      </c>
      <c r="G1036" s="272" t="s">
        <v>347</v>
      </c>
      <c r="H1036" s="272" t="s">
        <v>805</v>
      </c>
      <c r="I1036" s="272" t="s">
        <v>804</v>
      </c>
      <c r="J1036" s="272">
        <v>2024</v>
      </c>
      <c r="K1036" s="301">
        <v>25000</v>
      </c>
      <c r="L1036" s="281" t="s">
        <v>959</v>
      </c>
    </row>
    <row r="1037" spans="1:12" hidden="1">
      <c r="A1037" s="291">
        <v>900</v>
      </c>
      <c r="B1037" s="292" t="s">
        <v>107</v>
      </c>
      <c r="C1037" s="292" t="s">
        <v>18</v>
      </c>
      <c r="D1037" s="292" t="s">
        <v>57</v>
      </c>
      <c r="E1037" s="292" t="s">
        <v>18</v>
      </c>
      <c r="F1037" s="272" t="s">
        <v>809</v>
      </c>
      <c r="G1037" s="272" t="s">
        <v>347</v>
      </c>
      <c r="H1037" s="272" t="s">
        <v>805</v>
      </c>
      <c r="I1037" s="272" t="s">
        <v>804</v>
      </c>
      <c r="J1037" s="272">
        <v>2024</v>
      </c>
      <c r="K1037" s="301">
        <v>40000</v>
      </c>
      <c r="L1037" s="281" t="s">
        <v>959</v>
      </c>
    </row>
    <row r="1038" spans="1:12" hidden="1">
      <c r="A1038" s="291">
        <v>900</v>
      </c>
      <c r="B1038" s="292" t="s">
        <v>107</v>
      </c>
      <c r="C1038" s="292" t="s">
        <v>18</v>
      </c>
      <c r="D1038" s="292" t="s">
        <v>46</v>
      </c>
      <c r="E1038" s="292" t="s">
        <v>18</v>
      </c>
      <c r="F1038" s="272" t="s">
        <v>809</v>
      </c>
      <c r="G1038" s="272" t="s">
        <v>347</v>
      </c>
      <c r="H1038" s="272" t="s">
        <v>805</v>
      </c>
      <c r="I1038" s="272" t="s">
        <v>804</v>
      </c>
      <c r="J1038" s="272">
        <v>2024</v>
      </c>
      <c r="K1038" s="301">
        <v>20000</v>
      </c>
      <c r="L1038" s="281" t="s">
        <v>959</v>
      </c>
    </row>
    <row r="1039" spans="1:12">
      <c r="A1039" s="291">
        <v>900</v>
      </c>
      <c r="B1039" s="292" t="s">
        <v>273</v>
      </c>
      <c r="C1039" s="292" t="s">
        <v>18</v>
      </c>
      <c r="D1039" s="292" t="s">
        <v>46</v>
      </c>
      <c r="E1039" s="292" t="s">
        <v>18</v>
      </c>
      <c r="F1039" s="272" t="s">
        <v>809</v>
      </c>
      <c r="G1039" s="272" t="s">
        <v>347</v>
      </c>
      <c r="H1039" s="272" t="s">
        <v>805</v>
      </c>
      <c r="I1039" s="272" t="s">
        <v>804</v>
      </c>
      <c r="J1039" s="272">
        <v>2024</v>
      </c>
      <c r="K1039" s="301">
        <v>20000</v>
      </c>
      <c r="L1039" s="281" t="s">
        <v>959</v>
      </c>
    </row>
    <row r="1040" spans="1:12" ht="13.5" hidden="1" thickBot="1">
      <c r="A1040" s="291">
        <v>900</v>
      </c>
      <c r="B1040" s="313" t="s">
        <v>107</v>
      </c>
      <c r="C1040" s="313" t="s">
        <v>1396</v>
      </c>
      <c r="D1040" s="313" t="s">
        <v>46</v>
      </c>
      <c r="E1040" s="313" t="s">
        <v>18</v>
      </c>
      <c r="F1040" s="314" t="s">
        <v>809</v>
      </c>
      <c r="G1040" s="314" t="s">
        <v>347</v>
      </c>
      <c r="H1040" s="314" t="s">
        <v>805</v>
      </c>
      <c r="I1040" s="314" t="s">
        <v>804</v>
      </c>
      <c r="J1040" s="314">
        <v>2024</v>
      </c>
      <c r="K1040" s="315">
        <v>860</v>
      </c>
      <c r="L1040" s="316" t="s">
        <v>959</v>
      </c>
    </row>
    <row r="1041" spans="1:12" hidden="1">
      <c r="A1041" s="298" t="s">
        <v>1589</v>
      </c>
      <c r="B1041" s="288" t="s">
        <v>323</v>
      </c>
      <c r="C1041" s="288" t="s">
        <v>18</v>
      </c>
      <c r="D1041" s="288" t="s">
        <v>18</v>
      </c>
      <c r="E1041" s="288" t="s">
        <v>305</v>
      </c>
      <c r="F1041" s="270" t="s">
        <v>809</v>
      </c>
      <c r="G1041" s="270" t="s">
        <v>347</v>
      </c>
      <c r="H1041" s="270" t="s">
        <v>805</v>
      </c>
      <c r="I1041" s="270" t="s">
        <v>804</v>
      </c>
      <c r="J1041" s="270">
        <v>2024</v>
      </c>
      <c r="K1041" s="304">
        <v>15512</v>
      </c>
      <c r="L1041" s="280" t="s">
        <v>1194</v>
      </c>
    </row>
    <row r="1042" spans="1:12" hidden="1">
      <c r="A1042" s="298" t="s">
        <v>1589</v>
      </c>
      <c r="B1042" s="288" t="s">
        <v>323</v>
      </c>
      <c r="C1042" s="288" t="s">
        <v>18</v>
      </c>
      <c r="D1042" s="288" t="s">
        <v>18</v>
      </c>
      <c r="E1042" s="288" t="s">
        <v>305</v>
      </c>
      <c r="F1042" s="270" t="s">
        <v>809</v>
      </c>
      <c r="G1042" s="270" t="s">
        <v>347</v>
      </c>
      <c r="H1042" s="270" t="s">
        <v>805</v>
      </c>
      <c r="I1042" s="270" t="s">
        <v>804</v>
      </c>
      <c r="J1042" s="270">
        <v>2024</v>
      </c>
      <c r="K1042" s="304">
        <v>44432</v>
      </c>
      <c r="L1042" s="280" t="s">
        <v>1195</v>
      </c>
    </row>
    <row r="1043" spans="1:12" hidden="1">
      <c r="A1043" s="298" t="s">
        <v>1590</v>
      </c>
      <c r="B1043" s="288" t="s">
        <v>323</v>
      </c>
      <c r="C1043" s="288" t="s">
        <v>18</v>
      </c>
      <c r="D1043" s="288" t="s">
        <v>18</v>
      </c>
      <c r="E1043" s="288" t="s">
        <v>305</v>
      </c>
      <c r="F1043" s="270" t="s">
        <v>809</v>
      </c>
      <c r="G1043" s="270" t="s">
        <v>347</v>
      </c>
      <c r="H1043" s="270" t="s">
        <v>805</v>
      </c>
      <c r="I1043" s="270" t="s">
        <v>804</v>
      </c>
      <c r="J1043" s="270">
        <v>2024</v>
      </c>
      <c r="K1043" s="304">
        <v>172910</v>
      </c>
      <c r="L1043" s="280" t="s">
        <v>1196</v>
      </c>
    </row>
    <row r="1044" spans="1:12" hidden="1">
      <c r="A1044" s="298" t="s">
        <v>1591</v>
      </c>
      <c r="B1044" s="288" t="s">
        <v>323</v>
      </c>
      <c r="C1044" s="288" t="s">
        <v>18</v>
      </c>
      <c r="D1044" s="288" t="s">
        <v>18</v>
      </c>
      <c r="E1044" s="288" t="s">
        <v>305</v>
      </c>
      <c r="F1044" s="270" t="s">
        <v>809</v>
      </c>
      <c r="G1044" s="270" t="s">
        <v>347</v>
      </c>
      <c r="H1044" s="270" t="s">
        <v>805</v>
      </c>
      <c r="I1044" s="270" t="s">
        <v>804</v>
      </c>
      <c r="J1044" s="270">
        <v>2024</v>
      </c>
      <c r="K1044" s="304">
        <v>224766</v>
      </c>
      <c r="L1044" s="280" t="s">
        <v>1197</v>
      </c>
    </row>
    <row r="1045" spans="1:12" hidden="1">
      <c r="A1045" s="298" t="s">
        <v>1591</v>
      </c>
      <c r="B1045" s="288" t="s">
        <v>323</v>
      </c>
      <c r="C1045" s="288" t="s">
        <v>18</v>
      </c>
      <c r="D1045" s="288" t="s">
        <v>18</v>
      </c>
      <c r="E1045" s="288" t="s">
        <v>305</v>
      </c>
      <c r="F1045" s="270" t="s">
        <v>809</v>
      </c>
      <c r="G1045" s="270" t="s">
        <v>347</v>
      </c>
      <c r="H1045" s="270" t="s">
        <v>805</v>
      </c>
      <c r="I1045" s="270" t="s">
        <v>804</v>
      </c>
      <c r="J1045" s="270">
        <v>2024</v>
      </c>
      <c r="K1045" s="304">
        <v>218691</v>
      </c>
      <c r="L1045" s="280" t="s">
        <v>1198</v>
      </c>
    </row>
    <row r="1046" spans="1:12" hidden="1">
      <c r="A1046" s="298" t="s">
        <v>1592</v>
      </c>
      <c r="B1046" s="288" t="s">
        <v>323</v>
      </c>
      <c r="C1046" s="288" t="s">
        <v>18</v>
      </c>
      <c r="D1046" s="288" t="s">
        <v>18</v>
      </c>
      <c r="E1046" s="288" t="s">
        <v>305</v>
      </c>
      <c r="F1046" s="270" t="s">
        <v>809</v>
      </c>
      <c r="G1046" s="270" t="s">
        <v>347</v>
      </c>
      <c r="H1046" s="270" t="s">
        <v>805</v>
      </c>
      <c r="I1046" s="270" t="s">
        <v>804</v>
      </c>
      <c r="J1046" s="270">
        <v>2024</v>
      </c>
      <c r="K1046" s="304">
        <v>91698</v>
      </c>
      <c r="L1046" s="280" t="s">
        <v>1199</v>
      </c>
    </row>
    <row r="1047" spans="1:12" hidden="1">
      <c r="A1047" s="298" t="s">
        <v>1593</v>
      </c>
      <c r="B1047" s="288" t="s">
        <v>323</v>
      </c>
      <c r="C1047" s="288" t="s">
        <v>18</v>
      </c>
      <c r="D1047" s="288" t="s">
        <v>18</v>
      </c>
      <c r="E1047" s="288" t="s">
        <v>305</v>
      </c>
      <c r="F1047" s="270" t="s">
        <v>809</v>
      </c>
      <c r="G1047" s="270" t="s">
        <v>347</v>
      </c>
      <c r="H1047" s="270" t="s">
        <v>805</v>
      </c>
      <c r="I1047" s="270" t="s">
        <v>804</v>
      </c>
      <c r="J1047" s="270">
        <v>2024</v>
      </c>
      <c r="K1047" s="304">
        <v>70522</v>
      </c>
      <c r="L1047" s="280" t="s">
        <v>1200</v>
      </c>
    </row>
    <row r="1048" spans="1:12" hidden="1">
      <c r="A1048" s="298" t="s">
        <v>1594</v>
      </c>
      <c r="B1048" s="288" t="s">
        <v>323</v>
      </c>
      <c r="C1048" s="288" t="s">
        <v>18</v>
      </c>
      <c r="D1048" s="288" t="s">
        <v>18</v>
      </c>
      <c r="E1048" s="288" t="s">
        <v>305</v>
      </c>
      <c r="F1048" s="270" t="s">
        <v>809</v>
      </c>
      <c r="G1048" s="270" t="s">
        <v>347</v>
      </c>
      <c r="H1048" s="270" t="s">
        <v>805</v>
      </c>
      <c r="I1048" s="270" t="s">
        <v>804</v>
      </c>
      <c r="J1048" s="270">
        <v>2024</v>
      </c>
      <c r="K1048" s="304">
        <v>58426</v>
      </c>
      <c r="L1048" s="280" t="s">
        <v>1201</v>
      </c>
    </row>
    <row r="1049" spans="1:12" hidden="1">
      <c r="A1049" s="298" t="s">
        <v>1594</v>
      </c>
      <c r="B1049" s="288" t="s">
        <v>323</v>
      </c>
      <c r="C1049" s="288" t="s">
        <v>18</v>
      </c>
      <c r="D1049" s="288" t="s">
        <v>18</v>
      </c>
      <c r="E1049" s="288" t="s">
        <v>305</v>
      </c>
      <c r="F1049" s="270" t="s">
        <v>809</v>
      </c>
      <c r="G1049" s="270" t="s">
        <v>347</v>
      </c>
      <c r="H1049" s="270" t="s">
        <v>805</v>
      </c>
      <c r="I1049" s="270" t="s">
        <v>804</v>
      </c>
      <c r="J1049" s="270">
        <v>2024</v>
      </c>
      <c r="K1049" s="304">
        <v>91680</v>
      </c>
      <c r="L1049" s="280" t="s">
        <v>1202</v>
      </c>
    </row>
    <row r="1050" spans="1:12" hidden="1">
      <c r="A1050" s="298" t="s">
        <v>1589</v>
      </c>
      <c r="B1050" s="288" t="s">
        <v>323</v>
      </c>
      <c r="C1050" s="288" t="s">
        <v>18</v>
      </c>
      <c r="D1050" s="288" t="s">
        <v>18</v>
      </c>
      <c r="E1050" s="288" t="s">
        <v>305</v>
      </c>
      <c r="F1050" s="270" t="s">
        <v>809</v>
      </c>
      <c r="G1050" s="270" t="s">
        <v>347</v>
      </c>
      <c r="H1050" s="270" t="s">
        <v>805</v>
      </c>
      <c r="I1050" s="270" t="s">
        <v>804</v>
      </c>
      <c r="J1050" s="270">
        <v>2024</v>
      </c>
      <c r="K1050" s="304">
        <v>5330</v>
      </c>
      <c r="L1050" s="280" t="s">
        <v>1194</v>
      </c>
    </row>
    <row r="1051" spans="1:12" hidden="1">
      <c r="A1051" s="298" t="s">
        <v>1594</v>
      </c>
      <c r="B1051" s="288" t="s">
        <v>323</v>
      </c>
      <c r="C1051" s="288" t="s">
        <v>18</v>
      </c>
      <c r="D1051" s="288" t="s">
        <v>18</v>
      </c>
      <c r="E1051" s="288" t="s">
        <v>305</v>
      </c>
      <c r="F1051" s="270" t="s">
        <v>809</v>
      </c>
      <c r="G1051" s="270" t="s">
        <v>347</v>
      </c>
      <c r="H1051" s="270" t="s">
        <v>805</v>
      </c>
      <c r="I1051" s="270" t="s">
        <v>804</v>
      </c>
      <c r="J1051" s="270">
        <v>2024</v>
      </c>
      <c r="K1051" s="304">
        <v>3472</v>
      </c>
      <c r="L1051" s="280" t="s">
        <v>1202</v>
      </c>
    </row>
    <row r="1052" spans="1:12" hidden="1">
      <c r="A1052" s="298" t="s">
        <v>228</v>
      </c>
      <c r="B1052" s="288" t="s">
        <v>323</v>
      </c>
      <c r="C1052" s="288" t="s">
        <v>18</v>
      </c>
      <c r="D1052" s="288" t="s">
        <v>18</v>
      </c>
      <c r="E1052" s="288" t="s">
        <v>305</v>
      </c>
      <c r="F1052" s="270" t="s">
        <v>809</v>
      </c>
      <c r="G1052" s="270" t="s">
        <v>347</v>
      </c>
      <c r="H1052" s="270" t="s">
        <v>805</v>
      </c>
      <c r="I1052" s="270" t="s">
        <v>804</v>
      </c>
      <c r="J1052" s="270">
        <v>2024</v>
      </c>
      <c r="K1052" s="304">
        <v>50000</v>
      </c>
      <c r="L1052" s="280" t="s">
        <v>1203</v>
      </c>
    </row>
    <row r="1053" spans="1:12" hidden="1">
      <c r="A1053" s="298" t="s">
        <v>74</v>
      </c>
      <c r="B1053" s="288" t="s">
        <v>323</v>
      </c>
      <c r="C1053" s="288" t="s">
        <v>18</v>
      </c>
      <c r="D1053" s="288" t="s">
        <v>18</v>
      </c>
      <c r="E1053" s="288" t="s">
        <v>305</v>
      </c>
      <c r="F1053" s="270" t="s">
        <v>809</v>
      </c>
      <c r="G1053" s="270" t="s">
        <v>347</v>
      </c>
      <c r="H1053" s="270" t="s">
        <v>805</v>
      </c>
      <c r="I1053" s="270" t="s">
        <v>804</v>
      </c>
      <c r="J1053" s="270">
        <v>2024</v>
      </c>
      <c r="K1053" s="304">
        <v>28527.94</v>
      </c>
      <c r="L1053" s="280" t="s">
        <v>1130</v>
      </c>
    </row>
    <row r="1054" spans="1:12" hidden="1">
      <c r="A1054" s="298" t="s">
        <v>230</v>
      </c>
      <c r="B1054" s="288" t="s">
        <v>323</v>
      </c>
      <c r="C1054" s="288" t="s">
        <v>18</v>
      </c>
      <c r="D1054" s="288" t="s">
        <v>18</v>
      </c>
      <c r="E1054" s="288" t="s">
        <v>813</v>
      </c>
      <c r="F1054" s="270" t="s">
        <v>809</v>
      </c>
      <c r="G1054" s="270" t="s">
        <v>347</v>
      </c>
      <c r="H1054" s="270" t="s">
        <v>805</v>
      </c>
      <c r="I1054" s="270" t="s">
        <v>804</v>
      </c>
      <c r="J1054" s="270">
        <v>2024</v>
      </c>
      <c r="K1054" s="304">
        <v>4399</v>
      </c>
      <c r="L1054" s="280" t="s">
        <v>1204</v>
      </c>
    </row>
    <row r="1055" spans="1:12" hidden="1">
      <c r="A1055" s="298" t="s">
        <v>228</v>
      </c>
      <c r="B1055" s="288" t="s">
        <v>323</v>
      </c>
      <c r="C1055" s="288" t="s">
        <v>18</v>
      </c>
      <c r="D1055" s="288" t="s">
        <v>18</v>
      </c>
      <c r="E1055" s="288" t="s">
        <v>1421</v>
      </c>
      <c r="F1055" s="270" t="s">
        <v>809</v>
      </c>
      <c r="G1055" s="270" t="s">
        <v>347</v>
      </c>
      <c r="H1055" s="270" t="s">
        <v>805</v>
      </c>
      <c r="I1055" s="270" t="s">
        <v>804</v>
      </c>
      <c r="J1055" s="270">
        <v>2024</v>
      </c>
      <c r="K1055" s="304">
        <v>45000</v>
      </c>
      <c r="L1055" s="280" t="s">
        <v>1205</v>
      </c>
    </row>
    <row r="1056" spans="1:12" hidden="1">
      <c r="A1056" s="298" t="s">
        <v>1595</v>
      </c>
      <c r="B1056" s="288" t="s">
        <v>323</v>
      </c>
      <c r="C1056" s="288" t="s">
        <v>18</v>
      </c>
      <c r="D1056" s="288" t="s">
        <v>18</v>
      </c>
      <c r="E1056" s="288" t="s">
        <v>111</v>
      </c>
      <c r="F1056" s="270" t="s">
        <v>809</v>
      </c>
      <c r="G1056" s="270" t="s">
        <v>347</v>
      </c>
      <c r="H1056" s="270" t="s">
        <v>805</v>
      </c>
      <c r="I1056" s="270" t="s">
        <v>804</v>
      </c>
      <c r="J1056" s="270">
        <v>2024</v>
      </c>
      <c r="K1056" s="304">
        <v>4000</v>
      </c>
      <c r="L1056" s="280" t="s">
        <v>1206</v>
      </c>
    </row>
    <row r="1057" spans="1:12" hidden="1">
      <c r="A1057" s="298" t="s">
        <v>229</v>
      </c>
      <c r="B1057" s="288" t="s">
        <v>314</v>
      </c>
      <c r="C1057" s="288" t="s">
        <v>18</v>
      </c>
      <c r="D1057" s="288" t="s">
        <v>18</v>
      </c>
      <c r="E1057" s="288" t="s">
        <v>305</v>
      </c>
      <c r="F1057" s="270" t="s">
        <v>809</v>
      </c>
      <c r="G1057" s="270" t="s">
        <v>347</v>
      </c>
      <c r="H1057" s="270" t="s">
        <v>805</v>
      </c>
      <c r="I1057" s="270" t="s">
        <v>804</v>
      </c>
      <c r="J1057" s="270">
        <v>2024</v>
      </c>
      <c r="K1057" s="304">
        <v>4500</v>
      </c>
      <c r="L1057" s="280" t="s">
        <v>1207</v>
      </c>
    </row>
    <row r="1058" spans="1:12" hidden="1">
      <c r="A1058" s="298" t="s">
        <v>1596</v>
      </c>
      <c r="B1058" s="288" t="s">
        <v>323</v>
      </c>
      <c r="C1058" s="288" t="s">
        <v>1397</v>
      </c>
      <c r="D1058" s="288" t="s">
        <v>18</v>
      </c>
      <c r="E1058" s="288" t="s">
        <v>813</v>
      </c>
      <c r="F1058" s="270" t="s">
        <v>809</v>
      </c>
      <c r="G1058" s="270" t="s">
        <v>347</v>
      </c>
      <c r="H1058" s="270" t="s">
        <v>805</v>
      </c>
      <c r="I1058" s="270" t="s">
        <v>804</v>
      </c>
      <c r="J1058" s="270">
        <v>2024</v>
      </c>
      <c r="K1058" s="304">
        <v>5160</v>
      </c>
      <c r="L1058" s="280" t="s">
        <v>1332</v>
      </c>
    </row>
    <row r="1059" spans="1:12" hidden="1">
      <c r="A1059" s="298" t="s">
        <v>1596</v>
      </c>
      <c r="B1059" s="288" t="s">
        <v>323</v>
      </c>
      <c r="C1059" s="288" t="s">
        <v>1398</v>
      </c>
      <c r="D1059" s="288" t="s">
        <v>18</v>
      </c>
      <c r="E1059" s="288" t="s">
        <v>813</v>
      </c>
      <c r="F1059" s="270" t="s">
        <v>809</v>
      </c>
      <c r="G1059" s="270" t="s">
        <v>347</v>
      </c>
      <c r="H1059" s="270" t="s">
        <v>805</v>
      </c>
      <c r="I1059" s="270" t="s">
        <v>804</v>
      </c>
      <c r="J1059" s="270">
        <v>2024</v>
      </c>
      <c r="K1059" s="304">
        <v>6192</v>
      </c>
      <c r="L1059" s="280" t="s">
        <v>1204</v>
      </c>
    </row>
    <row r="1060" spans="1:12" hidden="1">
      <c r="A1060" s="297" t="s">
        <v>1589</v>
      </c>
      <c r="B1060" s="290" t="s">
        <v>107</v>
      </c>
      <c r="C1060" s="290" t="s">
        <v>18</v>
      </c>
      <c r="D1060" s="290" t="s">
        <v>46</v>
      </c>
      <c r="E1060" s="290" t="s">
        <v>18</v>
      </c>
      <c r="F1060" s="271" t="s">
        <v>1095</v>
      </c>
      <c r="G1060" s="271" t="s">
        <v>347</v>
      </c>
      <c r="H1060" s="271" t="s">
        <v>805</v>
      </c>
      <c r="I1060" s="271" t="s">
        <v>804</v>
      </c>
      <c r="J1060" s="271">
        <v>2024</v>
      </c>
      <c r="K1060" s="300">
        <v>6137</v>
      </c>
      <c r="L1060" s="282" t="s">
        <v>960</v>
      </c>
    </row>
    <row r="1061" spans="1:12" hidden="1">
      <c r="A1061" s="297" t="s">
        <v>1589</v>
      </c>
      <c r="B1061" s="290" t="s">
        <v>107</v>
      </c>
      <c r="C1061" s="290" t="s">
        <v>18</v>
      </c>
      <c r="D1061" s="290" t="s">
        <v>46</v>
      </c>
      <c r="E1061" s="290" t="s">
        <v>18</v>
      </c>
      <c r="F1061" s="271" t="s">
        <v>1095</v>
      </c>
      <c r="G1061" s="271" t="s">
        <v>347</v>
      </c>
      <c r="H1061" s="271" t="s">
        <v>805</v>
      </c>
      <c r="I1061" s="271" t="s">
        <v>804</v>
      </c>
      <c r="J1061" s="271">
        <v>2024</v>
      </c>
      <c r="K1061" s="300">
        <v>10000</v>
      </c>
      <c r="L1061" s="282" t="s">
        <v>960</v>
      </c>
    </row>
    <row r="1062" spans="1:12" hidden="1">
      <c r="A1062" s="297" t="s">
        <v>1590</v>
      </c>
      <c r="B1062" s="290" t="s">
        <v>107</v>
      </c>
      <c r="C1062" s="290" t="s">
        <v>18</v>
      </c>
      <c r="D1062" s="290" t="s">
        <v>46</v>
      </c>
      <c r="E1062" s="290" t="s">
        <v>18</v>
      </c>
      <c r="F1062" s="271" t="s">
        <v>1095</v>
      </c>
      <c r="G1062" s="271" t="s">
        <v>347</v>
      </c>
      <c r="H1062" s="271" t="s">
        <v>805</v>
      </c>
      <c r="I1062" s="271" t="s">
        <v>804</v>
      </c>
      <c r="J1062" s="271">
        <v>2024</v>
      </c>
      <c r="K1062" s="300">
        <v>40000</v>
      </c>
      <c r="L1062" s="282" t="s">
        <v>960</v>
      </c>
    </row>
    <row r="1063" spans="1:12" hidden="1">
      <c r="A1063" s="297" t="s">
        <v>1591</v>
      </c>
      <c r="B1063" s="290" t="s">
        <v>107</v>
      </c>
      <c r="C1063" s="290" t="s">
        <v>18</v>
      </c>
      <c r="D1063" s="290" t="s">
        <v>46</v>
      </c>
      <c r="E1063" s="290" t="s">
        <v>18</v>
      </c>
      <c r="F1063" s="271" t="s">
        <v>1095</v>
      </c>
      <c r="G1063" s="271" t="s">
        <v>347</v>
      </c>
      <c r="H1063" s="271" t="s">
        <v>805</v>
      </c>
      <c r="I1063" s="271" t="s">
        <v>804</v>
      </c>
      <c r="J1063" s="271">
        <v>2024</v>
      </c>
      <c r="K1063" s="300">
        <v>46000</v>
      </c>
      <c r="L1063" s="282" t="s">
        <v>960</v>
      </c>
    </row>
    <row r="1064" spans="1:12" hidden="1">
      <c r="A1064" s="297" t="s">
        <v>1591</v>
      </c>
      <c r="B1064" s="290" t="s">
        <v>107</v>
      </c>
      <c r="C1064" s="290" t="s">
        <v>18</v>
      </c>
      <c r="D1064" s="290" t="s">
        <v>46</v>
      </c>
      <c r="E1064" s="290" t="s">
        <v>18</v>
      </c>
      <c r="F1064" s="271" t="s">
        <v>1095</v>
      </c>
      <c r="G1064" s="271" t="s">
        <v>347</v>
      </c>
      <c r="H1064" s="271" t="s">
        <v>805</v>
      </c>
      <c r="I1064" s="271" t="s">
        <v>804</v>
      </c>
      <c r="J1064" s="271">
        <v>2024</v>
      </c>
      <c r="K1064" s="300">
        <v>46000</v>
      </c>
      <c r="L1064" s="282" t="s">
        <v>960</v>
      </c>
    </row>
    <row r="1065" spans="1:12" hidden="1">
      <c r="A1065" s="297" t="s">
        <v>1592</v>
      </c>
      <c r="B1065" s="290" t="s">
        <v>107</v>
      </c>
      <c r="C1065" s="290" t="s">
        <v>18</v>
      </c>
      <c r="D1065" s="290" t="s">
        <v>57</v>
      </c>
      <c r="E1065" s="290" t="s">
        <v>18</v>
      </c>
      <c r="F1065" s="271" t="s">
        <v>1095</v>
      </c>
      <c r="G1065" s="271" t="s">
        <v>347</v>
      </c>
      <c r="H1065" s="271" t="s">
        <v>805</v>
      </c>
      <c r="I1065" s="271" t="s">
        <v>804</v>
      </c>
      <c r="J1065" s="271">
        <v>2024</v>
      </c>
      <c r="K1065" s="300">
        <v>35000</v>
      </c>
      <c r="L1065" s="282" t="s">
        <v>960</v>
      </c>
    </row>
    <row r="1066" spans="1:12" hidden="1">
      <c r="A1066" s="297" t="s">
        <v>1593</v>
      </c>
      <c r="B1066" s="290" t="s">
        <v>107</v>
      </c>
      <c r="C1066" s="290" t="s">
        <v>18</v>
      </c>
      <c r="D1066" s="290" t="s">
        <v>57</v>
      </c>
      <c r="E1066" s="290" t="s">
        <v>18</v>
      </c>
      <c r="F1066" s="271" t="s">
        <v>1095</v>
      </c>
      <c r="G1066" s="271" t="s">
        <v>347</v>
      </c>
      <c r="H1066" s="271" t="s">
        <v>805</v>
      </c>
      <c r="I1066" s="271" t="s">
        <v>804</v>
      </c>
      <c r="J1066" s="271">
        <v>2024</v>
      </c>
      <c r="K1066" s="300">
        <v>22000</v>
      </c>
      <c r="L1066" s="282" t="s">
        <v>960</v>
      </c>
    </row>
    <row r="1067" spans="1:12" hidden="1">
      <c r="A1067" s="297" t="s">
        <v>1594</v>
      </c>
      <c r="B1067" s="290" t="s">
        <v>107</v>
      </c>
      <c r="C1067" s="290" t="s">
        <v>18</v>
      </c>
      <c r="D1067" s="290" t="s">
        <v>46</v>
      </c>
      <c r="E1067" s="290" t="s">
        <v>18</v>
      </c>
      <c r="F1067" s="271" t="s">
        <v>1095</v>
      </c>
      <c r="G1067" s="271" t="s">
        <v>347</v>
      </c>
      <c r="H1067" s="271" t="s">
        <v>805</v>
      </c>
      <c r="I1067" s="271" t="s">
        <v>804</v>
      </c>
      <c r="J1067" s="271">
        <v>2024</v>
      </c>
      <c r="K1067" s="300">
        <v>10000</v>
      </c>
      <c r="L1067" s="282" t="s">
        <v>960</v>
      </c>
    </row>
    <row r="1068" spans="1:12" hidden="1">
      <c r="A1068" s="297" t="s">
        <v>1594</v>
      </c>
      <c r="B1068" s="290" t="s">
        <v>273</v>
      </c>
      <c r="C1068" s="290" t="s">
        <v>18</v>
      </c>
      <c r="D1068" s="290" t="s">
        <v>46</v>
      </c>
      <c r="E1068" s="290" t="s">
        <v>18</v>
      </c>
      <c r="F1068" s="271" t="s">
        <v>1095</v>
      </c>
      <c r="G1068" s="271" t="s">
        <v>347</v>
      </c>
      <c r="H1068" s="271" t="s">
        <v>805</v>
      </c>
      <c r="I1068" s="271" t="s">
        <v>804</v>
      </c>
      <c r="J1068" s="271">
        <v>2024</v>
      </c>
      <c r="K1068" s="344">
        <v>7995</v>
      </c>
      <c r="L1068" s="282" t="s">
        <v>960</v>
      </c>
    </row>
    <row r="1069" spans="1:12" hidden="1">
      <c r="A1069" s="297" t="s">
        <v>229</v>
      </c>
      <c r="B1069" s="290" t="s">
        <v>107</v>
      </c>
      <c r="C1069" s="290" t="s">
        <v>18</v>
      </c>
      <c r="D1069" s="290" t="s">
        <v>57</v>
      </c>
      <c r="E1069" s="290" t="s">
        <v>18</v>
      </c>
      <c r="F1069" s="271" t="s">
        <v>1095</v>
      </c>
      <c r="G1069" s="271" t="s">
        <v>347</v>
      </c>
      <c r="H1069" s="271" t="s">
        <v>805</v>
      </c>
      <c r="I1069" s="271" t="s">
        <v>804</v>
      </c>
      <c r="J1069" s="271">
        <v>2024</v>
      </c>
      <c r="K1069" s="300">
        <v>8500</v>
      </c>
      <c r="L1069" s="282" t="s">
        <v>960</v>
      </c>
    </row>
    <row r="1070" spans="1:12" hidden="1">
      <c r="A1070" s="297" t="s">
        <v>229</v>
      </c>
      <c r="B1070" s="290" t="s">
        <v>273</v>
      </c>
      <c r="C1070" s="290" t="s">
        <v>18</v>
      </c>
      <c r="D1070" s="290" t="s">
        <v>46</v>
      </c>
      <c r="E1070" s="290" t="s">
        <v>18</v>
      </c>
      <c r="F1070" s="271" t="s">
        <v>1095</v>
      </c>
      <c r="G1070" s="271" t="s">
        <v>347</v>
      </c>
      <c r="H1070" s="271" t="s">
        <v>805</v>
      </c>
      <c r="I1070" s="271" t="s">
        <v>804</v>
      </c>
      <c r="J1070" s="271">
        <v>2024</v>
      </c>
      <c r="K1070" s="344">
        <v>3500</v>
      </c>
      <c r="L1070" s="282" t="s">
        <v>960</v>
      </c>
    </row>
    <row r="1071" spans="1:12" hidden="1">
      <c r="A1071" s="297" t="s">
        <v>230</v>
      </c>
      <c r="B1071" s="290" t="s">
        <v>107</v>
      </c>
      <c r="C1071" s="290" t="s">
        <v>18</v>
      </c>
      <c r="D1071" s="290" t="s">
        <v>46</v>
      </c>
      <c r="E1071" s="290" t="s">
        <v>18</v>
      </c>
      <c r="F1071" s="271" t="s">
        <v>1095</v>
      </c>
      <c r="G1071" s="271" t="s">
        <v>347</v>
      </c>
      <c r="H1071" s="271" t="s">
        <v>805</v>
      </c>
      <c r="I1071" s="271" t="s">
        <v>804</v>
      </c>
      <c r="J1071" s="271">
        <v>2024</v>
      </c>
      <c r="K1071" s="300">
        <v>7500</v>
      </c>
      <c r="L1071" s="282" t="s">
        <v>960</v>
      </c>
    </row>
    <row r="1072" spans="1:12" hidden="1">
      <c r="A1072" s="297" t="s">
        <v>230</v>
      </c>
      <c r="B1072" s="290" t="s">
        <v>273</v>
      </c>
      <c r="C1072" s="290" t="s">
        <v>18</v>
      </c>
      <c r="D1072" s="290" t="s">
        <v>46</v>
      </c>
      <c r="E1072" s="290" t="s">
        <v>18</v>
      </c>
      <c r="F1072" s="271" t="s">
        <v>1095</v>
      </c>
      <c r="G1072" s="271" t="s">
        <v>347</v>
      </c>
      <c r="H1072" s="271" t="s">
        <v>805</v>
      </c>
      <c r="I1072" s="271" t="s">
        <v>804</v>
      </c>
      <c r="J1072" s="271">
        <v>2024</v>
      </c>
      <c r="K1072" s="344">
        <v>7500</v>
      </c>
      <c r="L1072" s="282" t="s">
        <v>960</v>
      </c>
    </row>
    <row r="1073" spans="1:12" hidden="1">
      <c r="A1073" s="297" t="s">
        <v>1595</v>
      </c>
      <c r="B1073" s="290" t="s">
        <v>107</v>
      </c>
      <c r="C1073" s="290" t="s">
        <v>18</v>
      </c>
      <c r="D1073" s="290" t="s">
        <v>57</v>
      </c>
      <c r="E1073" s="290" t="s">
        <v>18</v>
      </c>
      <c r="F1073" s="271" t="s">
        <v>1095</v>
      </c>
      <c r="G1073" s="271" t="s">
        <v>347</v>
      </c>
      <c r="H1073" s="271" t="s">
        <v>805</v>
      </c>
      <c r="I1073" s="271" t="s">
        <v>804</v>
      </c>
      <c r="J1073" s="271">
        <v>2024</v>
      </c>
      <c r="K1073" s="300">
        <v>15000</v>
      </c>
      <c r="L1073" s="282" t="s">
        <v>960</v>
      </c>
    </row>
    <row r="1074" spans="1:12" hidden="1">
      <c r="A1074" s="297" t="s">
        <v>1595</v>
      </c>
      <c r="B1074" s="290" t="s">
        <v>273</v>
      </c>
      <c r="C1074" s="290" t="s">
        <v>18</v>
      </c>
      <c r="D1074" s="290" t="s">
        <v>46</v>
      </c>
      <c r="E1074" s="290" t="s">
        <v>18</v>
      </c>
      <c r="F1074" s="271" t="s">
        <v>1095</v>
      </c>
      <c r="G1074" s="271" t="s">
        <v>347</v>
      </c>
      <c r="H1074" s="271" t="s">
        <v>805</v>
      </c>
      <c r="I1074" s="271" t="s">
        <v>804</v>
      </c>
      <c r="J1074" s="271">
        <v>2024</v>
      </c>
      <c r="K1074" s="344">
        <v>6000</v>
      </c>
      <c r="L1074" s="282" t="s">
        <v>960</v>
      </c>
    </row>
    <row r="1075" spans="1:12" hidden="1">
      <c r="A1075" s="297" t="s">
        <v>1597</v>
      </c>
      <c r="B1075" s="290" t="s">
        <v>107</v>
      </c>
      <c r="C1075" s="290" t="s">
        <v>18</v>
      </c>
      <c r="D1075" s="290" t="s">
        <v>57</v>
      </c>
      <c r="E1075" s="290" t="s">
        <v>18</v>
      </c>
      <c r="F1075" s="271" t="s">
        <v>1095</v>
      </c>
      <c r="G1075" s="271" t="s">
        <v>347</v>
      </c>
      <c r="H1075" s="271" t="s">
        <v>805</v>
      </c>
      <c r="I1075" s="271" t="s">
        <v>804</v>
      </c>
      <c r="J1075" s="271">
        <v>2024</v>
      </c>
      <c r="K1075" s="300">
        <v>25000</v>
      </c>
      <c r="L1075" s="282" t="s">
        <v>960</v>
      </c>
    </row>
    <row r="1076" spans="1:12" hidden="1">
      <c r="A1076" s="297" t="s">
        <v>1597</v>
      </c>
      <c r="B1076" s="290" t="s">
        <v>107</v>
      </c>
      <c r="C1076" s="290" t="s">
        <v>18</v>
      </c>
      <c r="D1076" s="290" t="s">
        <v>46</v>
      </c>
      <c r="E1076" s="290" t="s">
        <v>18</v>
      </c>
      <c r="F1076" s="271" t="s">
        <v>1095</v>
      </c>
      <c r="G1076" s="271" t="s">
        <v>347</v>
      </c>
      <c r="H1076" s="271" t="s">
        <v>805</v>
      </c>
      <c r="I1076" s="271" t="s">
        <v>804</v>
      </c>
      <c r="J1076" s="271">
        <v>2024</v>
      </c>
      <c r="K1076" s="300">
        <v>11000</v>
      </c>
      <c r="L1076" s="282" t="s">
        <v>960</v>
      </c>
    </row>
    <row r="1077" spans="1:12" hidden="1">
      <c r="A1077" s="297" t="s">
        <v>74</v>
      </c>
      <c r="B1077" s="290" t="s">
        <v>273</v>
      </c>
      <c r="C1077" s="290" t="s">
        <v>18</v>
      </c>
      <c r="D1077" s="290" t="s">
        <v>13</v>
      </c>
      <c r="E1077" s="290" t="s">
        <v>18</v>
      </c>
      <c r="F1077" s="271" t="s">
        <v>1095</v>
      </c>
      <c r="G1077" s="271" t="s">
        <v>347</v>
      </c>
      <c r="H1077" s="271" t="s">
        <v>805</v>
      </c>
      <c r="I1077" s="271" t="s">
        <v>804</v>
      </c>
      <c r="J1077" s="271">
        <v>2024</v>
      </c>
      <c r="K1077" s="344">
        <v>22576</v>
      </c>
      <c r="L1077" s="282" t="s">
        <v>960</v>
      </c>
    </row>
    <row r="1078" spans="1:12" hidden="1">
      <c r="A1078" s="297" t="s">
        <v>1598</v>
      </c>
      <c r="B1078" s="290" t="s">
        <v>295</v>
      </c>
      <c r="C1078" s="290" t="s">
        <v>18</v>
      </c>
      <c r="D1078" s="290" t="s">
        <v>13</v>
      </c>
      <c r="E1078" s="290" t="s">
        <v>18</v>
      </c>
      <c r="F1078" s="271" t="s">
        <v>1095</v>
      </c>
      <c r="G1078" s="271" t="s">
        <v>347</v>
      </c>
      <c r="H1078" s="271" t="s">
        <v>805</v>
      </c>
      <c r="I1078" s="271" t="s">
        <v>804</v>
      </c>
      <c r="J1078" s="271">
        <v>2024</v>
      </c>
      <c r="K1078" s="300">
        <v>165000</v>
      </c>
      <c r="L1078" s="282" t="s">
        <v>960</v>
      </c>
    </row>
    <row r="1079" spans="1:12" hidden="1">
      <c r="A1079" s="297" t="s">
        <v>1599</v>
      </c>
      <c r="B1079" s="290" t="s">
        <v>295</v>
      </c>
      <c r="C1079" s="290" t="s">
        <v>18</v>
      </c>
      <c r="D1079" s="290" t="s">
        <v>13</v>
      </c>
      <c r="E1079" s="290" t="s">
        <v>18</v>
      </c>
      <c r="F1079" s="271" t="s">
        <v>1095</v>
      </c>
      <c r="G1079" s="271" t="s">
        <v>347</v>
      </c>
      <c r="H1079" s="271" t="s">
        <v>805</v>
      </c>
      <c r="I1079" s="271" t="s">
        <v>804</v>
      </c>
      <c r="J1079" s="271">
        <v>2024</v>
      </c>
      <c r="K1079" s="300">
        <v>40000</v>
      </c>
      <c r="L1079" s="282" t="s">
        <v>960</v>
      </c>
    </row>
    <row r="1080" spans="1:12" hidden="1">
      <c r="A1080" s="297" t="s">
        <v>1589</v>
      </c>
      <c r="B1080" s="290" t="s">
        <v>107</v>
      </c>
      <c r="C1080" s="290" t="s">
        <v>18</v>
      </c>
      <c r="D1080" s="290" t="s">
        <v>46</v>
      </c>
      <c r="E1080" s="290" t="s">
        <v>18</v>
      </c>
      <c r="F1080" s="271" t="s">
        <v>1095</v>
      </c>
      <c r="G1080" s="271" t="s">
        <v>347</v>
      </c>
      <c r="H1080" s="271" t="s">
        <v>805</v>
      </c>
      <c r="I1080" s="271" t="s">
        <v>804</v>
      </c>
      <c r="J1080" s="271">
        <v>2024</v>
      </c>
      <c r="K1080" s="300">
        <v>3863</v>
      </c>
      <c r="L1080" s="282" t="s">
        <v>960</v>
      </c>
    </row>
    <row r="1081" spans="1:12" hidden="1">
      <c r="A1081" s="297" t="s">
        <v>1594</v>
      </c>
      <c r="B1081" s="290" t="s">
        <v>107</v>
      </c>
      <c r="C1081" s="290" t="s">
        <v>18</v>
      </c>
      <c r="D1081" s="290" t="s">
        <v>46</v>
      </c>
      <c r="E1081" s="290" t="s">
        <v>18</v>
      </c>
      <c r="F1081" s="271" t="s">
        <v>1095</v>
      </c>
      <c r="G1081" s="271" t="s">
        <v>347</v>
      </c>
      <c r="H1081" s="271" t="s">
        <v>805</v>
      </c>
      <c r="I1081" s="271" t="s">
        <v>804</v>
      </c>
      <c r="J1081" s="271">
        <v>2024</v>
      </c>
      <c r="K1081" s="300">
        <v>2005</v>
      </c>
      <c r="L1081" s="282" t="s">
        <v>960</v>
      </c>
    </row>
    <row r="1082" spans="1:12" hidden="1">
      <c r="A1082" s="297" t="s">
        <v>1599</v>
      </c>
      <c r="B1082" s="290" t="s">
        <v>295</v>
      </c>
      <c r="C1082" s="290" t="s">
        <v>18</v>
      </c>
      <c r="D1082" s="290" t="s">
        <v>46</v>
      </c>
      <c r="E1082" s="290" t="s">
        <v>18</v>
      </c>
      <c r="F1082" s="271" t="s">
        <v>1095</v>
      </c>
      <c r="G1082" s="271" t="s">
        <v>347</v>
      </c>
      <c r="H1082" s="271" t="s">
        <v>805</v>
      </c>
      <c r="I1082" s="271" t="s">
        <v>804</v>
      </c>
      <c r="J1082" s="271">
        <v>2024</v>
      </c>
      <c r="K1082" s="300">
        <v>50000</v>
      </c>
      <c r="L1082" s="282" t="s">
        <v>960</v>
      </c>
    </row>
    <row r="1083" spans="1:12" hidden="1">
      <c r="A1083" s="297" t="s">
        <v>74</v>
      </c>
      <c r="B1083" s="290" t="s">
        <v>107</v>
      </c>
      <c r="C1083" s="290" t="s">
        <v>18</v>
      </c>
      <c r="D1083" s="290" t="s">
        <v>13</v>
      </c>
      <c r="E1083" s="290" t="s">
        <v>18</v>
      </c>
      <c r="F1083" s="271" t="s">
        <v>1095</v>
      </c>
      <c r="G1083" s="271" t="s">
        <v>347</v>
      </c>
      <c r="H1083" s="271" t="s">
        <v>805</v>
      </c>
      <c r="I1083" s="271" t="s">
        <v>804</v>
      </c>
      <c r="J1083" s="271">
        <v>2024</v>
      </c>
      <c r="K1083" s="300">
        <v>53528.94</v>
      </c>
      <c r="L1083" s="282" t="s">
        <v>960</v>
      </c>
    </row>
    <row r="1084" spans="1:12" hidden="1">
      <c r="A1084" s="297" t="s">
        <v>228</v>
      </c>
      <c r="B1084" s="290" t="s">
        <v>107</v>
      </c>
      <c r="C1084" s="290" t="s">
        <v>18</v>
      </c>
      <c r="D1084" s="290" t="s">
        <v>46</v>
      </c>
      <c r="E1084" s="290" t="s">
        <v>18</v>
      </c>
      <c r="F1084" s="271" t="s">
        <v>1095</v>
      </c>
      <c r="G1084" s="271" t="s">
        <v>347</v>
      </c>
      <c r="H1084" s="271" t="s">
        <v>805</v>
      </c>
      <c r="I1084" s="271" t="s">
        <v>804</v>
      </c>
      <c r="J1084" s="271">
        <v>2024</v>
      </c>
      <c r="K1084" s="300">
        <v>10000</v>
      </c>
      <c r="L1084" s="282" t="s">
        <v>960</v>
      </c>
    </row>
    <row r="1085" spans="1:12" hidden="1">
      <c r="A1085" s="297" t="s">
        <v>228</v>
      </c>
      <c r="B1085" s="290" t="s">
        <v>273</v>
      </c>
      <c r="C1085" s="290" t="s">
        <v>18</v>
      </c>
      <c r="D1085" s="290" t="s">
        <v>46</v>
      </c>
      <c r="E1085" s="290" t="s">
        <v>18</v>
      </c>
      <c r="F1085" s="271" t="s">
        <v>1095</v>
      </c>
      <c r="G1085" s="271" t="s">
        <v>347</v>
      </c>
      <c r="H1085" s="271" t="s">
        <v>805</v>
      </c>
      <c r="I1085" s="271" t="s">
        <v>804</v>
      </c>
      <c r="J1085" s="271">
        <v>2024</v>
      </c>
      <c r="K1085" s="344">
        <v>20000</v>
      </c>
      <c r="L1085" s="282" t="s">
        <v>960</v>
      </c>
    </row>
    <row r="1086" spans="1:12" hidden="1">
      <c r="A1086" s="297" t="s">
        <v>1595</v>
      </c>
      <c r="B1086" s="290" t="s">
        <v>107</v>
      </c>
      <c r="C1086" s="290" t="s">
        <v>18</v>
      </c>
      <c r="D1086" s="290" t="s">
        <v>46</v>
      </c>
      <c r="E1086" s="290" t="s">
        <v>18</v>
      </c>
      <c r="F1086" s="271" t="s">
        <v>1095</v>
      </c>
      <c r="G1086" s="271" t="s">
        <v>347</v>
      </c>
      <c r="H1086" s="271" t="s">
        <v>805</v>
      </c>
      <c r="I1086" s="271" t="s">
        <v>804</v>
      </c>
      <c r="J1086" s="271">
        <v>2024</v>
      </c>
      <c r="K1086" s="300">
        <v>19000</v>
      </c>
      <c r="L1086" s="282" t="s">
        <v>960</v>
      </c>
    </row>
    <row r="1087" spans="1:12" hidden="1">
      <c r="A1087" s="297" t="s">
        <v>229</v>
      </c>
      <c r="B1087" s="290" t="s">
        <v>107</v>
      </c>
      <c r="C1087" s="290" t="s">
        <v>18</v>
      </c>
      <c r="D1087" s="290" t="s">
        <v>46</v>
      </c>
      <c r="E1087" s="290" t="s">
        <v>18</v>
      </c>
      <c r="F1087" s="271" t="s">
        <v>1095</v>
      </c>
      <c r="G1087" s="271" t="s">
        <v>347</v>
      </c>
      <c r="H1087" s="271" t="s">
        <v>805</v>
      </c>
      <c r="I1087" s="271" t="s">
        <v>804</v>
      </c>
      <c r="J1087" s="271">
        <v>2024</v>
      </c>
      <c r="K1087" s="300">
        <v>4500</v>
      </c>
      <c r="L1087" s="282" t="s">
        <v>960</v>
      </c>
    </row>
    <row r="1088" spans="1:12" hidden="1">
      <c r="A1088" s="297" t="s">
        <v>1598</v>
      </c>
      <c r="B1088" s="290" t="s">
        <v>295</v>
      </c>
      <c r="C1088" s="290" t="s">
        <v>18</v>
      </c>
      <c r="D1088" s="290" t="s">
        <v>15</v>
      </c>
      <c r="E1088" s="290" t="s">
        <v>18</v>
      </c>
      <c r="F1088" s="271" t="s">
        <v>1095</v>
      </c>
      <c r="G1088" s="271" t="s">
        <v>347</v>
      </c>
      <c r="H1088" s="271" t="s">
        <v>805</v>
      </c>
      <c r="I1088" s="271" t="s">
        <v>804</v>
      </c>
      <c r="J1088" s="271">
        <v>2024</v>
      </c>
      <c r="K1088" s="300">
        <v>59854</v>
      </c>
      <c r="L1088" s="282" t="s">
        <v>960</v>
      </c>
    </row>
    <row r="1089" spans="1:12" hidden="1">
      <c r="A1089" s="297" t="s">
        <v>1596</v>
      </c>
      <c r="B1089" s="290" t="s">
        <v>107</v>
      </c>
      <c r="C1089" s="290" t="s">
        <v>1397</v>
      </c>
      <c r="D1089" s="290" t="s">
        <v>46</v>
      </c>
      <c r="E1089" s="290" t="s">
        <v>18</v>
      </c>
      <c r="F1089" s="271" t="s">
        <v>1095</v>
      </c>
      <c r="G1089" s="271" t="s">
        <v>347</v>
      </c>
      <c r="H1089" s="271" t="s">
        <v>805</v>
      </c>
      <c r="I1089" s="271" t="s">
        <v>804</v>
      </c>
      <c r="J1089" s="271">
        <v>2024</v>
      </c>
      <c r="K1089" s="300">
        <v>5160</v>
      </c>
      <c r="L1089" s="282" t="s">
        <v>960</v>
      </c>
    </row>
    <row r="1090" spans="1:12" hidden="1">
      <c r="A1090" s="297" t="s">
        <v>1596</v>
      </c>
      <c r="B1090" s="290" t="s">
        <v>107</v>
      </c>
      <c r="C1090" s="290" t="s">
        <v>1398</v>
      </c>
      <c r="D1090" s="290" t="s">
        <v>57</v>
      </c>
      <c r="E1090" s="290" t="s">
        <v>18</v>
      </c>
      <c r="F1090" s="271" t="s">
        <v>1095</v>
      </c>
      <c r="G1090" s="271" t="s">
        <v>347</v>
      </c>
      <c r="H1090" s="271" t="s">
        <v>805</v>
      </c>
      <c r="I1090" s="271" t="s">
        <v>804</v>
      </c>
      <c r="J1090" s="271">
        <v>2024</v>
      </c>
      <c r="K1090" s="300">
        <v>3000</v>
      </c>
      <c r="L1090" s="282" t="s">
        <v>960</v>
      </c>
    </row>
    <row r="1091" spans="1:12" hidden="1">
      <c r="A1091" s="297" t="s">
        <v>1596</v>
      </c>
      <c r="B1091" s="290" t="s">
        <v>273</v>
      </c>
      <c r="C1091" s="290" t="s">
        <v>1398</v>
      </c>
      <c r="D1091" s="290" t="s">
        <v>57</v>
      </c>
      <c r="E1091" s="290" t="s">
        <v>18</v>
      </c>
      <c r="F1091" s="271" t="s">
        <v>1095</v>
      </c>
      <c r="G1091" s="271" t="s">
        <v>347</v>
      </c>
      <c r="H1091" s="271" t="s">
        <v>805</v>
      </c>
      <c r="I1091" s="271" t="s">
        <v>804</v>
      </c>
      <c r="J1091" s="271">
        <v>2024</v>
      </c>
      <c r="K1091" s="344">
        <v>1692</v>
      </c>
      <c r="L1091" s="282" t="s">
        <v>960</v>
      </c>
    </row>
    <row r="1092" spans="1:12" hidden="1">
      <c r="A1092" s="297" t="s">
        <v>1596</v>
      </c>
      <c r="B1092" s="290" t="s">
        <v>107</v>
      </c>
      <c r="C1092" s="290" t="s">
        <v>1398</v>
      </c>
      <c r="D1092" s="290" t="s">
        <v>57</v>
      </c>
      <c r="E1092" s="290" t="s">
        <v>18</v>
      </c>
      <c r="F1092" s="271" t="s">
        <v>1095</v>
      </c>
      <c r="G1092" s="271" t="s">
        <v>347</v>
      </c>
      <c r="H1092" s="271" t="s">
        <v>805</v>
      </c>
      <c r="I1092" s="271" t="s">
        <v>804</v>
      </c>
      <c r="J1092" s="271">
        <v>2024</v>
      </c>
      <c r="K1092" s="300">
        <v>1500</v>
      </c>
      <c r="L1092" s="282" t="s">
        <v>960</v>
      </c>
    </row>
    <row r="1093" spans="1:12" hidden="1">
      <c r="A1093" s="291">
        <v>900</v>
      </c>
      <c r="B1093" s="292" t="s">
        <v>107</v>
      </c>
      <c r="C1093" s="292" t="s">
        <v>18</v>
      </c>
      <c r="D1093" s="292" t="s">
        <v>46</v>
      </c>
      <c r="E1093" s="292" t="s">
        <v>18</v>
      </c>
      <c r="F1093" s="272" t="s">
        <v>1345</v>
      </c>
      <c r="G1093" s="272" t="s">
        <v>347</v>
      </c>
      <c r="H1093" s="272" t="s">
        <v>805</v>
      </c>
      <c r="I1093" s="272" t="s">
        <v>804</v>
      </c>
      <c r="J1093" s="272">
        <v>2024</v>
      </c>
      <c r="K1093" s="301">
        <v>6137</v>
      </c>
      <c r="L1093" s="281" t="s">
        <v>960</v>
      </c>
    </row>
    <row r="1094" spans="1:12" hidden="1">
      <c r="A1094" s="291">
        <v>900</v>
      </c>
      <c r="B1094" s="292" t="s">
        <v>107</v>
      </c>
      <c r="C1094" s="292" t="s">
        <v>18</v>
      </c>
      <c r="D1094" s="292" t="s">
        <v>46</v>
      </c>
      <c r="E1094" s="292" t="s">
        <v>18</v>
      </c>
      <c r="F1094" s="272" t="s">
        <v>1345</v>
      </c>
      <c r="G1094" s="272" t="s">
        <v>347</v>
      </c>
      <c r="H1094" s="272" t="s">
        <v>805</v>
      </c>
      <c r="I1094" s="272" t="s">
        <v>804</v>
      </c>
      <c r="J1094" s="272">
        <v>2024</v>
      </c>
      <c r="K1094" s="301">
        <v>10000</v>
      </c>
      <c r="L1094" s="281" t="s">
        <v>960</v>
      </c>
    </row>
    <row r="1095" spans="1:12" hidden="1">
      <c r="A1095" s="291">
        <v>900</v>
      </c>
      <c r="B1095" s="292" t="s">
        <v>107</v>
      </c>
      <c r="C1095" s="292" t="s">
        <v>18</v>
      </c>
      <c r="D1095" s="292" t="s">
        <v>46</v>
      </c>
      <c r="E1095" s="292" t="s">
        <v>18</v>
      </c>
      <c r="F1095" s="272" t="s">
        <v>1345</v>
      </c>
      <c r="G1095" s="272" t="s">
        <v>347</v>
      </c>
      <c r="H1095" s="272" t="s">
        <v>805</v>
      </c>
      <c r="I1095" s="272" t="s">
        <v>804</v>
      </c>
      <c r="J1095" s="272">
        <v>2024</v>
      </c>
      <c r="K1095" s="301">
        <v>40000</v>
      </c>
      <c r="L1095" s="281" t="s">
        <v>960</v>
      </c>
    </row>
    <row r="1096" spans="1:12" hidden="1">
      <c r="A1096" s="291">
        <v>900</v>
      </c>
      <c r="B1096" s="292" t="s">
        <v>107</v>
      </c>
      <c r="C1096" s="292" t="s">
        <v>18</v>
      </c>
      <c r="D1096" s="292" t="s">
        <v>46</v>
      </c>
      <c r="E1096" s="292" t="s">
        <v>18</v>
      </c>
      <c r="F1096" s="272" t="s">
        <v>1345</v>
      </c>
      <c r="G1096" s="272" t="s">
        <v>347</v>
      </c>
      <c r="H1096" s="272" t="s">
        <v>805</v>
      </c>
      <c r="I1096" s="272" t="s">
        <v>804</v>
      </c>
      <c r="J1096" s="272">
        <v>2024</v>
      </c>
      <c r="K1096" s="301">
        <v>46000</v>
      </c>
      <c r="L1096" s="281" t="s">
        <v>960</v>
      </c>
    </row>
    <row r="1097" spans="1:12" hidden="1">
      <c r="A1097" s="291">
        <v>900</v>
      </c>
      <c r="B1097" s="292" t="s">
        <v>107</v>
      </c>
      <c r="C1097" s="292" t="s">
        <v>18</v>
      </c>
      <c r="D1097" s="292" t="s">
        <v>46</v>
      </c>
      <c r="E1097" s="292" t="s">
        <v>18</v>
      </c>
      <c r="F1097" s="272" t="s">
        <v>1345</v>
      </c>
      <c r="G1097" s="272" t="s">
        <v>347</v>
      </c>
      <c r="H1097" s="272" t="s">
        <v>805</v>
      </c>
      <c r="I1097" s="272" t="s">
        <v>804</v>
      </c>
      <c r="J1097" s="272">
        <v>2024</v>
      </c>
      <c r="K1097" s="301">
        <v>46000</v>
      </c>
      <c r="L1097" s="281" t="s">
        <v>960</v>
      </c>
    </row>
    <row r="1098" spans="1:12" hidden="1">
      <c r="A1098" s="291">
        <v>900</v>
      </c>
      <c r="B1098" s="292" t="s">
        <v>107</v>
      </c>
      <c r="C1098" s="292" t="s">
        <v>18</v>
      </c>
      <c r="D1098" s="292" t="s">
        <v>57</v>
      </c>
      <c r="E1098" s="292" t="s">
        <v>18</v>
      </c>
      <c r="F1098" s="272" t="s">
        <v>1345</v>
      </c>
      <c r="G1098" s="272" t="s">
        <v>347</v>
      </c>
      <c r="H1098" s="272" t="s">
        <v>805</v>
      </c>
      <c r="I1098" s="272" t="s">
        <v>804</v>
      </c>
      <c r="J1098" s="272">
        <v>2024</v>
      </c>
      <c r="K1098" s="301">
        <v>35000</v>
      </c>
      <c r="L1098" s="281" t="s">
        <v>960</v>
      </c>
    </row>
    <row r="1099" spans="1:12" hidden="1">
      <c r="A1099" s="291">
        <v>900</v>
      </c>
      <c r="B1099" s="292" t="s">
        <v>107</v>
      </c>
      <c r="C1099" s="292" t="s">
        <v>18</v>
      </c>
      <c r="D1099" s="292" t="s">
        <v>57</v>
      </c>
      <c r="E1099" s="292" t="s">
        <v>18</v>
      </c>
      <c r="F1099" s="272" t="s">
        <v>1345</v>
      </c>
      <c r="G1099" s="272" t="s">
        <v>347</v>
      </c>
      <c r="H1099" s="272" t="s">
        <v>805</v>
      </c>
      <c r="I1099" s="272" t="s">
        <v>804</v>
      </c>
      <c r="J1099" s="272">
        <v>2024</v>
      </c>
      <c r="K1099" s="301">
        <v>22000</v>
      </c>
      <c r="L1099" s="281" t="s">
        <v>960</v>
      </c>
    </row>
    <row r="1100" spans="1:12" hidden="1">
      <c r="A1100" s="291">
        <v>900</v>
      </c>
      <c r="B1100" s="292" t="s">
        <v>107</v>
      </c>
      <c r="C1100" s="292" t="s">
        <v>18</v>
      </c>
      <c r="D1100" s="292" t="s">
        <v>46</v>
      </c>
      <c r="E1100" s="292" t="s">
        <v>18</v>
      </c>
      <c r="F1100" s="272" t="s">
        <v>1345</v>
      </c>
      <c r="G1100" s="272" t="s">
        <v>347</v>
      </c>
      <c r="H1100" s="272" t="s">
        <v>805</v>
      </c>
      <c r="I1100" s="272" t="s">
        <v>804</v>
      </c>
      <c r="J1100" s="272">
        <v>2024</v>
      </c>
      <c r="K1100" s="301">
        <v>10000</v>
      </c>
      <c r="L1100" s="281" t="s">
        <v>960</v>
      </c>
    </row>
    <row r="1101" spans="1:12">
      <c r="A1101" s="291">
        <v>900</v>
      </c>
      <c r="B1101" s="292" t="s">
        <v>273</v>
      </c>
      <c r="C1101" s="292" t="s">
        <v>18</v>
      </c>
      <c r="D1101" s="292" t="s">
        <v>46</v>
      </c>
      <c r="E1101" s="292" t="s">
        <v>18</v>
      </c>
      <c r="F1101" s="272" t="s">
        <v>1345</v>
      </c>
      <c r="G1101" s="272" t="s">
        <v>347</v>
      </c>
      <c r="H1101" s="272" t="s">
        <v>805</v>
      </c>
      <c r="I1101" s="272" t="s">
        <v>804</v>
      </c>
      <c r="J1101" s="272">
        <v>2024</v>
      </c>
      <c r="K1101" s="301">
        <v>7995</v>
      </c>
      <c r="L1101" s="281" t="s">
        <v>960</v>
      </c>
    </row>
    <row r="1102" spans="1:12" hidden="1">
      <c r="A1102" s="291">
        <v>900</v>
      </c>
      <c r="B1102" s="292" t="s">
        <v>107</v>
      </c>
      <c r="C1102" s="292" t="s">
        <v>18</v>
      </c>
      <c r="D1102" s="292" t="s">
        <v>57</v>
      </c>
      <c r="E1102" s="292" t="s">
        <v>18</v>
      </c>
      <c r="F1102" s="272" t="s">
        <v>1345</v>
      </c>
      <c r="G1102" s="272" t="s">
        <v>347</v>
      </c>
      <c r="H1102" s="272" t="s">
        <v>805</v>
      </c>
      <c r="I1102" s="272" t="s">
        <v>804</v>
      </c>
      <c r="J1102" s="272">
        <v>2024</v>
      </c>
      <c r="K1102" s="301">
        <v>8500</v>
      </c>
      <c r="L1102" s="281" t="s">
        <v>960</v>
      </c>
    </row>
    <row r="1103" spans="1:12">
      <c r="A1103" s="291">
        <v>900</v>
      </c>
      <c r="B1103" s="292" t="s">
        <v>273</v>
      </c>
      <c r="C1103" s="292" t="s">
        <v>18</v>
      </c>
      <c r="D1103" s="292" t="s">
        <v>46</v>
      </c>
      <c r="E1103" s="292" t="s">
        <v>18</v>
      </c>
      <c r="F1103" s="272" t="s">
        <v>1345</v>
      </c>
      <c r="G1103" s="272" t="s">
        <v>347</v>
      </c>
      <c r="H1103" s="272" t="s">
        <v>805</v>
      </c>
      <c r="I1103" s="272" t="s">
        <v>804</v>
      </c>
      <c r="J1103" s="272">
        <v>2024</v>
      </c>
      <c r="K1103" s="301">
        <v>3500</v>
      </c>
      <c r="L1103" s="281" t="s">
        <v>960</v>
      </c>
    </row>
    <row r="1104" spans="1:12" hidden="1">
      <c r="A1104" s="291">
        <v>900</v>
      </c>
      <c r="B1104" s="292" t="s">
        <v>107</v>
      </c>
      <c r="C1104" s="292" t="s">
        <v>18</v>
      </c>
      <c r="D1104" s="292" t="s">
        <v>46</v>
      </c>
      <c r="E1104" s="292" t="s">
        <v>18</v>
      </c>
      <c r="F1104" s="272" t="s">
        <v>1345</v>
      </c>
      <c r="G1104" s="272" t="s">
        <v>347</v>
      </c>
      <c r="H1104" s="272" t="s">
        <v>805</v>
      </c>
      <c r="I1104" s="272" t="s">
        <v>804</v>
      </c>
      <c r="J1104" s="272">
        <v>2024</v>
      </c>
      <c r="K1104" s="301">
        <v>7500</v>
      </c>
      <c r="L1104" s="281" t="s">
        <v>960</v>
      </c>
    </row>
    <row r="1105" spans="1:12">
      <c r="A1105" s="291">
        <v>900</v>
      </c>
      <c r="B1105" s="292" t="s">
        <v>273</v>
      </c>
      <c r="C1105" s="292" t="s">
        <v>18</v>
      </c>
      <c r="D1105" s="292" t="s">
        <v>46</v>
      </c>
      <c r="E1105" s="292" t="s">
        <v>18</v>
      </c>
      <c r="F1105" s="272" t="s">
        <v>1345</v>
      </c>
      <c r="G1105" s="272" t="s">
        <v>347</v>
      </c>
      <c r="H1105" s="272" t="s">
        <v>805</v>
      </c>
      <c r="I1105" s="272" t="s">
        <v>804</v>
      </c>
      <c r="J1105" s="272">
        <v>2024</v>
      </c>
      <c r="K1105" s="301">
        <v>7500</v>
      </c>
      <c r="L1105" s="281" t="s">
        <v>960</v>
      </c>
    </row>
    <row r="1106" spans="1:12" hidden="1">
      <c r="A1106" s="291">
        <v>900</v>
      </c>
      <c r="B1106" s="292" t="s">
        <v>107</v>
      </c>
      <c r="C1106" s="292" t="s">
        <v>18</v>
      </c>
      <c r="D1106" s="292" t="s">
        <v>57</v>
      </c>
      <c r="E1106" s="292" t="s">
        <v>18</v>
      </c>
      <c r="F1106" s="272" t="s">
        <v>1345</v>
      </c>
      <c r="G1106" s="272" t="s">
        <v>347</v>
      </c>
      <c r="H1106" s="272" t="s">
        <v>805</v>
      </c>
      <c r="I1106" s="272" t="s">
        <v>804</v>
      </c>
      <c r="J1106" s="272">
        <v>2024</v>
      </c>
      <c r="K1106" s="301">
        <v>15000</v>
      </c>
      <c r="L1106" s="281" t="s">
        <v>960</v>
      </c>
    </row>
    <row r="1107" spans="1:12">
      <c r="A1107" s="291">
        <v>900</v>
      </c>
      <c r="B1107" s="292" t="s">
        <v>273</v>
      </c>
      <c r="C1107" s="292" t="s">
        <v>18</v>
      </c>
      <c r="D1107" s="292" t="s">
        <v>46</v>
      </c>
      <c r="E1107" s="292" t="s">
        <v>18</v>
      </c>
      <c r="F1107" s="272" t="s">
        <v>1345</v>
      </c>
      <c r="G1107" s="272" t="s">
        <v>347</v>
      </c>
      <c r="H1107" s="272" t="s">
        <v>805</v>
      </c>
      <c r="I1107" s="272" t="s">
        <v>804</v>
      </c>
      <c r="J1107" s="272">
        <v>2024</v>
      </c>
      <c r="K1107" s="301">
        <v>6000</v>
      </c>
      <c r="L1107" s="281" t="s">
        <v>960</v>
      </c>
    </row>
    <row r="1108" spans="1:12" hidden="1">
      <c r="A1108" s="291">
        <v>900</v>
      </c>
      <c r="B1108" s="292" t="s">
        <v>107</v>
      </c>
      <c r="C1108" s="292" t="s">
        <v>18</v>
      </c>
      <c r="D1108" s="292" t="s">
        <v>57</v>
      </c>
      <c r="E1108" s="292" t="s">
        <v>18</v>
      </c>
      <c r="F1108" s="272" t="s">
        <v>1345</v>
      </c>
      <c r="G1108" s="272" t="s">
        <v>347</v>
      </c>
      <c r="H1108" s="272" t="s">
        <v>805</v>
      </c>
      <c r="I1108" s="272" t="s">
        <v>804</v>
      </c>
      <c r="J1108" s="272">
        <v>2024</v>
      </c>
      <c r="K1108" s="301">
        <v>25000</v>
      </c>
      <c r="L1108" s="281" t="s">
        <v>960</v>
      </c>
    </row>
    <row r="1109" spans="1:12" hidden="1">
      <c r="A1109" s="291">
        <v>900</v>
      </c>
      <c r="B1109" s="292" t="s">
        <v>107</v>
      </c>
      <c r="C1109" s="292" t="s">
        <v>18</v>
      </c>
      <c r="D1109" s="292" t="s">
        <v>46</v>
      </c>
      <c r="E1109" s="292" t="s">
        <v>18</v>
      </c>
      <c r="F1109" s="272" t="s">
        <v>1345</v>
      </c>
      <c r="G1109" s="272" t="s">
        <v>347</v>
      </c>
      <c r="H1109" s="272" t="s">
        <v>805</v>
      </c>
      <c r="I1109" s="272" t="s">
        <v>804</v>
      </c>
      <c r="J1109" s="272">
        <v>2024</v>
      </c>
      <c r="K1109" s="301">
        <v>11000</v>
      </c>
      <c r="L1109" s="281" t="s">
        <v>960</v>
      </c>
    </row>
    <row r="1110" spans="1:12">
      <c r="A1110" s="291">
        <v>900</v>
      </c>
      <c r="B1110" s="292" t="s">
        <v>273</v>
      </c>
      <c r="C1110" s="292" t="s">
        <v>18</v>
      </c>
      <c r="D1110" s="292" t="s">
        <v>13</v>
      </c>
      <c r="E1110" s="292" t="s">
        <v>18</v>
      </c>
      <c r="F1110" s="272" t="s">
        <v>1345</v>
      </c>
      <c r="G1110" s="272" t="s">
        <v>347</v>
      </c>
      <c r="H1110" s="272" t="s">
        <v>805</v>
      </c>
      <c r="I1110" s="272" t="s">
        <v>804</v>
      </c>
      <c r="J1110" s="272">
        <v>2024</v>
      </c>
      <c r="K1110" s="301">
        <v>22576</v>
      </c>
      <c r="L1110" s="281" t="s">
        <v>960</v>
      </c>
    </row>
    <row r="1111" spans="1:12" hidden="1">
      <c r="A1111" s="291">
        <v>900</v>
      </c>
      <c r="B1111" s="292" t="s">
        <v>295</v>
      </c>
      <c r="C1111" s="292" t="s">
        <v>18</v>
      </c>
      <c r="D1111" s="292" t="s">
        <v>13</v>
      </c>
      <c r="E1111" s="292" t="s">
        <v>18</v>
      </c>
      <c r="F1111" s="272" t="s">
        <v>1345</v>
      </c>
      <c r="G1111" s="272" t="s">
        <v>347</v>
      </c>
      <c r="H1111" s="272" t="s">
        <v>805</v>
      </c>
      <c r="I1111" s="272" t="s">
        <v>804</v>
      </c>
      <c r="J1111" s="272">
        <v>2024</v>
      </c>
      <c r="K1111" s="301">
        <v>165000</v>
      </c>
      <c r="L1111" s="281" t="s">
        <v>960</v>
      </c>
    </row>
    <row r="1112" spans="1:12" hidden="1">
      <c r="A1112" s="291">
        <v>900</v>
      </c>
      <c r="B1112" s="292" t="s">
        <v>295</v>
      </c>
      <c r="C1112" s="292" t="s">
        <v>18</v>
      </c>
      <c r="D1112" s="292" t="s">
        <v>13</v>
      </c>
      <c r="E1112" s="292" t="s">
        <v>18</v>
      </c>
      <c r="F1112" s="272" t="s">
        <v>1345</v>
      </c>
      <c r="G1112" s="272" t="s">
        <v>347</v>
      </c>
      <c r="H1112" s="272" t="s">
        <v>805</v>
      </c>
      <c r="I1112" s="272" t="s">
        <v>804</v>
      </c>
      <c r="J1112" s="272">
        <v>2024</v>
      </c>
      <c r="K1112" s="301">
        <v>40000</v>
      </c>
      <c r="L1112" s="281" t="s">
        <v>960</v>
      </c>
    </row>
    <row r="1113" spans="1:12" hidden="1">
      <c r="A1113" s="291">
        <v>900</v>
      </c>
      <c r="B1113" s="292" t="s">
        <v>107</v>
      </c>
      <c r="C1113" s="292" t="s">
        <v>18</v>
      </c>
      <c r="D1113" s="292" t="s">
        <v>46</v>
      </c>
      <c r="E1113" s="292" t="s">
        <v>18</v>
      </c>
      <c r="F1113" s="272" t="s">
        <v>1345</v>
      </c>
      <c r="G1113" s="272" t="s">
        <v>347</v>
      </c>
      <c r="H1113" s="272" t="s">
        <v>805</v>
      </c>
      <c r="I1113" s="272" t="s">
        <v>804</v>
      </c>
      <c r="J1113" s="272">
        <v>2024</v>
      </c>
      <c r="K1113" s="301">
        <v>3863</v>
      </c>
      <c r="L1113" s="281" t="s">
        <v>960</v>
      </c>
    </row>
    <row r="1114" spans="1:12" hidden="1">
      <c r="A1114" s="291">
        <v>900</v>
      </c>
      <c r="B1114" s="292" t="s">
        <v>107</v>
      </c>
      <c r="C1114" s="292" t="s">
        <v>18</v>
      </c>
      <c r="D1114" s="292" t="s">
        <v>46</v>
      </c>
      <c r="E1114" s="292" t="s">
        <v>18</v>
      </c>
      <c r="F1114" s="272" t="s">
        <v>1345</v>
      </c>
      <c r="G1114" s="272" t="s">
        <v>347</v>
      </c>
      <c r="H1114" s="272" t="s">
        <v>805</v>
      </c>
      <c r="I1114" s="272" t="s">
        <v>804</v>
      </c>
      <c r="J1114" s="272">
        <v>2024</v>
      </c>
      <c r="K1114" s="301">
        <v>2005</v>
      </c>
      <c r="L1114" s="281" t="s">
        <v>960</v>
      </c>
    </row>
    <row r="1115" spans="1:12" hidden="1">
      <c r="A1115" s="291">
        <v>900</v>
      </c>
      <c r="B1115" s="292" t="s">
        <v>295</v>
      </c>
      <c r="C1115" s="292" t="s">
        <v>18</v>
      </c>
      <c r="D1115" s="292" t="s">
        <v>46</v>
      </c>
      <c r="E1115" s="292" t="s">
        <v>18</v>
      </c>
      <c r="F1115" s="272" t="s">
        <v>1345</v>
      </c>
      <c r="G1115" s="272" t="s">
        <v>347</v>
      </c>
      <c r="H1115" s="272" t="s">
        <v>805</v>
      </c>
      <c r="I1115" s="272" t="s">
        <v>804</v>
      </c>
      <c r="J1115" s="272">
        <v>2024</v>
      </c>
      <c r="K1115" s="301">
        <v>50000</v>
      </c>
      <c r="L1115" s="281" t="s">
        <v>960</v>
      </c>
    </row>
    <row r="1116" spans="1:12" hidden="1">
      <c r="A1116" s="291">
        <v>900</v>
      </c>
      <c r="B1116" s="292" t="s">
        <v>107</v>
      </c>
      <c r="C1116" s="292" t="s">
        <v>18</v>
      </c>
      <c r="D1116" s="292" t="s">
        <v>13</v>
      </c>
      <c r="E1116" s="292" t="s">
        <v>18</v>
      </c>
      <c r="F1116" s="272" t="s">
        <v>1345</v>
      </c>
      <c r="G1116" s="272" t="s">
        <v>347</v>
      </c>
      <c r="H1116" s="272" t="s">
        <v>805</v>
      </c>
      <c r="I1116" s="272" t="s">
        <v>804</v>
      </c>
      <c r="J1116" s="272">
        <v>2024</v>
      </c>
      <c r="K1116" s="301">
        <v>53528.94</v>
      </c>
      <c r="L1116" s="281" t="s">
        <v>960</v>
      </c>
    </row>
    <row r="1117" spans="1:12" hidden="1">
      <c r="A1117" s="291">
        <v>900</v>
      </c>
      <c r="B1117" s="292" t="s">
        <v>107</v>
      </c>
      <c r="C1117" s="292" t="s">
        <v>18</v>
      </c>
      <c r="D1117" s="292" t="s">
        <v>46</v>
      </c>
      <c r="E1117" s="292" t="s">
        <v>18</v>
      </c>
      <c r="F1117" s="272" t="s">
        <v>1345</v>
      </c>
      <c r="G1117" s="272" t="s">
        <v>347</v>
      </c>
      <c r="H1117" s="272" t="s">
        <v>805</v>
      </c>
      <c r="I1117" s="272" t="s">
        <v>804</v>
      </c>
      <c r="J1117" s="272">
        <v>2024</v>
      </c>
      <c r="K1117" s="301">
        <v>10000</v>
      </c>
      <c r="L1117" s="281" t="s">
        <v>960</v>
      </c>
    </row>
    <row r="1118" spans="1:12">
      <c r="A1118" s="291">
        <v>900</v>
      </c>
      <c r="B1118" s="292" t="s">
        <v>273</v>
      </c>
      <c r="C1118" s="292" t="s">
        <v>18</v>
      </c>
      <c r="D1118" s="292" t="s">
        <v>46</v>
      </c>
      <c r="E1118" s="292" t="s">
        <v>18</v>
      </c>
      <c r="F1118" s="272" t="s">
        <v>1345</v>
      </c>
      <c r="G1118" s="272" t="s">
        <v>347</v>
      </c>
      <c r="H1118" s="272" t="s">
        <v>805</v>
      </c>
      <c r="I1118" s="272" t="s">
        <v>804</v>
      </c>
      <c r="J1118" s="272">
        <v>2024</v>
      </c>
      <c r="K1118" s="301">
        <v>20000</v>
      </c>
      <c r="L1118" s="281" t="s">
        <v>960</v>
      </c>
    </row>
    <row r="1119" spans="1:12" hidden="1">
      <c r="A1119" s="291">
        <v>900</v>
      </c>
      <c r="B1119" s="292" t="s">
        <v>107</v>
      </c>
      <c r="C1119" s="292" t="s">
        <v>18</v>
      </c>
      <c r="D1119" s="292" t="s">
        <v>46</v>
      </c>
      <c r="E1119" s="292" t="s">
        <v>18</v>
      </c>
      <c r="F1119" s="272" t="s">
        <v>1345</v>
      </c>
      <c r="G1119" s="272" t="s">
        <v>347</v>
      </c>
      <c r="H1119" s="272" t="s">
        <v>805</v>
      </c>
      <c r="I1119" s="272" t="s">
        <v>804</v>
      </c>
      <c r="J1119" s="272">
        <v>2024</v>
      </c>
      <c r="K1119" s="301">
        <v>19000</v>
      </c>
      <c r="L1119" s="281" t="s">
        <v>960</v>
      </c>
    </row>
    <row r="1120" spans="1:12" hidden="1">
      <c r="A1120" s="291">
        <v>900</v>
      </c>
      <c r="B1120" s="292" t="s">
        <v>107</v>
      </c>
      <c r="C1120" s="292" t="s">
        <v>18</v>
      </c>
      <c r="D1120" s="292" t="s">
        <v>46</v>
      </c>
      <c r="E1120" s="292" t="s">
        <v>18</v>
      </c>
      <c r="F1120" s="272" t="s">
        <v>1345</v>
      </c>
      <c r="G1120" s="272" t="s">
        <v>347</v>
      </c>
      <c r="H1120" s="272" t="s">
        <v>805</v>
      </c>
      <c r="I1120" s="272" t="s">
        <v>804</v>
      </c>
      <c r="J1120" s="272">
        <v>2024</v>
      </c>
      <c r="K1120" s="301">
        <v>4500</v>
      </c>
      <c r="L1120" s="281" t="s">
        <v>960</v>
      </c>
    </row>
    <row r="1121" spans="1:12" hidden="1">
      <c r="A1121" s="291">
        <v>900</v>
      </c>
      <c r="B1121" s="292" t="s">
        <v>295</v>
      </c>
      <c r="C1121" s="292" t="s">
        <v>18</v>
      </c>
      <c r="D1121" s="292" t="s">
        <v>15</v>
      </c>
      <c r="E1121" s="292" t="s">
        <v>18</v>
      </c>
      <c r="F1121" s="272" t="s">
        <v>1345</v>
      </c>
      <c r="G1121" s="272" t="s">
        <v>347</v>
      </c>
      <c r="H1121" s="272" t="s">
        <v>805</v>
      </c>
      <c r="I1121" s="272" t="s">
        <v>804</v>
      </c>
      <c r="J1121" s="272">
        <v>2024</v>
      </c>
      <c r="K1121" s="301">
        <v>59854</v>
      </c>
      <c r="L1121" s="281" t="s">
        <v>960</v>
      </c>
    </row>
    <row r="1122" spans="1:12" hidden="1">
      <c r="A1122" s="291">
        <v>900</v>
      </c>
      <c r="B1122" s="292" t="s">
        <v>107</v>
      </c>
      <c r="C1122" s="292" t="s">
        <v>1397</v>
      </c>
      <c r="D1122" s="292" t="s">
        <v>46</v>
      </c>
      <c r="E1122" s="292" t="s">
        <v>18</v>
      </c>
      <c r="F1122" s="272" t="s">
        <v>1345</v>
      </c>
      <c r="G1122" s="272" t="s">
        <v>347</v>
      </c>
      <c r="H1122" s="272" t="s">
        <v>805</v>
      </c>
      <c r="I1122" s="272" t="s">
        <v>804</v>
      </c>
      <c r="J1122" s="272">
        <v>2024</v>
      </c>
      <c r="K1122" s="301">
        <v>5160</v>
      </c>
      <c r="L1122" s="281" t="s">
        <v>960</v>
      </c>
    </row>
    <row r="1123" spans="1:12" hidden="1">
      <c r="A1123" s="291">
        <v>900</v>
      </c>
      <c r="B1123" s="292" t="s">
        <v>107</v>
      </c>
      <c r="C1123" s="292" t="s">
        <v>1398</v>
      </c>
      <c r="D1123" s="292" t="s">
        <v>57</v>
      </c>
      <c r="E1123" s="292" t="s">
        <v>18</v>
      </c>
      <c r="F1123" s="272" t="s">
        <v>1345</v>
      </c>
      <c r="G1123" s="272" t="s">
        <v>347</v>
      </c>
      <c r="H1123" s="272" t="s">
        <v>805</v>
      </c>
      <c r="I1123" s="272" t="s">
        <v>804</v>
      </c>
      <c r="J1123" s="272">
        <v>2024</v>
      </c>
      <c r="K1123" s="301">
        <v>3000</v>
      </c>
      <c r="L1123" s="281" t="s">
        <v>960</v>
      </c>
    </row>
    <row r="1124" spans="1:12">
      <c r="A1124" s="291">
        <v>900</v>
      </c>
      <c r="B1124" s="292" t="s">
        <v>273</v>
      </c>
      <c r="C1124" s="292" t="s">
        <v>1398</v>
      </c>
      <c r="D1124" s="292" t="s">
        <v>57</v>
      </c>
      <c r="E1124" s="292" t="s">
        <v>18</v>
      </c>
      <c r="F1124" s="272" t="s">
        <v>1345</v>
      </c>
      <c r="G1124" s="272" t="s">
        <v>347</v>
      </c>
      <c r="H1124" s="272" t="s">
        <v>805</v>
      </c>
      <c r="I1124" s="272" t="s">
        <v>804</v>
      </c>
      <c r="J1124" s="272">
        <v>2024</v>
      </c>
      <c r="K1124" s="301">
        <v>1692</v>
      </c>
      <c r="L1124" s="281" t="s">
        <v>960</v>
      </c>
    </row>
    <row r="1125" spans="1:12" ht="13.5" hidden="1" thickBot="1">
      <c r="A1125" s="291">
        <v>900</v>
      </c>
      <c r="B1125" s="313" t="s">
        <v>107</v>
      </c>
      <c r="C1125" s="313" t="s">
        <v>1398</v>
      </c>
      <c r="D1125" s="313" t="s">
        <v>57</v>
      </c>
      <c r="E1125" s="313" t="s">
        <v>18</v>
      </c>
      <c r="F1125" s="314" t="s">
        <v>1345</v>
      </c>
      <c r="G1125" s="314" t="s">
        <v>347</v>
      </c>
      <c r="H1125" s="314" t="s">
        <v>805</v>
      </c>
      <c r="I1125" s="314" t="s">
        <v>804</v>
      </c>
      <c r="J1125" s="314">
        <v>2024</v>
      </c>
      <c r="K1125" s="315">
        <v>1500</v>
      </c>
      <c r="L1125" s="316" t="s">
        <v>960</v>
      </c>
    </row>
    <row r="1126" spans="1:12" hidden="1">
      <c r="A1126" s="298" t="s">
        <v>1600</v>
      </c>
      <c r="B1126" s="288" t="s">
        <v>323</v>
      </c>
      <c r="C1126" s="288" t="s">
        <v>18</v>
      </c>
      <c r="D1126" s="288" t="s">
        <v>18</v>
      </c>
      <c r="E1126" s="288" t="s">
        <v>305</v>
      </c>
      <c r="F1126" s="270" t="s">
        <v>809</v>
      </c>
      <c r="G1126" s="270" t="s">
        <v>347</v>
      </c>
      <c r="H1126" s="270" t="s">
        <v>805</v>
      </c>
      <c r="I1126" s="270" t="s">
        <v>804</v>
      </c>
      <c r="J1126" s="270">
        <v>2024</v>
      </c>
      <c r="K1126" s="304">
        <v>172666</v>
      </c>
      <c r="L1126" s="280" t="s">
        <v>1208</v>
      </c>
    </row>
    <row r="1127" spans="1:12" hidden="1">
      <c r="A1127" s="298" t="s">
        <v>1600</v>
      </c>
      <c r="B1127" s="288" t="s">
        <v>323</v>
      </c>
      <c r="C1127" s="288" t="s">
        <v>18</v>
      </c>
      <c r="D1127" s="288" t="s">
        <v>18</v>
      </c>
      <c r="E1127" s="288" t="s">
        <v>305</v>
      </c>
      <c r="F1127" s="270" t="s">
        <v>809</v>
      </c>
      <c r="G1127" s="270" t="s">
        <v>347</v>
      </c>
      <c r="H1127" s="270" t="s">
        <v>805</v>
      </c>
      <c r="I1127" s="270" t="s">
        <v>804</v>
      </c>
      <c r="J1127" s="270">
        <v>2024</v>
      </c>
      <c r="K1127" s="304">
        <v>129797</v>
      </c>
      <c r="L1127" s="280" t="s">
        <v>1209</v>
      </c>
    </row>
    <row r="1128" spans="1:12" hidden="1">
      <c r="A1128" s="298" t="s">
        <v>1600</v>
      </c>
      <c r="B1128" s="288" t="s">
        <v>323</v>
      </c>
      <c r="C1128" s="288" t="s">
        <v>18</v>
      </c>
      <c r="D1128" s="288" t="s">
        <v>18</v>
      </c>
      <c r="E1128" s="288" t="s">
        <v>305</v>
      </c>
      <c r="F1128" s="270" t="s">
        <v>809</v>
      </c>
      <c r="G1128" s="270" t="s">
        <v>347</v>
      </c>
      <c r="H1128" s="270" t="s">
        <v>805</v>
      </c>
      <c r="I1128" s="270" t="s">
        <v>804</v>
      </c>
      <c r="J1128" s="270">
        <v>2024</v>
      </c>
      <c r="K1128" s="304">
        <v>211774</v>
      </c>
      <c r="L1128" s="280" t="s">
        <v>1210</v>
      </c>
    </row>
    <row r="1129" spans="1:12" hidden="1">
      <c r="A1129" s="298" t="s">
        <v>1600</v>
      </c>
      <c r="B1129" s="288" t="s">
        <v>323</v>
      </c>
      <c r="C1129" s="288" t="s">
        <v>18</v>
      </c>
      <c r="D1129" s="288" t="s">
        <v>18</v>
      </c>
      <c r="E1129" s="288" t="s">
        <v>305</v>
      </c>
      <c r="F1129" s="270" t="s">
        <v>809</v>
      </c>
      <c r="G1129" s="270" t="s">
        <v>347</v>
      </c>
      <c r="H1129" s="270" t="s">
        <v>805</v>
      </c>
      <c r="I1129" s="270" t="s">
        <v>804</v>
      </c>
      <c r="J1129" s="270">
        <v>2024</v>
      </c>
      <c r="K1129" s="304">
        <v>200136</v>
      </c>
      <c r="L1129" s="280" t="s">
        <v>1211</v>
      </c>
    </row>
    <row r="1130" spans="1:12" hidden="1">
      <c r="A1130" s="298" t="s">
        <v>1600</v>
      </c>
      <c r="B1130" s="288" t="s">
        <v>323</v>
      </c>
      <c r="C1130" s="288" t="s">
        <v>18</v>
      </c>
      <c r="D1130" s="288" t="s">
        <v>18</v>
      </c>
      <c r="E1130" s="288" t="s">
        <v>305</v>
      </c>
      <c r="F1130" s="270" t="s">
        <v>809</v>
      </c>
      <c r="G1130" s="270" t="s">
        <v>347</v>
      </c>
      <c r="H1130" s="270" t="s">
        <v>805</v>
      </c>
      <c r="I1130" s="270" t="s">
        <v>804</v>
      </c>
      <c r="J1130" s="270">
        <v>2024</v>
      </c>
      <c r="K1130" s="304">
        <v>82733</v>
      </c>
      <c r="L1130" s="280" t="s">
        <v>1212</v>
      </c>
    </row>
    <row r="1131" spans="1:12" hidden="1">
      <c r="A1131" s="298" t="s">
        <v>1600</v>
      </c>
      <c r="B1131" s="288" t="s">
        <v>323</v>
      </c>
      <c r="C1131" s="288" t="s">
        <v>18</v>
      </c>
      <c r="D1131" s="288" t="s">
        <v>18</v>
      </c>
      <c r="E1131" s="288" t="s">
        <v>305</v>
      </c>
      <c r="F1131" s="270" t="s">
        <v>809</v>
      </c>
      <c r="G1131" s="270" t="s">
        <v>347</v>
      </c>
      <c r="H1131" s="270" t="s">
        <v>805</v>
      </c>
      <c r="I1131" s="270" t="s">
        <v>804</v>
      </c>
      <c r="J1131" s="270">
        <v>2024</v>
      </c>
      <c r="K1131" s="304">
        <v>155124</v>
      </c>
      <c r="L1131" s="280" t="s">
        <v>1213</v>
      </c>
    </row>
    <row r="1132" spans="1:12" hidden="1">
      <c r="A1132" s="298" t="s">
        <v>1600</v>
      </c>
      <c r="B1132" s="288" t="s">
        <v>323</v>
      </c>
      <c r="C1132" s="288" t="s">
        <v>18</v>
      </c>
      <c r="D1132" s="288" t="s">
        <v>18</v>
      </c>
      <c r="E1132" s="288" t="s">
        <v>305</v>
      </c>
      <c r="F1132" s="270" t="s">
        <v>809</v>
      </c>
      <c r="G1132" s="270" t="s">
        <v>347</v>
      </c>
      <c r="H1132" s="270" t="s">
        <v>805</v>
      </c>
      <c r="I1132" s="270" t="s">
        <v>804</v>
      </c>
      <c r="J1132" s="270">
        <v>2024</v>
      </c>
      <c r="K1132" s="304">
        <v>138496</v>
      </c>
      <c r="L1132" s="280" t="s">
        <v>1214</v>
      </c>
    </row>
    <row r="1133" spans="1:12" hidden="1">
      <c r="A1133" s="298" t="s">
        <v>1600</v>
      </c>
      <c r="B1133" s="288" t="s">
        <v>323</v>
      </c>
      <c r="C1133" s="288" t="s">
        <v>18</v>
      </c>
      <c r="D1133" s="288" t="s">
        <v>18</v>
      </c>
      <c r="E1133" s="288" t="s">
        <v>305</v>
      </c>
      <c r="F1133" s="270" t="s">
        <v>809</v>
      </c>
      <c r="G1133" s="270" t="s">
        <v>347</v>
      </c>
      <c r="H1133" s="270" t="s">
        <v>805</v>
      </c>
      <c r="I1133" s="270" t="s">
        <v>804</v>
      </c>
      <c r="J1133" s="270">
        <v>2024</v>
      </c>
      <c r="K1133" s="304">
        <v>211817</v>
      </c>
      <c r="L1133" s="280" t="s">
        <v>1215</v>
      </c>
    </row>
    <row r="1134" spans="1:12" hidden="1">
      <c r="A1134" s="298" t="s">
        <v>1600</v>
      </c>
      <c r="B1134" s="288" t="s">
        <v>323</v>
      </c>
      <c r="C1134" s="288" t="s">
        <v>18</v>
      </c>
      <c r="D1134" s="288" t="s">
        <v>18</v>
      </c>
      <c r="E1134" s="288" t="s">
        <v>305</v>
      </c>
      <c r="F1134" s="270" t="s">
        <v>809</v>
      </c>
      <c r="G1134" s="270" t="s">
        <v>347</v>
      </c>
      <c r="H1134" s="270" t="s">
        <v>805</v>
      </c>
      <c r="I1134" s="270" t="s">
        <v>804</v>
      </c>
      <c r="J1134" s="270">
        <v>2024</v>
      </c>
      <c r="K1134" s="304">
        <v>317725</v>
      </c>
      <c r="L1134" s="280" t="s">
        <v>1216</v>
      </c>
    </row>
    <row r="1135" spans="1:12" hidden="1">
      <c r="A1135" s="298" t="s">
        <v>1600</v>
      </c>
      <c r="B1135" s="288" t="s">
        <v>323</v>
      </c>
      <c r="C1135" s="288" t="s">
        <v>18</v>
      </c>
      <c r="D1135" s="288" t="s">
        <v>18</v>
      </c>
      <c r="E1135" s="288" t="s">
        <v>305</v>
      </c>
      <c r="F1135" s="270" t="s">
        <v>809</v>
      </c>
      <c r="G1135" s="270" t="s">
        <v>347</v>
      </c>
      <c r="H1135" s="270" t="s">
        <v>805</v>
      </c>
      <c r="I1135" s="270" t="s">
        <v>804</v>
      </c>
      <c r="J1135" s="270">
        <v>2024</v>
      </c>
      <c r="K1135" s="304">
        <v>148544</v>
      </c>
      <c r="L1135" s="280" t="s">
        <v>1217</v>
      </c>
    </row>
    <row r="1136" spans="1:12" hidden="1">
      <c r="A1136" s="298" t="s">
        <v>1600</v>
      </c>
      <c r="B1136" s="288" t="s">
        <v>323</v>
      </c>
      <c r="C1136" s="288" t="s">
        <v>18</v>
      </c>
      <c r="D1136" s="288" t="s">
        <v>18</v>
      </c>
      <c r="E1136" s="288" t="s">
        <v>305</v>
      </c>
      <c r="F1136" s="270" t="s">
        <v>809</v>
      </c>
      <c r="G1136" s="270" t="s">
        <v>347</v>
      </c>
      <c r="H1136" s="270" t="s">
        <v>805</v>
      </c>
      <c r="I1136" s="270" t="s">
        <v>804</v>
      </c>
      <c r="J1136" s="270">
        <v>2024</v>
      </c>
      <c r="K1136" s="304">
        <v>120692</v>
      </c>
      <c r="L1136" s="280" t="s">
        <v>1218</v>
      </c>
    </row>
    <row r="1137" spans="1:12" hidden="1">
      <c r="A1137" s="298" t="s">
        <v>1600</v>
      </c>
      <c r="B1137" s="288" t="s">
        <v>323</v>
      </c>
      <c r="C1137" s="288" t="s">
        <v>18</v>
      </c>
      <c r="D1137" s="288" t="s">
        <v>18</v>
      </c>
      <c r="E1137" s="288" t="s">
        <v>305</v>
      </c>
      <c r="F1137" s="270" t="s">
        <v>809</v>
      </c>
      <c r="G1137" s="270" t="s">
        <v>347</v>
      </c>
      <c r="H1137" s="270" t="s">
        <v>805</v>
      </c>
      <c r="I1137" s="270" t="s">
        <v>804</v>
      </c>
      <c r="J1137" s="270">
        <v>2024</v>
      </c>
      <c r="K1137" s="304">
        <v>157828</v>
      </c>
      <c r="L1137" s="280" t="s">
        <v>1219</v>
      </c>
    </row>
    <row r="1138" spans="1:12" hidden="1">
      <c r="A1138" s="298" t="s">
        <v>1600</v>
      </c>
      <c r="B1138" s="288" t="s">
        <v>323</v>
      </c>
      <c r="C1138" s="288" t="s">
        <v>18</v>
      </c>
      <c r="D1138" s="288" t="s">
        <v>18</v>
      </c>
      <c r="E1138" s="288" t="s">
        <v>305</v>
      </c>
      <c r="F1138" s="270" t="s">
        <v>809</v>
      </c>
      <c r="G1138" s="270" t="s">
        <v>347</v>
      </c>
      <c r="H1138" s="270" t="s">
        <v>805</v>
      </c>
      <c r="I1138" s="270" t="s">
        <v>804</v>
      </c>
      <c r="J1138" s="270">
        <v>2024</v>
      </c>
      <c r="K1138" s="304">
        <v>153384</v>
      </c>
      <c r="L1138" s="280" t="s">
        <v>1220</v>
      </c>
    </row>
    <row r="1139" spans="1:12" hidden="1">
      <c r="A1139" s="298" t="s">
        <v>1600</v>
      </c>
      <c r="B1139" s="288" t="s">
        <v>323</v>
      </c>
      <c r="C1139" s="288" t="s">
        <v>18</v>
      </c>
      <c r="D1139" s="288" t="s">
        <v>18</v>
      </c>
      <c r="E1139" s="288" t="s">
        <v>305</v>
      </c>
      <c r="F1139" s="270" t="s">
        <v>809</v>
      </c>
      <c r="G1139" s="270" t="s">
        <v>347</v>
      </c>
      <c r="H1139" s="270" t="s">
        <v>805</v>
      </c>
      <c r="I1139" s="270" t="s">
        <v>804</v>
      </c>
      <c r="J1139" s="270">
        <v>2024</v>
      </c>
      <c r="K1139" s="304">
        <v>157412</v>
      </c>
      <c r="L1139" s="280" t="s">
        <v>1221</v>
      </c>
    </row>
    <row r="1140" spans="1:12" hidden="1">
      <c r="A1140" s="298" t="s">
        <v>1600</v>
      </c>
      <c r="B1140" s="288" t="s">
        <v>323</v>
      </c>
      <c r="C1140" s="288" t="s">
        <v>18</v>
      </c>
      <c r="D1140" s="288" t="s">
        <v>18</v>
      </c>
      <c r="E1140" s="288" t="s">
        <v>305</v>
      </c>
      <c r="F1140" s="270" t="s">
        <v>809</v>
      </c>
      <c r="G1140" s="270" t="s">
        <v>347</v>
      </c>
      <c r="H1140" s="270" t="s">
        <v>805</v>
      </c>
      <c r="I1140" s="270" t="s">
        <v>804</v>
      </c>
      <c r="J1140" s="270">
        <v>2024</v>
      </c>
      <c r="K1140" s="304">
        <v>150000</v>
      </c>
      <c r="L1140" s="280" t="s">
        <v>1158</v>
      </c>
    </row>
    <row r="1141" spans="1:12" hidden="1">
      <c r="A1141" s="298" t="s">
        <v>1600</v>
      </c>
      <c r="B1141" s="288" t="s">
        <v>323</v>
      </c>
      <c r="C1141" s="288" t="s">
        <v>18</v>
      </c>
      <c r="D1141" s="288" t="s">
        <v>18</v>
      </c>
      <c r="E1141" s="288" t="s">
        <v>305</v>
      </c>
      <c r="F1141" s="270" t="s">
        <v>809</v>
      </c>
      <c r="G1141" s="270" t="s">
        <v>347</v>
      </c>
      <c r="H1141" s="270" t="s">
        <v>805</v>
      </c>
      <c r="I1141" s="270" t="s">
        <v>804</v>
      </c>
      <c r="J1141" s="270">
        <v>2024</v>
      </c>
      <c r="K1141" s="304">
        <v>100000</v>
      </c>
      <c r="L1141" s="280" t="s">
        <v>1222</v>
      </c>
    </row>
    <row r="1142" spans="1:12" hidden="1">
      <c r="A1142" s="298" t="s">
        <v>1600</v>
      </c>
      <c r="B1142" s="288" t="s">
        <v>323</v>
      </c>
      <c r="C1142" s="288" t="s">
        <v>18</v>
      </c>
      <c r="D1142" s="288" t="s">
        <v>18</v>
      </c>
      <c r="E1142" s="288" t="s">
        <v>305</v>
      </c>
      <c r="F1142" s="270" t="s">
        <v>809</v>
      </c>
      <c r="G1142" s="270" t="s">
        <v>347</v>
      </c>
      <c r="H1142" s="270" t="s">
        <v>805</v>
      </c>
      <c r="I1142" s="270" t="s">
        <v>804</v>
      </c>
      <c r="J1142" s="270">
        <v>2024</v>
      </c>
      <c r="K1142" s="304">
        <v>22095</v>
      </c>
      <c r="L1142" s="280" t="s">
        <v>1223</v>
      </c>
    </row>
    <row r="1143" spans="1:12" hidden="1">
      <c r="A1143" s="298" t="s">
        <v>1600</v>
      </c>
      <c r="B1143" s="288" t="s">
        <v>323</v>
      </c>
      <c r="C1143" s="288" t="s">
        <v>18</v>
      </c>
      <c r="D1143" s="288" t="s">
        <v>18</v>
      </c>
      <c r="E1143" s="288" t="s">
        <v>813</v>
      </c>
      <c r="F1143" s="270" t="s">
        <v>809</v>
      </c>
      <c r="G1143" s="270" t="s">
        <v>347</v>
      </c>
      <c r="H1143" s="270" t="s">
        <v>805</v>
      </c>
      <c r="I1143" s="270" t="s">
        <v>804</v>
      </c>
      <c r="J1143" s="270">
        <v>2024</v>
      </c>
      <c r="K1143" s="304">
        <v>12000</v>
      </c>
      <c r="L1143" s="280" t="s">
        <v>1224</v>
      </c>
    </row>
    <row r="1144" spans="1:12" hidden="1">
      <c r="A1144" s="298" t="s">
        <v>1600</v>
      </c>
      <c r="B1144" s="288" t="s">
        <v>323</v>
      </c>
      <c r="C1144" s="288" t="s">
        <v>18</v>
      </c>
      <c r="D1144" s="288" t="s">
        <v>18</v>
      </c>
      <c r="E1144" s="288" t="s">
        <v>813</v>
      </c>
      <c r="F1144" s="270" t="s">
        <v>809</v>
      </c>
      <c r="G1144" s="270" t="s">
        <v>347</v>
      </c>
      <c r="H1144" s="270" t="s">
        <v>805</v>
      </c>
      <c r="I1144" s="270" t="s">
        <v>804</v>
      </c>
      <c r="J1144" s="270">
        <v>2024</v>
      </c>
      <c r="K1144" s="304">
        <v>90000</v>
      </c>
      <c r="L1144" s="280" t="s">
        <v>1225</v>
      </c>
    </row>
    <row r="1145" spans="1:12" hidden="1">
      <c r="A1145" s="298" t="s">
        <v>1600</v>
      </c>
      <c r="B1145" s="288" t="s">
        <v>323</v>
      </c>
      <c r="C1145" s="288" t="s">
        <v>18</v>
      </c>
      <c r="D1145" s="288" t="s">
        <v>18</v>
      </c>
      <c r="E1145" s="288" t="s">
        <v>108</v>
      </c>
      <c r="F1145" s="270" t="s">
        <v>809</v>
      </c>
      <c r="G1145" s="270" t="s">
        <v>347</v>
      </c>
      <c r="H1145" s="270" t="s">
        <v>805</v>
      </c>
      <c r="I1145" s="270" t="s">
        <v>804</v>
      </c>
      <c r="J1145" s="270">
        <v>2024</v>
      </c>
      <c r="K1145" s="304">
        <v>3000</v>
      </c>
      <c r="L1145" s="280" t="s">
        <v>1226</v>
      </c>
    </row>
    <row r="1146" spans="1:12" hidden="1">
      <c r="A1146" s="298" t="s">
        <v>1600</v>
      </c>
      <c r="B1146" s="288" t="s">
        <v>323</v>
      </c>
      <c r="C1146" s="288" t="s">
        <v>18</v>
      </c>
      <c r="D1146" s="288" t="s">
        <v>18</v>
      </c>
      <c r="E1146" s="288" t="s">
        <v>849</v>
      </c>
      <c r="F1146" s="270" t="s">
        <v>809</v>
      </c>
      <c r="G1146" s="270" t="s">
        <v>347</v>
      </c>
      <c r="H1146" s="270" t="s">
        <v>805</v>
      </c>
      <c r="I1146" s="270" t="s">
        <v>804</v>
      </c>
      <c r="J1146" s="270">
        <v>2024</v>
      </c>
      <c r="K1146" s="304">
        <v>1000</v>
      </c>
      <c r="L1146" s="280" t="s">
        <v>1227</v>
      </c>
    </row>
    <row r="1147" spans="1:12" hidden="1">
      <c r="A1147" s="298" t="s">
        <v>1600</v>
      </c>
      <c r="B1147" s="288" t="s">
        <v>323</v>
      </c>
      <c r="C1147" s="288" t="s">
        <v>18</v>
      </c>
      <c r="D1147" s="288" t="s">
        <v>18</v>
      </c>
      <c r="E1147" s="288" t="s">
        <v>1421</v>
      </c>
      <c r="F1147" s="270" t="s">
        <v>809</v>
      </c>
      <c r="G1147" s="270" t="s">
        <v>347</v>
      </c>
      <c r="H1147" s="270" t="s">
        <v>805</v>
      </c>
      <c r="I1147" s="270" t="s">
        <v>804</v>
      </c>
      <c r="J1147" s="270">
        <v>2024</v>
      </c>
      <c r="K1147" s="304">
        <v>200000</v>
      </c>
      <c r="L1147" s="280" t="s">
        <v>1228</v>
      </c>
    </row>
    <row r="1148" spans="1:12" hidden="1">
      <c r="A1148" s="298" t="s">
        <v>1600</v>
      </c>
      <c r="B1148" s="288" t="s">
        <v>323</v>
      </c>
      <c r="C1148" s="288" t="s">
        <v>18</v>
      </c>
      <c r="D1148" s="288" t="s">
        <v>18</v>
      </c>
      <c r="E1148" s="288" t="s">
        <v>849</v>
      </c>
      <c r="F1148" s="270" t="s">
        <v>809</v>
      </c>
      <c r="G1148" s="270" t="s">
        <v>347</v>
      </c>
      <c r="H1148" s="270" t="s">
        <v>805</v>
      </c>
      <c r="I1148" s="270" t="s">
        <v>804</v>
      </c>
      <c r="J1148" s="270">
        <v>2024</v>
      </c>
      <c r="K1148" s="304">
        <v>1220</v>
      </c>
      <c r="L1148" s="280" t="s">
        <v>1229</v>
      </c>
    </row>
    <row r="1149" spans="1:12" hidden="1">
      <c r="A1149" s="297" t="s">
        <v>1600</v>
      </c>
      <c r="B1149" s="290" t="s">
        <v>107</v>
      </c>
      <c r="C1149" s="290" t="s">
        <v>18</v>
      </c>
      <c r="D1149" s="290" t="s">
        <v>46</v>
      </c>
      <c r="E1149" s="290" t="s">
        <v>18</v>
      </c>
      <c r="F1149" s="271" t="s">
        <v>1095</v>
      </c>
      <c r="G1149" s="271" t="s">
        <v>347</v>
      </c>
      <c r="H1149" s="271" t="s">
        <v>805</v>
      </c>
      <c r="I1149" s="271" t="s">
        <v>804</v>
      </c>
      <c r="J1149" s="271">
        <v>2024</v>
      </c>
      <c r="K1149" s="300">
        <v>425646</v>
      </c>
      <c r="L1149" s="282" t="s">
        <v>1052</v>
      </c>
    </row>
    <row r="1150" spans="1:12" hidden="1">
      <c r="A1150" s="297" t="s">
        <v>1601</v>
      </c>
      <c r="B1150" s="290" t="s">
        <v>107</v>
      </c>
      <c r="C1150" s="290" t="s">
        <v>18</v>
      </c>
      <c r="D1150" s="290" t="s">
        <v>13</v>
      </c>
      <c r="E1150" s="290" t="s">
        <v>18</v>
      </c>
      <c r="F1150" s="271" t="s">
        <v>1095</v>
      </c>
      <c r="G1150" s="271" t="s">
        <v>347</v>
      </c>
      <c r="H1150" s="271" t="s">
        <v>805</v>
      </c>
      <c r="I1150" s="271" t="s">
        <v>804</v>
      </c>
      <c r="J1150" s="271">
        <v>2024</v>
      </c>
      <c r="K1150" s="300">
        <v>500000</v>
      </c>
      <c r="L1150" s="282" t="s">
        <v>1052</v>
      </c>
    </row>
    <row r="1151" spans="1:12" hidden="1">
      <c r="A1151" s="297" t="s">
        <v>1601</v>
      </c>
      <c r="B1151" s="290" t="s">
        <v>273</v>
      </c>
      <c r="C1151" s="290" t="s">
        <v>18</v>
      </c>
      <c r="D1151" s="290" t="s">
        <v>13</v>
      </c>
      <c r="E1151" s="290" t="s">
        <v>18</v>
      </c>
      <c r="F1151" s="271" t="s">
        <v>1095</v>
      </c>
      <c r="G1151" s="271" t="s">
        <v>347</v>
      </c>
      <c r="H1151" s="271" t="s">
        <v>805</v>
      </c>
      <c r="I1151" s="271" t="s">
        <v>804</v>
      </c>
      <c r="J1151" s="271">
        <v>2024</v>
      </c>
      <c r="K1151" s="344">
        <v>300000</v>
      </c>
      <c r="L1151" s="282" t="s">
        <v>1052</v>
      </c>
    </row>
    <row r="1152" spans="1:12" hidden="1">
      <c r="A1152" s="297" t="s">
        <v>1602</v>
      </c>
      <c r="B1152" s="290" t="s">
        <v>295</v>
      </c>
      <c r="C1152" s="290" t="s">
        <v>18</v>
      </c>
      <c r="D1152" s="290" t="s">
        <v>13</v>
      </c>
      <c r="E1152" s="290" t="s">
        <v>18</v>
      </c>
      <c r="F1152" s="271" t="s">
        <v>1095</v>
      </c>
      <c r="G1152" s="271" t="s">
        <v>347</v>
      </c>
      <c r="H1152" s="271" t="s">
        <v>805</v>
      </c>
      <c r="I1152" s="271" t="s">
        <v>804</v>
      </c>
      <c r="J1152" s="271">
        <v>2024</v>
      </c>
      <c r="K1152" s="300">
        <v>1047027</v>
      </c>
      <c r="L1152" s="282" t="s">
        <v>1052</v>
      </c>
    </row>
    <row r="1153" spans="1:12" hidden="1">
      <c r="A1153" s="297" t="s">
        <v>1603</v>
      </c>
      <c r="B1153" s="290" t="s">
        <v>295</v>
      </c>
      <c r="C1153" s="290" t="s">
        <v>18</v>
      </c>
      <c r="D1153" s="290" t="s">
        <v>13</v>
      </c>
      <c r="E1153" s="290" t="s">
        <v>18</v>
      </c>
      <c r="F1153" s="271" t="s">
        <v>1095</v>
      </c>
      <c r="G1153" s="271" t="s">
        <v>347</v>
      </c>
      <c r="H1153" s="271" t="s">
        <v>805</v>
      </c>
      <c r="I1153" s="271" t="s">
        <v>804</v>
      </c>
      <c r="J1153" s="271">
        <v>2024</v>
      </c>
      <c r="K1153" s="300">
        <v>210000</v>
      </c>
      <c r="L1153" s="282" t="s">
        <v>1052</v>
      </c>
    </row>
    <row r="1154" spans="1:12" hidden="1">
      <c r="A1154" s="291">
        <v>900</v>
      </c>
      <c r="B1154" s="292" t="s">
        <v>107</v>
      </c>
      <c r="C1154" s="292" t="s">
        <v>18</v>
      </c>
      <c r="D1154" s="292" t="s">
        <v>46</v>
      </c>
      <c r="E1154" s="292" t="s">
        <v>18</v>
      </c>
      <c r="F1154" s="272" t="s">
        <v>809</v>
      </c>
      <c r="G1154" s="272" t="s">
        <v>347</v>
      </c>
      <c r="H1154" s="272" t="s">
        <v>805</v>
      </c>
      <c r="I1154" s="272" t="s">
        <v>804</v>
      </c>
      <c r="J1154" s="272">
        <v>2024</v>
      </c>
      <c r="K1154" s="301">
        <v>425646</v>
      </c>
      <c r="L1154" s="281" t="s">
        <v>1052</v>
      </c>
    </row>
    <row r="1155" spans="1:12" hidden="1">
      <c r="A1155" s="291">
        <v>900</v>
      </c>
      <c r="B1155" s="292" t="s">
        <v>107</v>
      </c>
      <c r="C1155" s="292" t="s">
        <v>18</v>
      </c>
      <c r="D1155" s="292" t="s">
        <v>13</v>
      </c>
      <c r="E1155" s="292" t="s">
        <v>18</v>
      </c>
      <c r="F1155" s="272" t="s">
        <v>809</v>
      </c>
      <c r="G1155" s="272" t="s">
        <v>347</v>
      </c>
      <c r="H1155" s="272" t="s">
        <v>805</v>
      </c>
      <c r="I1155" s="272" t="s">
        <v>804</v>
      </c>
      <c r="J1155" s="272">
        <v>2024</v>
      </c>
      <c r="K1155" s="301">
        <v>500000</v>
      </c>
      <c r="L1155" s="281" t="s">
        <v>1052</v>
      </c>
    </row>
    <row r="1156" spans="1:12">
      <c r="A1156" s="291">
        <v>900</v>
      </c>
      <c r="B1156" s="292" t="s">
        <v>273</v>
      </c>
      <c r="C1156" s="292" t="s">
        <v>18</v>
      </c>
      <c r="D1156" s="292" t="s">
        <v>13</v>
      </c>
      <c r="E1156" s="292" t="s">
        <v>18</v>
      </c>
      <c r="F1156" s="272" t="s">
        <v>809</v>
      </c>
      <c r="G1156" s="272" t="s">
        <v>347</v>
      </c>
      <c r="H1156" s="272" t="s">
        <v>805</v>
      </c>
      <c r="I1156" s="272" t="s">
        <v>804</v>
      </c>
      <c r="J1156" s="272">
        <v>2024</v>
      </c>
      <c r="K1156" s="301">
        <v>300000</v>
      </c>
      <c r="L1156" s="281" t="s">
        <v>1052</v>
      </c>
    </row>
    <row r="1157" spans="1:12" hidden="1">
      <c r="A1157" s="291">
        <v>900</v>
      </c>
      <c r="B1157" s="292" t="s">
        <v>295</v>
      </c>
      <c r="C1157" s="292" t="s">
        <v>18</v>
      </c>
      <c r="D1157" s="292" t="s">
        <v>13</v>
      </c>
      <c r="E1157" s="292" t="s">
        <v>18</v>
      </c>
      <c r="F1157" s="272" t="s">
        <v>809</v>
      </c>
      <c r="G1157" s="272" t="s">
        <v>347</v>
      </c>
      <c r="H1157" s="272" t="s">
        <v>805</v>
      </c>
      <c r="I1157" s="272" t="s">
        <v>804</v>
      </c>
      <c r="J1157" s="272">
        <v>2024</v>
      </c>
      <c r="K1157" s="301">
        <v>1047027</v>
      </c>
      <c r="L1157" s="281" t="s">
        <v>1052</v>
      </c>
    </row>
    <row r="1158" spans="1:12" ht="13.5" hidden="1" thickBot="1">
      <c r="A1158" s="291">
        <v>900</v>
      </c>
      <c r="B1158" s="313" t="s">
        <v>295</v>
      </c>
      <c r="C1158" s="313" t="s">
        <v>18</v>
      </c>
      <c r="D1158" s="313" t="s">
        <v>13</v>
      </c>
      <c r="E1158" s="313" t="s">
        <v>18</v>
      </c>
      <c r="F1158" s="314" t="s">
        <v>809</v>
      </c>
      <c r="G1158" s="314" t="s">
        <v>347</v>
      </c>
      <c r="H1158" s="314" t="s">
        <v>805</v>
      </c>
      <c r="I1158" s="314" t="s">
        <v>804</v>
      </c>
      <c r="J1158" s="314">
        <v>2024</v>
      </c>
      <c r="K1158" s="315">
        <v>210000</v>
      </c>
      <c r="L1158" s="316" t="s">
        <v>1052</v>
      </c>
    </row>
    <row r="1159" spans="1:12" hidden="1">
      <c r="A1159" s="298" t="s">
        <v>1604</v>
      </c>
      <c r="B1159" s="288" t="s">
        <v>323</v>
      </c>
      <c r="C1159" s="288" t="s">
        <v>18</v>
      </c>
      <c r="D1159" s="288" t="s">
        <v>18</v>
      </c>
      <c r="E1159" s="288" t="s">
        <v>305</v>
      </c>
      <c r="F1159" s="270" t="s">
        <v>809</v>
      </c>
      <c r="G1159" s="270" t="s">
        <v>347</v>
      </c>
      <c r="H1159" s="270" t="s">
        <v>805</v>
      </c>
      <c r="I1159" s="270" t="s">
        <v>804</v>
      </c>
      <c r="J1159" s="270">
        <v>2024</v>
      </c>
      <c r="K1159" s="304">
        <v>3568250</v>
      </c>
      <c r="L1159" s="280" t="s">
        <v>1230</v>
      </c>
    </row>
    <row r="1160" spans="1:12" hidden="1">
      <c r="A1160" s="298" t="s">
        <v>1604</v>
      </c>
      <c r="B1160" s="288" t="s">
        <v>323</v>
      </c>
      <c r="C1160" s="288" t="s">
        <v>18</v>
      </c>
      <c r="D1160" s="288" t="s">
        <v>18</v>
      </c>
      <c r="E1160" s="288" t="s">
        <v>305</v>
      </c>
      <c r="F1160" s="270" t="s">
        <v>809</v>
      </c>
      <c r="G1160" s="270" t="s">
        <v>347</v>
      </c>
      <c r="H1160" s="270" t="s">
        <v>805</v>
      </c>
      <c r="I1160" s="270" t="s">
        <v>804</v>
      </c>
      <c r="J1160" s="270">
        <v>2024</v>
      </c>
      <c r="K1160" s="304">
        <v>119114</v>
      </c>
      <c r="L1160" s="280" t="s">
        <v>1231</v>
      </c>
    </row>
    <row r="1161" spans="1:12" hidden="1">
      <c r="A1161" s="298" t="s">
        <v>1604</v>
      </c>
      <c r="B1161" s="288" t="s">
        <v>323</v>
      </c>
      <c r="C1161" s="288" t="s">
        <v>18</v>
      </c>
      <c r="D1161" s="288" t="s">
        <v>18</v>
      </c>
      <c r="E1161" s="288" t="s">
        <v>305</v>
      </c>
      <c r="F1161" s="270" t="s">
        <v>809</v>
      </c>
      <c r="G1161" s="270" t="s">
        <v>347</v>
      </c>
      <c r="H1161" s="270" t="s">
        <v>805</v>
      </c>
      <c r="I1161" s="270" t="s">
        <v>804</v>
      </c>
      <c r="J1161" s="270">
        <v>2024</v>
      </c>
      <c r="K1161" s="304">
        <v>20000</v>
      </c>
      <c r="L1161" s="280" t="s">
        <v>1232</v>
      </c>
    </row>
    <row r="1162" spans="1:12" hidden="1">
      <c r="A1162" s="298" t="s">
        <v>1604</v>
      </c>
      <c r="B1162" s="288" t="s">
        <v>323</v>
      </c>
      <c r="C1162" s="288" t="s">
        <v>18</v>
      </c>
      <c r="D1162" s="288" t="s">
        <v>18</v>
      </c>
      <c r="E1162" s="288" t="s">
        <v>305</v>
      </c>
      <c r="F1162" s="270" t="s">
        <v>809</v>
      </c>
      <c r="G1162" s="270" t="s">
        <v>347</v>
      </c>
      <c r="H1162" s="270" t="s">
        <v>805</v>
      </c>
      <c r="I1162" s="270" t="s">
        <v>804</v>
      </c>
      <c r="J1162" s="270">
        <v>2024</v>
      </c>
      <c r="K1162" s="304">
        <v>403138</v>
      </c>
      <c r="L1162" s="280" t="s">
        <v>1233</v>
      </c>
    </row>
    <row r="1163" spans="1:12" hidden="1">
      <c r="A1163" s="298" t="s">
        <v>1604</v>
      </c>
      <c r="B1163" s="288" t="s">
        <v>323</v>
      </c>
      <c r="C1163" s="288" t="s">
        <v>18</v>
      </c>
      <c r="D1163" s="288" t="s">
        <v>18</v>
      </c>
      <c r="E1163" s="288" t="s">
        <v>305</v>
      </c>
      <c r="F1163" s="270" t="s">
        <v>809</v>
      </c>
      <c r="G1163" s="270" t="s">
        <v>347</v>
      </c>
      <c r="H1163" s="270" t="s">
        <v>805</v>
      </c>
      <c r="I1163" s="270" t="s">
        <v>804</v>
      </c>
      <c r="J1163" s="270">
        <v>2024</v>
      </c>
      <c r="K1163" s="304">
        <v>323715</v>
      </c>
      <c r="L1163" s="280" t="s">
        <v>1234</v>
      </c>
    </row>
    <row r="1164" spans="1:12" hidden="1">
      <c r="A1164" s="298" t="s">
        <v>1604</v>
      </c>
      <c r="B1164" s="288" t="s">
        <v>323</v>
      </c>
      <c r="C1164" s="288" t="s">
        <v>18</v>
      </c>
      <c r="D1164" s="288" t="s">
        <v>18</v>
      </c>
      <c r="E1164" s="288" t="s">
        <v>1421</v>
      </c>
      <c r="F1164" s="270" t="s">
        <v>809</v>
      </c>
      <c r="G1164" s="270" t="s">
        <v>347</v>
      </c>
      <c r="H1164" s="270" t="s">
        <v>805</v>
      </c>
      <c r="I1164" s="270" t="s">
        <v>804</v>
      </c>
      <c r="J1164" s="270">
        <v>2024</v>
      </c>
      <c r="K1164" s="304">
        <v>200000</v>
      </c>
      <c r="L1164" s="280" t="s">
        <v>1235</v>
      </c>
    </row>
    <row r="1165" spans="1:12" hidden="1">
      <c r="A1165" s="298" t="s">
        <v>1604</v>
      </c>
      <c r="B1165" s="288" t="s">
        <v>323</v>
      </c>
      <c r="C1165" s="288" t="s">
        <v>18</v>
      </c>
      <c r="D1165" s="288" t="s">
        <v>18</v>
      </c>
      <c r="E1165" s="288" t="s">
        <v>813</v>
      </c>
      <c r="F1165" s="270" t="s">
        <v>809</v>
      </c>
      <c r="G1165" s="270" t="s">
        <v>347</v>
      </c>
      <c r="H1165" s="270" t="s">
        <v>805</v>
      </c>
      <c r="I1165" s="270" t="s">
        <v>804</v>
      </c>
      <c r="J1165" s="270">
        <v>2024</v>
      </c>
      <c r="K1165" s="304">
        <v>1000</v>
      </c>
      <c r="L1165" s="280" t="s">
        <v>1236</v>
      </c>
    </row>
    <row r="1166" spans="1:12" hidden="1">
      <c r="A1166" s="298" t="s">
        <v>1604</v>
      </c>
      <c r="B1166" s="288" t="s">
        <v>323</v>
      </c>
      <c r="C1166" s="288" t="s">
        <v>18</v>
      </c>
      <c r="D1166" s="288" t="s">
        <v>18</v>
      </c>
      <c r="E1166" s="288" t="s">
        <v>813</v>
      </c>
      <c r="F1166" s="270" t="s">
        <v>809</v>
      </c>
      <c r="G1166" s="270" t="s">
        <v>347</v>
      </c>
      <c r="H1166" s="270" t="s">
        <v>805</v>
      </c>
      <c r="I1166" s="270" t="s">
        <v>804</v>
      </c>
      <c r="J1166" s="270">
        <v>2024</v>
      </c>
      <c r="K1166" s="304">
        <v>42340</v>
      </c>
      <c r="L1166" s="280" t="s">
        <v>1237</v>
      </c>
    </row>
    <row r="1167" spans="1:12" hidden="1">
      <c r="A1167" s="298" t="s">
        <v>1604</v>
      </c>
      <c r="B1167" s="288" t="s">
        <v>323</v>
      </c>
      <c r="C1167" s="288" t="s">
        <v>18</v>
      </c>
      <c r="D1167" s="288" t="s">
        <v>18</v>
      </c>
      <c r="E1167" s="288" t="s">
        <v>813</v>
      </c>
      <c r="F1167" s="270" t="s">
        <v>809</v>
      </c>
      <c r="G1167" s="270" t="s">
        <v>347</v>
      </c>
      <c r="H1167" s="270" t="s">
        <v>805</v>
      </c>
      <c r="I1167" s="270" t="s">
        <v>804</v>
      </c>
      <c r="J1167" s="270">
        <v>2024</v>
      </c>
      <c r="K1167" s="304">
        <v>15200</v>
      </c>
      <c r="L1167" s="280" t="s">
        <v>1238</v>
      </c>
    </row>
    <row r="1168" spans="1:12" hidden="1">
      <c r="A1168" s="297" t="s">
        <v>1605</v>
      </c>
      <c r="B1168" s="290" t="s">
        <v>107</v>
      </c>
      <c r="C1168" s="290" t="s">
        <v>18</v>
      </c>
      <c r="D1168" s="290" t="s">
        <v>57</v>
      </c>
      <c r="E1168" s="290" t="s">
        <v>18</v>
      </c>
      <c r="F1168" s="271" t="s">
        <v>1095</v>
      </c>
      <c r="G1168" s="271" t="s">
        <v>347</v>
      </c>
      <c r="H1168" s="271" t="s">
        <v>805</v>
      </c>
      <c r="I1168" s="271" t="s">
        <v>804</v>
      </c>
      <c r="J1168" s="271">
        <v>2024</v>
      </c>
      <c r="K1168" s="300">
        <v>62086</v>
      </c>
      <c r="L1168" s="282" t="s">
        <v>1053</v>
      </c>
    </row>
    <row r="1169" spans="1:12" hidden="1">
      <c r="A1169" s="297" t="s">
        <v>1606</v>
      </c>
      <c r="B1169" s="290" t="s">
        <v>107</v>
      </c>
      <c r="C1169" s="290" t="s">
        <v>18</v>
      </c>
      <c r="D1169" s="290" t="s">
        <v>57</v>
      </c>
      <c r="E1169" s="290" t="s">
        <v>18</v>
      </c>
      <c r="F1169" s="271" t="s">
        <v>1095</v>
      </c>
      <c r="G1169" s="271" t="s">
        <v>347</v>
      </c>
      <c r="H1169" s="271" t="s">
        <v>805</v>
      </c>
      <c r="I1169" s="271" t="s">
        <v>804</v>
      </c>
      <c r="J1169" s="271">
        <v>2024</v>
      </c>
      <c r="K1169" s="300">
        <v>68930</v>
      </c>
      <c r="L1169" s="282" t="s">
        <v>1053</v>
      </c>
    </row>
    <row r="1170" spans="1:12" hidden="1">
      <c r="A1170" s="297" t="s">
        <v>1607</v>
      </c>
      <c r="B1170" s="290" t="s">
        <v>107</v>
      </c>
      <c r="C1170" s="290" t="s">
        <v>18</v>
      </c>
      <c r="D1170" s="290" t="s">
        <v>57</v>
      </c>
      <c r="E1170" s="290" t="s">
        <v>18</v>
      </c>
      <c r="F1170" s="271" t="s">
        <v>1095</v>
      </c>
      <c r="G1170" s="271" t="s">
        <v>347</v>
      </c>
      <c r="H1170" s="271" t="s">
        <v>805</v>
      </c>
      <c r="I1170" s="271" t="s">
        <v>804</v>
      </c>
      <c r="J1170" s="271">
        <v>2024</v>
      </c>
      <c r="K1170" s="300">
        <v>53542</v>
      </c>
      <c r="L1170" s="282" t="s">
        <v>1053</v>
      </c>
    </row>
    <row r="1171" spans="1:12" hidden="1">
      <c r="A1171" s="297" t="s">
        <v>1608</v>
      </c>
      <c r="B1171" s="290" t="s">
        <v>107</v>
      </c>
      <c r="C1171" s="290" t="s">
        <v>18</v>
      </c>
      <c r="D1171" s="290" t="s">
        <v>57</v>
      </c>
      <c r="E1171" s="290" t="s">
        <v>18</v>
      </c>
      <c r="F1171" s="271" t="s">
        <v>1095</v>
      </c>
      <c r="G1171" s="271" t="s">
        <v>347</v>
      </c>
      <c r="H1171" s="271" t="s">
        <v>805</v>
      </c>
      <c r="I1171" s="271" t="s">
        <v>804</v>
      </c>
      <c r="J1171" s="271">
        <v>2024</v>
      </c>
      <c r="K1171" s="300">
        <v>49119</v>
      </c>
      <c r="L1171" s="282" t="s">
        <v>1053</v>
      </c>
    </row>
    <row r="1172" spans="1:12" hidden="1">
      <c r="A1172" s="297" t="s">
        <v>1609</v>
      </c>
      <c r="B1172" s="290" t="s">
        <v>107</v>
      </c>
      <c r="C1172" s="290" t="s">
        <v>18</v>
      </c>
      <c r="D1172" s="290" t="s">
        <v>57</v>
      </c>
      <c r="E1172" s="290" t="s">
        <v>18</v>
      </c>
      <c r="F1172" s="271" t="s">
        <v>1095</v>
      </c>
      <c r="G1172" s="271" t="s">
        <v>347</v>
      </c>
      <c r="H1172" s="271" t="s">
        <v>805</v>
      </c>
      <c r="I1172" s="271" t="s">
        <v>804</v>
      </c>
      <c r="J1172" s="271">
        <v>2024</v>
      </c>
      <c r="K1172" s="300">
        <v>52378</v>
      </c>
      <c r="L1172" s="282" t="s">
        <v>1053</v>
      </c>
    </row>
    <row r="1173" spans="1:12" hidden="1">
      <c r="A1173" s="297" t="s">
        <v>1610</v>
      </c>
      <c r="B1173" s="290" t="s">
        <v>107</v>
      </c>
      <c r="C1173" s="290" t="s">
        <v>18</v>
      </c>
      <c r="D1173" s="290" t="s">
        <v>57</v>
      </c>
      <c r="E1173" s="290" t="s">
        <v>18</v>
      </c>
      <c r="F1173" s="271" t="s">
        <v>1095</v>
      </c>
      <c r="G1173" s="271" t="s">
        <v>347</v>
      </c>
      <c r="H1173" s="271" t="s">
        <v>805</v>
      </c>
      <c r="I1173" s="271" t="s">
        <v>804</v>
      </c>
      <c r="J1173" s="271">
        <v>2024</v>
      </c>
      <c r="K1173" s="300">
        <v>51331</v>
      </c>
      <c r="L1173" s="282" t="s">
        <v>1053</v>
      </c>
    </row>
    <row r="1174" spans="1:12" hidden="1">
      <c r="A1174" s="297" t="s">
        <v>234</v>
      </c>
      <c r="B1174" s="290" t="s">
        <v>107</v>
      </c>
      <c r="C1174" s="290" t="s">
        <v>18</v>
      </c>
      <c r="D1174" s="290" t="s">
        <v>57</v>
      </c>
      <c r="E1174" s="290" t="s">
        <v>18</v>
      </c>
      <c r="F1174" s="271" t="s">
        <v>1095</v>
      </c>
      <c r="G1174" s="271" t="s">
        <v>347</v>
      </c>
      <c r="H1174" s="271" t="s">
        <v>805</v>
      </c>
      <c r="I1174" s="271" t="s">
        <v>804</v>
      </c>
      <c r="J1174" s="271">
        <v>2024</v>
      </c>
      <c r="K1174" s="300">
        <v>31427</v>
      </c>
      <c r="L1174" s="282" t="s">
        <v>1053</v>
      </c>
    </row>
    <row r="1175" spans="1:12" hidden="1">
      <c r="A1175" s="297" t="s">
        <v>1611</v>
      </c>
      <c r="B1175" s="290" t="s">
        <v>107</v>
      </c>
      <c r="C1175" s="290" t="s">
        <v>18</v>
      </c>
      <c r="D1175" s="290" t="s">
        <v>57</v>
      </c>
      <c r="E1175" s="290" t="s">
        <v>18</v>
      </c>
      <c r="F1175" s="271" t="s">
        <v>1095</v>
      </c>
      <c r="G1175" s="271" t="s">
        <v>347</v>
      </c>
      <c r="H1175" s="271" t="s">
        <v>805</v>
      </c>
      <c r="I1175" s="271" t="s">
        <v>804</v>
      </c>
      <c r="J1175" s="271">
        <v>2024</v>
      </c>
      <c r="K1175" s="300">
        <v>43299</v>
      </c>
      <c r="L1175" s="282" t="s">
        <v>1053</v>
      </c>
    </row>
    <row r="1176" spans="1:12" hidden="1">
      <c r="A1176" s="297" t="s">
        <v>1612</v>
      </c>
      <c r="B1176" s="290" t="s">
        <v>107</v>
      </c>
      <c r="C1176" s="290" t="s">
        <v>18</v>
      </c>
      <c r="D1176" s="290" t="s">
        <v>57</v>
      </c>
      <c r="E1176" s="290" t="s">
        <v>18</v>
      </c>
      <c r="F1176" s="271" t="s">
        <v>1095</v>
      </c>
      <c r="G1176" s="271" t="s">
        <v>347</v>
      </c>
      <c r="H1176" s="271" t="s">
        <v>805</v>
      </c>
      <c r="I1176" s="271" t="s">
        <v>804</v>
      </c>
      <c r="J1176" s="271">
        <v>2024</v>
      </c>
      <c r="K1176" s="300">
        <v>11872</v>
      </c>
      <c r="L1176" s="282" t="s">
        <v>1053</v>
      </c>
    </row>
    <row r="1177" spans="1:12" hidden="1">
      <c r="A1177" s="297" t="s">
        <v>1606</v>
      </c>
      <c r="B1177" s="290" t="s">
        <v>107</v>
      </c>
      <c r="C1177" s="290" t="s">
        <v>18</v>
      </c>
      <c r="D1177" s="290" t="s">
        <v>57</v>
      </c>
      <c r="E1177" s="290" t="s">
        <v>18</v>
      </c>
      <c r="F1177" s="271" t="s">
        <v>1095</v>
      </c>
      <c r="G1177" s="271" t="s">
        <v>347</v>
      </c>
      <c r="H1177" s="271" t="s">
        <v>805</v>
      </c>
      <c r="I1177" s="271" t="s">
        <v>804</v>
      </c>
      <c r="J1177" s="271">
        <v>2024</v>
      </c>
      <c r="K1177" s="300">
        <v>26016</v>
      </c>
      <c r="L1177" s="282" t="s">
        <v>1053</v>
      </c>
    </row>
    <row r="1178" spans="1:12" hidden="1">
      <c r="A1178" s="297" t="s">
        <v>1604</v>
      </c>
      <c r="B1178" s="290" t="s">
        <v>107</v>
      </c>
      <c r="C1178" s="290" t="s">
        <v>18</v>
      </c>
      <c r="D1178" s="290" t="s">
        <v>13</v>
      </c>
      <c r="E1178" s="290" t="s">
        <v>18</v>
      </c>
      <c r="F1178" s="271" t="s">
        <v>1095</v>
      </c>
      <c r="G1178" s="271" t="s">
        <v>347</v>
      </c>
      <c r="H1178" s="271" t="s">
        <v>805</v>
      </c>
      <c r="I1178" s="271" t="s">
        <v>804</v>
      </c>
      <c r="J1178" s="271">
        <v>2024</v>
      </c>
      <c r="K1178" s="300">
        <v>170000</v>
      </c>
      <c r="L1178" s="282" t="s">
        <v>1053</v>
      </c>
    </row>
    <row r="1179" spans="1:12" hidden="1">
      <c r="A1179" s="297" t="s">
        <v>1613</v>
      </c>
      <c r="B1179" s="290" t="s">
        <v>107</v>
      </c>
      <c r="C1179" s="290" t="s">
        <v>18</v>
      </c>
      <c r="D1179" s="290" t="s">
        <v>13</v>
      </c>
      <c r="E1179" s="290" t="s">
        <v>18</v>
      </c>
      <c r="F1179" s="271" t="s">
        <v>1095</v>
      </c>
      <c r="G1179" s="271" t="s">
        <v>347</v>
      </c>
      <c r="H1179" s="271" t="s">
        <v>805</v>
      </c>
      <c r="I1179" s="271" t="s">
        <v>804</v>
      </c>
      <c r="J1179" s="271">
        <v>2024</v>
      </c>
      <c r="K1179" s="300">
        <v>6000</v>
      </c>
      <c r="L1179" s="282" t="s">
        <v>1053</v>
      </c>
    </row>
    <row r="1180" spans="1:12" hidden="1">
      <c r="A1180" s="297" t="s">
        <v>1614</v>
      </c>
      <c r="B1180" s="290" t="s">
        <v>107</v>
      </c>
      <c r="C1180" s="290" t="s">
        <v>18</v>
      </c>
      <c r="D1180" s="290" t="s">
        <v>13</v>
      </c>
      <c r="E1180" s="290" t="s">
        <v>18</v>
      </c>
      <c r="F1180" s="271" t="s">
        <v>1095</v>
      </c>
      <c r="G1180" s="271" t="s">
        <v>347</v>
      </c>
      <c r="H1180" s="271" t="s">
        <v>805</v>
      </c>
      <c r="I1180" s="271" t="s">
        <v>804</v>
      </c>
      <c r="J1180" s="271">
        <v>2024</v>
      </c>
      <c r="K1180" s="300">
        <v>30000</v>
      </c>
      <c r="L1180" s="282" t="s">
        <v>1053</v>
      </c>
    </row>
    <row r="1181" spans="1:12" hidden="1">
      <c r="A1181" s="297" t="s">
        <v>1615</v>
      </c>
      <c r="B1181" s="290" t="s">
        <v>107</v>
      </c>
      <c r="C1181" s="290" t="s">
        <v>18</v>
      </c>
      <c r="D1181" s="290" t="s">
        <v>13</v>
      </c>
      <c r="E1181" s="290" t="s">
        <v>18</v>
      </c>
      <c r="F1181" s="271" t="s">
        <v>1095</v>
      </c>
      <c r="G1181" s="271" t="s">
        <v>347</v>
      </c>
      <c r="H1181" s="271" t="s">
        <v>805</v>
      </c>
      <c r="I1181" s="271" t="s">
        <v>804</v>
      </c>
      <c r="J1181" s="271">
        <v>2024</v>
      </c>
      <c r="K1181" s="300">
        <v>30000</v>
      </c>
      <c r="L1181" s="282" t="s">
        <v>1053</v>
      </c>
    </row>
    <row r="1182" spans="1:12" hidden="1">
      <c r="A1182" s="297" t="s">
        <v>1616</v>
      </c>
      <c r="B1182" s="290" t="s">
        <v>107</v>
      </c>
      <c r="C1182" s="290" t="s">
        <v>18</v>
      </c>
      <c r="D1182" s="290" t="s">
        <v>13</v>
      </c>
      <c r="E1182" s="290" t="s">
        <v>18</v>
      </c>
      <c r="F1182" s="271" t="s">
        <v>1095</v>
      </c>
      <c r="G1182" s="271" t="s">
        <v>347</v>
      </c>
      <c r="H1182" s="271" t="s">
        <v>805</v>
      </c>
      <c r="I1182" s="271" t="s">
        <v>804</v>
      </c>
      <c r="J1182" s="271">
        <v>2024</v>
      </c>
      <c r="K1182" s="300">
        <v>25000</v>
      </c>
      <c r="L1182" s="282" t="s">
        <v>1053</v>
      </c>
    </row>
    <row r="1183" spans="1:12" hidden="1">
      <c r="A1183" s="297" t="s">
        <v>1604</v>
      </c>
      <c r="B1183" s="290" t="s">
        <v>107</v>
      </c>
      <c r="C1183" s="290" t="s">
        <v>18</v>
      </c>
      <c r="D1183" s="290" t="s">
        <v>13</v>
      </c>
      <c r="E1183" s="290" t="s">
        <v>18</v>
      </c>
      <c r="F1183" s="271" t="s">
        <v>1095</v>
      </c>
      <c r="G1183" s="271" t="s">
        <v>347</v>
      </c>
      <c r="H1183" s="271" t="s">
        <v>805</v>
      </c>
      <c r="I1183" s="271" t="s">
        <v>804</v>
      </c>
      <c r="J1183" s="271">
        <v>2024</v>
      </c>
      <c r="K1183" s="300">
        <v>118225</v>
      </c>
      <c r="L1183" s="282" t="s">
        <v>1053</v>
      </c>
    </row>
    <row r="1184" spans="1:12" hidden="1">
      <c r="A1184" s="297" t="s">
        <v>1617</v>
      </c>
      <c r="B1184" s="290" t="s">
        <v>107</v>
      </c>
      <c r="C1184" s="290" t="s">
        <v>18</v>
      </c>
      <c r="D1184" s="290" t="s">
        <v>13</v>
      </c>
      <c r="E1184" s="290" t="s">
        <v>18</v>
      </c>
      <c r="F1184" s="271" t="s">
        <v>1095</v>
      </c>
      <c r="G1184" s="271" t="s">
        <v>347</v>
      </c>
      <c r="H1184" s="271" t="s">
        <v>805</v>
      </c>
      <c r="I1184" s="271" t="s">
        <v>804</v>
      </c>
      <c r="J1184" s="271">
        <v>2024</v>
      </c>
      <c r="K1184" s="300">
        <v>23000</v>
      </c>
      <c r="L1184" s="282" t="s">
        <v>1053</v>
      </c>
    </row>
    <row r="1185" spans="1:12" hidden="1">
      <c r="A1185" s="297" t="s">
        <v>1618</v>
      </c>
      <c r="B1185" s="290" t="s">
        <v>273</v>
      </c>
      <c r="C1185" s="290" t="s">
        <v>18</v>
      </c>
      <c r="D1185" s="290" t="s">
        <v>57</v>
      </c>
      <c r="E1185" s="290" t="s">
        <v>18</v>
      </c>
      <c r="F1185" s="271" t="s">
        <v>1095</v>
      </c>
      <c r="G1185" s="271" t="s">
        <v>347</v>
      </c>
      <c r="H1185" s="271" t="s">
        <v>805</v>
      </c>
      <c r="I1185" s="271" t="s">
        <v>804</v>
      </c>
      <c r="J1185" s="271">
        <v>2024</v>
      </c>
      <c r="K1185" s="344">
        <v>100000</v>
      </c>
      <c r="L1185" s="282" t="s">
        <v>1053</v>
      </c>
    </row>
    <row r="1186" spans="1:12" hidden="1">
      <c r="A1186" s="297" t="s">
        <v>1618</v>
      </c>
      <c r="B1186" s="290" t="s">
        <v>273</v>
      </c>
      <c r="C1186" s="290" t="s">
        <v>18</v>
      </c>
      <c r="D1186" s="290" t="s">
        <v>57</v>
      </c>
      <c r="E1186" s="290" t="s">
        <v>18</v>
      </c>
      <c r="F1186" s="271" t="s">
        <v>1095</v>
      </c>
      <c r="G1186" s="271" t="s">
        <v>347</v>
      </c>
      <c r="H1186" s="271" t="s">
        <v>805</v>
      </c>
      <c r="I1186" s="271" t="s">
        <v>804</v>
      </c>
      <c r="J1186" s="271">
        <v>2024</v>
      </c>
      <c r="K1186" s="344">
        <v>150000</v>
      </c>
      <c r="L1186" s="282" t="s">
        <v>1053</v>
      </c>
    </row>
    <row r="1187" spans="1:12" hidden="1">
      <c r="A1187" s="297" t="s">
        <v>1619</v>
      </c>
      <c r="B1187" s="290" t="s">
        <v>295</v>
      </c>
      <c r="C1187" s="290" t="s">
        <v>18</v>
      </c>
      <c r="D1187" s="290" t="s">
        <v>57</v>
      </c>
      <c r="E1187" s="290" t="s">
        <v>18</v>
      </c>
      <c r="F1187" s="271" t="s">
        <v>1095</v>
      </c>
      <c r="G1187" s="271" t="s">
        <v>347</v>
      </c>
      <c r="H1187" s="271" t="s">
        <v>805</v>
      </c>
      <c r="I1187" s="271" t="s">
        <v>804</v>
      </c>
      <c r="J1187" s="271">
        <v>2024</v>
      </c>
      <c r="K1187" s="300">
        <v>403138</v>
      </c>
      <c r="L1187" s="282" t="s">
        <v>1053</v>
      </c>
    </row>
    <row r="1188" spans="1:12" hidden="1">
      <c r="A1188" s="297" t="s">
        <v>1619</v>
      </c>
      <c r="B1188" s="290" t="s">
        <v>295</v>
      </c>
      <c r="C1188" s="290" t="s">
        <v>18</v>
      </c>
      <c r="D1188" s="290" t="s">
        <v>57</v>
      </c>
      <c r="E1188" s="290" t="s">
        <v>18</v>
      </c>
      <c r="F1188" s="271" t="s">
        <v>1095</v>
      </c>
      <c r="G1188" s="271" t="s">
        <v>347</v>
      </c>
      <c r="H1188" s="271" t="s">
        <v>805</v>
      </c>
      <c r="I1188" s="271" t="s">
        <v>804</v>
      </c>
      <c r="J1188" s="271">
        <v>2024</v>
      </c>
      <c r="K1188" s="300">
        <v>350000</v>
      </c>
      <c r="L1188" s="282" t="s">
        <v>1053</v>
      </c>
    </row>
    <row r="1189" spans="1:12" hidden="1">
      <c r="A1189" s="297" t="s">
        <v>1620</v>
      </c>
      <c r="B1189" s="290" t="s">
        <v>295</v>
      </c>
      <c r="C1189" s="290" t="s">
        <v>18</v>
      </c>
      <c r="D1189" s="290" t="s">
        <v>57</v>
      </c>
      <c r="E1189" s="290" t="s">
        <v>18</v>
      </c>
      <c r="F1189" s="271" t="s">
        <v>1095</v>
      </c>
      <c r="G1189" s="271" t="s">
        <v>347</v>
      </c>
      <c r="H1189" s="271" t="s">
        <v>805</v>
      </c>
      <c r="I1189" s="271" t="s">
        <v>804</v>
      </c>
      <c r="J1189" s="271">
        <v>2024</v>
      </c>
      <c r="K1189" s="300">
        <v>715789</v>
      </c>
      <c r="L1189" s="282" t="s">
        <v>1053</v>
      </c>
    </row>
    <row r="1190" spans="1:12" hidden="1">
      <c r="A1190" s="291">
        <v>900</v>
      </c>
      <c r="B1190" s="292" t="s">
        <v>107</v>
      </c>
      <c r="C1190" s="292" t="s">
        <v>18</v>
      </c>
      <c r="D1190" s="292" t="s">
        <v>57</v>
      </c>
      <c r="E1190" s="292" t="s">
        <v>18</v>
      </c>
      <c r="F1190" s="272" t="s">
        <v>809</v>
      </c>
      <c r="G1190" s="272" t="s">
        <v>347</v>
      </c>
      <c r="H1190" s="272" t="s">
        <v>805</v>
      </c>
      <c r="I1190" s="272" t="s">
        <v>804</v>
      </c>
      <c r="J1190" s="272">
        <v>2024</v>
      </c>
      <c r="K1190" s="301">
        <v>62086</v>
      </c>
      <c r="L1190" s="281" t="s">
        <v>1053</v>
      </c>
    </row>
    <row r="1191" spans="1:12" hidden="1">
      <c r="A1191" s="291">
        <v>900</v>
      </c>
      <c r="B1191" s="292" t="s">
        <v>107</v>
      </c>
      <c r="C1191" s="292" t="s">
        <v>18</v>
      </c>
      <c r="D1191" s="292" t="s">
        <v>57</v>
      </c>
      <c r="E1191" s="292" t="s">
        <v>18</v>
      </c>
      <c r="F1191" s="272" t="s">
        <v>809</v>
      </c>
      <c r="G1191" s="272" t="s">
        <v>347</v>
      </c>
      <c r="H1191" s="272" t="s">
        <v>805</v>
      </c>
      <c r="I1191" s="272" t="s">
        <v>804</v>
      </c>
      <c r="J1191" s="272">
        <v>2024</v>
      </c>
      <c r="K1191" s="301">
        <v>68930</v>
      </c>
      <c r="L1191" s="281" t="s">
        <v>1053</v>
      </c>
    </row>
    <row r="1192" spans="1:12" hidden="1">
      <c r="A1192" s="291">
        <v>900</v>
      </c>
      <c r="B1192" s="292" t="s">
        <v>107</v>
      </c>
      <c r="C1192" s="292" t="s">
        <v>18</v>
      </c>
      <c r="D1192" s="292" t="s">
        <v>57</v>
      </c>
      <c r="E1192" s="292" t="s">
        <v>18</v>
      </c>
      <c r="F1192" s="272" t="s">
        <v>809</v>
      </c>
      <c r="G1192" s="272" t="s">
        <v>347</v>
      </c>
      <c r="H1192" s="272" t="s">
        <v>805</v>
      </c>
      <c r="I1192" s="272" t="s">
        <v>804</v>
      </c>
      <c r="J1192" s="272">
        <v>2024</v>
      </c>
      <c r="K1192" s="301">
        <v>53542</v>
      </c>
      <c r="L1192" s="281" t="s">
        <v>1053</v>
      </c>
    </row>
    <row r="1193" spans="1:12" hidden="1">
      <c r="A1193" s="291">
        <v>900</v>
      </c>
      <c r="B1193" s="292" t="s">
        <v>107</v>
      </c>
      <c r="C1193" s="292" t="s">
        <v>18</v>
      </c>
      <c r="D1193" s="292" t="s">
        <v>57</v>
      </c>
      <c r="E1193" s="292" t="s">
        <v>18</v>
      </c>
      <c r="F1193" s="272" t="s">
        <v>809</v>
      </c>
      <c r="G1193" s="272" t="s">
        <v>347</v>
      </c>
      <c r="H1193" s="272" t="s">
        <v>805</v>
      </c>
      <c r="I1193" s="272" t="s">
        <v>804</v>
      </c>
      <c r="J1193" s="272">
        <v>2024</v>
      </c>
      <c r="K1193" s="301">
        <v>49119</v>
      </c>
      <c r="L1193" s="281" t="s">
        <v>1053</v>
      </c>
    </row>
    <row r="1194" spans="1:12" hidden="1">
      <c r="A1194" s="291">
        <v>900</v>
      </c>
      <c r="B1194" s="292" t="s">
        <v>107</v>
      </c>
      <c r="C1194" s="292" t="s">
        <v>18</v>
      </c>
      <c r="D1194" s="292" t="s">
        <v>57</v>
      </c>
      <c r="E1194" s="292" t="s">
        <v>18</v>
      </c>
      <c r="F1194" s="272" t="s">
        <v>809</v>
      </c>
      <c r="G1194" s="272" t="s">
        <v>347</v>
      </c>
      <c r="H1194" s="272" t="s">
        <v>805</v>
      </c>
      <c r="I1194" s="272" t="s">
        <v>804</v>
      </c>
      <c r="J1194" s="272">
        <v>2024</v>
      </c>
      <c r="K1194" s="301">
        <v>52378</v>
      </c>
      <c r="L1194" s="281" t="s">
        <v>1053</v>
      </c>
    </row>
    <row r="1195" spans="1:12" hidden="1">
      <c r="A1195" s="291">
        <v>900</v>
      </c>
      <c r="B1195" s="292" t="s">
        <v>107</v>
      </c>
      <c r="C1195" s="292" t="s">
        <v>18</v>
      </c>
      <c r="D1195" s="292" t="s">
        <v>57</v>
      </c>
      <c r="E1195" s="292" t="s">
        <v>18</v>
      </c>
      <c r="F1195" s="272" t="s">
        <v>809</v>
      </c>
      <c r="G1195" s="272" t="s">
        <v>347</v>
      </c>
      <c r="H1195" s="272" t="s">
        <v>805</v>
      </c>
      <c r="I1195" s="272" t="s">
        <v>804</v>
      </c>
      <c r="J1195" s="272">
        <v>2024</v>
      </c>
      <c r="K1195" s="301">
        <v>51331</v>
      </c>
      <c r="L1195" s="281" t="s">
        <v>1053</v>
      </c>
    </row>
    <row r="1196" spans="1:12" hidden="1">
      <c r="A1196" s="291">
        <v>900</v>
      </c>
      <c r="B1196" s="292" t="s">
        <v>107</v>
      </c>
      <c r="C1196" s="292" t="s">
        <v>18</v>
      </c>
      <c r="D1196" s="292" t="s">
        <v>57</v>
      </c>
      <c r="E1196" s="292" t="s">
        <v>18</v>
      </c>
      <c r="F1196" s="272" t="s">
        <v>809</v>
      </c>
      <c r="G1196" s="272" t="s">
        <v>347</v>
      </c>
      <c r="H1196" s="272" t="s">
        <v>805</v>
      </c>
      <c r="I1196" s="272" t="s">
        <v>804</v>
      </c>
      <c r="J1196" s="272">
        <v>2024</v>
      </c>
      <c r="K1196" s="301">
        <v>31427</v>
      </c>
      <c r="L1196" s="281" t="s">
        <v>1053</v>
      </c>
    </row>
    <row r="1197" spans="1:12" hidden="1">
      <c r="A1197" s="291">
        <v>900</v>
      </c>
      <c r="B1197" s="292" t="s">
        <v>107</v>
      </c>
      <c r="C1197" s="292" t="s">
        <v>18</v>
      </c>
      <c r="D1197" s="292" t="s">
        <v>57</v>
      </c>
      <c r="E1197" s="292" t="s">
        <v>18</v>
      </c>
      <c r="F1197" s="272" t="s">
        <v>809</v>
      </c>
      <c r="G1197" s="272" t="s">
        <v>347</v>
      </c>
      <c r="H1197" s="272" t="s">
        <v>805</v>
      </c>
      <c r="I1197" s="272" t="s">
        <v>804</v>
      </c>
      <c r="J1197" s="272">
        <v>2024</v>
      </c>
      <c r="K1197" s="301">
        <v>43299</v>
      </c>
      <c r="L1197" s="281" t="s">
        <v>1053</v>
      </c>
    </row>
    <row r="1198" spans="1:12" hidden="1">
      <c r="A1198" s="291">
        <v>900</v>
      </c>
      <c r="B1198" s="292" t="s">
        <v>107</v>
      </c>
      <c r="C1198" s="292" t="s">
        <v>18</v>
      </c>
      <c r="D1198" s="292" t="s">
        <v>57</v>
      </c>
      <c r="E1198" s="292" t="s">
        <v>18</v>
      </c>
      <c r="F1198" s="272" t="s">
        <v>809</v>
      </c>
      <c r="G1198" s="272" t="s">
        <v>347</v>
      </c>
      <c r="H1198" s="272" t="s">
        <v>805</v>
      </c>
      <c r="I1198" s="272" t="s">
        <v>804</v>
      </c>
      <c r="J1198" s="272">
        <v>2024</v>
      </c>
      <c r="K1198" s="301">
        <v>11872</v>
      </c>
      <c r="L1198" s="281" t="s">
        <v>1053</v>
      </c>
    </row>
    <row r="1199" spans="1:12" hidden="1">
      <c r="A1199" s="291">
        <v>900</v>
      </c>
      <c r="B1199" s="292" t="s">
        <v>107</v>
      </c>
      <c r="C1199" s="292" t="s">
        <v>18</v>
      </c>
      <c r="D1199" s="292" t="s">
        <v>57</v>
      </c>
      <c r="E1199" s="292" t="s">
        <v>18</v>
      </c>
      <c r="F1199" s="272" t="s">
        <v>809</v>
      </c>
      <c r="G1199" s="272" t="s">
        <v>347</v>
      </c>
      <c r="H1199" s="272" t="s">
        <v>805</v>
      </c>
      <c r="I1199" s="272" t="s">
        <v>804</v>
      </c>
      <c r="J1199" s="272">
        <v>2024</v>
      </c>
      <c r="K1199" s="301">
        <v>26016</v>
      </c>
      <c r="L1199" s="281" t="s">
        <v>1053</v>
      </c>
    </row>
    <row r="1200" spans="1:12" hidden="1">
      <c r="A1200" s="291">
        <v>900</v>
      </c>
      <c r="B1200" s="292" t="s">
        <v>107</v>
      </c>
      <c r="C1200" s="292" t="s">
        <v>18</v>
      </c>
      <c r="D1200" s="292" t="s">
        <v>13</v>
      </c>
      <c r="E1200" s="292" t="s">
        <v>18</v>
      </c>
      <c r="F1200" s="272" t="s">
        <v>809</v>
      </c>
      <c r="G1200" s="272" t="s">
        <v>347</v>
      </c>
      <c r="H1200" s="272" t="s">
        <v>805</v>
      </c>
      <c r="I1200" s="272" t="s">
        <v>804</v>
      </c>
      <c r="J1200" s="272">
        <v>2024</v>
      </c>
      <c r="K1200" s="301">
        <v>170000</v>
      </c>
      <c r="L1200" s="281" t="s">
        <v>1053</v>
      </c>
    </row>
    <row r="1201" spans="1:12" hidden="1">
      <c r="A1201" s="291">
        <v>900</v>
      </c>
      <c r="B1201" s="292" t="s">
        <v>107</v>
      </c>
      <c r="C1201" s="292" t="s">
        <v>18</v>
      </c>
      <c r="D1201" s="292" t="s">
        <v>13</v>
      </c>
      <c r="E1201" s="292" t="s">
        <v>18</v>
      </c>
      <c r="F1201" s="272" t="s">
        <v>809</v>
      </c>
      <c r="G1201" s="272" t="s">
        <v>347</v>
      </c>
      <c r="H1201" s="272" t="s">
        <v>805</v>
      </c>
      <c r="I1201" s="272" t="s">
        <v>804</v>
      </c>
      <c r="J1201" s="272">
        <v>2024</v>
      </c>
      <c r="K1201" s="301">
        <v>6000</v>
      </c>
      <c r="L1201" s="281" t="s">
        <v>1053</v>
      </c>
    </row>
    <row r="1202" spans="1:12" hidden="1">
      <c r="A1202" s="291">
        <v>900</v>
      </c>
      <c r="B1202" s="292" t="s">
        <v>107</v>
      </c>
      <c r="C1202" s="292" t="s">
        <v>18</v>
      </c>
      <c r="D1202" s="292" t="s">
        <v>13</v>
      </c>
      <c r="E1202" s="292" t="s">
        <v>18</v>
      </c>
      <c r="F1202" s="272" t="s">
        <v>809</v>
      </c>
      <c r="G1202" s="272" t="s">
        <v>347</v>
      </c>
      <c r="H1202" s="272" t="s">
        <v>805</v>
      </c>
      <c r="I1202" s="272" t="s">
        <v>804</v>
      </c>
      <c r="J1202" s="272">
        <v>2024</v>
      </c>
      <c r="K1202" s="301">
        <v>30000</v>
      </c>
      <c r="L1202" s="281" t="s">
        <v>1053</v>
      </c>
    </row>
    <row r="1203" spans="1:12" hidden="1">
      <c r="A1203" s="291">
        <v>900</v>
      </c>
      <c r="B1203" s="292" t="s">
        <v>107</v>
      </c>
      <c r="C1203" s="292" t="s">
        <v>18</v>
      </c>
      <c r="D1203" s="292" t="s">
        <v>13</v>
      </c>
      <c r="E1203" s="292" t="s">
        <v>18</v>
      </c>
      <c r="F1203" s="272" t="s">
        <v>809</v>
      </c>
      <c r="G1203" s="272" t="s">
        <v>347</v>
      </c>
      <c r="H1203" s="272" t="s">
        <v>805</v>
      </c>
      <c r="I1203" s="272" t="s">
        <v>804</v>
      </c>
      <c r="J1203" s="272">
        <v>2024</v>
      </c>
      <c r="K1203" s="301">
        <v>30000</v>
      </c>
      <c r="L1203" s="281" t="s">
        <v>1053</v>
      </c>
    </row>
    <row r="1204" spans="1:12" hidden="1">
      <c r="A1204" s="291">
        <v>900</v>
      </c>
      <c r="B1204" s="292" t="s">
        <v>107</v>
      </c>
      <c r="C1204" s="292" t="s">
        <v>18</v>
      </c>
      <c r="D1204" s="292" t="s">
        <v>13</v>
      </c>
      <c r="E1204" s="292" t="s">
        <v>18</v>
      </c>
      <c r="F1204" s="272" t="s">
        <v>809</v>
      </c>
      <c r="G1204" s="272" t="s">
        <v>347</v>
      </c>
      <c r="H1204" s="272" t="s">
        <v>805</v>
      </c>
      <c r="I1204" s="272" t="s">
        <v>804</v>
      </c>
      <c r="J1204" s="272">
        <v>2024</v>
      </c>
      <c r="K1204" s="301">
        <v>25000</v>
      </c>
      <c r="L1204" s="281" t="s">
        <v>1053</v>
      </c>
    </row>
    <row r="1205" spans="1:12" hidden="1">
      <c r="A1205" s="291">
        <v>900</v>
      </c>
      <c r="B1205" s="292" t="s">
        <v>107</v>
      </c>
      <c r="C1205" s="292" t="s">
        <v>18</v>
      </c>
      <c r="D1205" s="292" t="s">
        <v>13</v>
      </c>
      <c r="E1205" s="292" t="s">
        <v>18</v>
      </c>
      <c r="F1205" s="272" t="s">
        <v>809</v>
      </c>
      <c r="G1205" s="272" t="s">
        <v>347</v>
      </c>
      <c r="H1205" s="272" t="s">
        <v>805</v>
      </c>
      <c r="I1205" s="272" t="s">
        <v>804</v>
      </c>
      <c r="J1205" s="272">
        <v>2024</v>
      </c>
      <c r="K1205" s="301">
        <v>118225</v>
      </c>
      <c r="L1205" s="281" t="s">
        <v>1053</v>
      </c>
    </row>
    <row r="1206" spans="1:12" hidden="1">
      <c r="A1206" s="291">
        <v>900</v>
      </c>
      <c r="B1206" s="292" t="s">
        <v>107</v>
      </c>
      <c r="C1206" s="292" t="s">
        <v>18</v>
      </c>
      <c r="D1206" s="292" t="s">
        <v>13</v>
      </c>
      <c r="E1206" s="292" t="s">
        <v>18</v>
      </c>
      <c r="F1206" s="272" t="s">
        <v>809</v>
      </c>
      <c r="G1206" s="272" t="s">
        <v>347</v>
      </c>
      <c r="H1206" s="272" t="s">
        <v>805</v>
      </c>
      <c r="I1206" s="272" t="s">
        <v>804</v>
      </c>
      <c r="J1206" s="272">
        <v>2024</v>
      </c>
      <c r="K1206" s="301">
        <v>23000</v>
      </c>
      <c r="L1206" s="281" t="s">
        <v>1053</v>
      </c>
    </row>
    <row r="1207" spans="1:12">
      <c r="A1207" s="291">
        <v>900</v>
      </c>
      <c r="B1207" s="292" t="s">
        <v>273</v>
      </c>
      <c r="C1207" s="292" t="s">
        <v>18</v>
      </c>
      <c r="D1207" s="292" t="s">
        <v>57</v>
      </c>
      <c r="E1207" s="292" t="s">
        <v>18</v>
      </c>
      <c r="F1207" s="272" t="s">
        <v>809</v>
      </c>
      <c r="G1207" s="272" t="s">
        <v>347</v>
      </c>
      <c r="H1207" s="272" t="s">
        <v>805</v>
      </c>
      <c r="I1207" s="272" t="s">
        <v>804</v>
      </c>
      <c r="J1207" s="272">
        <v>2024</v>
      </c>
      <c r="K1207" s="301">
        <v>100000</v>
      </c>
      <c r="L1207" s="281" t="s">
        <v>1053</v>
      </c>
    </row>
    <row r="1208" spans="1:12">
      <c r="A1208" s="291">
        <v>900</v>
      </c>
      <c r="B1208" s="292" t="s">
        <v>273</v>
      </c>
      <c r="C1208" s="292" t="s">
        <v>18</v>
      </c>
      <c r="D1208" s="292" t="s">
        <v>57</v>
      </c>
      <c r="E1208" s="292" t="s">
        <v>18</v>
      </c>
      <c r="F1208" s="272" t="s">
        <v>809</v>
      </c>
      <c r="G1208" s="272" t="s">
        <v>347</v>
      </c>
      <c r="H1208" s="272" t="s">
        <v>805</v>
      </c>
      <c r="I1208" s="272" t="s">
        <v>804</v>
      </c>
      <c r="J1208" s="272">
        <v>2024</v>
      </c>
      <c r="K1208" s="301">
        <v>150000</v>
      </c>
      <c r="L1208" s="281" t="s">
        <v>1053</v>
      </c>
    </row>
    <row r="1209" spans="1:12" hidden="1">
      <c r="A1209" s="291">
        <v>900</v>
      </c>
      <c r="B1209" s="292" t="s">
        <v>295</v>
      </c>
      <c r="C1209" s="292" t="s">
        <v>18</v>
      </c>
      <c r="D1209" s="292" t="s">
        <v>57</v>
      </c>
      <c r="E1209" s="292" t="s">
        <v>18</v>
      </c>
      <c r="F1209" s="272" t="s">
        <v>809</v>
      </c>
      <c r="G1209" s="272" t="s">
        <v>347</v>
      </c>
      <c r="H1209" s="272" t="s">
        <v>805</v>
      </c>
      <c r="I1209" s="272" t="s">
        <v>804</v>
      </c>
      <c r="J1209" s="272">
        <v>2024</v>
      </c>
      <c r="K1209" s="301">
        <v>403138</v>
      </c>
      <c r="L1209" s="281" t="s">
        <v>1053</v>
      </c>
    </row>
    <row r="1210" spans="1:12" hidden="1">
      <c r="A1210" s="291">
        <v>900</v>
      </c>
      <c r="B1210" s="292" t="s">
        <v>295</v>
      </c>
      <c r="C1210" s="292" t="s">
        <v>18</v>
      </c>
      <c r="D1210" s="292" t="s">
        <v>57</v>
      </c>
      <c r="E1210" s="292" t="s">
        <v>18</v>
      </c>
      <c r="F1210" s="272" t="s">
        <v>809</v>
      </c>
      <c r="G1210" s="272" t="s">
        <v>347</v>
      </c>
      <c r="H1210" s="272" t="s">
        <v>805</v>
      </c>
      <c r="I1210" s="272" t="s">
        <v>804</v>
      </c>
      <c r="J1210" s="272">
        <v>2024</v>
      </c>
      <c r="K1210" s="301">
        <v>350000</v>
      </c>
      <c r="L1210" s="281" t="s">
        <v>1053</v>
      </c>
    </row>
    <row r="1211" spans="1:12" ht="13.5" hidden="1" thickBot="1">
      <c r="A1211" s="291">
        <v>900</v>
      </c>
      <c r="B1211" s="313" t="s">
        <v>295</v>
      </c>
      <c r="C1211" s="313" t="s">
        <v>18</v>
      </c>
      <c r="D1211" s="313" t="s">
        <v>57</v>
      </c>
      <c r="E1211" s="313" t="s">
        <v>18</v>
      </c>
      <c r="F1211" s="314" t="s">
        <v>809</v>
      </c>
      <c r="G1211" s="314" t="s">
        <v>347</v>
      </c>
      <c r="H1211" s="314" t="s">
        <v>805</v>
      </c>
      <c r="I1211" s="314" t="s">
        <v>804</v>
      </c>
      <c r="J1211" s="314">
        <v>2024</v>
      </c>
      <c r="K1211" s="315">
        <v>715789</v>
      </c>
      <c r="L1211" s="316" t="s">
        <v>1053</v>
      </c>
    </row>
    <row r="1212" spans="1:12" hidden="1">
      <c r="A1212" s="307" t="s">
        <v>1621</v>
      </c>
      <c r="B1212" s="308" t="s">
        <v>323</v>
      </c>
      <c r="C1212" s="308" t="s">
        <v>1399</v>
      </c>
      <c r="D1212" s="308" t="s">
        <v>18</v>
      </c>
      <c r="E1212" s="288" t="s">
        <v>813</v>
      </c>
      <c r="F1212" s="309" t="s">
        <v>809</v>
      </c>
      <c r="G1212" s="309" t="s">
        <v>347</v>
      </c>
      <c r="H1212" s="309" t="s">
        <v>805</v>
      </c>
      <c r="I1212" s="309" t="s">
        <v>804</v>
      </c>
      <c r="J1212" s="309">
        <v>2024</v>
      </c>
      <c r="K1212" s="310">
        <v>45000</v>
      </c>
      <c r="L1212" s="311" t="s">
        <v>1282</v>
      </c>
    </row>
    <row r="1213" spans="1:12" hidden="1">
      <c r="A1213" s="298" t="s">
        <v>1622</v>
      </c>
      <c r="B1213" s="288" t="s">
        <v>323</v>
      </c>
      <c r="C1213" s="288" t="s">
        <v>1399</v>
      </c>
      <c r="D1213" s="288" t="s">
        <v>18</v>
      </c>
      <c r="E1213" s="288" t="s">
        <v>813</v>
      </c>
      <c r="F1213" s="270" t="s">
        <v>809</v>
      </c>
      <c r="G1213" s="270" t="s">
        <v>347</v>
      </c>
      <c r="H1213" s="270" t="s">
        <v>805</v>
      </c>
      <c r="I1213" s="270" t="s">
        <v>804</v>
      </c>
      <c r="J1213" s="270">
        <v>2024</v>
      </c>
      <c r="K1213" s="304">
        <v>24000</v>
      </c>
      <c r="L1213" s="280" t="s">
        <v>1283</v>
      </c>
    </row>
    <row r="1214" spans="1:12" hidden="1">
      <c r="A1214" s="298" t="s">
        <v>1622</v>
      </c>
      <c r="B1214" s="288" t="s">
        <v>323</v>
      </c>
      <c r="C1214" s="288" t="s">
        <v>1400</v>
      </c>
      <c r="D1214" s="288" t="s">
        <v>18</v>
      </c>
      <c r="E1214" s="288" t="s">
        <v>813</v>
      </c>
      <c r="F1214" s="270" t="s">
        <v>809</v>
      </c>
      <c r="G1214" s="270" t="s">
        <v>347</v>
      </c>
      <c r="H1214" s="270" t="s">
        <v>805</v>
      </c>
      <c r="I1214" s="270" t="s">
        <v>804</v>
      </c>
      <c r="J1214" s="270">
        <v>2024</v>
      </c>
      <c r="K1214" s="304">
        <v>52500</v>
      </c>
      <c r="L1214" s="280" t="s">
        <v>1284</v>
      </c>
    </row>
    <row r="1215" spans="1:12" hidden="1">
      <c r="A1215" s="298" t="s">
        <v>1622</v>
      </c>
      <c r="B1215" s="288" t="s">
        <v>323</v>
      </c>
      <c r="C1215" s="288" t="s">
        <v>1399</v>
      </c>
      <c r="D1215" s="288" t="s">
        <v>18</v>
      </c>
      <c r="E1215" s="288" t="s">
        <v>813</v>
      </c>
      <c r="F1215" s="270" t="s">
        <v>809</v>
      </c>
      <c r="G1215" s="270" t="s">
        <v>347</v>
      </c>
      <c r="H1215" s="270" t="s">
        <v>805</v>
      </c>
      <c r="I1215" s="270" t="s">
        <v>804</v>
      </c>
      <c r="J1215" s="270">
        <v>2024</v>
      </c>
      <c r="K1215" s="304">
        <v>94500</v>
      </c>
      <c r="L1215" s="280" t="s">
        <v>1285</v>
      </c>
    </row>
    <row r="1216" spans="1:12" hidden="1">
      <c r="A1216" s="298" t="s">
        <v>1622</v>
      </c>
      <c r="B1216" s="288" t="s">
        <v>323</v>
      </c>
      <c r="C1216" s="288" t="s">
        <v>1401</v>
      </c>
      <c r="D1216" s="288" t="s">
        <v>18</v>
      </c>
      <c r="E1216" s="288" t="s">
        <v>813</v>
      </c>
      <c r="F1216" s="270" t="s">
        <v>809</v>
      </c>
      <c r="G1216" s="270" t="s">
        <v>347</v>
      </c>
      <c r="H1216" s="270" t="s">
        <v>805</v>
      </c>
      <c r="I1216" s="270" t="s">
        <v>804</v>
      </c>
      <c r="J1216" s="270">
        <v>2024</v>
      </c>
      <c r="K1216" s="304">
        <v>20000</v>
      </c>
      <c r="L1216" s="280" t="s">
        <v>1286</v>
      </c>
    </row>
    <row r="1217" spans="1:12" hidden="1">
      <c r="A1217" s="298" t="s">
        <v>1622</v>
      </c>
      <c r="B1217" s="288" t="s">
        <v>323</v>
      </c>
      <c r="C1217" s="288" t="s">
        <v>1402</v>
      </c>
      <c r="D1217" s="288" t="s">
        <v>18</v>
      </c>
      <c r="E1217" s="288" t="s">
        <v>813</v>
      </c>
      <c r="F1217" s="270" t="s">
        <v>809</v>
      </c>
      <c r="G1217" s="270" t="s">
        <v>347</v>
      </c>
      <c r="H1217" s="270" t="s">
        <v>805</v>
      </c>
      <c r="I1217" s="270" t="s">
        <v>804</v>
      </c>
      <c r="J1217" s="270">
        <v>2024</v>
      </c>
      <c r="K1217" s="304">
        <v>28800</v>
      </c>
      <c r="L1217" s="280" t="s">
        <v>1287</v>
      </c>
    </row>
    <row r="1218" spans="1:12" hidden="1">
      <c r="A1218" s="298" t="s">
        <v>1622</v>
      </c>
      <c r="B1218" s="288" t="s">
        <v>323</v>
      </c>
      <c r="C1218" s="288" t="s">
        <v>1403</v>
      </c>
      <c r="D1218" s="288" t="s">
        <v>18</v>
      </c>
      <c r="E1218" s="288" t="s">
        <v>813</v>
      </c>
      <c r="F1218" s="270" t="s">
        <v>809</v>
      </c>
      <c r="G1218" s="270" t="s">
        <v>347</v>
      </c>
      <c r="H1218" s="270" t="s">
        <v>805</v>
      </c>
      <c r="I1218" s="270" t="s">
        <v>804</v>
      </c>
      <c r="J1218" s="270">
        <v>2024</v>
      </c>
      <c r="K1218" s="304">
        <v>149250</v>
      </c>
      <c r="L1218" s="280" t="s">
        <v>1288</v>
      </c>
    </row>
    <row r="1219" spans="1:12" hidden="1">
      <c r="A1219" s="298" t="s">
        <v>1622</v>
      </c>
      <c r="B1219" s="288" t="s">
        <v>323</v>
      </c>
      <c r="C1219" s="288" t="s">
        <v>1404</v>
      </c>
      <c r="D1219" s="288" t="s">
        <v>18</v>
      </c>
      <c r="E1219" s="288" t="s">
        <v>813</v>
      </c>
      <c r="F1219" s="270" t="s">
        <v>809</v>
      </c>
      <c r="G1219" s="270" t="s">
        <v>347</v>
      </c>
      <c r="H1219" s="270" t="s">
        <v>805</v>
      </c>
      <c r="I1219" s="270" t="s">
        <v>804</v>
      </c>
      <c r="J1219" s="270">
        <v>2024</v>
      </c>
      <c r="K1219" s="304">
        <v>126211</v>
      </c>
      <c r="L1219" s="280" t="s">
        <v>1623</v>
      </c>
    </row>
    <row r="1220" spans="1:12" hidden="1">
      <c r="A1220" s="298" t="s">
        <v>1622</v>
      </c>
      <c r="B1220" s="288" t="s">
        <v>323</v>
      </c>
      <c r="C1220" s="288" t="s">
        <v>1405</v>
      </c>
      <c r="D1220" s="288" t="s">
        <v>18</v>
      </c>
      <c r="E1220" s="288" t="s">
        <v>813</v>
      </c>
      <c r="F1220" s="270" t="s">
        <v>809</v>
      </c>
      <c r="G1220" s="270" t="s">
        <v>347</v>
      </c>
      <c r="H1220" s="270" t="s">
        <v>805</v>
      </c>
      <c r="I1220" s="270" t="s">
        <v>804</v>
      </c>
      <c r="J1220" s="270">
        <v>2024</v>
      </c>
      <c r="K1220" s="304">
        <v>68600</v>
      </c>
      <c r="L1220" s="280" t="s">
        <v>1624</v>
      </c>
    </row>
    <row r="1221" spans="1:12" hidden="1">
      <c r="A1221" s="298" t="s">
        <v>1622</v>
      </c>
      <c r="B1221" s="288" t="s">
        <v>323</v>
      </c>
      <c r="C1221" s="288" t="s">
        <v>18</v>
      </c>
      <c r="D1221" s="288" t="s">
        <v>18</v>
      </c>
      <c r="E1221" s="288" t="s">
        <v>813</v>
      </c>
      <c r="F1221" s="270" t="s">
        <v>809</v>
      </c>
      <c r="G1221" s="270" t="s">
        <v>347</v>
      </c>
      <c r="H1221" s="270" t="s">
        <v>805</v>
      </c>
      <c r="I1221" s="270" t="s">
        <v>804</v>
      </c>
      <c r="J1221" s="270">
        <v>2024</v>
      </c>
      <c r="K1221" s="304">
        <v>8400</v>
      </c>
      <c r="L1221" s="280" t="s">
        <v>1289</v>
      </c>
    </row>
    <row r="1222" spans="1:12" hidden="1">
      <c r="A1222" s="298" t="s">
        <v>1622</v>
      </c>
      <c r="B1222" s="288" t="s">
        <v>323</v>
      </c>
      <c r="C1222" s="288" t="s">
        <v>18</v>
      </c>
      <c r="D1222" s="288" t="s">
        <v>18</v>
      </c>
      <c r="E1222" s="288" t="s">
        <v>813</v>
      </c>
      <c r="F1222" s="270" t="s">
        <v>809</v>
      </c>
      <c r="G1222" s="270" t="s">
        <v>347</v>
      </c>
      <c r="H1222" s="270" t="s">
        <v>805</v>
      </c>
      <c r="I1222" s="270" t="s">
        <v>804</v>
      </c>
      <c r="J1222" s="270">
        <v>2024</v>
      </c>
      <c r="K1222" s="304">
        <v>17200</v>
      </c>
      <c r="L1222" s="280" t="s">
        <v>1290</v>
      </c>
    </row>
    <row r="1223" spans="1:12" hidden="1">
      <c r="A1223" s="297" t="s">
        <v>1625</v>
      </c>
      <c r="B1223" s="290" t="s">
        <v>107</v>
      </c>
      <c r="C1223" s="290" t="s">
        <v>18</v>
      </c>
      <c r="D1223" s="290" t="s">
        <v>13</v>
      </c>
      <c r="E1223" s="290" t="s">
        <v>18</v>
      </c>
      <c r="F1223" s="271" t="s">
        <v>1095</v>
      </c>
      <c r="G1223" s="271" t="s">
        <v>347</v>
      </c>
      <c r="H1223" s="271" t="s">
        <v>805</v>
      </c>
      <c r="I1223" s="271" t="s">
        <v>804</v>
      </c>
      <c r="J1223" s="271">
        <v>2024</v>
      </c>
      <c r="K1223" s="300">
        <v>162938</v>
      </c>
      <c r="L1223" s="282" t="s">
        <v>1346</v>
      </c>
    </row>
    <row r="1224" spans="1:12" hidden="1">
      <c r="A1224" s="297" t="s">
        <v>1626</v>
      </c>
      <c r="B1224" s="290" t="s">
        <v>295</v>
      </c>
      <c r="C1224" s="290" t="s">
        <v>18</v>
      </c>
      <c r="D1224" s="290" t="s">
        <v>13</v>
      </c>
      <c r="E1224" s="290" t="s">
        <v>18</v>
      </c>
      <c r="F1224" s="271" t="s">
        <v>1095</v>
      </c>
      <c r="G1224" s="271" t="s">
        <v>347</v>
      </c>
      <c r="H1224" s="271" t="s">
        <v>805</v>
      </c>
      <c r="I1224" s="271" t="s">
        <v>804</v>
      </c>
      <c r="J1224" s="271">
        <v>2024</v>
      </c>
      <c r="K1224" s="300">
        <v>310000</v>
      </c>
      <c r="L1224" s="282" t="s">
        <v>1346</v>
      </c>
    </row>
    <row r="1225" spans="1:12" hidden="1">
      <c r="A1225" s="291">
        <v>900</v>
      </c>
      <c r="B1225" s="292" t="s">
        <v>107</v>
      </c>
      <c r="C1225" s="292" t="s">
        <v>18</v>
      </c>
      <c r="D1225" s="292" t="s">
        <v>13</v>
      </c>
      <c r="E1225" s="292" t="s">
        <v>18</v>
      </c>
      <c r="F1225" s="272" t="s">
        <v>809</v>
      </c>
      <c r="G1225" s="272" t="s">
        <v>347</v>
      </c>
      <c r="H1225" s="272" t="s">
        <v>805</v>
      </c>
      <c r="I1225" s="272" t="s">
        <v>804</v>
      </c>
      <c r="J1225" s="272">
        <v>2024</v>
      </c>
      <c r="K1225" s="301">
        <v>162938</v>
      </c>
      <c r="L1225" s="281" t="s">
        <v>1346</v>
      </c>
    </row>
    <row r="1226" spans="1:12" ht="13.5" hidden="1" thickBot="1">
      <c r="A1226" s="291">
        <v>900</v>
      </c>
      <c r="B1226" s="313" t="s">
        <v>295</v>
      </c>
      <c r="C1226" s="313" t="s">
        <v>18</v>
      </c>
      <c r="D1226" s="313" t="s">
        <v>13</v>
      </c>
      <c r="E1226" s="313" t="s">
        <v>18</v>
      </c>
      <c r="F1226" s="314" t="s">
        <v>809</v>
      </c>
      <c r="G1226" s="314" t="s">
        <v>347</v>
      </c>
      <c r="H1226" s="314" t="s">
        <v>805</v>
      </c>
      <c r="I1226" s="314" t="s">
        <v>804</v>
      </c>
      <c r="J1226" s="314">
        <v>2024</v>
      </c>
      <c r="K1226" s="315">
        <v>310000</v>
      </c>
      <c r="L1226" s="316" t="s">
        <v>1346</v>
      </c>
    </row>
    <row r="1227" spans="1:12" hidden="1">
      <c r="A1227" s="298" t="s">
        <v>1627</v>
      </c>
      <c r="B1227" s="288" t="s">
        <v>323</v>
      </c>
      <c r="C1227" s="288" t="s">
        <v>18</v>
      </c>
      <c r="D1227" s="288" t="s">
        <v>18</v>
      </c>
      <c r="E1227" s="288" t="s">
        <v>813</v>
      </c>
      <c r="F1227" s="270" t="s">
        <v>809</v>
      </c>
      <c r="G1227" s="270" t="s">
        <v>347</v>
      </c>
      <c r="H1227" s="270" t="s">
        <v>805</v>
      </c>
      <c r="I1227" s="270" t="s">
        <v>804</v>
      </c>
      <c r="J1227" s="270">
        <v>2024</v>
      </c>
      <c r="K1227" s="304">
        <v>921626</v>
      </c>
      <c r="L1227" s="280" t="s">
        <v>1239</v>
      </c>
    </row>
    <row r="1228" spans="1:12" hidden="1">
      <c r="A1228" s="298" t="s">
        <v>1628</v>
      </c>
      <c r="B1228" s="288" t="s">
        <v>323</v>
      </c>
      <c r="C1228" s="288" t="s">
        <v>18</v>
      </c>
      <c r="D1228" s="288" t="s">
        <v>18</v>
      </c>
      <c r="E1228" s="288" t="s">
        <v>1421</v>
      </c>
      <c r="F1228" s="270" t="s">
        <v>809</v>
      </c>
      <c r="G1228" s="270" t="s">
        <v>347</v>
      </c>
      <c r="H1228" s="270" t="s">
        <v>805</v>
      </c>
      <c r="I1228" s="270" t="s">
        <v>804</v>
      </c>
      <c r="J1228" s="270">
        <v>2024</v>
      </c>
      <c r="K1228" s="304">
        <v>5000</v>
      </c>
      <c r="L1228" s="280" t="s">
        <v>1240</v>
      </c>
    </row>
    <row r="1229" spans="1:12" hidden="1">
      <c r="A1229" s="298" t="s">
        <v>1629</v>
      </c>
      <c r="B1229" s="288" t="s">
        <v>323</v>
      </c>
      <c r="C1229" s="288" t="s">
        <v>18</v>
      </c>
      <c r="D1229" s="288" t="s">
        <v>18</v>
      </c>
      <c r="E1229" s="288" t="s">
        <v>849</v>
      </c>
      <c r="F1229" s="270" t="s">
        <v>809</v>
      </c>
      <c r="G1229" s="270" t="s">
        <v>347</v>
      </c>
      <c r="H1229" s="270" t="s">
        <v>805</v>
      </c>
      <c r="I1229" s="270" t="s">
        <v>804</v>
      </c>
      <c r="J1229" s="270">
        <v>2024</v>
      </c>
      <c r="K1229" s="304">
        <v>18000</v>
      </c>
      <c r="L1229" s="280" t="s">
        <v>1241</v>
      </c>
    </row>
    <row r="1230" spans="1:12" hidden="1">
      <c r="A1230" s="298" t="s">
        <v>1629</v>
      </c>
      <c r="B1230" s="288" t="s">
        <v>323</v>
      </c>
      <c r="C1230" s="288" t="s">
        <v>18</v>
      </c>
      <c r="D1230" s="288" t="s">
        <v>18</v>
      </c>
      <c r="E1230" s="288" t="s">
        <v>849</v>
      </c>
      <c r="F1230" s="270" t="s">
        <v>809</v>
      </c>
      <c r="G1230" s="270" t="s">
        <v>347</v>
      </c>
      <c r="H1230" s="270" t="s">
        <v>805</v>
      </c>
      <c r="I1230" s="270" t="s">
        <v>804</v>
      </c>
      <c r="J1230" s="270">
        <v>2024</v>
      </c>
      <c r="K1230" s="304">
        <v>3900</v>
      </c>
      <c r="L1230" s="280" t="s">
        <v>1242</v>
      </c>
    </row>
    <row r="1231" spans="1:12" hidden="1">
      <c r="A1231" s="298" t="s">
        <v>1629</v>
      </c>
      <c r="B1231" s="288" t="s">
        <v>323</v>
      </c>
      <c r="C1231" s="288" t="s">
        <v>18</v>
      </c>
      <c r="D1231" s="288" t="s">
        <v>18</v>
      </c>
      <c r="E1231" s="288" t="s">
        <v>849</v>
      </c>
      <c r="F1231" s="270" t="s">
        <v>809</v>
      </c>
      <c r="G1231" s="270" t="s">
        <v>347</v>
      </c>
      <c r="H1231" s="270" t="s">
        <v>805</v>
      </c>
      <c r="I1231" s="270" t="s">
        <v>804</v>
      </c>
      <c r="J1231" s="270">
        <v>2024</v>
      </c>
      <c r="K1231" s="304">
        <v>1200</v>
      </c>
      <c r="L1231" s="280" t="s">
        <v>1243</v>
      </c>
    </row>
    <row r="1232" spans="1:12" hidden="1">
      <c r="A1232" s="298" t="s">
        <v>1629</v>
      </c>
      <c r="B1232" s="288" t="s">
        <v>323</v>
      </c>
      <c r="C1232" s="288" t="s">
        <v>18</v>
      </c>
      <c r="D1232" s="288" t="s">
        <v>18</v>
      </c>
      <c r="E1232" s="288" t="s">
        <v>849</v>
      </c>
      <c r="F1232" s="270" t="s">
        <v>809</v>
      </c>
      <c r="G1232" s="270" t="s">
        <v>347</v>
      </c>
      <c r="H1232" s="270" t="s">
        <v>805</v>
      </c>
      <c r="I1232" s="270" t="s">
        <v>804</v>
      </c>
      <c r="J1232" s="270">
        <v>2024</v>
      </c>
      <c r="K1232" s="304">
        <v>3000</v>
      </c>
      <c r="L1232" s="280" t="s">
        <v>1244</v>
      </c>
    </row>
    <row r="1233" spans="1:12" hidden="1">
      <c r="A1233" s="298" t="s">
        <v>1627</v>
      </c>
      <c r="B1233" s="288" t="s">
        <v>323</v>
      </c>
      <c r="C1233" s="288" t="s">
        <v>18</v>
      </c>
      <c r="D1233" s="288" t="s">
        <v>18</v>
      </c>
      <c r="E1233" s="288" t="s">
        <v>849</v>
      </c>
      <c r="F1233" s="270" t="s">
        <v>809</v>
      </c>
      <c r="G1233" s="270" t="s">
        <v>347</v>
      </c>
      <c r="H1233" s="270" t="s">
        <v>805</v>
      </c>
      <c r="I1233" s="270" t="s">
        <v>804</v>
      </c>
      <c r="J1233" s="270">
        <v>2024</v>
      </c>
      <c r="K1233" s="304">
        <v>3300</v>
      </c>
      <c r="L1233" s="280" t="s">
        <v>1245</v>
      </c>
    </row>
    <row r="1234" spans="1:12" hidden="1">
      <c r="A1234" s="298" t="s">
        <v>1630</v>
      </c>
      <c r="B1234" s="288" t="s">
        <v>323</v>
      </c>
      <c r="C1234" s="288" t="s">
        <v>18</v>
      </c>
      <c r="D1234" s="288" t="s">
        <v>18</v>
      </c>
      <c r="E1234" s="288" t="s">
        <v>849</v>
      </c>
      <c r="F1234" s="270" t="s">
        <v>809</v>
      </c>
      <c r="G1234" s="270" t="s">
        <v>347</v>
      </c>
      <c r="H1234" s="270" t="s">
        <v>805</v>
      </c>
      <c r="I1234" s="270" t="s">
        <v>804</v>
      </c>
      <c r="J1234" s="270">
        <v>2024</v>
      </c>
      <c r="K1234" s="304">
        <v>1000</v>
      </c>
      <c r="L1234" s="280" t="s">
        <v>378</v>
      </c>
    </row>
    <row r="1235" spans="1:12" hidden="1">
      <c r="A1235" s="298" t="s">
        <v>1631</v>
      </c>
      <c r="B1235" s="288" t="s">
        <v>323</v>
      </c>
      <c r="C1235" s="288" t="s">
        <v>1406</v>
      </c>
      <c r="D1235" s="288" t="s">
        <v>18</v>
      </c>
      <c r="E1235" s="288" t="s">
        <v>813</v>
      </c>
      <c r="F1235" s="270" t="s">
        <v>809</v>
      </c>
      <c r="G1235" s="270" t="s">
        <v>347</v>
      </c>
      <c r="H1235" s="270" t="s">
        <v>805</v>
      </c>
      <c r="I1235" s="270" t="s">
        <v>804</v>
      </c>
      <c r="J1235" s="270">
        <v>2024</v>
      </c>
      <c r="K1235" s="304">
        <v>1548</v>
      </c>
      <c r="L1235" s="280" t="s">
        <v>1333</v>
      </c>
    </row>
    <row r="1236" spans="1:12" hidden="1">
      <c r="A1236" s="298" t="s">
        <v>1631</v>
      </c>
      <c r="B1236" s="288" t="s">
        <v>323</v>
      </c>
      <c r="C1236" s="288" t="s">
        <v>1407</v>
      </c>
      <c r="D1236" s="288" t="s">
        <v>18</v>
      </c>
      <c r="E1236" s="288" t="s">
        <v>813</v>
      </c>
      <c r="F1236" s="270" t="s">
        <v>809</v>
      </c>
      <c r="G1236" s="270" t="s">
        <v>347</v>
      </c>
      <c r="H1236" s="270" t="s">
        <v>805</v>
      </c>
      <c r="I1236" s="270" t="s">
        <v>804</v>
      </c>
      <c r="J1236" s="270">
        <v>2024</v>
      </c>
      <c r="K1236" s="304">
        <v>154.80000000000001</v>
      </c>
      <c r="L1236" s="280" t="s">
        <v>1334</v>
      </c>
    </row>
    <row r="1237" spans="1:12" hidden="1">
      <c r="A1237" s="298" t="s">
        <v>1631</v>
      </c>
      <c r="B1237" s="288" t="s">
        <v>323</v>
      </c>
      <c r="C1237" s="288" t="s">
        <v>1408</v>
      </c>
      <c r="D1237" s="288" t="s">
        <v>18</v>
      </c>
      <c r="E1237" s="288" t="s">
        <v>813</v>
      </c>
      <c r="F1237" s="270" t="s">
        <v>809</v>
      </c>
      <c r="G1237" s="270" t="s">
        <v>347</v>
      </c>
      <c r="H1237" s="270" t="s">
        <v>805</v>
      </c>
      <c r="I1237" s="270" t="s">
        <v>804</v>
      </c>
      <c r="J1237" s="270">
        <v>2024</v>
      </c>
      <c r="K1237" s="304">
        <v>335.4</v>
      </c>
      <c r="L1237" s="280" t="s">
        <v>1335</v>
      </c>
    </row>
    <row r="1238" spans="1:12" hidden="1">
      <c r="A1238" s="298" t="s">
        <v>1631</v>
      </c>
      <c r="B1238" s="288" t="s">
        <v>323</v>
      </c>
      <c r="C1238" s="288" t="s">
        <v>1409</v>
      </c>
      <c r="D1238" s="288" t="s">
        <v>18</v>
      </c>
      <c r="E1238" s="288" t="s">
        <v>813</v>
      </c>
      <c r="F1238" s="270" t="s">
        <v>809</v>
      </c>
      <c r="G1238" s="270" t="s">
        <v>347</v>
      </c>
      <c r="H1238" s="270" t="s">
        <v>805</v>
      </c>
      <c r="I1238" s="270" t="s">
        <v>804</v>
      </c>
      <c r="J1238" s="270">
        <v>2024</v>
      </c>
      <c r="K1238" s="304">
        <v>3182</v>
      </c>
      <c r="L1238" s="280" t="s">
        <v>1336</v>
      </c>
    </row>
    <row r="1239" spans="1:12" hidden="1">
      <c r="A1239" s="297" t="s">
        <v>1628</v>
      </c>
      <c r="B1239" s="290" t="s">
        <v>107</v>
      </c>
      <c r="C1239" s="290" t="s">
        <v>18</v>
      </c>
      <c r="D1239" s="290" t="s">
        <v>46</v>
      </c>
      <c r="E1239" s="290" t="s">
        <v>18</v>
      </c>
      <c r="F1239" s="271" t="s">
        <v>1095</v>
      </c>
      <c r="G1239" s="271" t="s">
        <v>347</v>
      </c>
      <c r="H1239" s="271" t="s">
        <v>805</v>
      </c>
      <c r="I1239" s="271" t="s">
        <v>804</v>
      </c>
      <c r="J1239" s="271">
        <v>2024</v>
      </c>
      <c r="K1239" s="300">
        <v>200037</v>
      </c>
      <c r="L1239" s="282" t="s">
        <v>1055</v>
      </c>
    </row>
    <row r="1240" spans="1:12" hidden="1">
      <c r="A1240" s="297" t="s">
        <v>1627</v>
      </c>
      <c r="B1240" s="290" t="s">
        <v>107</v>
      </c>
      <c r="C1240" s="290" t="s">
        <v>18</v>
      </c>
      <c r="D1240" s="290" t="s">
        <v>46</v>
      </c>
      <c r="E1240" s="290" t="s">
        <v>18</v>
      </c>
      <c r="F1240" s="271" t="s">
        <v>1095</v>
      </c>
      <c r="G1240" s="271" t="s">
        <v>347</v>
      </c>
      <c r="H1240" s="271" t="s">
        <v>805</v>
      </c>
      <c r="I1240" s="271" t="s">
        <v>804</v>
      </c>
      <c r="J1240" s="271">
        <v>2024</v>
      </c>
      <c r="K1240" s="300">
        <v>260294</v>
      </c>
      <c r="L1240" s="282" t="s">
        <v>1055</v>
      </c>
    </row>
    <row r="1241" spans="1:12" hidden="1">
      <c r="A1241" s="297" t="s">
        <v>1630</v>
      </c>
      <c r="B1241" s="290" t="s">
        <v>107</v>
      </c>
      <c r="C1241" s="290" t="s">
        <v>18</v>
      </c>
      <c r="D1241" s="290" t="s">
        <v>13</v>
      </c>
      <c r="E1241" s="290" t="s">
        <v>18</v>
      </c>
      <c r="F1241" s="271" t="s">
        <v>1095</v>
      </c>
      <c r="G1241" s="271" t="s">
        <v>347</v>
      </c>
      <c r="H1241" s="271" t="s">
        <v>805</v>
      </c>
      <c r="I1241" s="271" t="s">
        <v>804</v>
      </c>
      <c r="J1241" s="271">
        <v>2024</v>
      </c>
      <c r="K1241" s="300">
        <v>40000</v>
      </c>
      <c r="L1241" s="282" t="s">
        <v>1055</v>
      </c>
    </row>
    <row r="1242" spans="1:12" hidden="1">
      <c r="A1242" s="297" t="s">
        <v>1632</v>
      </c>
      <c r="B1242" s="290" t="s">
        <v>107</v>
      </c>
      <c r="C1242" s="290" t="s">
        <v>18</v>
      </c>
      <c r="D1242" s="290" t="s">
        <v>13</v>
      </c>
      <c r="E1242" s="290" t="s">
        <v>18</v>
      </c>
      <c r="F1242" s="271" t="s">
        <v>1095</v>
      </c>
      <c r="G1242" s="271" t="s">
        <v>347</v>
      </c>
      <c r="H1242" s="271" t="s">
        <v>805</v>
      </c>
      <c r="I1242" s="271" t="s">
        <v>804</v>
      </c>
      <c r="J1242" s="271">
        <v>2024</v>
      </c>
      <c r="K1242" s="300">
        <v>10000</v>
      </c>
      <c r="L1242" s="282" t="s">
        <v>1055</v>
      </c>
    </row>
    <row r="1243" spans="1:12" hidden="1">
      <c r="A1243" s="297" t="s">
        <v>1633</v>
      </c>
      <c r="B1243" s="290" t="s">
        <v>295</v>
      </c>
      <c r="C1243" s="290" t="s">
        <v>18</v>
      </c>
      <c r="D1243" s="290" t="s">
        <v>13</v>
      </c>
      <c r="E1243" s="290" t="s">
        <v>18</v>
      </c>
      <c r="F1243" s="271" t="s">
        <v>1095</v>
      </c>
      <c r="G1243" s="271" t="s">
        <v>347</v>
      </c>
      <c r="H1243" s="271" t="s">
        <v>805</v>
      </c>
      <c r="I1243" s="271" t="s">
        <v>804</v>
      </c>
      <c r="J1243" s="271">
        <v>2024</v>
      </c>
      <c r="K1243" s="300">
        <v>70000</v>
      </c>
      <c r="L1243" s="282" t="s">
        <v>1055</v>
      </c>
    </row>
    <row r="1244" spans="1:12" hidden="1">
      <c r="A1244" s="297" t="s">
        <v>1634</v>
      </c>
      <c r="B1244" s="290" t="s">
        <v>295</v>
      </c>
      <c r="C1244" s="290" t="s">
        <v>18</v>
      </c>
      <c r="D1244" s="290" t="s">
        <v>13</v>
      </c>
      <c r="E1244" s="290" t="s">
        <v>18</v>
      </c>
      <c r="F1244" s="271" t="s">
        <v>1095</v>
      </c>
      <c r="G1244" s="271" t="s">
        <v>347</v>
      </c>
      <c r="H1244" s="271" t="s">
        <v>805</v>
      </c>
      <c r="I1244" s="271" t="s">
        <v>804</v>
      </c>
      <c r="J1244" s="271">
        <v>2024</v>
      </c>
      <c r="K1244" s="300">
        <v>70000</v>
      </c>
      <c r="L1244" s="282" t="s">
        <v>1055</v>
      </c>
    </row>
    <row r="1245" spans="1:12" hidden="1">
      <c r="A1245" s="297" t="s">
        <v>1628</v>
      </c>
      <c r="B1245" s="290" t="s">
        <v>273</v>
      </c>
      <c r="C1245" s="290" t="s">
        <v>18</v>
      </c>
      <c r="D1245" s="290" t="s">
        <v>46</v>
      </c>
      <c r="E1245" s="290" t="s">
        <v>18</v>
      </c>
      <c r="F1245" s="271" t="s">
        <v>1095</v>
      </c>
      <c r="G1245" s="271" t="s">
        <v>347</v>
      </c>
      <c r="H1245" s="271" t="s">
        <v>805</v>
      </c>
      <c r="I1245" s="271" t="s">
        <v>804</v>
      </c>
      <c r="J1245" s="271">
        <v>2024</v>
      </c>
      <c r="K1245" s="344">
        <v>290000</v>
      </c>
      <c r="L1245" s="282" t="s">
        <v>1055</v>
      </c>
    </row>
    <row r="1246" spans="1:12" hidden="1">
      <c r="A1246" s="297" t="s">
        <v>1627</v>
      </c>
      <c r="B1246" s="290" t="s">
        <v>273</v>
      </c>
      <c r="C1246" s="290" t="s">
        <v>18</v>
      </c>
      <c r="D1246" s="290" t="s">
        <v>46</v>
      </c>
      <c r="E1246" s="290" t="s">
        <v>18</v>
      </c>
      <c r="F1246" s="271" t="s">
        <v>1095</v>
      </c>
      <c r="G1246" s="271" t="s">
        <v>347</v>
      </c>
      <c r="H1246" s="271" t="s">
        <v>805</v>
      </c>
      <c r="I1246" s="271" t="s">
        <v>804</v>
      </c>
      <c r="J1246" s="271">
        <v>2024</v>
      </c>
      <c r="K1246" s="344">
        <v>5000</v>
      </c>
      <c r="L1246" s="282" t="s">
        <v>1055</v>
      </c>
    </row>
    <row r="1247" spans="1:12" hidden="1">
      <c r="A1247" s="297" t="s">
        <v>1630</v>
      </c>
      <c r="B1247" s="290" t="s">
        <v>273</v>
      </c>
      <c r="C1247" s="290" t="s">
        <v>18</v>
      </c>
      <c r="D1247" s="290" t="s">
        <v>13</v>
      </c>
      <c r="E1247" s="290" t="s">
        <v>18</v>
      </c>
      <c r="F1247" s="271" t="s">
        <v>1095</v>
      </c>
      <c r="G1247" s="271" t="s">
        <v>347</v>
      </c>
      <c r="H1247" s="271" t="s">
        <v>805</v>
      </c>
      <c r="I1247" s="271" t="s">
        <v>804</v>
      </c>
      <c r="J1247" s="271">
        <v>2024</v>
      </c>
      <c r="K1247" s="344">
        <v>5000</v>
      </c>
      <c r="L1247" s="282" t="s">
        <v>1055</v>
      </c>
    </row>
    <row r="1248" spans="1:12" hidden="1">
      <c r="A1248" s="297" t="s">
        <v>1631</v>
      </c>
      <c r="B1248" s="290" t="s">
        <v>107</v>
      </c>
      <c r="C1248" s="290" t="s">
        <v>1406</v>
      </c>
      <c r="D1248" s="290" t="s">
        <v>57</v>
      </c>
      <c r="E1248" s="290" t="s">
        <v>18</v>
      </c>
      <c r="F1248" s="271" t="s">
        <v>1095</v>
      </c>
      <c r="G1248" s="271" t="s">
        <v>347</v>
      </c>
      <c r="H1248" s="271" t="s">
        <v>805</v>
      </c>
      <c r="I1248" s="271" t="s">
        <v>804</v>
      </c>
      <c r="J1248" s="271">
        <v>2024</v>
      </c>
      <c r="K1248" s="300">
        <v>1548</v>
      </c>
      <c r="L1248" s="282" t="s">
        <v>1055</v>
      </c>
    </row>
    <row r="1249" spans="1:12" hidden="1">
      <c r="A1249" s="297" t="s">
        <v>1631</v>
      </c>
      <c r="B1249" s="290" t="s">
        <v>107</v>
      </c>
      <c r="C1249" s="290" t="s">
        <v>1407</v>
      </c>
      <c r="D1249" s="290" t="s">
        <v>57</v>
      </c>
      <c r="E1249" s="290" t="s">
        <v>18</v>
      </c>
      <c r="F1249" s="271" t="s">
        <v>1095</v>
      </c>
      <c r="G1249" s="271" t="s">
        <v>347</v>
      </c>
      <c r="H1249" s="271" t="s">
        <v>805</v>
      </c>
      <c r="I1249" s="271" t="s">
        <v>804</v>
      </c>
      <c r="J1249" s="271">
        <v>2024</v>
      </c>
      <c r="K1249" s="300">
        <v>155</v>
      </c>
      <c r="L1249" s="282" t="s">
        <v>1055</v>
      </c>
    </row>
    <row r="1250" spans="1:12" hidden="1">
      <c r="A1250" s="297" t="s">
        <v>1631</v>
      </c>
      <c r="B1250" s="290" t="s">
        <v>107</v>
      </c>
      <c r="C1250" s="290" t="s">
        <v>1408</v>
      </c>
      <c r="D1250" s="290" t="s">
        <v>57</v>
      </c>
      <c r="E1250" s="290" t="s">
        <v>18</v>
      </c>
      <c r="F1250" s="271" t="s">
        <v>1095</v>
      </c>
      <c r="G1250" s="271" t="s">
        <v>347</v>
      </c>
      <c r="H1250" s="271" t="s">
        <v>805</v>
      </c>
      <c r="I1250" s="271" t="s">
        <v>804</v>
      </c>
      <c r="J1250" s="271">
        <v>2024</v>
      </c>
      <c r="K1250" s="300">
        <v>335</v>
      </c>
      <c r="L1250" s="282" t="s">
        <v>1055</v>
      </c>
    </row>
    <row r="1251" spans="1:12" hidden="1">
      <c r="A1251" s="297" t="s">
        <v>1631</v>
      </c>
      <c r="B1251" s="290" t="s">
        <v>107</v>
      </c>
      <c r="C1251" s="290" t="s">
        <v>1409</v>
      </c>
      <c r="D1251" s="290" t="s">
        <v>57</v>
      </c>
      <c r="E1251" s="290" t="s">
        <v>18</v>
      </c>
      <c r="F1251" s="271" t="s">
        <v>1095</v>
      </c>
      <c r="G1251" s="271" t="s">
        <v>347</v>
      </c>
      <c r="H1251" s="271" t="s">
        <v>805</v>
      </c>
      <c r="I1251" s="271" t="s">
        <v>804</v>
      </c>
      <c r="J1251" s="271">
        <v>2024</v>
      </c>
      <c r="K1251" s="300">
        <v>3182</v>
      </c>
      <c r="L1251" s="282" t="s">
        <v>1055</v>
      </c>
    </row>
    <row r="1252" spans="1:12" hidden="1">
      <c r="A1252" s="291">
        <v>900</v>
      </c>
      <c r="B1252" s="292" t="s">
        <v>107</v>
      </c>
      <c r="C1252" s="292" t="s">
        <v>18</v>
      </c>
      <c r="D1252" s="292" t="s">
        <v>46</v>
      </c>
      <c r="E1252" s="292" t="s">
        <v>18</v>
      </c>
      <c r="F1252" s="272" t="s">
        <v>809</v>
      </c>
      <c r="G1252" s="272" t="s">
        <v>347</v>
      </c>
      <c r="H1252" s="272" t="s">
        <v>805</v>
      </c>
      <c r="I1252" s="272" t="s">
        <v>804</v>
      </c>
      <c r="J1252" s="272">
        <v>2024</v>
      </c>
      <c r="K1252" s="301">
        <v>200037</v>
      </c>
      <c r="L1252" s="281" t="s">
        <v>1055</v>
      </c>
    </row>
    <row r="1253" spans="1:12" hidden="1">
      <c r="A1253" s="291">
        <v>900</v>
      </c>
      <c r="B1253" s="292" t="s">
        <v>107</v>
      </c>
      <c r="C1253" s="292" t="s">
        <v>18</v>
      </c>
      <c r="D1253" s="292" t="s">
        <v>46</v>
      </c>
      <c r="E1253" s="292" t="s">
        <v>18</v>
      </c>
      <c r="F1253" s="272" t="s">
        <v>809</v>
      </c>
      <c r="G1253" s="272" t="s">
        <v>347</v>
      </c>
      <c r="H1253" s="272" t="s">
        <v>805</v>
      </c>
      <c r="I1253" s="272" t="s">
        <v>804</v>
      </c>
      <c r="J1253" s="272">
        <v>2024</v>
      </c>
      <c r="K1253" s="301">
        <v>260294</v>
      </c>
      <c r="L1253" s="281" t="s">
        <v>1055</v>
      </c>
    </row>
    <row r="1254" spans="1:12" hidden="1">
      <c r="A1254" s="291">
        <v>900</v>
      </c>
      <c r="B1254" s="292" t="s">
        <v>107</v>
      </c>
      <c r="C1254" s="292" t="s">
        <v>18</v>
      </c>
      <c r="D1254" s="292" t="s">
        <v>13</v>
      </c>
      <c r="E1254" s="292" t="s">
        <v>18</v>
      </c>
      <c r="F1254" s="272" t="s">
        <v>809</v>
      </c>
      <c r="G1254" s="272" t="s">
        <v>347</v>
      </c>
      <c r="H1254" s="272" t="s">
        <v>805</v>
      </c>
      <c r="I1254" s="272" t="s">
        <v>804</v>
      </c>
      <c r="J1254" s="272">
        <v>2024</v>
      </c>
      <c r="K1254" s="301">
        <v>40000</v>
      </c>
      <c r="L1254" s="281" t="s">
        <v>1055</v>
      </c>
    </row>
    <row r="1255" spans="1:12" hidden="1">
      <c r="A1255" s="291">
        <v>900</v>
      </c>
      <c r="B1255" s="292" t="s">
        <v>107</v>
      </c>
      <c r="C1255" s="292" t="s">
        <v>18</v>
      </c>
      <c r="D1255" s="292" t="s">
        <v>13</v>
      </c>
      <c r="E1255" s="292" t="s">
        <v>18</v>
      </c>
      <c r="F1255" s="272" t="s">
        <v>809</v>
      </c>
      <c r="G1255" s="272" t="s">
        <v>347</v>
      </c>
      <c r="H1255" s="272" t="s">
        <v>805</v>
      </c>
      <c r="I1255" s="272" t="s">
        <v>804</v>
      </c>
      <c r="J1255" s="272">
        <v>2024</v>
      </c>
      <c r="K1255" s="301">
        <v>10000</v>
      </c>
      <c r="L1255" s="281" t="s">
        <v>1055</v>
      </c>
    </row>
    <row r="1256" spans="1:12" hidden="1">
      <c r="A1256" s="291">
        <v>900</v>
      </c>
      <c r="B1256" s="292" t="s">
        <v>295</v>
      </c>
      <c r="C1256" s="292" t="s">
        <v>18</v>
      </c>
      <c r="D1256" s="292" t="s">
        <v>13</v>
      </c>
      <c r="E1256" s="292" t="s">
        <v>18</v>
      </c>
      <c r="F1256" s="272" t="s">
        <v>809</v>
      </c>
      <c r="G1256" s="272" t="s">
        <v>347</v>
      </c>
      <c r="H1256" s="272" t="s">
        <v>805</v>
      </c>
      <c r="I1256" s="272" t="s">
        <v>804</v>
      </c>
      <c r="J1256" s="272">
        <v>2024</v>
      </c>
      <c r="K1256" s="301">
        <v>70000</v>
      </c>
      <c r="L1256" s="281" t="s">
        <v>1055</v>
      </c>
    </row>
    <row r="1257" spans="1:12" hidden="1">
      <c r="A1257" s="291">
        <v>900</v>
      </c>
      <c r="B1257" s="292" t="s">
        <v>295</v>
      </c>
      <c r="C1257" s="292" t="s">
        <v>18</v>
      </c>
      <c r="D1257" s="292" t="s">
        <v>13</v>
      </c>
      <c r="E1257" s="292" t="s">
        <v>18</v>
      </c>
      <c r="F1257" s="272" t="s">
        <v>809</v>
      </c>
      <c r="G1257" s="272" t="s">
        <v>347</v>
      </c>
      <c r="H1257" s="272" t="s">
        <v>805</v>
      </c>
      <c r="I1257" s="272" t="s">
        <v>804</v>
      </c>
      <c r="J1257" s="272">
        <v>2024</v>
      </c>
      <c r="K1257" s="301">
        <v>70000</v>
      </c>
      <c r="L1257" s="281" t="s">
        <v>1055</v>
      </c>
    </row>
    <row r="1258" spans="1:12">
      <c r="A1258" s="291">
        <v>900</v>
      </c>
      <c r="B1258" s="292" t="s">
        <v>273</v>
      </c>
      <c r="C1258" s="292" t="s">
        <v>18</v>
      </c>
      <c r="D1258" s="292" t="s">
        <v>46</v>
      </c>
      <c r="E1258" s="292" t="s">
        <v>18</v>
      </c>
      <c r="F1258" s="272" t="s">
        <v>809</v>
      </c>
      <c r="G1258" s="272" t="s">
        <v>347</v>
      </c>
      <c r="H1258" s="272" t="s">
        <v>805</v>
      </c>
      <c r="I1258" s="272" t="s">
        <v>804</v>
      </c>
      <c r="J1258" s="272">
        <v>2024</v>
      </c>
      <c r="K1258" s="301">
        <v>290000</v>
      </c>
      <c r="L1258" s="281" t="s">
        <v>1055</v>
      </c>
    </row>
    <row r="1259" spans="1:12">
      <c r="A1259" s="291">
        <v>900</v>
      </c>
      <c r="B1259" s="292" t="s">
        <v>273</v>
      </c>
      <c r="C1259" s="292" t="s">
        <v>18</v>
      </c>
      <c r="D1259" s="292" t="s">
        <v>46</v>
      </c>
      <c r="E1259" s="292" t="s">
        <v>18</v>
      </c>
      <c r="F1259" s="272" t="s">
        <v>809</v>
      </c>
      <c r="G1259" s="272" t="s">
        <v>347</v>
      </c>
      <c r="H1259" s="272" t="s">
        <v>805</v>
      </c>
      <c r="I1259" s="272" t="s">
        <v>804</v>
      </c>
      <c r="J1259" s="272">
        <v>2024</v>
      </c>
      <c r="K1259" s="301">
        <v>5000</v>
      </c>
      <c r="L1259" s="281" t="s">
        <v>1055</v>
      </c>
    </row>
    <row r="1260" spans="1:12">
      <c r="A1260" s="291">
        <v>900</v>
      </c>
      <c r="B1260" s="292" t="s">
        <v>273</v>
      </c>
      <c r="C1260" s="292" t="s">
        <v>18</v>
      </c>
      <c r="D1260" s="292" t="s">
        <v>13</v>
      </c>
      <c r="E1260" s="292" t="s">
        <v>18</v>
      </c>
      <c r="F1260" s="272" t="s">
        <v>809</v>
      </c>
      <c r="G1260" s="272" t="s">
        <v>347</v>
      </c>
      <c r="H1260" s="272" t="s">
        <v>805</v>
      </c>
      <c r="I1260" s="272" t="s">
        <v>804</v>
      </c>
      <c r="J1260" s="272">
        <v>2024</v>
      </c>
      <c r="K1260" s="301">
        <v>5000</v>
      </c>
      <c r="L1260" s="281" t="s">
        <v>1055</v>
      </c>
    </row>
    <row r="1261" spans="1:12" hidden="1">
      <c r="A1261" s="291">
        <v>900</v>
      </c>
      <c r="B1261" s="292" t="s">
        <v>107</v>
      </c>
      <c r="C1261" s="292" t="s">
        <v>1406</v>
      </c>
      <c r="D1261" s="292" t="s">
        <v>57</v>
      </c>
      <c r="E1261" s="292" t="s">
        <v>18</v>
      </c>
      <c r="F1261" s="272" t="s">
        <v>809</v>
      </c>
      <c r="G1261" s="272" t="s">
        <v>347</v>
      </c>
      <c r="H1261" s="272" t="s">
        <v>805</v>
      </c>
      <c r="I1261" s="272" t="s">
        <v>804</v>
      </c>
      <c r="J1261" s="272">
        <v>2024</v>
      </c>
      <c r="K1261" s="301">
        <v>1548</v>
      </c>
      <c r="L1261" s="281" t="s">
        <v>1055</v>
      </c>
    </row>
    <row r="1262" spans="1:12" hidden="1">
      <c r="A1262" s="291">
        <v>900</v>
      </c>
      <c r="B1262" s="292" t="s">
        <v>107</v>
      </c>
      <c r="C1262" s="292" t="s">
        <v>1407</v>
      </c>
      <c r="D1262" s="292" t="s">
        <v>57</v>
      </c>
      <c r="E1262" s="292" t="s">
        <v>18</v>
      </c>
      <c r="F1262" s="272" t="s">
        <v>809</v>
      </c>
      <c r="G1262" s="272" t="s">
        <v>347</v>
      </c>
      <c r="H1262" s="272" t="s">
        <v>805</v>
      </c>
      <c r="I1262" s="272" t="s">
        <v>804</v>
      </c>
      <c r="J1262" s="272">
        <v>2024</v>
      </c>
      <c r="K1262" s="301">
        <v>155</v>
      </c>
      <c r="L1262" s="281" t="s">
        <v>1055</v>
      </c>
    </row>
    <row r="1263" spans="1:12" hidden="1">
      <c r="A1263" s="291">
        <v>900</v>
      </c>
      <c r="B1263" s="292" t="s">
        <v>107</v>
      </c>
      <c r="C1263" s="292" t="s">
        <v>1408</v>
      </c>
      <c r="D1263" s="292" t="s">
        <v>57</v>
      </c>
      <c r="E1263" s="292" t="s">
        <v>18</v>
      </c>
      <c r="F1263" s="272" t="s">
        <v>809</v>
      </c>
      <c r="G1263" s="272" t="s">
        <v>347</v>
      </c>
      <c r="H1263" s="272" t="s">
        <v>805</v>
      </c>
      <c r="I1263" s="272" t="s">
        <v>804</v>
      </c>
      <c r="J1263" s="272">
        <v>2024</v>
      </c>
      <c r="K1263" s="301">
        <v>335</v>
      </c>
      <c r="L1263" s="281" t="s">
        <v>1055</v>
      </c>
    </row>
    <row r="1264" spans="1:12" ht="13.5" hidden="1" thickBot="1">
      <c r="A1264" s="291">
        <v>900</v>
      </c>
      <c r="B1264" s="313" t="s">
        <v>107</v>
      </c>
      <c r="C1264" s="313" t="s">
        <v>1409</v>
      </c>
      <c r="D1264" s="313" t="s">
        <v>57</v>
      </c>
      <c r="E1264" s="313" t="s">
        <v>18</v>
      </c>
      <c r="F1264" s="314" t="s">
        <v>809</v>
      </c>
      <c r="G1264" s="314" t="s">
        <v>347</v>
      </c>
      <c r="H1264" s="314" t="s">
        <v>805</v>
      </c>
      <c r="I1264" s="314" t="s">
        <v>804</v>
      </c>
      <c r="J1264" s="314">
        <v>2024</v>
      </c>
      <c r="K1264" s="315">
        <v>3182</v>
      </c>
      <c r="L1264" s="316" t="s">
        <v>1055</v>
      </c>
    </row>
    <row r="1265" spans="1:12" hidden="1">
      <c r="A1265" s="298" t="s">
        <v>1635</v>
      </c>
      <c r="B1265" s="288" t="s">
        <v>323</v>
      </c>
      <c r="C1265" s="288" t="s">
        <v>18</v>
      </c>
      <c r="D1265" s="288" t="s">
        <v>18</v>
      </c>
      <c r="E1265" s="288" t="s">
        <v>813</v>
      </c>
      <c r="F1265" s="270" t="s">
        <v>809</v>
      </c>
      <c r="G1265" s="270" t="s">
        <v>347</v>
      </c>
      <c r="H1265" s="270" t="s">
        <v>805</v>
      </c>
      <c r="I1265" s="270" t="s">
        <v>804</v>
      </c>
      <c r="J1265" s="270">
        <v>2024</v>
      </c>
      <c r="K1265" s="304">
        <v>1266691</v>
      </c>
      <c r="L1265" s="280" t="s">
        <v>1246</v>
      </c>
    </row>
    <row r="1266" spans="1:12" hidden="1">
      <c r="A1266" s="298" t="s">
        <v>1636</v>
      </c>
      <c r="B1266" s="288" t="s">
        <v>323</v>
      </c>
      <c r="C1266" s="288" t="s">
        <v>18</v>
      </c>
      <c r="D1266" s="288" t="s">
        <v>18</v>
      </c>
      <c r="E1266" s="288" t="s">
        <v>813</v>
      </c>
      <c r="F1266" s="270" t="s">
        <v>809</v>
      </c>
      <c r="G1266" s="270" t="s">
        <v>347</v>
      </c>
      <c r="H1266" s="270" t="s">
        <v>805</v>
      </c>
      <c r="I1266" s="270" t="s">
        <v>804</v>
      </c>
      <c r="J1266" s="270">
        <v>2024</v>
      </c>
      <c r="K1266" s="304">
        <v>386000</v>
      </c>
      <c r="L1266" s="280" t="s">
        <v>1247</v>
      </c>
    </row>
    <row r="1267" spans="1:12" hidden="1">
      <c r="A1267" s="298" t="s">
        <v>240</v>
      </c>
      <c r="B1267" s="288" t="s">
        <v>323</v>
      </c>
      <c r="C1267" s="288" t="s">
        <v>18</v>
      </c>
      <c r="D1267" s="288" t="s">
        <v>18</v>
      </c>
      <c r="E1267" s="288" t="s">
        <v>849</v>
      </c>
      <c r="F1267" s="270" t="s">
        <v>809</v>
      </c>
      <c r="G1267" s="270" t="s">
        <v>347</v>
      </c>
      <c r="H1267" s="270" t="s">
        <v>805</v>
      </c>
      <c r="I1267" s="270" t="s">
        <v>804</v>
      </c>
      <c r="J1267" s="270">
        <v>2024</v>
      </c>
      <c r="K1267" s="304">
        <v>35000</v>
      </c>
      <c r="L1267" s="280" t="s">
        <v>1248</v>
      </c>
    </row>
    <row r="1268" spans="1:12" hidden="1">
      <c r="A1268" s="298" t="s">
        <v>1249</v>
      </c>
      <c r="B1268" s="288" t="s">
        <v>314</v>
      </c>
      <c r="C1268" s="288" t="s">
        <v>18</v>
      </c>
      <c r="D1268" s="288" t="s">
        <v>18</v>
      </c>
      <c r="E1268" s="288" t="s">
        <v>305</v>
      </c>
      <c r="F1268" s="270" t="s">
        <v>809</v>
      </c>
      <c r="G1268" s="270" t="s">
        <v>347</v>
      </c>
      <c r="H1268" s="270" t="s">
        <v>805</v>
      </c>
      <c r="I1268" s="270" t="s">
        <v>804</v>
      </c>
      <c r="J1268" s="270">
        <v>2024</v>
      </c>
      <c r="K1268" s="304">
        <v>156045</v>
      </c>
      <c r="L1268" s="280" t="s">
        <v>1250</v>
      </c>
    </row>
    <row r="1269" spans="1:12" hidden="1">
      <c r="A1269" s="298" t="s">
        <v>921</v>
      </c>
      <c r="B1269" s="288" t="s">
        <v>323</v>
      </c>
      <c r="C1269" s="288" t="s">
        <v>18</v>
      </c>
      <c r="D1269" s="288" t="s">
        <v>18</v>
      </c>
      <c r="E1269" s="288" t="s">
        <v>849</v>
      </c>
      <c r="F1269" s="270" t="s">
        <v>809</v>
      </c>
      <c r="G1269" s="270" t="s">
        <v>347</v>
      </c>
      <c r="H1269" s="270" t="s">
        <v>805</v>
      </c>
      <c r="I1269" s="270" t="s">
        <v>804</v>
      </c>
      <c r="J1269" s="270">
        <v>2024</v>
      </c>
      <c r="K1269" s="304">
        <v>40735</v>
      </c>
      <c r="L1269" s="280" t="s">
        <v>1251</v>
      </c>
    </row>
    <row r="1270" spans="1:12" hidden="1">
      <c r="A1270" s="298" t="s">
        <v>1637</v>
      </c>
      <c r="B1270" s="288" t="s">
        <v>323</v>
      </c>
      <c r="C1270" s="288" t="s">
        <v>18</v>
      </c>
      <c r="D1270" s="288" t="s">
        <v>18</v>
      </c>
      <c r="E1270" s="288" t="s">
        <v>849</v>
      </c>
      <c r="F1270" s="270" t="s">
        <v>809</v>
      </c>
      <c r="G1270" s="270" t="s">
        <v>347</v>
      </c>
      <c r="H1270" s="270" t="s">
        <v>805</v>
      </c>
      <c r="I1270" s="270" t="s">
        <v>804</v>
      </c>
      <c r="J1270" s="270">
        <v>2024</v>
      </c>
      <c r="K1270" s="304">
        <v>45000</v>
      </c>
      <c r="L1270" s="280" t="s">
        <v>1252</v>
      </c>
    </row>
    <row r="1271" spans="1:12" hidden="1">
      <c r="A1271" s="298" t="s">
        <v>240</v>
      </c>
      <c r="B1271" s="288" t="s">
        <v>323</v>
      </c>
      <c r="C1271" s="288" t="s">
        <v>18</v>
      </c>
      <c r="D1271" s="288" t="s">
        <v>18</v>
      </c>
      <c r="E1271" s="288" t="s">
        <v>1421</v>
      </c>
      <c r="F1271" s="270" t="s">
        <v>809</v>
      </c>
      <c r="G1271" s="270" t="s">
        <v>347</v>
      </c>
      <c r="H1271" s="270" t="s">
        <v>805</v>
      </c>
      <c r="I1271" s="270" t="s">
        <v>804</v>
      </c>
      <c r="J1271" s="270">
        <v>2024</v>
      </c>
      <c r="K1271" s="304">
        <v>7000</v>
      </c>
      <c r="L1271" s="280" t="s">
        <v>1240</v>
      </c>
    </row>
    <row r="1272" spans="1:12" hidden="1">
      <c r="A1272" s="298" t="s">
        <v>240</v>
      </c>
      <c r="B1272" s="288" t="s">
        <v>323</v>
      </c>
      <c r="C1272" s="288" t="s">
        <v>18</v>
      </c>
      <c r="D1272" s="288" t="s">
        <v>18</v>
      </c>
      <c r="E1272" s="288" t="s">
        <v>849</v>
      </c>
      <c r="F1272" s="270" t="s">
        <v>809</v>
      </c>
      <c r="G1272" s="270" t="s">
        <v>347</v>
      </c>
      <c r="H1272" s="270" t="s">
        <v>805</v>
      </c>
      <c r="I1272" s="270" t="s">
        <v>804</v>
      </c>
      <c r="J1272" s="270">
        <v>2024</v>
      </c>
      <c r="K1272" s="304">
        <v>8613</v>
      </c>
      <c r="L1272" s="280" t="s">
        <v>1253</v>
      </c>
    </row>
    <row r="1273" spans="1:12" hidden="1">
      <c r="A1273" s="297" t="s">
        <v>1635</v>
      </c>
      <c r="B1273" s="290" t="s">
        <v>107</v>
      </c>
      <c r="C1273" s="290" t="s">
        <v>18</v>
      </c>
      <c r="D1273" s="290" t="s">
        <v>46</v>
      </c>
      <c r="E1273" s="290" t="s">
        <v>18</v>
      </c>
      <c r="F1273" s="271" t="s">
        <v>1095</v>
      </c>
      <c r="G1273" s="271" t="s">
        <v>347</v>
      </c>
      <c r="H1273" s="271" t="s">
        <v>805</v>
      </c>
      <c r="I1273" s="271" t="s">
        <v>804</v>
      </c>
      <c r="J1273" s="271">
        <v>2024</v>
      </c>
      <c r="K1273" s="300">
        <v>533959</v>
      </c>
      <c r="L1273" s="282" t="s">
        <v>1056</v>
      </c>
    </row>
    <row r="1274" spans="1:12" hidden="1">
      <c r="A1274" s="297" t="s">
        <v>240</v>
      </c>
      <c r="B1274" s="290" t="s">
        <v>107</v>
      </c>
      <c r="C1274" s="290" t="s">
        <v>18</v>
      </c>
      <c r="D1274" s="290" t="s">
        <v>13</v>
      </c>
      <c r="E1274" s="290" t="s">
        <v>18</v>
      </c>
      <c r="F1274" s="271" t="s">
        <v>1095</v>
      </c>
      <c r="G1274" s="271" t="s">
        <v>347</v>
      </c>
      <c r="H1274" s="271" t="s">
        <v>805</v>
      </c>
      <c r="I1274" s="271" t="s">
        <v>804</v>
      </c>
      <c r="J1274" s="271">
        <v>2024</v>
      </c>
      <c r="K1274" s="300">
        <v>612732</v>
      </c>
      <c r="L1274" s="282" t="s">
        <v>1056</v>
      </c>
    </row>
    <row r="1275" spans="1:12" hidden="1">
      <c r="A1275" s="297" t="s">
        <v>1638</v>
      </c>
      <c r="B1275" s="290" t="s">
        <v>107</v>
      </c>
      <c r="C1275" s="290" t="s">
        <v>18</v>
      </c>
      <c r="D1275" s="290" t="s">
        <v>57</v>
      </c>
      <c r="E1275" s="290" t="s">
        <v>18</v>
      </c>
      <c r="F1275" s="271" t="s">
        <v>1095</v>
      </c>
      <c r="G1275" s="271" t="s">
        <v>347</v>
      </c>
      <c r="H1275" s="271" t="s">
        <v>805</v>
      </c>
      <c r="I1275" s="271" t="s">
        <v>804</v>
      </c>
      <c r="J1275" s="271">
        <v>2024</v>
      </c>
      <c r="K1275" s="300">
        <v>120000</v>
      </c>
      <c r="L1275" s="282" t="s">
        <v>1056</v>
      </c>
    </row>
    <row r="1276" spans="1:12" hidden="1">
      <c r="A1276" s="297" t="s">
        <v>1636</v>
      </c>
      <c r="B1276" s="290" t="s">
        <v>107</v>
      </c>
      <c r="C1276" s="290" t="s">
        <v>18</v>
      </c>
      <c r="D1276" s="290" t="s">
        <v>46</v>
      </c>
      <c r="E1276" s="290" t="s">
        <v>18</v>
      </c>
      <c r="F1276" s="271" t="s">
        <v>1095</v>
      </c>
      <c r="G1276" s="271" t="s">
        <v>347</v>
      </c>
      <c r="H1276" s="271" t="s">
        <v>805</v>
      </c>
      <c r="I1276" s="271" t="s">
        <v>804</v>
      </c>
      <c r="J1276" s="271">
        <v>2024</v>
      </c>
      <c r="K1276" s="300">
        <v>150000</v>
      </c>
      <c r="L1276" s="282" t="s">
        <v>1056</v>
      </c>
    </row>
    <row r="1277" spans="1:12" hidden="1">
      <c r="A1277" s="297" t="s">
        <v>1639</v>
      </c>
      <c r="B1277" s="290" t="s">
        <v>295</v>
      </c>
      <c r="C1277" s="290" t="s">
        <v>18</v>
      </c>
      <c r="D1277" s="290" t="s">
        <v>13</v>
      </c>
      <c r="E1277" s="290" t="s">
        <v>18</v>
      </c>
      <c r="F1277" s="271" t="s">
        <v>1095</v>
      </c>
      <c r="G1277" s="271" t="s">
        <v>347</v>
      </c>
      <c r="H1277" s="271" t="s">
        <v>805</v>
      </c>
      <c r="I1277" s="271" t="s">
        <v>804</v>
      </c>
      <c r="J1277" s="271">
        <v>2024</v>
      </c>
      <c r="K1277" s="300">
        <v>100000</v>
      </c>
      <c r="L1277" s="282" t="s">
        <v>1056</v>
      </c>
    </row>
    <row r="1278" spans="1:12" hidden="1">
      <c r="A1278" s="297" t="s">
        <v>240</v>
      </c>
      <c r="B1278" s="290" t="s">
        <v>107</v>
      </c>
      <c r="C1278" s="290" t="s">
        <v>18</v>
      </c>
      <c r="D1278" s="290" t="s">
        <v>13</v>
      </c>
      <c r="E1278" s="290" t="s">
        <v>18</v>
      </c>
      <c r="F1278" s="271" t="s">
        <v>1095</v>
      </c>
      <c r="G1278" s="271" t="s">
        <v>347</v>
      </c>
      <c r="H1278" s="271" t="s">
        <v>805</v>
      </c>
      <c r="I1278" s="271" t="s">
        <v>804</v>
      </c>
      <c r="J1278" s="271">
        <v>2024</v>
      </c>
      <c r="K1278" s="300">
        <v>111754</v>
      </c>
      <c r="L1278" s="282" t="s">
        <v>1056</v>
      </c>
    </row>
    <row r="1279" spans="1:12" hidden="1">
      <c r="A1279" s="297" t="s">
        <v>1640</v>
      </c>
      <c r="B1279" s="290" t="s">
        <v>107</v>
      </c>
      <c r="C1279" s="290" t="s">
        <v>18</v>
      </c>
      <c r="D1279" s="290" t="s">
        <v>13</v>
      </c>
      <c r="E1279" s="290" t="s">
        <v>18</v>
      </c>
      <c r="F1279" s="271" t="s">
        <v>1095</v>
      </c>
      <c r="G1279" s="271" t="s">
        <v>347</v>
      </c>
      <c r="H1279" s="271" t="s">
        <v>805</v>
      </c>
      <c r="I1279" s="271" t="s">
        <v>804</v>
      </c>
      <c r="J1279" s="271">
        <v>2024</v>
      </c>
      <c r="K1279" s="300">
        <v>8000</v>
      </c>
      <c r="L1279" s="282" t="s">
        <v>1056</v>
      </c>
    </row>
    <row r="1280" spans="1:12" hidden="1">
      <c r="A1280" s="297" t="s">
        <v>239</v>
      </c>
      <c r="B1280" s="290" t="s">
        <v>107</v>
      </c>
      <c r="C1280" s="290" t="s">
        <v>18</v>
      </c>
      <c r="D1280" s="290" t="s">
        <v>46</v>
      </c>
      <c r="E1280" s="290" t="s">
        <v>18</v>
      </c>
      <c r="F1280" s="271" t="s">
        <v>1095</v>
      </c>
      <c r="G1280" s="271" t="s">
        <v>347</v>
      </c>
      <c r="H1280" s="271" t="s">
        <v>805</v>
      </c>
      <c r="I1280" s="271" t="s">
        <v>804</v>
      </c>
      <c r="J1280" s="271">
        <v>2024</v>
      </c>
      <c r="K1280" s="300">
        <v>5000</v>
      </c>
      <c r="L1280" s="282" t="s">
        <v>1056</v>
      </c>
    </row>
    <row r="1281" spans="1:12" hidden="1">
      <c r="A1281" s="297" t="s">
        <v>240</v>
      </c>
      <c r="B1281" s="290" t="s">
        <v>107</v>
      </c>
      <c r="C1281" s="290" t="s">
        <v>18</v>
      </c>
      <c r="D1281" s="290" t="s">
        <v>13</v>
      </c>
      <c r="E1281" s="290" t="s">
        <v>18</v>
      </c>
      <c r="F1281" s="271" t="s">
        <v>1095</v>
      </c>
      <c r="G1281" s="271" t="s">
        <v>347</v>
      </c>
      <c r="H1281" s="271" t="s">
        <v>805</v>
      </c>
      <c r="I1281" s="271" t="s">
        <v>804</v>
      </c>
      <c r="J1281" s="271">
        <v>2024</v>
      </c>
      <c r="K1281" s="300">
        <v>22000</v>
      </c>
      <c r="L1281" s="282" t="s">
        <v>1056</v>
      </c>
    </row>
    <row r="1282" spans="1:12" hidden="1">
      <c r="A1282" s="297" t="s">
        <v>1637</v>
      </c>
      <c r="B1282" s="290" t="s">
        <v>107</v>
      </c>
      <c r="C1282" s="290" t="s">
        <v>18</v>
      </c>
      <c r="D1282" s="290" t="s">
        <v>46</v>
      </c>
      <c r="E1282" s="290" t="s">
        <v>18</v>
      </c>
      <c r="F1282" s="271" t="s">
        <v>1095</v>
      </c>
      <c r="G1282" s="271" t="s">
        <v>347</v>
      </c>
      <c r="H1282" s="271" t="s">
        <v>805</v>
      </c>
      <c r="I1282" s="271" t="s">
        <v>804</v>
      </c>
      <c r="J1282" s="271">
        <v>2024</v>
      </c>
      <c r="K1282" s="300">
        <v>100000</v>
      </c>
      <c r="L1282" s="282" t="s">
        <v>1056</v>
      </c>
    </row>
    <row r="1283" spans="1:12" hidden="1">
      <c r="A1283" s="297" t="s">
        <v>240</v>
      </c>
      <c r="B1283" s="290" t="s">
        <v>107</v>
      </c>
      <c r="C1283" s="290" t="s">
        <v>18</v>
      </c>
      <c r="D1283" s="290" t="s">
        <v>13</v>
      </c>
      <c r="E1283" s="290" t="s">
        <v>18</v>
      </c>
      <c r="F1283" s="271" t="s">
        <v>1095</v>
      </c>
      <c r="G1283" s="271" t="s">
        <v>347</v>
      </c>
      <c r="H1283" s="271" t="s">
        <v>805</v>
      </c>
      <c r="I1283" s="271" t="s">
        <v>804</v>
      </c>
      <c r="J1283" s="271">
        <v>2024</v>
      </c>
      <c r="K1283" s="300">
        <v>56045</v>
      </c>
      <c r="L1283" s="282" t="s">
        <v>1056</v>
      </c>
    </row>
    <row r="1284" spans="1:12" hidden="1">
      <c r="A1284" s="297" t="s">
        <v>921</v>
      </c>
      <c r="B1284" s="290" t="s">
        <v>107</v>
      </c>
      <c r="C1284" s="290" t="s">
        <v>18</v>
      </c>
      <c r="D1284" s="290" t="s">
        <v>46</v>
      </c>
      <c r="E1284" s="290" t="s">
        <v>18</v>
      </c>
      <c r="F1284" s="271" t="s">
        <v>1095</v>
      </c>
      <c r="G1284" s="271" t="s">
        <v>347</v>
      </c>
      <c r="H1284" s="271" t="s">
        <v>805</v>
      </c>
      <c r="I1284" s="271" t="s">
        <v>804</v>
      </c>
      <c r="J1284" s="271">
        <v>2024</v>
      </c>
      <c r="K1284" s="300">
        <v>3000</v>
      </c>
      <c r="L1284" s="282" t="s">
        <v>1056</v>
      </c>
    </row>
    <row r="1285" spans="1:12" hidden="1">
      <c r="A1285" s="297" t="s">
        <v>1637</v>
      </c>
      <c r="B1285" s="290" t="s">
        <v>107</v>
      </c>
      <c r="C1285" s="290" t="s">
        <v>18</v>
      </c>
      <c r="D1285" s="290" t="s">
        <v>46</v>
      </c>
      <c r="E1285" s="290" t="s">
        <v>18</v>
      </c>
      <c r="F1285" s="271" t="s">
        <v>1095</v>
      </c>
      <c r="G1285" s="271" t="s">
        <v>347</v>
      </c>
      <c r="H1285" s="271" t="s">
        <v>805</v>
      </c>
      <c r="I1285" s="271" t="s">
        <v>804</v>
      </c>
      <c r="J1285" s="271">
        <v>2024</v>
      </c>
      <c r="K1285" s="300">
        <v>45000</v>
      </c>
      <c r="L1285" s="282" t="s">
        <v>1056</v>
      </c>
    </row>
    <row r="1286" spans="1:12" hidden="1">
      <c r="A1286" s="297" t="s">
        <v>240</v>
      </c>
      <c r="B1286" s="290" t="s">
        <v>107</v>
      </c>
      <c r="C1286" s="290" t="s">
        <v>18</v>
      </c>
      <c r="D1286" s="290" t="s">
        <v>13</v>
      </c>
      <c r="E1286" s="290" t="s">
        <v>18</v>
      </c>
      <c r="F1286" s="271" t="s">
        <v>1095</v>
      </c>
      <c r="G1286" s="271" t="s">
        <v>347</v>
      </c>
      <c r="H1286" s="271" t="s">
        <v>805</v>
      </c>
      <c r="I1286" s="271" t="s">
        <v>804</v>
      </c>
      <c r="J1286" s="271">
        <v>2024</v>
      </c>
      <c r="K1286" s="300">
        <v>7000</v>
      </c>
      <c r="L1286" s="282" t="s">
        <v>1056</v>
      </c>
    </row>
    <row r="1287" spans="1:12" hidden="1">
      <c r="A1287" s="297" t="s">
        <v>240</v>
      </c>
      <c r="B1287" s="290" t="s">
        <v>107</v>
      </c>
      <c r="C1287" s="290" t="s">
        <v>18</v>
      </c>
      <c r="D1287" s="290" t="s">
        <v>13</v>
      </c>
      <c r="E1287" s="290" t="s">
        <v>18</v>
      </c>
      <c r="F1287" s="271" t="s">
        <v>1095</v>
      </c>
      <c r="G1287" s="271" t="s">
        <v>347</v>
      </c>
      <c r="H1287" s="271" t="s">
        <v>805</v>
      </c>
      <c r="I1287" s="271" t="s">
        <v>804</v>
      </c>
      <c r="J1287" s="271">
        <v>2024</v>
      </c>
      <c r="K1287" s="300">
        <v>8613</v>
      </c>
      <c r="L1287" s="282" t="s">
        <v>1056</v>
      </c>
    </row>
    <row r="1288" spans="1:12" hidden="1">
      <c r="A1288" s="297" t="s">
        <v>1637</v>
      </c>
      <c r="B1288" s="290" t="s">
        <v>107</v>
      </c>
      <c r="C1288" s="290" t="s">
        <v>18</v>
      </c>
      <c r="D1288" s="290" t="s">
        <v>46</v>
      </c>
      <c r="E1288" s="290" t="s">
        <v>18</v>
      </c>
      <c r="F1288" s="271" t="s">
        <v>1095</v>
      </c>
      <c r="G1288" s="271" t="s">
        <v>347</v>
      </c>
      <c r="H1288" s="271" t="s">
        <v>805</v>
      </c>
      <c r="I1288" s="271" t="s">
        <v>804</v>
      </c>
      <c r="J1288" s="271">
        <v>2024</v>
      </c>
      <c r="K1288" s="300">
        <v>100000</v>
      </c>
      <c r="L1288" s="282" t="s">
        <v>1056</v>
      </c>
    </row>
    <row r="1289" spans="1:12" hidden="1">
      <c r="A1289" s="291">
        <v>900</v>
      </c>
      <c r="B1289" s="292" t="s">
        <v>107</v>
      </c>
      <c r="C1289" s="292" t="s">
        <v>18</v>
      </c>
      <c r="D1289" s="292" t="s">
        <v>46</v>
      </c>
      <c r="E1289" s="292" t="s">
        <v>18</v>
      </c>
      <c r="F1289" s="272" t="s">
        <v>809</v>
      </c>
      <c r="G1289" s="272" t="s">
        <v>347</v>
      </c>
      <c r="H1289" s="272" t="s">
        <v>805</v>
      </c>
      <c r="I1289" s="272" t="s">
        <v>804</v>
      </c>
      <c r="J1289" s="272">
        <v>2024</v>
      </c>
      <c r="K1289" s="301">
        <v>533959</v>
      </c>
      <c r="L1289" s="281" t="s">
        <v>1056</v>
      </c>
    </row>
    <row r="1290" spans="1:12" hidden="1">
      <c r="A1290" s="291">
        <v>900</v>
      </c>
      <c r="B1290" s="292" t="s">
        <v>107</v>
      </c>
      <c r="C1290" s="292" t="s">
        <v>18</v>
      </c>
      <c r="D1290" s="292" t="s">
        <v>13</v>
      </c>
      <c r="E1290" s="292" t="s">
        <v>18</v>
      </c>
      <c r="F1290" s="272" t="s">
        <v>809</v>
      </c>
      <c r="G1290" s="272" t="s">
        <v>347</v>
      </c>
      <c r="H1290" s="272" t="s">
        <v>805</v>
      </c>
      <c r="I1290" s="272" t="s">
        <v>804</v>
      </c>
      <c r="J1290" s="272">
        <v>2024</v>
      </c>
      <c r="K1290" s="301">
        <v>612732</v>
      </c>
      <c r="L1290" s="281" t="s">
        <v>1056</v>
      </c>
    </row>
    <row r="1291" spans="1:12" hidden="1">
      <c r="A1291" s="291">
        <v>900</v>
      </c>
      <c r="B1291" s="292" t="s">
        <v>107</v>
      </c>
      <c r="C1291" s="292" t="s">
        <v>18</v>
      </c>
      <c r="D1291" s="292" t="s">
        <v>57</v>
      </c>
      <c r="E1291" s="292" t="s">
        <v>18</v>
      </c>
      <c r="F1291" s="272" t="s">
        <v>809</v>
      </c>
      <c r="G1291" s="272" t="s">
        <v>347</v>
      </c>
      <c r="H1291" s="272" t="s">
        <v>805</v>
      </c>
      <c r="I1291" s="272" t="s">
        <v>804</v>
      </c>
      <c r="J1291" s="272">
        <v>2024</v>
      </c>
      <c r="K1291" s="301">
        <v>120000</v>
      </c>
      <c r="L1291" s="281" t="s">
        <v>1056</v>
      </c>
    </row>
    <row r="1292" spans="1:12" hidden="1">
      <c r="A1292" s="291">
        <v>900</v>
      </c>
      <c r="B1292" s="292" t="s">
        <v>107</v>
      </c>
      <c r="C1292" s="292" t="s">
        <v>18</v>
      </c>
      <c r="D1292" s="292" t="s">
        <v>46</v>
      </c>
      <c r="E1292" s="292" t="s">
        <v>18</v>
      </c>
      <c r="F1292" s="272" t="s">
        <v>809</v>
      </c>
      <c r="G1292" s="272" t="s">
        <v>347</v>
      </c>
      <c r="H1292" s="272" t="s">
        <v>805</v>
      </c>
      <c r="I1292" s="272" t="s">
        <v>804</v>
      </c>
      <c r="J1292" s="272">
        <v>2024</v>
      </c>
      <c r="K1292" s="301">
        <v>150000</v>
      </c>
      <c r="L1292" s="281" t="s">
        <v>1056</v>
      </c>
    </row>
    <row r="1293" spans="1:12" hidden="1">
      <c r="A1293" s="291">
        <v>900</v>
      </c>
      <c r="B1293" s="292" t="s">
        <v>295</v>
      </c>
      <c r="C1293" s="292" t="s">
        <v>18</v>
      </c>
      <c r="D1293" s="292" t="s">
        <v>13</v>
      </c>
      <c r="E1293" s="292" t="s">
        <v>18</v>
      </c>
      <c r="F1293" s="272" t="s">
        <v>809</v>
      </c>
      <c r="G1293" s="272" t="s">
        <v>347</v>
      </c>
      <c r="H1293" s="272" t="s">
        <v>805</v>
      </c>
      <c r="I1293" s="272" t="s">
        <v>804</v>
      </c>
      <c r="J1293" s="272">
        <v>2024</v>
      </c>
      <c r="K1293" s="301">
        <v>100000</v>
      </c>
      <c r="L1293" s="281" t="s">
        <v>1056</v>
      </c>
    </row>
    <row r="1294" spans="1:12" hidden="1">
      <c r="A1294" s="291">
        <v>900</v>
      </c>
      <c r="B1294" s="292" t="s">
        <v>107</v>
      </c>
      <c r="C1294" s="292" t="s">
        <v>18</v>
      </c>
      <c r="D1294" s="292" t="s">
        <v>13</v>
      </c>
      <c r="E1294" s="292" t="s">
        <v>18</v>
      </c>
      <c r="F1294" s="272" t="s">
        <v>809</v>
      </c>
      <c r="G1294" s="272" t="s">
        <v>347</v>
      </c>
      <c r="H1294" s="272" t="s">
        <v>805</v>
      </c>
      <c r="I1294" s="272" t="s">
        <v>804</v>
      </c>
      <c r="J1294" s="272">
        <v>2024</v>
      </c>
      <c r="K1294" s="301">
        <v>111754</v>
      </c>
      <c r="L1294" s="281" t="s">
        <v>1056</v>
      </c>
    </row>
    <row r="1295" spans="1:12" hidden="1">
      <c r="A1295" s="291">
        <v>900</v>
      </c>
      <c r="B1295" s="292" t="s">
        <v>107</v>
      </c>
      <c r="C1295" s="292" t="s">
        <v>18</v>
      </c>
      <c r="D1295" s="292" t="s">
        <v>13</v>
      </c>
      <c r="E1295" s="292" t="s">
        <v>18</v>
      </c>
      <c r="F1295" s="272" t="s">
        <v>809</v>
      </c>
      <c r="G1295" s="272" t="s">
        <v>347</v>
      </c>
      <c r="H1295" s="272" t="s">
        <v>805</v>
      </c>
      <c r="I1295" s="272" t="s">
        <v>804</v>
      </c>
      <c r="J1295" s="272">
        <v>2024</v>
      </c>
      <c r="K1295" s="301">
        <v>8000</v>
      </c>
      <c r="L1295" s="281" t="s">
        <v>1056</v>
      </c>
    </row>
    <row r="1296" spans="1:12" hidden="1">
      <c r="A1296" s="291">
        <v>900</v>
      </c>
      <c r="B1296" s="292" t="s">
        <v>107</v>
      </c>
      <c r="C1296" s="292" t="s">
        <v>18</v>
      </c>
      <c r="D1296" s="292" t="s">
        <v>46</v>
      </c>
      <c r="E1296" s="292" t="s">
        <v>18</v>
      </c>
      <c r="F1296" s="272" t="s">
        <v>809</v>
      </c>
      <c r="G1296" s="272" t="s">
        <v>347</v>
      </c>
      <c r="H1296" s="272" t="s">
        <v>805</v>
      </c>
      <c r="I1296" s="272" t="s">
        <v>804</v>
      </c>
      <c r="J1296" s="272">
        <v>2024</v>
      </c>
      <c r="K1296" s="301">
        <v>5000</v>
      </c>
      <c r="L1296" s="281" t="s">
        <v>1056</v>
      </c>
    </row>
    <row r="1297" spans="1:12" hidden="1">
      <c r="A1297" s="291">
        <v>900</v>
      </c>
      <c r="B1297" s="292" t="s">
        <v>107</v>
      </c>
      <c r="C1297" s="292" t="s">
        <v>18</v>
      </c>
      <c r="D1297" s="292" t="s">
        <v>13</v>
      </c>
      <c r="E1297" s="292" t="s">
        <v>18</v>
      </c>
      <c r="F1297" s="272" t="s">
        <v>809</v>
      </c>
      <c r="G1297" s="272" t="s">
        <v>347</v>
      </c>
      <c r="H1297" s="272" t="s">
        <v>805</v>
      </c>
      <c r="I1297" s="272" t="s">
        <v>804</v>
      </c>
      <c r="J1297" s="272">
        <v>2024</v>
      </c>
      <c r="K1297" s="301">
        <v>22000</v>
      </c>
      <c r="L1297" s="281" t="s">
        <v>1056</v>
      </c>
    </row>
    <row r="1298" spans="1:12" hidden="1">
      <c r="A1298" s="291">
        <v>900</v>
      </c>
      <c r="B1298" s="292" t="s">
        <v>107</v>
      </c>
      <c r="C1298" s="292" t="s">
        <v>18</v>
      </c>
      <c r="D1298" s="292" t="s">
        <v>46</v>
      </c>
      <c r="E1298" s="292" t="s">
        <v>18</v>
      </c>
      <c r="F1298" s="272" t="s">
        <v>809</v>
      </c>
      <c r="G1298" s="272" t="s">
        <v>347</v>
      </c>
      <c r="H1298" s="272" t="s">
        <v>805</v>
      </c>
      <c r="I1298" s="272" t="s">
        <v>804</v>
      </c>
      <c r="J1298" s="272">
        <v>2024</v>
      </c>
      <c r="K1298" s="301">
        <v>100000</v>
      </c>
      <c r="L1298" s="281" t="s">
        <v>1056</v>
      </c>
    </row>
    <row r="1299" spans="1:12" hidden="1">
      <c r="A1299" s="291">
        <v>900</v>
      </c>
      <c r="B1299" s="292" t="s">
        <v>107</v>
      </c>
      <c r="C1299" s="292" t="s">
        <v>18</v>
      </c>
      <c r="D1299" s="292" t="s">
        <v>13</v>
      </c>
      <c r="E1299" s="292" t="s">
        <v>18</v>
      </c>
      <c r="F1299" s="272" t="s">
        <v>809</v>
      </c>
      <c r="G1299" s="272" t="s">
        <v>347</v>
      </c>
      <c r="H1299" s="272" t="s">
        <v>805</v>
      </c>
      <c r="I1299" s="272" t="s">
        <v>804</v>
      </c>
      <c r="J1299" s="272">
        <v>2024</v>
      </c>
      <c r="K1299" s="301">
        <v>56045</v>
      </c>
      <c r="L1299" s="281" t="s">
        <v>1056</v>
      </c>
    </row>
    <row r="1300" spans="1:12" hidden="1">
      <c r="A1300" s="291">
        <v>900</v>
      </c>
      <c r="B1300" s="292" t="s">
        <v>107</v>
      </c>
      <c r="C1300" s="292" t="s">
        <v>18</v>
      </c>
      <c r="D1300" s="292" t="s">
        <v>46</v>
      </c>
      <c r="E1300" s="292" t="s">
        <v>18</v>
      </c>
      <c r="F1300" s="272" t="s">
        <v>809</v>
      </c>
      <c r="G1300" s="272" t="s">
        <v>347</v>
      </c>
      <c r="H1300" s="272" t="s">
        <v>805</v>
      </c>
      <c r="I1300" s="272" t="s">
        <v>804</v>
      </c>
      <c r="J1300" s="272">
        <v>2024</v>
      </c>
      <c r="K1300" s="301">
        <v>3000</v>
      </c>
      <c r="L1300" s="281" t="s">
        <v>1056</v>
      </c>
    </row>
    <row r="1301" spans="1:12" hidden="1">
      <c r="A1301" s="291">
        <v>900</v>
      </c>
      <c r="B1301" s="292" t="s">
        <v>107</v>
      </c>
      <c r="C1301" s="292" t="s">
        <v>18</v>
      </c>
      <c r="D1301" s="292" t="s">
        <v>46</v>
      </c>
      <c r="E1301" s="292" t="s">
        <v>18</v>
      </c>
      <c r="F1301" s="272" t="s">
        <v>809</v>
      </c>
      <c r="G1301" s="272" t="s">
        <v>347</v>
      </c>
      <c r="H1301" s="272" t="s">
        <v>805</v>
      </c>
      <c r="I1301" s="272" t="s">
        <v>804</v>
      </c>
      <c r="J1301" s="272">
        <v>2024</v>
      </c>
      <c r="K1301" s="301">
        <v>45000</v>
      </c>
      <c r="L1301" s="281" t="s">
        <v>1056</v>
      </c>
    </row>
    <row r="1302" spans="1:12" hidden="1">
      <c r="A1302" s="291">
        <v>900</v>
      </c>
      <c r="B1302" s="292" t="s">
        <v>107</v>
      </c>
      <c r="C1302" s="292" t="s">
        <v>18</v>
      </c>
      <c r="D1302" s="292" t="s">
        <v>13</v>
      </c>
      <c r="E1302" s="292" t="s">
        <v>18</v>
      </c>
      <c r="F1302" s="272" t="s">
        <v>809</v>
      </c>
      <c r="G1302" s="272" t="s">
        <v>347</v>
      </c>
      <c r="H1302" s="272" t="s">
        <v>805</v>
      </c>
      <c r="I1302" s="272" t="s">
        <v>804</v>
      </c>
      <c r="J1302" s="272">
        <v>2024</v>
      </c>
      <c r="K1302" s="301">
        <v>7000</v>
      </c>
      <c r="L1302" s="281" t="s">
        <v>1056</v>
      </c>
    </row>
    <row r="1303" spans="1:12" hidden="1">
      <c r="A1303" s="291">
        <v>900</v>
      </c>
      <c r="B1303" s="292" t="s">
        <v>107</v>
      </c>
      <c r="C1303" s="292" t="s">
        <v>18</v>
      </c>
      <c r="D1303" s="292" t="s">
        <v>13</v>
      </c>
      <c r="E1303" s="292" t="s">
        <v>18</v>
      </c>
      <c r="F1303" s="272" t="s">
        <v>809</v>
      </c>
      <c r="G1303" s="272" t="s">
        <v>347</v>
      </c>
      <c r="H1303" s="272" t="s">
        <v>805</v>
      </c>
      <c r="I1303" s="272" t="s">
        <v>804</v>
      </c>
      <c r="J1303" s="272">
        <v>2024</v>
      </c>
      <c r="K1303" s="301">
        <v>8613</v>
      </c>
      <c r="L1303" s="281" t="s">
        <v>1056</v>
      </c>
    </row>
    <row r="1304" spans="1:12" ht="13.5" hidden="1" thickBot="1">
      <c r="A1304" s="291">
        <v>900</v>
      </c>
      <c r="B1304" s="313" t="s">
        <v>107</v>
      </c>
      <c r="C1304" s="313" t="s">
        <v>18</v>
      </c>
      <c r="D1304" s="313" t="s">
        <v>46</v>
      </c>
      <c r="E1304" s="313" t="s">
        <v>18</v>
      </c>
      <c r="F1304" s="314" t="s">
        <v>809</v>
      </c>
      <c r="G1304" s="314" t="s">
        <v>347</v>
      </c>
      <c r="H1304" s="314" t="s">
        <v>805</v>
      </c>
      <c r="I1304" s="314" t="s">
        <v>804</v>
      </c>
      <c r="J1304" s="314">
        <v>2024</v>
      </c>
      <c r="K1304" s="315">
        <v>100000</v>
      </c>
      <c r="L1304" s="316" t="s">
        <v>1056</v>
      </c>
    </row>
    <row r="1305" spans="1:12" hidden="1">
      <c r="A1305" s="298" t="s">
        <v>1254</v>
      </c>
      <c r="B1305" s="288" t="s">
        <v>323</v>
      </c>
      <c r="C1305" s="288" t="s">
        <v>18</v>
      </c>
      <c r="D1305" s="288" t="s">
        <v>18</v>
      </c>
      <c r="E1305" s="288" t="s">
        <v>305</v>
      </c>
      <c r="F1305" s="270" t="s">
        <v>809</v>
      </c>
      <c r="G1305" s="270" t="s">
        <v>347</v>
      </c>
      <c r="H1305" s="270" t="s">
        <v>805</v>
      </c>
      <c r="I1305" s="270" t="s">
        <v>804</v>
      </c>
      <c r="J1305" s="270">
        <v>2024</v>
      </c>
      <c r="K1305" s="304">
        <v>51221</v>
      </c>
      <c r="L1305" s="280" t="s">
        <v>1255</v>
      </c>
    </row>
    <row r="1306" spans="1:12" hidden="1">
      <c r="A1306" s="298" t="s">
        <v>1254</v>
      </c>
      <c r="B1306" s="288" t="s">
        <v>323</v>
      </c>
      <c r="C1306" s="288" t="s">
        <v>18</v>
      </c>
      <c r="D1306" s="288" t="s">
        <v>18</v>
      </c>
      <c r="E1306" s="288" t="s">
        <v>305</v>
      </c>
      <c r="F1306" s="270" t="s">
        <v>809</v>
      </c>
      <c r="G1306" s="270" t="s">
        <v>347</v>
      </c>
      <c r="H1306" s="270" t="s">
        <v>805</v>
      </c>
      <c r="I1306" s="270" t="s">
        <v>804</v>
      </c>
      <c r="J1306" s="270">
        <v>2024</v>
      </c>
      <c r="K1306" s="304">
        <v>6732</v>
      </c>
      <c r="L1306" s="280" t="s">
        <v>1256</v>
      </c>
    </row>
    <row r="1307" spans="1:12" hidden="1">
      <c r="A1307" s="298" t="s">
        <v>1254</v>
      </c>
      <c r="B1307" s="288" t="s">
        <v>323</v>
      </c>
      <c r="C1307" s="288" t="s">
        <v>18</v>
      </c>
      <c r="D1307" s="288" t="s">
        <v>18</v>
      </c>
      <c r="E1307" s="288" t="s">
        <v>305</v>
      </c>
      <c r="F1307" s="270" t="s">
        <v>809</v>
      </c>
      <c r="G1307" s="270" t="s">
        <v>347</v>
      </c>
      <c r="H1307" s="270" t="s">
        <v>805</v>
      </c>
      <c r="I1307" s="270" t="s">
        <v>804</v>
      </c>
      <c r="J1307" s="270">
        <v>2024</v>
      </c>
      <c r="K1307" s="304">
        <v>15000</v>
      </c>
      <c r="L1307" s="280" t="s">
        <v>1130</v>
      </c>
    </row>
    <row r="1308" spans="1:12" hidden="1">
      <c r="A1308" s="298" t="s">
        <v>251</v>
      </c>
      <c r="B1308" s="288" t="s">
        <v>314</v>
      </c>
      <c r="C1308" s="288" t="s">
        <v>18</v>
      </c>
      <c r="D1308" s="288" t="s">
        <v>18</v>
      </c>
      <c r="E1308" s="288" t="s">
        <v>305</v>
      </c>
      <c r="F1308" s="270" t="s">
        <v>809</v>
      </c>
      <c r="G1308" s="270" t="s">
        <v>347</v>
      </c>
      <c r="H1308" s="270" t="s">
        <v>805</v>
      </c>
      <c r="I1308" s="270" t="s">
        <v>804</v>
      </c>
      <c r="J1308" s="270">
        <v>2024</v>
      </c>
      <c r="K1308" s="304">
        <v>14000</v>
      </c>
      <c r="L1308" s="280" t="s">
        <v>1257</v>
      </c>
    </row>
    <row r="1309" spans="1:12" hidden="1">
      <c r="A1309" s="298" t="s">
        <v>251</v>
      </c>
      <c r="B1309" s="288" t="s">
        <v>323</v>
      </c>
      <c r="C1309" s="288" t="s">
        <v>18</v>
      </c>
      <c r="D1309" s="288" t="s">
        <v>18</v>
      </c>
      <c r="E1309" s="288" t="s">
        <v>849</v>
      </c>
      <c r="F1309" s="270" t="s">
        <v>809</v>
      </c>
      <c r="G1309" s="270" t="s">
        <v>347</v>
      </c>
      <c r="H1309" s="270" t="s">
        <v>805</v>
      </c>
      <c r="I1309" s="270" t="s">
        <v>804</v>
      </c>
      <c r="J1309" s="270">
        <v>2024</v>
      </c>
      <c r="K1309" s="304">
        <v>1000</v>
      </c>
      <c r="L1309" s="280" t="s">
        <v>1258</v>
      </c>
    </row>
    <row r="1310" spans="1:12" hidden="1">
      <c r="A1310" s="298" t="s">
        <v>251</v>
      </c>
      <c r="B1310" s="288" t="s">
        <v>314</v>
      </c>
      <c r="C1310" s="288" t="s">
        <v>18</v>
      </c>
      <c r="D1310" s="288" t="s">
        <v>18</v>
      </c>
      <c r="E1310" s="288" t="s">
        <v>305</v>
      </c>
      <c r="F1310" s="270" t="s">
        <v>809</v>
      </c>
      <c r="G1310" s="270" t="s">
        <v>347</v>
      </c>
      <c r="H1310" s="270" t="s">
        <v>805</v>
      </c>
      <c r="I1310" s="270" t="s">
        <v>804</v>
      </c>
      <c r="J1310" s="270">
        <v>2024</v>
      </c>
      <c r="K1310" s="304">
        <v>17000</v>
      </c>
      <c r="L1310" s="280" t="s">
        <v>1259</v>
      </c>
    </row>
    <row r="1311" spans="1:12" hidden="1">
      <c r="A1311" s="298" t="s">
        <v>251</v>
      </c>
      <c r="B1311" s="288" t="s">
        <v>323</v>
      </c>
      <c r="C1311" s="288" t="s">
        <v>18</v>
      </c>
      <c r="D1311" s="288" t="s">
        <v>18</v>
      </c>
      <c r="E1311" s="288" t="s">
        <v>849</v>
      </c>
      <c r="F1311" s="270" t="s">
        <v>809</v>
      </c>
      <c r="G1311" s="270" t="s">
        <v>347</v>
      </c>
      <c r="H1311" s="270" t="s">
        <v>805</v>
      </c>
      <c r="I1311" s="270" t="s">
        <v>804</v>
      </c>
      <c r="J1311" s="270">
        <v>2024</v>
      </c>
      <c r="K1311" s="304">
        <v>808</v>
      </c>
      <c r="L1311" s="280" t="s">
        <v>1260</v>
      </c>
    </row>
    <row r="1312" spans="1:12" hidden="1">
      <c r="A1312" s="298" t="s">
        <v>1641</v>
      </c>
      <c r="B1312" s="288" t="s">
        <v>323</v>
      </c>
      <c r="C1312" s="288" t="s">
        <v>1410</v>
      </c>
      <c r="D1312" s="288" t="s">
        <v>18</v>
      </c>
      <c r="E1312" s="288" t="s">
        <v>813</v>
      </c>
      <c r="F1312" s="270" t="s">
        <v>809</v>
      </c>
      <c r="G1312" s="270" t="s">
        <v>347</v>
      </c>
      <c r="H1312" s="270" t="s">
        <v>805</v>
      </c>
      <c r="I1312" s="270" t="s">
        <v>804</v>
      </c>
      <c r="J1312" s="270">
        <v>2024</v>
      </c>
      <c r="K1312" s="304">
        <v>1591</v>
      </c>
      <c r="L1312" s="280" t="s">
        <v>1642</v>
      </c>
    </row>
    <row r="1313" spans="1:12" hidden="1">
      <c r="A1313" s="298" t="s">
        <v>1641</v>
      </c>
      <c r="B1313" s="288" t="s">
        <v>323</v>
      </c>
      <c r="C1313" s="288" t="s">
        <v>1411</v>
      </c>
      <c r="D1313" s="288" t="s">
        <v>18</v>
      </c>
      <c r="E1313" s="288" t="s">
        <v>813</v>
      </c>
      <c r="F1313" s="270" t="s">
        <v>809</v>
      </c>
      <c r="G1313" s="270" t="s">
        <v>347</v>
      </c>
      <c r="H1313" s="270" t="s">
        <v>805</v>
      </c>
      <c r="I1313" s="270" t="s">
        <v>804</v>
      </c>
      <c r="J1313" s="270">
        <v>2024</v>
      </c>
      <c r="K1313" s="304">
        <v>3440</v>
      </c>
      <c r="L1313" s="280" t="s">
        <v>1642</v>
      </c>
    </row>
    <row r="1314" spans="1:12" hidden="1">
      <c r="A1314" s="298" t="s">
        <v>1641</v>
      </c>
      <c r="B1314" s="288" t="s">
        <v>323</v>
      </c>
      <c r="C1314" s="288" t="s">
        <v>1412</v>
      </c>
      <c r="D1314" s="288" t="s">
        <v>18</v>
      </c>
      <c r="E1314" s="288" t="s">
        <v>813</v>
      </c>
      <c r="F1314" s="270" t="s">
        <v>809</v>
      </c>
      <c r="G1314" s="270" t="s">
        <v>347</v>
      </c>
      <c r="H1314" s="270" t="s">
        <v>805</v>
      </c>
      <c r="I1314" s="270" t="s">
        <v>804</v>
      </c>
      <c r="J1314" s="270">
        <v>2024</v>
      </c>
      <c r="K1314" s="304">
        <v>860</v>
      </c>
      <c r="L1314" s="280" t="s">
        <v>1642</v>
      </c>
    </row>
    <row r="1315" spans="1:12" hidden="1">
      <c r="A1315" s="298" t="s">
        <v>1641</v>
      </c>
      <c r="B1315" s="288" t="s">
        <v>323</v>
      </c>
      <c r="C1315" s="288" t="s">
        <v>1413</v>
      </c>
      <c r="D1315" s="288" t="s">
        <v>18</v>
      </c>
      <c r="E1315" s="288" t="s">
        <v>813</v>
      </c>
      <c r="F1315" s="270" t="s">
        <v>809</v>
      </c>
      <c r="G1315" s="270" t="s">
        <v>347</v>
      </c>
      <c r="H1315" s="270" t="s">
        <v>805</v>
      </c>
      <c r="I1315" s="270" t="s">
        <v>804</v>
      </c>
      <c r="J1315" s="270">
        <v>2024</v>
      </c>
      <c r="K1315" s="304">
        <v>9683.6</v>
      </c>
      <c r="L1315" s="280" t="s">
        <v>1337</v>
      </c>
    </row>
    <row r="1316" spans="1:12" hidden="1">
      <c r="A1316" s="298" t="s">
        <v>1641</v>
      </c>
      <c r="B1316" s="288" t="s">
        <v>323</v>
      </c>
      <c r="C1316" s="288" t="s">
        <v>1414</v>
      </c>
      <c r="D1316" s="288" t="s">
        <v>18</v>
      </c>
      <c r="E1316" s="288" t="s">
        <v>813</v>
      </c>
      <c r="F1316" s="270" t="s">
        <v>809</v>
      </c>
      <c r="G1316" s="270" t="s">
        <v>347</v>
      </c>
      <c r="H1316" s="270" t="s">
        <v>805</v>
      </c>
      <c r="I1316" s="270" t="s">
        <v>804</v>
      </c>
      <c r="J1316" s="270">
        <v>2024</v>
      </c>
      <c r="K1316" s="304">
        <v>2580</v>
      </c>
      <c r="L1316" s="280" t="s">
        <v>1338</v>
      </c>
    </row>
    <row r="1317" spans="1:12" hidden="1">
      <c r="A1317" s="298" t="s">
        <v>1641</v>
      </c>
      <c r="B1317" s="288" t="s">
        <v>323</v>
      </c>
      <c r="C1317" s="288" t="s">
        <v>1415</v>
      </c>
      <c r="D1317" s="288" t="s">
        <v>18</v>
      </c>
      <c r="E1317" s="288" t="s">
        <v>813</v>
      </c>
      <c r="F1317" s="270" t="s">
        <v>809</v>
      </c>
      <c r="G1317" s="270" t="s">
        <v>347</v>
      </c>
      <c r="H1317" s="270" t="s">
        <v>805</v>
      </c>
      <c r="I1317" s="270" t="s">
        <v>804</v>
      </c>
      <c r="J1317" s="270">
        <v>2024</v>
      </c>
      <c r="K1317" s="304">
        <v>3440</v>
      </c>
      <c r="L1317" s="280" t="s">
        <v>1643</v>
      </c>
    </row>
    <row r="1318" spans="1:12" hidden="1">
      <c r="A1318" s="298" t="s">
        <v>1641</v>
      </c>
      <c r="B1318" s="288" t="s">
        <v>323</v>
      </c>
      <c r="C1318" s="288" t="s">
        <v>1416</v>
      </c>
      <c r="D1318" s="288" t="s">
        <v>18</v>
      </c>
      <c r="E1318" s="288" t="s">
        <v>813</v>
      </c>
      <c r="F1318" s="270" t="s">
        <v>809</v>
      </c>
      <c r="G1318" s="270" t="s">
        <v>347</v>
      </c>
      <c r="H1318" s="270" t="s">
        <v>805</v>
      </c>
      <c r="I1318" s="270" t="s">
        <v>804</v>
      </c>
      <c r="J1318" s="270">
        <v>2024</v>
      </c>
      <c r="K1318" s="304">
        <v>1277.96</v>
      </c>
      <c r="L1318" s="280" t="s">
        <v>1339</v>
      </c>
    </row>
    <row r="1319" spans="1:12" hidden="1">
      <c r="A1319" s="298" t="s">
        <v>1641</v>
      </c>
      <c r="B1319" s="288" t="s">
        <v>323</v>
      </c>
      <c r="C1319" s="288" t="s">
        <v>1417</v>
      </c>
      <c r="D1319" s="288" t="s">
        <v>18</v>
      </c>
      <c r="E1319" s="288" t="s">
        <v>813</v>
      </c>
      <c r="F1319" s="270" t="s">
        <v>809</v>
      </c>
      <c r="G1319" s="270" t="s">
        <v>347</v>
      </c>
      <c r="H1319" s="270" t="s">
        <v>805</v>
      </c>
      <c r="I1319" s="270" t="s">
        <v>804</v>
      </c>
      <c r="J1319" s="270">
        <v>2024</v>
      </c>
      <c r="K1319" s="304">
        <v>860</v>
      </c>
      <c r="L1319" s="280" t="s">
        <v>1644</v>
      </c>
    </row>
    <row r="1320" spans="1:12" hidden="1">
      <c r="A1320" s="298" t="s">
        <v>1641</v>
      </c>
      <c r="B1320" s="288" t="s">
        <v>323</v>
      </c>
      <c r="C1320" s="288" t="s">
        <v>1418</v>
      </c>
      <c r="D1320" s="288" t="s">
        <v>18</v>
      </c>
      <c r="E1320" s="288" t="s">
        <v>813</v>
      </c>
      <c r="F1320" s="270" t="s">
        <v>809</v>
      </c>
      <c r="G1320" s="270" t="s">
        <v>347</v>
      </c>
      <c r="H1320" s="270" t="s">
        <v>805</v>
      </c>
      <c r="I1320" s="270" t="s">
        <v>804</v>
      </c>
      <c r="J1320" s="270">
        <v>2024</v>
      </c>
      <c r="K1320" s="304">
        <v>12900</v>
      </c>
      <c r="L1320" s="280" t="s">
        <v>1340</v>
      </c>
    </row>
    <row r="1321" spans="1:12" hidden="1">
      <c r="A1321" s="297" t="s">
        <v>1254</v>
      </c>
      <c r="B1321" s="290" t="s">
        <v>107</v>
      </c>
      <c r="C1321" s="290" t="s">
        <v>18</v>
      </c>
      <c r="D1321" s="290" t="s">
        <v>46</v>
      </c>
      <c r="E1321" s="290" t="s">
        <v>18</v>
      </c>
      <c r="F1321" s="271" t="s">
        <v>1095</v>
      </c>
      <c r="G1321" s="271" t="s">
        <v>347</v>
      </c>
      <c r="H1321" s="271" t="s">
        <v>805</v>
      </c>
      <c r="I1321" s="271" t="s">
        <v>804</v>
      </c>
      <c r="J1321" s="271">
        <v>2024</v>
      </c>
      <c r="K1321" s="300">
        <v>25000</v>
      </c>
      <c r="L1321" s="282" t="s">
        <v>1057</v>
      </c>
    </row>
    <row r="1322" spans="1:12" hidden="1">
      <c r="A1322" s="297" t="s">
        <v>1645</v>
      </c>
      <c r="B1322" s="290" t="s">
        <v>107</v>
      </c>
      <c r="C1322" s="290" t="s">
        <v>18</v>
      </c>
      <c r="D1322" s="290" t="s">
        <v>46</v>
      </c>
      <c r="E1322" s="290" t="s">
        <v>18</v>
      </c>
      <c r="F1322" s="271" t="s">
        <v>1095</v>
      </c>
      <c r="G1322" s="271" t="s">
        <v>347</v>
      </c>
      <c r="H1322" s="271" t="s">
        <v>805</v>
      </c>
      <c r="I1322" s="271" t="s">
        <v>804</v>
      </c>
      <c r="J1322" s="271">
        <v>2024</v>
      </c>
      <c r="K1322" s="300">
        <v>25000</v>
      </c>
      <c r="L1322" s="282" t="s">
        <v>1057</v>
      </c>
    </row>
    <row r="1323" spans="1:12" hidden="1">
      <c r="A1323" s="297" t="s">
        <v>251</v>
      </c>
      <c r="B1323" s="290" t="s">
        <v>107</v>
      </c>
      <c r="C1323" s="290" t="s">
        <v>18</v>
      </c>
      <c r="D1323" s="290" t="s">
        <v>13</v>
      </c>
      <c r="E1323" s="290" t="s">
        <v>18</v>
      </c>
      <c r="F1323" s="271" t="s">
        <v>1095</v>
      </c>
      <c r="G1323" s="271" t="s">
        <v>347</v>
      </c>
      <c r="H1323" s="271" t="s">
        <v>805</v>
      </c>
      <c r="I1323" s="271" t="s">
        <v>804</v>
      </c>
      <c r="J1323" s="271">
        <v>2024</v>
      </c>
      <c r="K1323" s="300">
        <v>30000</v>
      </c>
      <c r="L1323" s="282" t="s">
        <v>1057</v>
      </c>
    </row>
    <row r="1324" spans="1:12" hidden="1">
      <c r="A1324" s="297" t="s">
        <v>251</v>
      </c>
      <c r="B1324" s="290" t="s">
        <v>273</v>
      </c>
      <c r="C1324" s="290" t="s">
        <v>18</v>
      </c>
      <c r="D1324" s="290" t="s">
        <v>13</v>
      </c>
      <c r="E1324" s="290" t="s">
        <v>18</v>
      </c>
      <c r="F1324" s="271" t="s">
        <v>1095</v>
      </c>
      <c r="G1324" s="271" t="s">
        <v>347</v>
      </c>
      <c r="H1324" s="271" t="s">
        <v>805</v>
      </c>
      <c r="I1324" s="271" t="s">
        <v>804</v>
      </c>
      <c r="J1324" s="271">
        <v>2024</v>
      </c>
      <c r="K1324" s="344">
        <v>15000</v>
      </c>
      <c r="L1324" s="282" t="s">
        <v>1057</v>
      </c>
    </row>
    <row r="1325" spans="1:12" hidden="1">
      <c r="A1325" s="297" t="s">
        <v>1646</v>
      </c>
      <c r="B1325" s="290" t="s">
        <v>107</v>
      </c>
      <c r="C1325" s="290" t="s">
        <v>18</v>
      </c>
      <c r="D1325" s="290" t="s">
        <v>13</v>
      </c>
      <c r="E1325" s="290" t="s">
        <v>18</v>
      </c>
      <c r="F1325" s="271" t="s">
        <v>1095</v>
      </c>
      <c r="G1325" s="271" t="s">
        <v>347</v>
      </c>
      <c r="H1325" s="271" t="s">
        <v>805</v>
      </c>
      <c r="I1325" s="271" t="s">
        <v>804</v>
      </c>
      <c r="J1325" s="271">
        <v>2024</v>
      </c>
      <c r="K1325" s="300">
        <v>154164</v>
      </c>
      <c r="L1325" s="282" t="s">
        <v>1057</v>
      </c>
    </row>
    <row r="1326" spans="1:12" hidden="1">
      <c r="A1326" s="297" t="s">
        <v>1646</v>
      </c>
      <c r="B1326" s="290" t="s">
        <v>273</v>
      </c>
      <c r="C1326" s="290" t="s">
        <v>18</v>
      </c>
      <c r="D1326" s="290" t="s">
        <v>13</v>
      </c>
      <c r="E1326" s="290" t="s">
        <v>18</v>
      </c>
      <c r="F1326" s="271" t="s">
        <v>1095</v>
      </c>
      <c r="G1326" s="271" t="s">
        <v>347</v>
      </c>
      <c r="H1326" s="271" t="s">
        <v>805</v>
      </c>
      <c r="I1326" s="271" t="s">
        <v>804</v>
      </c>
      <c r="J1326" s="271">
        <v>2024</v>
      </c>
      <c r="K1326" s="344">
        <v>15000</v>
      </c>
      <c r="L1326" s="282" t="s">
        <v>1057</v>
      </c>
    </row>
    <row r="1327" spans="1:12" hidden="1">
      <c r="A1327" s="297" t="s">
        <v>1647</v>
      </c>
      <c r="B1327" s="290" t="s">
        <v>295</v>
      </c>
      <c r="C1327" s="290" t="s">
        <v>18</v>
      </c>
      <c r="D1327" s="290" t="s">
        <v>13</v>
      </c>
      <c r="E1327" s="290" t="s">
        <v>18</v>
      </c>
      <c r="F1327" s="271" t="s">
        <v>1095</v>
      </c>
      <c r="G1327" s="271" t="s">
        <v>347</v>
      </c>
      <c r="H1327" s="271" t="s">
        <v>805</v>
      </c>
      <c r="I1327" s="271" t="s">
        <v>804</v>
      </c>
      <c r="J1327" s="271">
        <v>2024</v>
      </c>
      <c r="K1327" s="300">
        <v>45000</v>
      </c>
      <c r="L1327" s="282" t="s">
        <v>1057</v>
      </c>
    </row>
    <row r="1328" spans="1:12" hidden="1">
      <c r="A1328" s="297" t="s">
        <v>1641</v>
      </c>
      <c r="B1328" s="290" t="s">
        <v>107</v>
      </c>
      <c r="C1328" s="290" t="s">
        <v>1419</v>
      </c>
      <c r="D1328" s="290" t="s">
        <v>46</v>
      </c>
      <c r="E1328" s="290" t="s">
        <v>18</v>
      </c>
      <c r="F1328" s="271" t="s">
        <v>1095</v>
      </c>
      <c r="G1328" s="271" t="s">
        <v>347</v>
      </c>
      <c r="H1328" s="271" t="s">
        <v>805</v>
      </c>
      <c r="I1328" s="271" t="s">
        <v>804</v>
      </c>
      <c r="J1328" s="271">
        <v>2024</v>
      </c>
      <c r="K1328" s="300">
        <v>22659</v>
      </c>
      <c r="L1328" s="282" t="s">
        <v>1057</v>
      </c>
    </row>
    <row r="1329" spans="1:12" hidden="1">
      <c r="A1329" s="297" t="s">
        <v>1641</v>
      </c>
      <c r="B1329" s="290" t="s">
        <v>273</v>
      </c>
      <c r="C1329" s="290" t="s">
        <v>1419</v>
      </c>
      <c r="D1329" s="290" t="s">
        <v>46</v>
      </c>
      <c r="E1329" s="290" t="s">
        <v>18</v>
      </c>
      <c r="F1329" s="271" t="s">
        <v>1095</v>
      </c>
      <c r="G1329" s="271" t="s">
        <v>347</v>
      </c>
      <c r="H1329" s="271" t="s">
        <v>805</v>
      </c>
      <c r="I1329" s="271" t="s">
        <v>804</v>
      </c>
      <c r="J1329" s="271">
        <v>2024</v>
      </c>
      <c r="K1329" s="344">
        <v>5632</v>
      </c>
      <c r="L1329" s="282" t="s">
        <v>1057</v>
      </c>
    </row>
    <row r="1330" spans="1:12" hidden="1">
      <c r="A1330" s="291">
        <v>900</v>
      </c>
      <c r="B1330" s="292" t="s">
        <v>107</v>
      </c>
      <c r="C1330" s="292" t="s">
        <v>18</v>
      </c>
      <c r="D1330" s="292" t="s">
        <v>46</v>
      </c>
      <c r="E1330" s="292" t="s">
        <v>18</v>
      </c>
      <c r="F1330" s="272" t="s">
        <v>809</v>
      </c>
      <c r="G1330" s="272" t="s">
        <v>347</v>
      </c>
      <c r="H1330" s="272" t="s">
        <v>805</v>
      </c>
      <c r="I1330" s="272" t="s">
        <v>804</v>
      </c>
      <c r="J1330" s="272">
        <v>2024</v>
      </c>
      <c r="K1330" s="301">
        <v>25000</v>
      </c>
      <c r="L1330" s="281" t="s">
        <v>1057</v>
      </c>
    </row>
    <row r="1331" spans="1:12" hidden="1">
      <c r="A1331" s="291">
        <v>900</v>
      </c>
      <c r="B1331" s="292" t="s">
        <v>107</v>
      </c>
      <c r="C1331" s="292" t="s">
        <v>18</v>
      </c>
      <c r="D1331" s="292" t="s">
        <v>46</v>
      </c>
      <c r="E1331" s="292" t="s">
        <v>18</v>
      </c>
      <c r="F1331" s="272" t="s">
        <v>809</v>
      </c>
      <c r="G1331" s="272" t="s">
        <v>347</v>
      </c>
      <c r="H1331" s="272" t="s">
        <v>805</v>
      </c>
      <c r="I1331" s="272" t="s">
        <v>804</v>
      </c>
      <c r="J1331" s="272">
        <v>2024</v>
      </c>
      <c r="K1331" s="301">
        <v>25000</v>
      </c>
      <c r="L1331" s="281" t="s">
        <v>1057</v>
      </c>
    </row>
    <row r="1332" spans="1:12" hidden="1">
      <c r="A1332" s="291">
        <v>900</v>
      </c>
      <c r="B1332" s="292" t="s">
        <v>107</v>
      </c>
      <c r="C1332" s="292" t="s">
        <v>18</v>
      </c>
      <c r="D1332" s="292" t="s">
        <v>13</v>
      </c>
      <c r="E1332" s="292" t="s">
        <v>18</v>
      </c>
      <c r="F1332" s="272" t="s">
        <v>809</v>
      </c>
      <c r="G1332" s="272" t="s">
        <v>347</v>
      </c>
      <c r="H1332" s="272" t="s">
        <v>805</v>
      </c>
      <c r="I1332" s="272" t="s">
        <v>804</v>
      </c>
      <c r="J1332" s="272">
        <v>2024</v>
      </c>
      <c r="K1332" s="301">
        <v>30000</v>
      </c>
      <c r="L1332" s="281" t="s">
        <v>1057</v>
      </c>
    </row>
    <row r="1333" spans="1:12">
      <c r="A1333" s="291">
        <v>900</v>
      </c>
      <c r="B1333" s="292" t="s">
        <v>273</v>
      </c>
      <c r="C1333" s="292" t="s">
        <v>18</v>
      </c>
      <c r="D1333" s="292" t="s">
        <v>13</v>
      </c>
      <c r="E1333" s="292" t="s">
        <v>18</v>
      </c>
      <c r="F1333" s="272" t="s">
        <v>809</v>
      </c>
      <c r="G1333" s="272" t="s">
        <v>347</v>
      </c>
      <c r="H1333" s="272" t="s">
        <v>805</v>
      </c>
      <c r="I1333" s="272" t="s">
        <v>804</v>
      </c>
      <c r="J1333" s="272">
        <v>2024</v>
      </c>
      <c r="K1333" s="301">
        <v>15000</v>
      </c>
      <c r="L1333" s="281" t="s">
        <v>1057</v>
      </c>
    </row>
    <row r="1334" spans="1:12" hidden="1">
      <c r="A1334" s="291">
        <v>900</v>
      </c>
      <c r="B1334" s="292" t="s">
        <v>107</v>
      </c>
      <c r="C1334" s="292" t="s">
        <v>18</v>
      </c>
      <c r="D1334" s="292" t="s">
        <v>13</v>
      </c>
      <c r="E1334" s="292" t="s">
        <v>18</v>
      </c>
      <c r="F1334" s="272" t="s">
        <v>809</v>
      </c>
      <c r="G1334" s="272" t="s">
        <v>347</v>
      </c>
      <c r="H1334" s="272" t="s">
        <v>805</v>
      </c>
      <c r="I1334" s="272" t="s">
        <v>804</v>
      </c>
      <c r="J1334" s="272">
        <v>2024</v>
      </c>
      <c r="K1334" s="301">
        <v>154164</v>
      </c>
      <c r="L1334" s="281" t="s">
        <v>1057</v>
      </c>
    </row>
    <row r="1335" spans="1:12">
      <c r="A1335" s="291">
        <v>900</v>
      </c>
      <c r="B1335" s="292" t="s">
        <v>273</v>
      </c>
      <c r="C1335" s="292" t="s">
        <v>18</v>
      </c>
      <c r="D1335" s="292" t="s">
        <v>13</v>
      </c>
      <c r="E1335" s="292" t="s">
        <v>18</v>
      </c>
      <c r="F1335" s="272" t="s">
        <v>809</v>
      </c>
      <c r="G1335" s="272" t="s">
        <v>347</v>
      </c>
      <c r="H1335" s="272" t="s">
        <v>805</v>
      </c>
      <c r="I1335" s="272" t="s">
        <v>804</v>
      </c>
      <c r="J1335" s="272">
        <v>2024</v>
      </c>
      <c r="K1335" s="301">
        <v>15000</v>
      </c>
      <c r="L1335" s="281" t="s">
        <v>1057</v>
      </c>
    </row>
    <row r="1336" spans="1:12" hidden="1">
      <c r="A1336" s="291">
        <v>900</v>
      </c>
      <c r="B1336" s="292" t="s">
        <v>295</v>
      </c>
      <c r="C1336" s="292" t="s">
        <v>18</v>
      </c>
      <c r="D1336" s="292" t="s">
        <v>13</v>
      </c>
      <c r="E1336" s="292" t="s">
        <v>18</v>
      </c>
      <c r="F1336" s="272" t="s">
        <v>809</v>
      </c>
      <c r="G1336" s="272" t="s">
        <v>347</v>
      </c>
      <c r="H1336" s="272" t="s">
        <v>805</v>
      </c>
      <c r="I1336" s="272" t="s">
        <v>804</v>
      </c>
      <c r="J1336" s="272">
        <v>2024</v>
      </c>
      <c r="K1336" s="301">
        <v>45000</v>
      </c>
      <c r="L1336" s="281" t="s">
        <v>1057</v>
      </c>
    </row>
    <row r="1337" spans="1:12" hidden="1">
      <c r="A1337" s="291">
        <v>900</v>
      </c>
      <c r="B1337" s="292" t="s">
        <v>107</v>
      </c>
      <c r="C1337" s="292" t="s">
        <v>1419</v>
      </c>
      <c r="D1337" s="292" t="s">
        <v>46</v>
      </c>
      <c r="E1337" s="292" t="s">
        <v>18</v>
      </c>
      <c r="F1337" s="272" t="s">
        <v>809</v>
      </c>
      <c r="G1337" s="272" t="s">
        <v>347</v>
      </c>
      <c r="H1337" s="272" t="s">
        <v>805</v>
      </c>
      <c r="I1337" s="272" t="s">
        <v>804</v>
      </c>
      <c r="J1337" s="272">
        <v>2024</v>
      </c>
      <c r="K1337" s="301">
        <v>22659</v>
      </c>
      <c r="L1337" s="281" t="s">
        <v>1057</v>
      </c>
    </row>
    <row r="1338" spans="1:12" ht="13.5" thickBot="1">
      <c r="A1338" s="291">
        <v>900</v>
      </c>
      <c r="B1338" s="313" t="s">
        <v>273</v>
      </c>
      <c r="C1338" s="313" t="s">
        <v>1419</v>
      </c>
      <c r="D1338" s="313" t="s">
        <v>46</v>
      </c>
      <c r="E1338" s="313" t="s">
        <v>18</v>
      </c>
      <c r="F1338" s="314" t="s">
        <v>809</v>
      </c>
      <c r="G1338" s="314" t="s">
        <v>347</v>
      </c>
      <c r="H1338" s="314" t="s">
        <v>805</v>
      </c>
      <c r="I1338" s="314" t="s">
        <v>804</v>
      </c>
      <c r="J1338" s="314">
        <v>2024</v>
      </c>
      <c r="K1338" s="315">
        <v>5632</v>
      </c>
      <c r="L1338" s="316" t="s">
        <v>1057</v>
      </c>
    </row>
    <row r="1339" spans="1:12" hidden="1">
      <c r="A1339" s="298" t="s">
        <v>1648</v>
      </c>
      <c r="B1339" s="288" t="s">
        <v>323</v>
      </c>
      <c r="C1339" s="288" t="s">
        <v>18</v>
      </c>
      <c r="D1339" s="288" t="s">
        <v>18</v>
      </c>
      <c r="E1339" s="288" t="s">
        <v>305</v>
      </c>
      <c r="F1339" s="270" t="s">
        <v>809</v>
      </c>
      <c r="G1339" s="270" t="s">
        <v>347</v>
      </c>
      <c r="H1339" s="270" t="s">
        <v>805</v>
      </c>
      <c r="I1339" s="270" t="s">
        <v>804</v>
      </c>
      <c r="J1339" s="270">
        <v>2024</v>
      </c>
      <c r="K1339" s="304">
        <v>67000</v>
      </c>
      <c r="L1339" s="280" t="s">
        <v>1261</v>
      </c>
    </row>
    <row r="1340" spans="1:12" hidden="1">
      <c r="A1340" s="298" t="s">
        <v>1648</v>
      </c>
      <c r="B1340" s="288" t="s">
        <v>323</v>
      </c>
      <c r="C1340" s="288" t="s">
        <v>18</v>
      </c>
      <c r="D1340" s="288" t="s">
        <v>18</v>
      </c>
      <c r="E1340" s="288" t="s">
        <v>305</v>
      </c>
      <c r="F1340" s="270" t="s">
        <v>809</v>
      </c>
      <c r="G1340" s="270" t="s">
        <v>347</v>
      </c>
      <c r="H1340" s="270" t="s">
        <v>805</v>
      </c>
      <c r="I1340" s="270" t="s">
        <v>804</v>
      </c>
      <c r="J1340" s="270">
        <v>2024</v>
      </c>
      <c r="K1340" s="304">
        <v>56000</v>
      </c>
      <c r="L1340" s="280" t="s">
        <v>1262</v>
      </c>
    </row>
    <row r="1341" spans="1:12" hidden="1">
      <c r="A1341" s="298" t="s">
        <v>1648</v>
      </c>
      <c r="B1341" s="288" t="s">
        <v>323</v>
      </c>
      <c r="C1341" s="288" t="s">
        <v>18</v>
      </c>
      <c r="D1341" s="288" t="s">
        <v>18</v>
      </c>
      <c r="E1341" s="288" t="s">
        <v>305</v>
      </c>
      <c r="F1341" s="270" t="s">
        <v>809</v>
      </c>
      <c r="G1341" s="270" t="s">
        <v>347</v>
      </c>
      <c r="H1341" s="270" t="s">
        <v>805</v>
      </c>
      <c r="I1341" s="270" t="s">
        <v>804</v>
      </c>
      <c r="J1341" s="270">
        <v>2024</v>
      </c>
      <c r="K1341" s="304">
        <v>305000</v>
      </c>
      <c r="L1341" s="280" t="s">
        <v>1263</v>
      </c>
    </row>
    <row r="1342" spans="1:12" hidden="1">
      <c r="A1342" s="298" t="s">
        <v>1648</v>
      </c>
      <c r="B1342" s="288" t="s">
        <v>323</v>
      </c>
      <c r="C1342" s="288" t="s">
        <v>18</v>
      </c>
      <c r="D1342" s="288" t="s">
        <v>18</v>
      </c>
      <c r="E1342" s="288" t="s">
        <v>305</v>
      </c>
      <c r="F1342" s="270" t="s">
        <v>809</v>
      </c>
      <c r="G1342" s="270" t="s">
        <v>347</v>
      </c>
      <c r="H1342" s="270" t="s">
        <v>805</v>
      </c>
      <c r="I1342" s="270" t="s">
        <v>804</v>
      </c>
      <c r="J1342" s="270">
        <v>2024</v>
      </c>
      <c r="K1342" s="304">
        <v>482000</v>
      </c>
      <c r="L1342" s="280" t="s">
        <v>1264</v>
      </c>
    </row>
    <row r="1343" spans="1:12" hidden="1">
      <c r="A1343" s="298" t="s">
        <v>1649</v>
      </c>
      <c r="B1343" s="288" t="s">
        <v>323</v>
      </c>
      <c r="C1343" s="288" t="s">
        <v>18</v>
      </c>
      <c r="D1343" s="288" t="s">
        <v>18</v>
      </c>
      <c r="E1343" s="288" t="s">
        <v>305</v>
      </c>
      <c r="F1343" s="270" t="s">
        <v>809</v>
      </c>
      <c r="G1343" s="270" t="s">
        <v>347</v>
      </c>
      <c r="H1343" s="270" t="s">
        <v>805</v>
      </c>
      <c r="I1343" s="270" t="s">
        <v>804</v>
      </c>
      <c r="J1343" s="270">
        <v>2024</v>
      </c>
      <c r="K1343" s="304">
        <v>47000</v>
      </c>
      <c r="L1343" s="280" t="s">
        <v>1265</v>
      </c>
    </row>
    <row r="1344" spans="1:12" hidden="1">
      <c r="A1344" s="298" t="s">
        <v>1650</v>
      </c>
      <c r="B1344" s="288" t="s">
        <v>323</v>
      </c>
      <c r="C1344" s="288" t="s">
        <v>18</v>
      </c>
      <c r="D1344" s="288" t="s">
        <v>18</v>
      </c>
      <c r="E1344" s="288" t="s">
        <v>305</v>
      </c>
      <c r="F1344" s="270" t="s">
        <v>809</v>
      </c>
      <c r="G1344" s="270" t="s">
        <v>347</v>
      </c>
      <c r="H1344" s="270" t="s">
        <v>805</v>
      </c>
      <c r="I1344" s="270" t="s">
        <v>804</v>
      </c>
      <c r="J1344" s="270">
        <v>2024</v>
      </c>
      <c r="K1344" s="304">
        <v>71000</v>
      </c>
      <c r="L1344" s="280" t="s">
        <v>1266</v>
      </c>
    </row>
    <row r="1345" spans="1:12" hidden="1">
      <c r="A1345" s="298" t="s">
        <v>1651</v>
      </c>
      <c r="B1345" s="288" t="s">
        <v>323</v>
      </c>
      <c r="C1345" s="288" t="s">
        <v>18</v>
      </c>
      <c r="D1345" s="288" t="s">
        <v>18</v>
      </c>
      <c r="E1345" s="288" t="s">
        <v>305</v>
      </c>
      <c r="F1345" s="270" t="s">
        <v>809</v>
      </c>
      <c r="G1345" s="270" t="s">
        <v>347</v>
      </c>
      <c r="H1345" s="270" t="s">
        <v>805</v>
      </c>
      <c r="I1345" s="270" t="s">
        <v>804</v>
      </c>
      <c r="J1345" s="270">
        <v>2024</v>
      </c>
      <c r="K1345" s="304">
        <v>105000</v>
      </c>
      <c r="L1345" s="280" t="s">
        <v>1267</v>
      </c>
    </row>
    <row r="1346" spans="1:12" hidden="1">
      <c r="A1346" s="298" t="s">
        <v>1652</v>
      </c>
      <c r="B1346" s="288" t="s">
        <v>323</v>
      </c>
      <c r="C1346" s="288" t="s">
        <v>18</v>
      </c>
      <c r="D1346" s="288" t="s">
        <v>18</v>
      </c>
      <c r="E1346" s="288" t="s">
        <v>305</v>
      </c>
      <c r="F1346" s="270" t="s">
        <v>809</v>
      </c>
      <c r="G1346" s="270" t="s">
        <v>347</v>
      </c>
      <c r="H1346" s="270" t="s">
        <v>805</v>
      </c>
      <c r="I1346" s="270" t="s">
        <v>804</v>
      </c>
      <c r="J1346" s="270">
        <v>2024</v>
      </c>
      <c r="K1346" s="304">
        <v>482000</v>
      </c>
      <c r="L1346" s="280" t="s">
        <v>1268</v>
      </c>
    </row>
    <row r="1347" spans="1:12" hidden="1">
      <c r="A1347" s="298" t="s">
        <v>1653</v>
      </c>
      <c r="B1347" s="288" t="s">
        <v>323</v>
      </c>
      <c r="C1347" s="288" t="s">
        <v>18</v>
      </c>
      <c r="D1347" s="288" t="s">
        <v>18</v>
      </c>
      <c r="E1347" s="288" t="s">
        <v>305</v>
      </c>
      <c r="F1347" s="270" t="s">
        <v>809</v>
      </c>
      <c r="G1347" s="270" t="s">
        <v>347</v>
      </c>
      <c r="H1347" s="270" t="s">
        <v>805</v>
      </c>
      <c r="I1347" s="270" t="s">
        <v>804</v>
      </c>
      <c r="J1347" s="270">
        <v>2024</v>
      </c>
      <c r="K1347" s="304">
        <v>86000</v>
      </c>
      <c r="L1347" s="280" t="s">
        <v>1269</v>
      </c>
    </row>
    <row r="1348" spans="1:12" hidden="1">
      <c r="A1348" s="298" t="s">
        <v>1654</v>
      </c>
      <c r="B1348" s="288" t="s">
        <v>323</v>
      </c>
      <c r="C1348" s="288" t="s">
        <v>18</v>
      </c>
      <c r="D1348" s="288" t="s">
        <v>18</v>
      </c>
      <c r="E1348" s="288" t="s">
        <v>305</v>
      </c>
      <c r="F1348" s="270" t="s">
        <v>809</v>
      </c>
      <c r="G1348" s="270" t="s">
        <v>347</v>
      </c>
      <c r="H1348" s="270" t="s">
        <v>805</v>
      </c>
      <c r="I1348" s="270" t="s">
        <v>804</v>
      </c>
      <c r="J1348" s="270">
        <v>2024</v>
      </c>
      <c r="K1348" s="304">
        <v>68000</v>
      </c>
      <c r="L1348" s="280" t="s">
        <v>1270</v>
      </c>
    </row>
    <row r="1349" spans="1:12" hidden="1">
      <c r="A1349" s="298" t="s">
        <v>1655</v>
      </c>
      <c r="B1349" s="288" t="s">
        <v>323</v>
      </c>
      <c r="C1349" s="288" t="s">
        <v>18</v>
      </c>
      <c r="D1349" s="288" t="s">
        <v>18</v>
      </c>
      <c r="E1349" s="288" t="s">
        <v>305</v>
      </c>
      <c r="F1349" s="270" t="s">
        <v>809</v>
      </c>
      <c r="G1349" s="270" t="s">
        <v>347</v>
      </c>
      <c r="H1349" s="270" t="s">
        <v>805</v>
      </c>
      <c r="I1349" s="270" t="s">
        <v>804</v>
      </c>
      <c r="J1349" s="270">
        <v>2024</v>
      </c>
      <c r="K1349" s="304">
        <v>32000</v>
      </c>
      <c r="L1349" s="280" t="s">
        <v>1271</v>
      </c>
    </row>
    <row r="1350" spans="1:12" hidden="1">
      <c r="A1350" s="298" t="s">
        <v>1649</v>
      </c>
      <c r="B1350" s="288" t="s">
        <v>323</v>
      </c>
      <c r="C1350" s="288" t="s">
        <v>18</v>
      </c>
      <c r="D1350" s="288" t="s">
        <v>18</v>
      </c>
      <c r="E1350" s="288" t="s">
        <v>305</v>
      </c>
      <c r="F1350" s="270" t="s">
        <v>809</v>
      </c>
      <c r="G1350" s="270" t="s">
        <v>347</v>
      </c>
      <c r="H1350" s="270" t="s">
        <v>805</v>
      </c>
      <c r="I1350" s="270" t="s">
        <v>804</v>
      </c>
      <c r="J1350" s="270">
        <v>2024</v>
      </c>
      <c r="K1350" s="304">
        <v>3700</v>
      </c>
      <c r="L1350" s="280" t="s">
        <v>1272</v>
      </c>
    </row>
    <row r="1351" spans="1:12" hidden="1">
      <c r="A1351" s="298" t="s">
        <v>1656</v>
      </c>
      <c r="B1351" s="288" t="s">
        <v>323</v>
      </c>
      <c r="C1351" s="288" t="s">
        <v>18</v>
      </c>
      <c r="D1351" s="288" t="s">
        <v>18</v>
      </c>
      <c r="E1351" s="288" t="s">
        <v>305</v>
      </c>
      <c r="F1351" s="270" t="s">
        <v>809</v>
      </c>
      <c r="G1351" s="270" t="s">
        <v>347</v>
      </c>
      <c r="H1351" s="270" t="s">
        <v>805</v>
      </c>
      <c r="I1351" s="270" t="s">
        <v>804</v>
      </c>
      <c r="J1351" s="270">
        <v>2024</v>
      </c>
      <c r="K1351" s="304">
        <v>113000</v>
      </c>
      <c r="L1351" s="280" t="s">
        <v>1273</v>
      </c>
    </row>
    <row r="1352" spans="1:12" hidden="1">
      <c r="A1352" s="298" t="s">
        <v>1656</v>
      </c>
      <c r="B1352" s="288" t="s">
        <v>323</v>
      </c>
      <c r="C1352" s="288" t="s">
        <v>18</v>
      </c>
      <c r="D1352" s="288" t="s">
        <v>18</v>
      </c>
      <c r="E1352" s="288" t="s">
        <v>305</v>
      </c>
      <c r="F1352" s="270" t="s">
        <v>809</v>
      </c>
      <c r="G1352" s="270" t="s">
        <v>347</v>
      </c>
      <c r="H1352" s="270" t="s">
        <v>805</v>
      </c>
      <c r="I1352" s="270" t="s">
        <v>804</v>
      </c>
      <c r="J1352" s="270">
        <v>2024</v>
      </c>
      <c r="K1352" s="304">
        <v>236000</v>
      </c>
      <c r="L1352" s="280" t="s">
        <v>1274</v>
      </c>
    </row>
    <row r="1353" spans="1:12" hidden="1">
      <c r="A1353" s="298" t="s">
        <v>1656</v>
      </c>
      <c r="B1353" s="288" t="s">
        <v>323</v>
      </c>
      <c r="C1353" s="288" t="s">
        <v>18</v>
      </c>
      <c r="D1353" s="288" t="s">
        <v>18</v>
      </c>
      <c r="E1353" s="288" t="s">
        <v>305</v>
      </c>
      <c r="F1353" s="270" t="s">
        <v>809</v>
      </c>
      <c r="G1353" s="270" t="s">
        <v>347</v>
      </c>
      <c r="H1353" s="270" t="s">
        <v>805</v>
      </c>
      <c r="I1353" s="270" t="s">
        <v>804</v>
      </c>
      <c r="J1353" s="270">
        <v>2024</v>
      </c>
      <c r="K1353" s="304">
        <v>731561.31</v>
      </c>
      <c r="L1353" s="280" t="s">
        <v>1130</v>
      </c>
    </row>
    <row r="1354" spans="1:12" hidden="1">
      <c r="A1354" s="298" t="s">
        <v>1654</v>
      </c>
      <c r="B1354" s="288" t="s">
        <v>323</v>
      </c>
      <c r="C1354" s="288" t="s">
        <v>18</v>
      </c>
      <c r="D1354" s="288" t="s">
        <v>18</v>
      </c>
      <c r="E1354" s="288" t="s">
        <v>813</v>
      </c>
      <c r="F1354" s="270" t="s">
        <v>809</v>
      </c>
      <c r="G1354" s="270" t="s">
        <v>347</v>
      </c>
      <c r="H1354" s="270" t="s">
        <v>805</v>
      </c>
      <c r="I1354" s="270" t="s">
        <v>804</v>
      </c>
      <c r="J1354" s="270">
        <v>2024</v>
      </c>
      <c r="K1354" s="304">
        <v>243840</v>
      </c>
      <c r="L1354" s="280" t="s">
        <v>1275</v>
      </c>
    </row>
    <row r="1355" spans="1:12" hidden="1">
      <c r="A1355" s="298" t="s">
        <v>1657</v>
      </c>
      <c r="B1355" s="288" t="s">
        <v>323</v>
      </c>
      <c r="C1355" s="288" t="s">
        <v>18</v>
      </c>
      <c r="D1355" s="288" t="s">
        <v>18</v>
      </c>
      <c r="E1355" s="288" t="s">
        <v>813</v>
      </c>
      <c r="F1355" s="270" t="s">
        <v>809</v>
      </c>
      <c r="G1355" s="270" t="s">
        <v>347</v>
      </c>
      <c r="H1355" s="270" t="s">
        <v>805</v>
      </c>
      <c r="I1355" s="270" t="s">
        <v>804</v>
      </c>
      <c r="J1355" s="270">
        <v>2024</v>
      </c>
      <c r="K1355" s="304">
        <v>8000</v>
      </c>
      <c r="L1355" s="280" t="s">
        <v>1276</v>
      </c>
    </row>
    <row r="1356" spans="1:12" hidden="1">
      <c r="A1356" s="298" t="s">
        <v>1657</v>
      </c>
      <c r="B1356" s="288" t="s">
        <v>323</v>
      </c>
      <c r="C1356" s="288" t="s">
        <v>18</v>
      </c>
      <c r="D1356" s="288" t="s">
        <v>18</v>
      </c>
      <c r="E1356" s="288" t="s">
        <v>813</v>
      </c>
      <c r="F1356" s="270" t="s">
        <v>809</v>
      </c>
      <c r="G1356" s="270" t="s">
        <v>347</v>
      </c>
      <c r="H1356" s="270" t="s">
        <v>805</v>
      </c>
      <c r="I1356" s="270" t="s">
        <v>804</v>
      </c>
      <c r="J1356" s="270">
        <v>2024</v>
      </c>
      <c r="K1356" s="304">
        <v>62500</v>
      </c>
      <c r="L1356" s="280" t="s">
        <v>1277</v>
      </c>
    </row>
    <row r="1357" spans="1:12" hidden="1">
      <c r="A1357" s="298" t="s">
        <v>1657</v>
      </c>
      <c r="B1357" s="288" t="s">
        <v>323</v>
      </c>
      <c r="C1357" s="288" t="s">
        <v>18</v>
      </c>
      <c r="D1357" s="288" t="s">
        <v>18</v>
      </c>
      <c r="E1357" s="288" t="s">
        <v>813</v>
      </c>
      <c r="F1357" s="270" t="s">
        <v>809</v>
      </c>
      <c r="G1357" s="270" t="s">
        <v>347</v>
      </c>
      <c r="H1357" s="270" t="s">
        <v>805</v>
      </c>
      <c r="I1357" s="270" t="s">
        <v>804</v>
      </c>
      <c r="J1357" s="270">
        <v>2024</v>
      </c>
      <c r="K1357" s="304">
        <v>12000</v>
      </c>
      <c r="L1357" s="280" t="s">
        <v>1278</v>
      </c>
    </row>
    <row r="1358" spans="1:12" hidden="1">
      <c r="A1358" s="298" t="s">
        <v>1658</v>
      </c>
      <c r="B1358" s="288" t="s">
        <v>323</v>
      </c>
      <c r="C1358" s="288" t="s">
        <v>18</v>
      </c>
      <c r="D1358" s="288" t="s">
        <v>18</v>
      </c>
      <c r="E1358" s="288" t="s">
        <v>813</v>
      </c>
      <c r="F1358" s="270" t="s">
        <v>809</v>
      </c>
      <c r="G1358" s="270" t="s">
        <v>347</v>
      </c>
      <c r="H1358" s="270" t="s">
        <v>805</v>
      </c>
      <c r="I1358" s="270" t="s">
        <v>804</v>
      </c>
      <c r="J1358" s="270">
        <v>2024</v>
      </c>
      <c r="K1358" s="304">
        <v>24000</v>
      </c>
      <c r="L1358" s="280" t="s">
        <v>1279</v>
      </c>
    </row>
    <row r="1359" spans="1:12" hidden="1">
      <c r="A1359" s="298" t="s">
        <v>1658</v>
      </c>
      <c r="B1359" s="288" t="s">
        <v>323</v>
      </c>
      <c r="C1359" s="288" t="s">
        <v>18</v>
      </c>
      <c r="D1359" s="288" t="s">
        <v>18</v>
      </c>
      <c r="E1359" s="288" t="s">
        <v>813</v>
      </c>
      <c r="F1359" s="270" t="s">
        <v>809</v>
      </c>
      <c r="G1359" s="270" t="s">
        <v>347</v>
      </c>
      <c r="H1359" s="270" t="s">
        <v>805</v>
      </c>
      <c r="I1359" s="270" t="s">
        <v>804</v>
      </c>
      <c r="J1359" s="270">
        <v>2024</v>
      </c>
      <c r="K1359" s="304">
        <v>68870</v>
      </c>
      <c r="L1359" s="280" t="s">
        <v>1280</v>
      </c>
    </row>
    <row r="1360" spans="1:12" hidden="1">
      <c r="A1360" s="298" t="s">
        <v>1658</v>
      </c>
      <c r="B1360" s="288" t="s">
        <v>323</v>
      </c>
      <c r="C1360" s="288" t="s">
        <v>18</v>
      </c>
      <c r="D1360" s="288" t="s">
        <v>18</v>
      </c>
      <c r="E1360" s="288" t="s">
        <v>108</v>
      </c>
      <c r="F1360" s="270" t="s">
        <v>809</v>
      </c>
      <c r="G1360" s="270" t="s">
        <v>347</v>
      </c>
      <c r="H1360" s="270" t="s">
        <v>805</v>
      </c>
      <c r="I1360" s="270" t="s">
        <v>804</v>
      </c>
      <c r="J1360" s="270">
        <v>2024</v>
      </c>
      <c r="K1360" s="304">
        <v>100000</v>
      </c>
      <c r="L1360" s="280" t="s">
        <v>1281</v>
      </c>
    </row>
    <row r="1361" spans="1:12" hidden="1">
      <c r="A1361" s="298" t="s">
        <v>1065</v>
      </c>
      <c r="B1361" s="288" t="s">
        <v>323</v>
      </c>
      <c r="C1361" s="288" t="s">
        <v>18</v>
      </c>
      <c r="D1361" s="288" t="s">
        <v>18</v>
      </c>
      <c r="E1361" s="288" t="s">
        <v>1421</v>
      </c>
      <c r="F1361" s="270" t="s">
        <v>809</v>
      </c>
      <c r="G1361" s="270" t="s">
        <v>347</v>
      </c>
      <c r="H1361" s="270" t="s">
        <v>805</v>
      </c>
      <c r="I1361" s="270" t="s">
        <v>804</v>
      </c>
      <c r="J1361" s="270">
        <v>2024</v>
      </c>
      <c r="K1361" s="304">
        <v>60000</v>
      </c>
      <c r="L1361" s="280" t="s">
        <v>1152</v>
      </c>
    </row>
    <row r="1362" spans="1:12" hidden="1">
      <c r="A1362" s="298" t="s">
        <v>1659</v>
      </c>
      <c r="B1362" s="288" t="s">
        <v>323</v>
      </c>
      <c r="C1362" s="288" t="s">
        <v>1420</v>
      </c>
      <c r="D1362" s="288" t="s">
        <v>18</v>
      </c>
      <c r="E1362" s="288" t="s">
        <v>813</v>
      </c>
      <c r="F1362" s="270" t="s">
        <v>809</v>
      </c>
      <c r="G1362" s="270" t="s">
        <v>347</v>
      </c>
      <c r="H1362" s="270" t="s">
        <v>805</v>
      </c>
      <c r="I1362" s="270" t="s">
        <v>804</v>
      </c>
      <c r="J1362" s="270">
        <v>2024</v>
      </c>
      <c r="K1362" s="304">
        <v>6020</v>
      </c>
      <c r="L1362" s="280" t="s">
        <v>1341</v>
      </c>
    </row>
    <row r="1363" spans="1:12" hidden="1">
      <c r="A1363" s="297" t="s">
        <v>1065</v>
      </c>
      <c r="B1363" s="290" t="s">
        <v>107</v>
      </c>
      <c r="C1363" s="290" t="s">
        <v>18</v>
      </c>
      <c r="D1363" s="290" t="s">
        <v>46</v>
      </c>
      <c r="E1363" s="290" t="s">
        <v>18</v>
      </c>
      <c r="F1363" s="271" t="s">
        <v>1095</v>
      </c>
      <c r="G1363" s="271" t="s">
        <v>347</v>
      </c>
      <c r="H1363" s="271" t="s">
        <v>805</v>
      </c>
      <c r="I1363" s="271" t="s">
        <v>804</v>
      </c>
      <c r="J1363" s="271">
        <v>2024</v>
      </c>
      <c r="K1363" s="300">
        <v>50000</v>
      </c>
      <c r="L1363" s="282" t="s">
        <v>1058</v>
      </c>
    </row>
    <row r="1364" spans="1:12" hidden="1">
      <c r="A1364" s="297" t="s">
        <v>1652</v>
      </c>
      <c r="B1364" s="290" t="s">
        <v>107</v>
      </c>
      <c r="C1364" s="290" t="s">
        <v>18</v>
      </c>
      <c r="D1364" s="290" t="s">
        <v>46</v>
      </c>
      <c r="E1364" s="290" t="s">
        <v>18</v>
      </c>
      <c r="F1364" s="271" t="s">
        <v>1095</v>
      </c>
      <c r="G1364" s="271" t="s">
        <v>347</v>
      </c>
      <c r="H1364" s="271" t="s">
        <v>805</v>
      </c>
      <c r="I1364" s="271" t="s">
        <v>804</v>
      </c>
      <c r="J1364" s="271">
        <v>2024</v>
      </c>
      <c r="K1364" s="300">
        <v>17500</v>
      </c>
      <c r="L1364" s="282" t="s">
        <v>1058</v>
      </c>
    </row>
    <row r="1365" spans="1:12" hidden="1">
      <c r="A1365" s="297" t="s">
        <v>1652</v>
      </c>
      <c r="B1365" s="290" t="s">
        <v>273</v>
      </c>
      <c r="C1365" s="290" t="s">
        <v>18</v>
      </c>
      <c r="D1365" s="290" t="s">
        <v>46</v>
      </c>
      <c r="E1365" s="290" t="s">
        <v>18</v>
      </c>
      <c r="F1365" s="271" t="s">
        <v>1095</v>
      </c>
      <c r="G1365" s="271" t="s">
        <v>347</v>
      </c>
      <c r="H1365" s="271" t="s">
        <v>805</v>
      </c>
      <c r="I1365" s="271" t="s">
        <v>804</v>
      </c>
      <c r="J1365" s="271">
        <v>2024</v>
      </c>
      <c r="K1365" s="344">
        <v>2500</v>
      </c>
      <c r="L1365" s="282" t="s">
        <v>1058</v>
      </c>
    </row>
    <row r="1366" spans="1:12" hidden="1">
      <c r="A1366" s="297" t="s">
        <v>1653</v>
      </c>
      <c r="B1366" s="290" t="s">
        <v>107</v>
      </c>
      <c r="C1366" s="290" t="s">
        <v>18</v>
      </c>
      <c r="D1366" s="290" t="s">
        <v>46</v>
      </c>
      <c r="E1366" s="290" t="s">
        <v>18</v>
      </c>
      <c r="F1366" s="271" t="s">
        <v>1095</v>
      </c>
      <c r="G1366" s="271" t="s">
        <v>347</v>
      </c>
      <c r="H1366" s="271" t="s">
        <v>805</v>
      </c>
      <c r="I1366" s="271" t="s">
        <v>804</v>
      </c>
      <c r="J1366" s="271">
        <v>2024</v>
      </c>
      <c r="K1366" s="300">
        <v>3000</v>
      </c>
      <c r="L1366" s="282" t="s">
        <v>1058</v>
      </c>
    </row>
    <row r="1367" spans="1:12" hidden="1">
      <c r="A1367" s="297" t="s">
        <v>1655</v>
      </c>
      <c r="B1367" s="290" t="s">
        <v>107</v>
      </c>
      <c r="C1367" s="290" t="s">
        <v>18</v>
      </c>
      <c r="D1367" s="290" t="s">
        <v>46</v>
      </c>
      <c r="E1367" s="290" t="s">
        <v>18</v>
      </c>
      <c r="F1367" s="271" t="s">
        <v>1095</v>
      </c>
      <c r="G1367" s="271" t="s">
        <v>347</v>
      </c>
      <c r="H1367" s="271" t="s">
        <v>805</v>
      </c>
      <c r="I1367" s="271" t="s">
        <v>804</v>
      </c>
      <c r="J1367" s="271">
        <v>2024</v>
      </c>
      <c r="K1367" s="300">
        <v>7500</v>
      </c>
      <c r="L1367" s="282" t="s">
        <v>1058</v>
      </c>
    </row>
    <row r="1368" spans="1:12" hidden="1">
      <c r="A1368" s="297" t="s">
        <v>1655</v>
      </c>
      <c r="B1368" s="290" t="s">
        <v>273</v>
      </c>
      <c r="C1368" s="290" t="s">
        <v>18</v>
      </c>
      <c r="D1368" s="290" t="s">
        <v>46</v>
      </c>
      <c r="E1368" s="290" t="s">
        <v>18</v>
      </c>
      <c r="F1368" s="271" t="s">
        <v>1095</v>
      </c>
      <c r="G1368" s="271" t="s">
        <v>347</v>
      </c>
      <c r="H1368" s="271" t="s">
        <v>805</v>
      </c>
      <c r="I1368" s="271" t="s">
        <v>804</v>
      </c>
      <c r="J1368" s="271">
        <v>2024</v>
      </c>
      <c r="K1368" s="344">
        <v>2500</v>
      </c>
      <c r="L1368" s="282" t="s">
        <v>1058</v>
      </c>
    </row>
    <row r="1369" spans="1:12" hidden="1">
      <c r="A1369" s="297" t="s">
        <v>1648</v>
      </c>
      <c r="B1369" s="290" t="s">
        <v>107</v>
      </c>
      <c r="C1369" s="290" t="s">
        <v>18</v>
      </c>
      <c r="D1369" s="290" t="s">
        <v>46</v>
      </c>
      <c r="E1369" s="290" t="s">
        <v>18</v>
      </c>
      <c r="F1369" s="271" t="s">
        <v>1095</v>
      </c>
      <c r="G1369" s="271" t="s">
        <v>347</v>
      </c>
      <c r="H1369" s="271" t="s">
        <v>805</v>
      </c>
      <c r="I1369" s="271" t="s">
        <v>804</v>
      </c>
      <c r="J1369" s="271">
        <v>2024</v>
      </c>
      <c r="K1369" s="300">
        <v>50000</v>
      </c>
      <c r="L1369" s="282" t="s">
        <v>1058</v>
      </c>
    </row>
    <row r="1370" spans="1:12" hidden="1">
      <c r="A1370" s="297" t="s">
        <v>1648</v>
      </c>
      <c r="B1370" s="290" t="s">
        <v>273</v>
      </c>
      <c r="C1370" s="290" t="s">
        <v>18</v>
      </c>
      <c r="D1370" s="290" t="s">
        <v>46</v>
      </c>
      <c r="E1370" s="290" t="s">
        <v>18</v>
      </c>
      <c r="F1370" s="271" t="s">
        <v>1095</v>
      </c>
      <c r="G1370" s="271" t="s">
        <v>347</v>
      </c>
      <c r="H1370" s="271" t="s">
        <v>805</v>
      </c>
      <c r="I1370" s="271" t="s">
        <v>804</v>
      </c>
      <c r="J1370" s="271">
        <v>2024</v>
      </c>
      <c r="K1370" s="344">
        <v>10000</v>
      </c>
      <c r="L1370" s="282" t="s">
        <v>1058</v>
      </c>
    </row>
    <row r="1371" spans="1:12" hidden="1">
      <c r="A1371" s="297" t="s">
        <v>1651</v>
      </c>
      <c r="B1371" s="290" t="s">
        <v>107</v>
      </c>
      <c r="C1371" s="290" t="s">
        <v>18</v>
      </c>
      <c r="D1371" s="290" t="s">
        <v>46</v>
      </c>
      <c r="E1371" s="290" t="s">
        <v>18</v>
      </c>
      <c r="F1371" s="271" t="s">
        <v>1095</v>
      </c>
      <c r="G1371" s="271" t="s">
        <v>347</v>
      </c>
      <c r="H1371" s="271" t="s">
        <v>805</v>
      </c>
      <c r="I1371" s="271" t="s">
        <v>804</v>
      </c>
      <c r="J1371" s="271">
        <v>2024</v>
      </c>
      <c r="K1371" s="300">
        <v>7500</v>
      </c>
      <c r="L1371" s="282" t="s">
        <v>1058</v>
      </c>
    </row>
    <row r="1372" spans="1:12" hidden="1">
      <c r="A1372" s="297" t="s">
        <v>1651</v>
      </c>
      <c r="B1372" s="290" t="s">
        <v>273</v>
      </c>
      <c r="C1372" s="290" t="s">
        <v>18</v>
      </c>
      <c r="D1372" s="290" t="s">
        <v>46</v>
      </c>
      <c r="E1372" s="290" t="s">
        <v>18</v>
      </c>
      <c r="F1372" s="271" t="s">
        <v>1095</v>
      </c>
      <c r="G1372" s="271" t="s">
        <v>347</v>
      </c>
      <c r="H1372" s="271" t="s">
        <v>805</v>
      </c>
      <c r="I1372" s="271" t="s">
        <v>804</v>
      </c>
      <c r="J1372" s="271">
        <v>2024</v>
      </c>
      <c r="K1372" s="344">
        <v>2500</v>
      </c>
      <c r="L1372" s="282" t="s">
        <v>1058</v>
      </c>
    </row>
    <row r="1373" spans="1:12" hidden="1">
      <c r="A1373" s="297" t="s">
        <v>1649</v>
      </c>
      <c r="B1373" s="290" t="s">
        <v>107</v>
      </c>
      <c r="C1373" s="290" t="s">
        <v>18</v>
      </c>
      <c r="D1373" s="290" t="s">
        <v>46</v>
      </c>
      <c r="E1373" s="290" t="s">
        <v>18</v>
      </c>
      <c r="F1373" s="271" t="s">
        <v>1095</v>
      </c>
      <c r="G1373" s="271" t="s">
        <v>347</v>
      </c>
      <c r="H1373" s="271" t="s">
        <v>805</v>
      </c>
      <c r="I1373" s="271" t="s">
        <v>804</v>
      </c>
      <c r="J1373" s="271">
        <v>2024</v>
      </c>
      <c r="K1373" s="300">
        <v>7500</v>
      </c>
      <c r="L1373" s="282" t="s">
        <v>1058</v>
      </c>
    </row>
    <row r="1374" spans="1:12" hidden="1">
      <c r="A1374" s="297" t="s">
        <v>1649</v>
      </c>
      <c r="B1374" s="290" t="s">
        <v>273</v>
      </c>
      <c r="C1374" s="290" t="s">
        <v>18</v>
      </c>
      <c r="D1374" s="290" t="s">
        <v>46</v>
      </c>
      <c r="E1374" s="290" t="s">
        <v>18</v>
      </c>
      <c r="F1374" s="271" t="s">
        <v>1095</v>
      </c>
      <c r="G1374" s="271" t="s">
        <v>347</v>
      </c>
      <c r="H1374" s="271" t="s">
        <v>805</v>
      </c>
      <c r="I1374" s="271" t="s">
        <v>804</v>
      </c>
      <c r="J1374" s="271">
        <v>2024</v>
      </c>
      <c r="K1374" s="344">
        <v>2500</v>
      </c>
      <c r="L1374" s="282" t="s">
        <v>1058</v>
      </c>
    </row>
    <row r="1375" spans="1:12" hidden="1">
      <c r="A1375" s="297" t="s">
        <v>1650</v>
      </c>
      <c r="B1375" s="290" t="s">
        <v>107</v>
      </c>
      <c r="C1375" s="290" t="s">
        <v>18</v>
      </c>
      <c r="D1375" s="290" t="s">
        <v>46</v>
      </c>
      <c r="E1375" s="290" t="s">
        <v>18</v>
      </c>
      <c r="F1375" s="271" t="s">
        <v>1095</v>
      </c>
      <c r="G1375" s="271" t="s">
        <v>347</v>
      </c>
      <c r="H1375" s="271" t="s">
        <v>805</v>
      </c>
      <c r="I1375" s="271" t="s">
        <v>804</v>
      </c>
      <c r="J1375" s="271">
        <v>2024</v>
      </c>
      <c r="K1375" s="300">
        <v>7500</v>
      </c>
      <c r="L1375" s="282" t="s">
        <v>1058</v>
      </c>
    </row>
    <row r="1376" spans="1:12" hidden="1">
      <c r="A1376" s="297" t="s">
        <v>1650</v>
      </c>
      <c r="B1376" s="290" t="s">
        <v>273</v>
      </c>
      <c r="C1376" s="290" t="s">
        <v>18</v>
      </c>
      <c r="D1376" s="290" t="s">
        <v>46</v>
      </c>
      <c r="E1376" s="290" t="s">
        <v>18</v>
      </c>
      <c r="F1376" s="271" t="s">
        <v>1095</v>
      </c>
      <c r="G1376" s="271" t="s">
        <v>347</v>
      </c>
      <c r="H1376" s="271" t="s">
        <v>805</v>
      </c>
      <c r="I1376" s="271" t="s">
        <v>804</v>
      </c>
      <c r="J1376" s="271">
        <v>2024</v>
      </c>
      <c r="K1376" s="344">
        <v>2500</v>
      </c>
      <c r="L1376" s="282" t="s">
        <v>1058</v>
      </c>
    </row>
    <row r="1377" spans="1:12" hidden="1">
      <c r="A1377" s="297" t="s">
        <v>1657</v>
      </c>
      <c r="B1377" s="290" t="s">
        <v>107</v>
      </c>
      <c r="C1377" s="290" t="s">
        <v>18</v>
      </c>
      <c r="D1377" s="290" t="s">
        <v>46</v>
      </c>
      <c r="E1377" s="290" t="s">
        <v>18</v>
      </c>
      <c r="F1377" s="271" t="s">
        <v>1095</v>
      </c>
      <c r="G1377" s="271" t="s">
        <v>347</v>
      </c>
      <c r="H1377" s="271" t="s">
        <v>805</v>
      </c>
      <c r="I1377" s="271" t="s">
        <v>804</v>
      </c>
      <c r="J1377" s="271">
        <v>2024</v>
      </c>
      <c r="K1377" s="300">
        <v>150000</v>
      </c>
      <c r="L1377" s="282" t="s">
        <v>1058</v>
      </c>
    </row>
    <row r="1378" spans="1:12" hidden="1">
      <c r="A1378" s="297" t="s">
        <v>1654</v>
      </c>
      <c r="B1378" s="290" t="s">
        <v>107</v>
      </c>
      <c r="C1378" s="290" t="s">
        <v>18</v>
      </c>
      <c r="D1378" s="290" t="s">
        <v>46</v>
      </c>
      <c r="E1378" s="290" t="s">
        <v>18</v>
      </c>
      <c r="F1378" s="271" t="s">
        <v>1095</v>
      </c>
      <c r="G1378" s="271" t="s">
        <v>347</v>
      </c>
      <c r="H1378" s="271" t="s">
        <v>805</v>
      </c>
      <c r="I1378" s="271" t="s">
        <v>804</v>
      </c>
      <c r="J1378" s="271">
        <v>2024</v>
      </c>
      <c r="K1378" s="300">
        <v>3000</v>
      </c>
      <c r="L1378" s="282" t="s">
        <v>1058</v>
      </c>
    </row>
    <row r="1379" spans="1:12" hidden="1">
      <c r="A1379" s="297" t="s">
        <v>1660</v>
      </c>
      <c r="B1379" s="290" t="s">
        <v>107</v>
      </c>
      <c r="C1379" s="290" t="s">
        <v>18</v>
      </c>
      <c r="D1379" s="290" t="s">
        <v>46</v>
      </c>
      <c r="E1379" s="290" t="s">
        <v>18</v>
      </c>
      <c r="F1379" s="271" t="s">
        <v>1095</v>
      </c>
      <c r="G1379" s="271" t="s">
        <v>347</v>
      </c>
      <c r="H1379" s="271" t="s">
        <v>805</v>
      </c>
      <c r="I1379" s="271" t="s">
        <v>804</v>
      </c>
      <c r="J1379" s="271">
        <v>2024</v>
      </c>
      <c r="K1379" s="300">
        <v>50000</v>
      </c>
      <c r="L1379" s="282" t="s">
        <v>1058</v>
      </c>
    </row>
    <row r="1380" spans="1:12" hidden="1">
      <c r="A1380" s="297" t="s">
        <v>1661</v>
      </c>
      <c r="B1380" s="290" t="s">
        <v>107</v>
      </c>
      <c r="C1380" s="290" t="s">
        <v>18</v>
      </c>
      <c r="D1380" s="290" t="s">
        <v>46</v>
      </c>
      <c r="E1380" s="290" t="s">
        <v>18</v>
      </c>
      <c r="F1380" s="271" t="s">
        <v>1095</v>
      </c>
      <c r="G1380" s="271" t="s">
        <v>347</v>
      </c>
      <c r="H1380" s="271" t="s">
        <v>805</v>
      </c>
      <c r="I1380" s="271" t="s">
        <v>804</v>
      </c>
      <c r="J1380" s="271">
        <v>2024</v>
      </c>
      <c r="K1380" s="300">
        <v>150000</v>
      </c>
      <c r="L1380" s="282" t="s">
        <v>1058</v>
      </c>
    </row>
    <row r="1381" spans="1:12" hidden="1">
      <c r="A1381" s="297" t="s">
        <v>1662</v>
      </c>
      <c r="B1381" s="290" t="s">
        <v>107</v>
      </c>
      <c r="C1381" s="290" t="s">
        <v>18</v>
      </c>
      <c r="D1381" s="290" t="s">
        <v>46</v>
      </c>
      <c r="E1381" s="290" t="s">
        <v>18</v>
      </c>
      <c r="F1381" s="271" t="s">
        <v>1095</v>
      </c>
      <c r="G1381" s="271" t="s">
        <v>347</v>
      </c>
      <c r="H1381" s="271" t="s">
        <v>805</v>
      </c>
      <c r="I1381" s="271" t="s">
        <v>804</v>
      </c>
      <c r="J1381" s="271">
        <v>2024</v>
      </c>
      <c r="K1381" s="300">
        <v>60000</v>
      </c>
      <c r="L1381" s="282" t="s">
        <v>1058</v>
      </c>
    </row>
    <row r="1382" spans="1:12" hidden="1">
      <c r="A1382" s="297" t="s">
        <v>99</v>
      </c>
      <c r="B1382" s="290" t="s">
        <v>107</v>
      </c>
      <c r="C1382" s="290" t="s">
        <v>18</v>
      </c>
      <c r="D1382" s="290" t="s">
        <v>13</v>
      </c>
      <c r="E1382" s="290" t="s">
        <v>18</v>
      </c>
      <c r="F1382" s="271" t="s">
        <v>1095</v>
      </c>
      <c r="G1382" s="271" t="s">
        <v>347</v>
      </c>
      <c r="H1382" s="271" t="s">
        <v>805</v>
      </c>
      <c r="I1382" s="271" t="s">
        <v>804</v>
      </c>
      <c r="J1382" s="271">
        <v>2024</v>
      </c>
      <c r="K1382" s="300">
        <v>545192</v>
      </c>
      <c r="L1382" s="282" t="s">
        <v>1058</v>
      </c>
    </row>
    <row r="1383" spans="1:12" hidden="1">
      <c r="A1383" s="297" t="s">
        <v>99</v>
      </c>
      <c r="B1383" s="290" t="s">
        <v>273</v>
      </c>
      <c r="C1383" s="290" t="s">
        <v>18</v>
      </c>
      <c r="D1383" s="290" t="s">
        <v>13</v>
      </c>
      <c r="E1383" s="290" t="s">
        <v>18</v>
      </c>
      <c r="F1383" s="271" t="s">
        <v>1095</v>
      </c>
      <c r="G1383" s="271" t="s">
        <v>347</v>
      </c>
      <c r="H1383" s="271" t="s">
        <v>805</v>
      </c>
      <c r="I1383" s="271" t="s">
        <v>804</v>
      </c>
      <c r="J1383" s="271">
        <v>2024</v>
      </c>
      <c r="K1383" s="344">
        <v>100000</v>
      </c>
      <c r="L1383" s="282" t="s">
        <v>1058</v>
      </c>
    </row>
    <row r="1384" spans="1:12" hidden="1">
      <c r="A1384" s="297" t="s">
        <v>1658</v>
      </c>
      <c r="B1384" s="290" t="s">
        <v>107</v>
      </c>
      <c r="C1384" s="290" t="s">
        <v>18</v>
      </c>
      <c r="D1384" s="290" t="s">
        <v>13</v>
      </c>
      <c r="E1384" s="290" t="s">
        <v>18</v>
      </c>
      <c r="F1384" s="271" t="s">
        <v>1095</v>
      </c>
      <c r="G1384" s="271" t="s">
        <v>347</v>
      </c>
      <c r="H1384" s="271" t="s">
        <v>805</v>
      </c>
      <c r="I1384" s="271" t="s">
        <v>804</v>
      </c>
      <c r="J1384" s="271">
        <v>2024</v>
      </c>
      <c r="K1384" s="300">
        <v>50000</v>
      </c>
      <c r="L1384" s="282" t="s">
        <v>1058</v>
      </c>
    </row>
    <row r="1385" spans="1:12" hidden="1">
      <c r="A1385" s="297" t="s">
        <v>1658</v>
      </c>
      <c r="B1385" s="290" t="s">
        <v>273</v>
      </c>
      <c r="C1385" s="290" t="s">
        <v>18</v>
      </c>
      <c r="D1385" s="290" t="s">
        <v>13</v>
      </c>
      <c r="E1385" s="290" t="s">
        <v>18</v>
      </c>
      <c r="F1385" s="271" t="s">
        <v>1095</v>
      </c>
      <c r="G1385" s="271" t="s">
        <v>347</v>
      </c>
      <c r="H1385" s="271" t="s">
        <v>805</v>
      </c>
      <c r="I1385" s="271" t="s">
        <v>804</v>
      </c>
      <c r="J1385" s="271">
        <v>2024</v>
      </c>
      <c r="K1385" s="344">
        <v>5000</v>
      </c>
      <c r="L1385" s="282" t="s">
        <v>1058</v>
      </c>
    </row>
    <row r="1386" spans="1:12" hidden="1">
      <c r="A1386" s="297" t="s">
        <v>1656</v>
      </c>
      <c r="B1386" s="290" t="s">
        <v>295</v>
      </c>
      <c r="C1386" s="290" t="s">
        <v>18</v>
      </c>
      <c r="D1386" s="290" t="s">
        <v>13</v>
      </c>
      <c r="E1386" s="290" t="s">
        <v>18</v>
      </c>
      <c r="F1386" s="271" t="s">
        <v>1095</v>
      </c>
      <c r="G1386" s="271" t="s">
        <v>347</v>
      </c>
      <c r="H1386" s="271" t="s">
        <v>805</v>
      </c>
      <c r="I1386" s="271" t="s">
        <v>804</v>
      </c>
      <c r="J1386" s="271">
        <v>2024</v>
      </c>
      <c r="K1386" s="300">
        <v>575782</v>
      </c>
      <c r="L1386" s="282" t="s">
        <v>1058</v>
      </c>
    </row>
    <row r="1387" spans="1:12" hidden="1">
      <c r="A1387" s="297" t="s">
        <v>1663</v>
      </c>
      <c r="B1387" s="290" t="s">
        <v>295</v>
      </c>
      <c r="C1387" s="290" t="s">
        <v>18</v>
      </c>
      <c r="D1387" s="290" t="s">
        <v>13</v>
      </c>
      <c r="E1387" s="290" t="s">
        <v>18</v>
      </c>
      <c r="F1387" s="271" t="s">
        <v>1095</v>
      </c>
      <c r="G1387" s="271" t="s">
        <v>347</v>
      </c>
      <c r="H1387" s="271" t="s">
        <v>805</v>
      </c>
      <c r="I1387" s="271" t="s">
        <v>804</v>
      </c>
      <c r="J1387" s="271">
        <v>2024</v>
      </c>
      <c r="K1387" s="300">
        <v>387000</v>
      </c>
      <c r="L1387" s="282" t="s">
        <v>1058</v>
      </c>
    </row>
    <row r="1388" spans="1:12" hidden="1">
      <c r="A1388" s="297" t="s">
        <v>1663</v>
      </c>
      <c r="B1388" s="290" t="s">
        <v>295</v>
      </c>
      <c r="C1388" s="290" t="s">
        <v>18</v>
      </c>
      <c r="D1388" s="290" t="s">
        <v>13</v>
      </c>
      <c r="E1388" s="290" t="s">
        <v>18</v>
      </c>
      <c r="F1388" s="271" t="s">
        <v>1095</v>
      </c>
      <c r="G1388" s="271" t="s">
        <v>347</v>
      </c>
      <c r="H1388" s="271" t="s">
        <v>805</v>
      </c>
      <c r="I1388" s="271" t="s">
        <v>804</v>
      </c>
      <c r="J1388" s="271">
        <v>2024</v>
      </c>
      <c r="K1388" s="300">
        <v>113000</v>
      </c>
      <c r="L1388" s="282" t="s">
        <v>1058</v>
      </c>
    </row>
    <row r="1389" spans="1:12" hidden="1">
      <c r="A1389" s="297" t="s">
        <v>1664</v>
      </c>
      <c r="B1389" s="290" t="s">
        <v>107</v>
      </c>
      <c r="C1389" s="290" t="s">
        <v>18</v>
      </c>
      <c r="D1389" s="290" t="s">
        <v>13</v>
      </c>
      <c r="E1389" s="290" t="s">
        <v>18</v>
      </c>
      <c r="F1389" s="271" t="s">
        <v>1095</v>
      </c>
      <c r="G1389" s="271" t="s">
        <v>347</v>
      </c>
      <c r="H1389" s="271" t="s">
        <v>805</v>
      </c>
      <c r="I1389" s="271" t="s">
        <v>804</v>
      </c>
      <c r="J1389" s="271">
        <v>2024</v>
      </c>
      <c r="K1389" s="300">
        <v>50000</v>
      </c>
      <c r="L1389" s="282" t="s">
        <v>1058</v>
      </c>
    </row>
    <row r="1390" spans="1:12" hidden="1">
      <c r="A1390" s="297" t="s">
        <v>1665</v>
      </c>
      <c r="B1390" s="290" t="s">
        <v>107</v>
      </c>
      <c r="C1390" s="290" t="s">
        <v>18</v>
      </c>
      <c r="D1390" s="290" t="s">
        <v>13</v>
      </c>
      <c r="E1390" s="290" t="s">
        <v>18</v>
      </c>
      <c r="F1390" s="271" t="s">
        <v>1095</v>
      </c>
      <c r="G1390" s="271" t="s">
        <v>347</v>
      </c>
      <c r="H1390" s="271" t="s">
        <v>805</v>
      </c>
      <c r="I1390" s="271" t="s">
        <v>804</v>
      </c>
      <c r="J1390" s="271">
        <v>2024</v>
      </c>
      <c r="K1390" s="300">
        <v>35000</v>
      </c>
      <c r="L1390" s="282" t="s">
        <v>1058</v>
      </c>
    </row>
    <row r="1391" spans="1:12" hidden="1">
      <c r="A1391" s="297" t="s">
        <v>1659</v>
      </c>
      <c r="B1391" s="290" t="s">
        <v>107</v>
      </c>
      <c r="C1391" s="290" t="s">
        <v>1420</v>
      </c>
      <c r="D1391" s="290" t="s">
        <v>46</v>
      </c>
      <c r="E1391" s="290" t="s">
        <v>18</v>
      </c>
      <c r="F1391" s="271" t="s">
        <v>1095</v>
      </c>
      <c r="G1391" s="271" t="s">
        <v>347</v>
      </c>
      <c r="H1391" s="271" t="s">
        <v>805</v>
      </c>
      <c r="I1391" s="271" t="s">
        <v>804</v>
      </c>
      <c r="J1391" s="271">
        <v>2024</v>
      </c>
      <c r="K1391" s="300">
        <v>6020</v>
      </c>
      <c r="L1391" s="282" t="s">
        <v>1058</v>
      </c>
    </row>
    <row r="1392" spans="1:12" hidden="1">
      <c r="A1392" s="291">
        <v>900</v>
      </c>
      <c r="B1392" s="292" t="s">
        <v>107</v>
      </c>
      <c r="C1392" s="292" t="s">
        <v>18</v>
      </c>
      <c r="D1392" s="292" t="s">
        <v>46</v>
      </c>
      <c r="E1392" s="292" t="s">
        <v>18</v>
      </c>
      <c r="F1392" s="272" t="s">
        <v>809</v>
      </c>
      <c r="G1392" s="272" t="s">
        <v>347</v>
      </c>
      <c r="H1392" s="272" t="s">
        <v>805</v>
      </c>
      <c r="I1392" s="272" t="s">
        <v>804</v>
      </c>
      <c r="J1392" s="272">
        <v>2024</v>
      </c>
      <c r="K1392" s="301">
        <v>50000</v>
      </c>
      <c r="L1392" s="281" t="s">
        <v>1058</v>
      </c>
    </row>
    <row r="1393" spans="1:12" hidden="1">
      <c r="A1393" s="291">
        <v>900</v>
      </c>
      <c r="B1393" s="292" t="s">
        <v>107</v>
      </c>
      <c r="C1393" s="292" t="s">
        <v>18</v>
      </c>
      <c r="D1393" s="292" t="s">
        <v>46</v>
      </c>
      <c r="E1393" s="292" t="s">
        <v>18</v>
      </c>
      <c r="F1393" s="272" t="s">
        <v>809</v>
      </c>
      <c r="G1393" s="272" t="s">
        <v>347</v>
      </c>
      <c r="H1393" s="272" t="s">
        <v>805</v>
      </c>
      <c r="I1393" s="272" t="s">
        <v>804</v>
      </c>
      <c r="J1393" s="272">
        <v>2024</v>
      </c>
      <c r="K1393" s="301">
        <v>17500</v>
      </c>
      <c r="L1393" s="281" t="s">
        <v>1058</v>
      </c>
    </row>
    <row r="1394" spans="1:12">
      <c r="A1394" s="291">
        <v>900</v>
      </c>
      <c r="B1394" s="292" t="s">
        <v>273</v>
      </c>
      <c r="C1394" s="292" t="s">
        <v>18</v>
      </c>
      <c r="D1394" s="292" t="s">
        <v>46</v>
      </c>
      <c r="E1394" s="292" t="s">
        <v>18</v>
      </c>
      <c r="F1394" s="272" t="s">
        <v>809</v>
      </c>
      <c r="G1394" s="272" t="s">
        <v>347</v>
      </c>
      <c r="H1394" s="272" t="s">
        <v>805</v>
      </c>
      <c r="I1394" s="272" t="s">
        <v>804</v>
      </c>
      <c r="J1394" s="272">
        <v>2024</v>
      </c>
      <c r="K1394" s="301">
        <v>2500</v>
      </c>
      <c r="L1394" s="281" t="s">
        <v>1058</v>
      </c>
    </row>
    <row r="1395" spans="1:12" hidden="1">
      <c r="A1395" s="291">
        <v>900</v>
      </c>
      <c r="B1395" s="292" t="s">
        <v>107</v>
      </c>
      <c r="C1395" s="292" t="s">
        <v>18</v>
      </c>
      <c r="D1395" s="292" t="s">
        <v>46</v>
      </c>
      <c r="E1395" s="292" t="s">
        <v>18</v>
      </c>
      <c r="F1395" s="272" t="s">
        <v>809</v>
      </c>
      <c r="G1395" s="272" t="s">
        <v>347</v>
      </c>
      <c r="H1395" s="272" t="s">
        <v>805</v>
      </c>
      <c r="I1395" s="272" t="s">
        <v>804</v>
      </c>
      <c r="J1395" s="272">
        <v>2024</v>
      </c>
      <c r="K1395" s="301">
        <v>3000</v>
      </c>
      <c r="L1395" s="281" t="s">
        <v>1058</v>
      </c>
    </row>
    <row r="1396" spans="1:12" hidden="1">
      <c r="A1396" s="291">
        <v>900</v>
      </c>
      <c r="B1396" s="292" t="s">
        <v>107</v>
      </c>
      <c r="C1396" s="292" t="s">
        <v>18</v>
      </c>
      <c r="D1396" s="292" t="s">
        <v>46</v>
      </c>
      <c r="E1396" s="292" t="s">
        <v>18</v>
      </c>
      <c r="F1396" s="272" t="s">
        <v>809</v>
      </c>
      <c r="G1396" s="272" t="s">
        <v>347</v>
      </c>
      <c r="H1396" s="272" t="s">
        <v>805</v>
      </c>
      <c r="I1396" s="272" t="s">
        <v>804</v>
      </c>
      <c r="J1396" s="272">
        <v>2024</v>
      </c>
      <c r="K1396" s="301">
        <v>7500</v>
      </c>
      <c r="L1396" s="281" t="s">
        <v>1058</v>
      </c>
    </row>
    <row r="1397" spans="1:12">
      <c r="A1397" s="291">
        <v>900</v>
      </c>
      <c r="B1397" s="292" t="s">
        <v>273</v>
      </c>
      <c r="C1397" s="292" t="s">
        <v>18</v>
      </c>
      <c r="D1397" s="292" t="s">
        <v>46</v>
      </c>
      <c r="E1397" s="292" t="s">
        <v>18</v>
      </c>
      <c r="F1397" s="272" t="s">
        <v>809</v>
      </c>
      <c r="G1397" s="272" t="s">
        <v>347</v>
      </c>
      <c r="H1397" s="272" t="s">
        <v>805</v>
      </c>
      <c r="I1397" s="272" t="s">
        <v>804</v>
      </c>
      <c r="J1397" s="272">
        <v>2024</v>
      </c>
      <c r="K1397" s="301">
        <v>2500</v>
      </c>
      <c r="L1397" s="281" t="s">
        <v>1058</v>
      </c>
    </row>
    <row r="1398" spans="1:12" hidden="1">
      <c r="A1398" s="291">
        <v>900</v>
      </c>
      <c r="B1398" s="292" t="s">
        <v>107</v>
      </c>
      <c r="C1398" s="292" t="s">
        <v>18</v>
      </c>
      <c r="D1398" s="292" t="s">
        <v>46</v>
      </c>
      <c r="E1398" s="292" t="s">
        <v>18</v>
      </c>
      <c r="F1398" s="272" t="s">
        <v>809</v>
      </c>
      <c r="G1398" s="272" t="s">
        <v>347</v>
      </c>
      <c r="H1398" s="272" t="s">
        <v>805</v>
      </c>
      <c r="I1398" s="272" t="s">
        <v>804</v>
      </c>
      <c r="J1398" s="272">
        <v>2024</v>
      </c>
      <c r="K1398" s="301">
        <v>50000</v>
      </c>
      <c r="L1398" s="281" t="s">
        <v>1058</v>
      </c>
    </row>
    <row r="1399" spans="1:12">
      <c r="A1399" s="291">
        <v>900</v>
      </c>
      <c r="B1399" s="292" t="s">
        <v>273</v>
      </c>
      <c r="C1399" s="292" t="s">
        <v>18</v>
      </c>
      <c r="D1399" s="292" t="s">
        <v>46</v>
      </c>
      <c r="E1399" s="292" t="s">
        <v>18</v>
      </c>
      <c r="F1399" s="272" t="s">
        <v>809</v>
      </c>
      <c r="G1399" s="272" t="s">
        <v>347</v>
      </c>
      <c r="H1399" s="272" t="s">
        <v>805</v>
      </c>
      <c r="I1399" s="272" t="s">
        <v>804</v>
      </c>
      <c r="J1399" s="272">
        <v>2024</v>
      </c>
      <c r="K1399" s="301">
        <v>10000</v>
      </c>
      <c r="L1399" s="281" t="s">
        <v>1058</v>
      </c>
    </row>
    <row r="1400" spans="1:12" hidden="1">
      <c r="A1400" s="291">
        <v>900</v>
      </c>
      <c r="B1400" s="292" t="s">
        <v>107</v>
      </c>
      <c r="C1400" s="292" t="s">
        <v>18</v>
      </c>
      <c r="D1400" s="292" t="s">
        <v>46</v>
      </c>
      <c r="E1400" s="292" t="s">
        <v>18</v>
      </c>
      <c r="F1400" s="272" t="s">
        <v>809</v>
      </c>
      <c r="G1400" s="272" t="s">
        <v>347</v>
      </c>
      <c r="H1400" s="272" t="s">
        <v>805</v>
      </c>
      <c r="I1400" s="272" t="s">
        <v>804</v>
      </c>
      <c r="J1400" s="272">
        <v>2024</v>
      </c>
      <c r="K1400" s="301">
        <v>7500</v>
      </c>
      <c r="L1400" s="281" t="s">
        <v>1058</v>
      </c>
    </row>
    <row r="1401" spans="1:12">
      <c r="A1401" s="291">
        <v>900</v>
      </c>
      <c r="B1401" s="292" t="s">
        <v>273</v>
      </c>
      <c r="C1401" s="292" t="s">
        <v>18</v>
      </c>
      <c r="D1401" s="292" t="s">
        <v>46</v>
      </c>
      <c r="E1401" s="292" t="s">
        <v>18</v>
      </c>
      <c r="F1401" s="272" t="s">
        <v>809</v>
      </c>
      <c r="G1401" s="272" t="s">
        <v>347</v>
      </c>
      <c r="H1401" s="272" t="s">
        <v>805</v>
      </c>
      <c r="I1401" s="272" t="s">
        <v>804</v>
      </c>
      <c r="J1401" s="272">
        <v>2024</v>
      </c>
      <c r="K1401" s="301">
        <v>2500</v>
      </c>
      <c r="L1401" s="281" t="s">
        <v>1058</v>
      </c>
    </row>
    <row r="1402" spans="1:12" hidden="1">
      <c r="A1402" s="291">
        <v>900</v>
      </c>
      <c r="B1402" s="292" t="s">
        <v>107</v>
      </c>
      <c r="C1402" s="292" t="s">
        <v>18</v>
      </c>
      <c r="D1402" s="292" t="s">
        <v>46</v>
      </c>
      <c r="E1402" s="292" t="s">
        <v>18</v>
      </c>
      <c r="F1402" s="272" t="s">
        <v>809</v>
      </c>
      <c r="G1402" s="272" t="s">
        <v>347</v>
      </c>
      <c r="H1402" s="272" t="s">
        <v>805</v>
      </c>
      <c r="I1402" s="272" t="s">
        <v>804</v>
      </c>
      <c r="J1402" s="272">
        <v>2024</v>
      </c>
      <c r="K1402" s="301">
        <v>7500</v>
      </c>
      <c r="L1402" s="281" t="s">
        <v>1058</v>
      </c>
    </row>
    <row r="1403" spans="1:12">
      <c r="A1403" s="291">
        <v>900</v>
      </c>
      <c r="B1403" s="292" t="s">
        <v>273</v>
      </c>
      <c r="C1403" s="292" t="s">
        <v>18</v>
      </c>
      <c r="D1403" s="292" t="s">
        <v>46</v>
      </c>
      <c r="E1403" s="292" t="s">
        <v>18</v>
      </c>
      <c r="F1403" s="272" t="s">
        <v>809</v>
      </c>
      <c r="G1403" s="272" t="s">
        <v>347</v>
      </c>
      <c r="H1403" s="272" t="s">
        <v>805</v>
      </c>
      <c r="I1403" s="272" t="s">
        <v>804</v>
      </c>
      <c r="J1403" s="272">
        <v>2024</v>
      </c>
      <c r="K1403" s="301">
        <v>2500</v>
      </c>
      <c r="L1403" s="281" t="s">
        <v>1058</v>
      </c>
    </row>
    <row r="1404" spans="1:12" hidden="1">
      <c r="A1404" s="291">
        <v>900</v>
      </c>
      <c r="B1404" s="292" t="s">
        <v>107</v>
      </c>
      <c r="C1404" s="292" t="s">
        <v>18</v>
      </c>
      <c r="D1404" s="292" t="s">
        <v>46</v>
      </c>
      <c r="E1404" s="292" t="s">
        <v>18</v>
      </c>
      <c r="F1404" s="272" t="s">
        <v>809</v>
      </c>
      <c r="G1404" s="272" t="s">
        <v>347</v>
      </c>
      <c r="H1404" s="272" t="s">
        <v>805</v>
      </c>
      <c r="I1404" s="272" t="s">
        <v>804</v>
      </c>
      <c r="J1404" s="272">
        <v>2024</v>
      </c>
      <c r="K1404" s="301">
        <v>7500</v>
      </c>
      <c r="L1404" s="281" t="s">
        <v>1058</v>
      </c>
    </row>
    <row r="1405" spans="1:12">
      <c r="A1405" s="291">
        <v>900</v>
      </c>
      <c r="B1405" s="292" t="s">
        <v>273</v>
      </c>
      <c r="C1405" s="292" t="s">
        <v>18</v>
      </c>
      <c r="D1405" s="292" t="s">
        <v>46</v>
      </c>
      <c r="E1405" s="292" t="s">
        <v>18</v>
      </c>
      <c r="F1405" s="272" t="s">
        <v>809</v>
      </c>
      <c r="G1405" s="272" t="s">
        <v>347</v>
      </c>
      <c r="H1405" s="272" t="s">
        <v>805</v>
      </c>
      <c r="I1405" s="272" t="s">
        <v>804</v>
      </c>
      <c r="J1405" s="272">
        <v>2024</v>
      </c>
      <c r="K1405" s="301">
        <v>2500</v>
      </c>
      <c r="L1405" s="281" t="s">
        <v>1058</v>
      </c>
    </row>
    <row r="1406" spans="1:12" hidden="1">
      <c r="A1406" s="291">
        <v>900</v>
      </c>
      <c r="B1406" s="292" t="s">
        <v>107</v>
      </c>
      <c r="C1406" s="292" t="s">
        <v>18</v>
      </c>
      <c r="D1406" s="292" t="s">
        <v>46</v>
      </c>
      <c r="E1406" s="292" t="s">
        <v>18</v>
      </c>
      <c r="F1406" s="272" t="s">
        <v>809</v>
      </c>
      <c r="G1406" s="272" t="s">
        <v>347</v>
      </c>
      <c r="H1406" s="272" t="s">
        <v>805</v>
      </c>
      <c r="I1406" s="272" t="s">
        <v>804</v>
      </c>
      <c r="J1406" s="272">
        <v>2024</v>
      </c>
      <c r="K1406" s="301">
        <v>150000</v>
      </c>
      <c r="L1406" s="281" t="s">
        <v>1058</v>
      </c>
    </row>
    <row r="1407" spans="1:12" hidden="1">
      <c r="A1407" s="291">
        <v>900</v>
      </c>
      <c r="B1407" s="292" t="s">
        <v>107</v>
      </c>
      <c r="C1407" s="292" t="s">
        <v>18</v>
      </c>
      <c r="D1407" s="292" t="s">
        <v>46</v>
      </c>
      <c r="E1407" s="292" t="s">
        <v>18</v>
      </c>
      <c r="F1407" s="272" t="s">
        <v>809</v>
      </c>
      <c r="G1407" s="272" t="s">
        <v>347</v>
      </c>
      <c r="H1407" s="272" t="s">
        <v>805</v>
      </c>
      <c r="I1407" s="272" t="s">
        <v>804</v>
      </c>
      <c r="J1407" s="272">
        <v>2024</v>
      </c>
      <c r="K1407" s="301">
        <v>3000</v>
      </c>
      <c r="L1407" s="281" t="s">
        <v>1058</v>
      </c>
    </row>
    <row r="1408" spans="1:12" hidden="1">
      <c r="A1408" s="291">
        <v>900</v>
      </c>
      <c r="B1408" s="292" t="s">
        <v>107</v>
      </c>
      <c r="C1408" s="292" t="s">
        <v>18</v>
      </c>
      <c r="D1408" s="292" t="s">
        <v>46</v>
      </c>
      <c r="E1408" s="292" t="s">
        <v>18</v>
      </c>
      <c r="F1408" s="272" t="s">
        <v>809</v>
      </c>
      <c r="G1408" s="272" t="s">
        <v>347</v>
      </c>
      <c r="H1408" s="272" t="s">
        <v>805</v>
      </c>
      <c r="I1408" s="272" t="s">
        <v>804</v>
      </c>
      <c r="J1408" s="272">
        <v>2024</v>
      </c>
      <c r="K1408" s="301">
        <v>50000</v>
      </c>
      <c r="L1408" s="281" t="s">
        <v>1058</v>
      </c>
    </row>
    <row r="1409" spans="1:13" hidden="1">
      <c r="A1409" s="291">
        <v>900</v>
      </c>
      <c r="B1409" s="292" t="s">
        <v>107</v>
      </c>
      <c r="C1409" s="292" t="s">
        <v>18</v>
      </c>
      <c r="D1409" s="292" t="s">
        <v>46</v>
      </c>
      <c r="E1409" s="292" t="s">
        <v>18</v>
      </c>
      <c r="F1409" s="272" t="s">
        <v>809</v>
      </c>
      <c r="G1409" s="272" t="s">
        <v>347</v>
      </c>
      <c r="H1409" s="272" t="s">
        <v>805</v>
      </c>
      <c r="I1409" s="272" t="s">
        <v>804</v>
      </c>
      <c r="J1409" s="272">
        <v>2024</v>
      </c>
      <c r="K1409" s="301">
        <v>150000</v>
      </c>
      <c r="L1409" s="281" t="s">
        <v>1058</v>
      </c>
    </row>
    <row r="1410" spans="1:13" hidden="1">
      <c r="A1410" s="291">
        <v>900</v>
      </c>
      <c r="B1410" s="292" t="s">
        <v>107</v>
      </c>
      <c r="C1410" s="292" t="s">
        <v>18</v>
      </c>
      <c r="D1410" s="292" t="s">
        <v>46</v>
      </c>
      <c r="E1410" s="292" t="s">
        <v>18</v>
      </c>
      <c r="F1410" s="272" t="s">
        <v>809</v>
      </c>
      <c r="G1410" s="272" t="s">
        <v>347</v>
      </c>
      <c r="H1410" s="272" t="s">
        <v>805</v>
      </c>
      <c r="I1410" s="272" t="s">
        <v>804</v>
      </c>
      <c r="J1410" s="272">
        <v>2024</v>
      </c>
      <c r="K1410" s="301">
        <v>60000</v>
      </c>
      <c r="L1410" s="281" t="s">
        <v>1058</v>
      </c>
    </row>
    <row r="1411" spans="1:13" hidden="1">
      <c r="A1411" s="291">
        <v>900</v>
      </c>
      <c r="B1411" s="292" t="s">
        <v>107</v>
      </c>
      <c r="C1411" s="292" t="s">
        <v>18</v>
      </c>
      <c r="D1411" s="292" t="s">
        <v>13</v>
      </c>
      <c r="E1411" s="292" t="s">
        <v>18</v>
      </c>
      <c r="F1411" s="272" t="s">
        <v>809</v>
      </c>
      <c r="G1411" s="272" t="s">
        <v>347</v>
      </c>
      <c r="H1411" s="272" t="s">
        <v>805</v>
      </c>
      <c r="I1411" s="272" t="s">
        <v>804</v>
      </c>
      <c r="J1411" s="272">
        <v>2024</v>
      </c>
      <c r="K1411" s="301">
        <v>545192</v>
      </c>
      <c r="L1411" s="281" t="s">
        <v>1058</v>
      </c>
    </row>
    <row r="1412" spans="1:13">
      <c r="A1412" s="291">
        <v>900</v>
      </c>
      <c r="B1412" s="292" t="s">
        <v>273</v>
      </c>
      <c r="C1412" s="292" t="s">
        <v>18</v>
      </c>
      <c r="D1412" s="292" t="s">
        <v>13</v>
      </c>
      <c r="E1412" s="292" t="s">
        <v>18</v>
      </c>
      <c r="F1412" s="272" t="s">
        <v>809</v>
      </c>
      <c r="G1412" s="272" t="s">
        <v>347</v>
      </c>
      <c r="H1412" s="272" t="s">
        <v>805</v>
      </c>
      <c r="I1412" s="272" t="s">
        <v>804</v>
      </c>
      <c r="J1412" s="272">
        <v>2024</v>
      </c>
      <c r="K1412" s="301">
        <v>100000</v>
      </c>
      <c r="L1412" s="281" t="s">
        <v>1058</v>
      </c>
    </row>
    <row r="1413" spans="1:13" hidden="1">
      <c r="A1413" s="291">
        <v>900</v>
      </c>
      <c r="B1413" s="292" t="s">
        <v>107</v>
      </c>
      <c r="C1413" s="292" t="s">
        <v>18</v>
      </c>
      <c r="D1413" s="292" t="s">
        <v>13</v>
      </c>
      <c r="E1413" s="292" t="s">
        <v>18</v>
      </c>
      <c r="F1413" s="272" t="s">
        <v>809</v>
      </c>
      <c r="G1413" s="272" t="s">
        <v>347</v>
      </c>
      <c r="H1413" s="272" t="s">
        <v>805</v>
      </c>
      <c r="I1413" s="272" t="s">
        <v>804</v>
      </c>
      <c r="J1413" s="272">
        <v>2024</v>
      </c>
      <c r="K1413" s="301">
        <v>50000</v>
      </c>
      <c r="L1413" s="281" t="s">
        <v>1058</v>
      </c>
    </row>
    <row r="1414" spans="1:13">
      <c r="A1414" s="291">
        <v>900</v>
      </c>
      <c r="B1414" s="292" t="s">
        <v>273</v>
      </c>
      <c r="C1414" s="292" t="s">
        <v>18</v>
      </c>
      <c r="D1414" s="292" t="s">
        <v>13</v>
      </c>
      <c r="E1414" s="292" t="s">
        <v>18</v>
      </c>
      <c r="F1414" s="272" t="s">
        <v>809</v>
      </c>
      <c r="G1414" s="272" t="s">
        <v>347</v>
      </c>
      <c r="H1414" s="272" t="s">
        <v>805</v>
      </c>
      <c r="I1414" s="272" t="s">
        <v>804</v>
      </c>
      <c r="J1414" s="272">
        <v>2024</v>
      </c>
      <c r="K1414" s="301">
        <v>5000</v>
      </c>
      <c r="L1414" s="281" t="s">
        <v>1058</v>
      </c>
    </row>
    <row r="1415" spans="1:13" hidden="1">
      <c r="A1415" s="291">
        <v>900</v>
      </c>
      <c r="B1415" s="292" t="s">
        <v>295</v>
      </c>
      <c r="C1415" s="292" t="s">
        <v>18</v>
      </c>
      <c r="D1415" s="292" t="s">
        <v>13</v>
      </c>
      <c r="E1415" s="292" t="s">
        <v>18</v>
      </c>
      <c r="F1415" s="272" t="s">
        <v>809</v>
      </c>
      <c r="G1415" s="272" t="s">
        <v>347</v>
      </c>
      <c r="H1415" s="272" t="s">
        <v>805</v>
      </c>
      <c r="I1415" s="272" t="s">
        <v>804</v>
      </c>
      <c r="J1415" s="272">
        <v>2024</v>
      </c>
      <c r="K1415" s="301">
        <v>575782</v>
      </c>
      <c r="L1415" s="281" t="s">
        <v>1058</v>
      </c>
    </row>
    <row r="1416" spans="1:13" hidden="1">
      <c r="A1416" s="291">
        <v>900</v>
      </c>
      <c r="B1416" s="292" t="s">
        <v>295</v>
      </c>
      <c r="C1416" s="292" t="s">
        <v>18</v>
      </c>
      <c r="D1416" s="292" t="s">
        <v>13</v>
      </c>
      <c r="E1416" s="292" t="s">
        <v>18</v>
      </c>
      <c r="F1416" s="272" t="s">
        <v>809</v>
      </c>
      <c r="G1416" s="272" t="s">
        <v>347</v>
      </c>
      <c r="H1416" s="272" t="s">
        <v>805</v>
      </c>
      <c r="I1416" s="272" t="s">
        <v>804</v>
      </c>
      <c r="J1416" s="272">
        <v>2024</v>
      </c>
      <c r="K1416" s="301">
        <v>387000</v>
      </c>
      <c r="L1416" s="281" t="s">
        <v>1058</v>
      </c>
    </row>
    <row r="1417" spans="1:13" hidden="1">
      <c r="A1417" s="291">
        <v>900</v>
      </c>
      <c r="B1417" s="292" t="s">
        <v>295</v>
      </c>
      <c r="C1417" s="292" t="s">
        <v>18</v>
      </c>
      <c r="D1417" s="292" t="s">
        <v>13</v>
      </c>
      <c r="E1417" s="292" t="s">
        <v>18</v>
      </c>
      <c r="F1417" s="272" t="s">
        <v>809</v>
      </c>
      <c r="G1417" s="272" t="s">
        <v>347</v>
      </c>
      <c r="H1417" s="272" t="s">
        <v>805</v>
      </c>
      <c r="I1417" s="272" t="s">
        <v>804</v>
      </c>
      <c r="J1417" s="272">
        <v>2024</v>
      </c>
      <c r="K1417" s="301">
        <v>113000</v>
      </c>
      <c r="L1417" s="281" t="s">
        <v>1058</v>
      </c>
    </row>
    <row r="1418" spans="1:13" hidden="1">
      <c r="A1418" s="291">
        <v>900</v>
      </c>
      <c r="B1418" s="292" t="s">
        <v>107</v>
      </c>
      <c r="C1418" s="292" t="s">
        <v>18</v>
      </c>
      <c r="D1418" s="292" t="s">
        <v>13</v>
      </c>
      <c r="E1418" s="292" t="s">
        <v>18</v>
      </c>
      <c r="F1418" s="272" t="s">
        <v>809</v>
      </c>
      <c r="G1418" s="272" t="s">
        <v>347</v>
      </c>
      <c r="H1418" s="272" t="s">
        <v>805</v>
      </c>
      <c r="I1418" s="272" t="s">
        <v>804</v>
      </c>
      <c r="J1418" s="272">
        <v>2024</v>
      </c>
      <c r="K1418" s="301">
        <v>50000</v>
      </c>
      <c r="L1418" s="281" t="s">
        <v>1058</v>
      </c>
    </row>
    <row r="1419" spans="1:13" hidden="1">
      <c r="A1419" s="291">
        <v>900</v>
      </c>
      <c r="B1419" s="292" t="s">
        <v>107</v>
      </c>
      <c r="C1419" s="292" t="s">
        <v>18</v>
      </c>
      <c r="D1419" s="292" t="s">
        <v>13</v>
      </c>
      <c r="E1419" s="292" t="s">
        <v>18</v>
      </c>
      <c r="F1419" s="272" t="s">
        <v>809</v>
      </c>
      <c r="G1419" s="272" t="s">
        <v>347</v>
      </c>
      <c r="H1419" s="272" t="s">
        <v>805</v>
      </c>
      <c r="I1419" s="272" t="s">
        <v>804</v>
      </c>
      <c r="J1419" s="272">
        <v>2024</v>
      </c>
      <c r="K1419" s="301">
        <v>35000</v>
      </c>
      <c r="L1419" s="281" t="s">
        <v>1058</v>
      </c>
    </row>
    <row r="1420" spans="1:13" ht="13.5" hidden="1" thickBot="1">
      <c r="A1420" s="291">
        <v>900</v>
      </c>
      <c r="B1420" s="313" t="s">
        <v>107</v>
      </c>
      <c r="C1420" s="313" t="s">
        <v>1420</v>
      </c>
      <c r="D1420" s="313" t="s">
        <v>46</v>
      </c>
      <c r="E1420" s="313" t="s">
        <v>18</v>
      </c>
      <c r="F1420" s="314" t="s">
        <v>809</v>
      </c>
      <c r="G1420" s="314" t="s">
        <v>347</v>
      </c>
      <c r="H1420" s="314" t="s">
        <v>805</v>
      </c>
      <c r="I1420" s="314" t="s">
        <v>804</v>
      </c>
      <c r="J1420" s="314">
        <v>2024</v>
      </c>
      <c r="K1420" s="315">
        <v>6020</v>
      </c>
      <c r="L1420" s="316" t="s">
        <v>1058</v>
      </c>
    </row>
    <row r="1421" spans="1:13" hidden="1">
      <c r="A1421" s="298" t="s">
        <v>1666</v>
      </c>
      <c r="B1421" s="288" t="s">
        <v>323</v>
      </c>
      <c r="C1421" s="288" t="s">
        <v>18</v>
      </c>
      <c r="D1421" s="288" t="s">
        <v>18</v>
      </c>
      <c r="E1421" s="288" t="s">
        <v>849</v>
      </c>
      <c r="F1421" s="270" t="s">
        <v>809</v>
      </c>
      <c r="G1421" s="270" t="s">
        <v>347</v>
      </c>
      <c r="H1421" s="270" t="s">
        <v>805</v>
      </c>
      <c r="I1421" s="270" t="s">
        <v>804</v>
      </c>
      <c r="J1421" s="270">
        <v>2024</v>
      </c>
      <c r="K1421" s="304">
        <v>636000</v>
      </c>
      <c r="L1421" s="280" t="s">
        <v>873</v>
      </c>
      <c r="M1421" s="326"/>
    </row>
    <row r="1422" spans="1:13" hidden="1">
      <c r="A1422" s="298" t="s">
        <v>1666</v>
      </c>
      <c r="B1422" s="288" t="s">
        <v>323</v>
      </c>
      <c r="C1422" s="288" t="s">
        <v>18</v>
      </c>
      <c r="D1422" s="288" t="s">
        <v>18</v>
      </c>
      <c r="E1422" s="288" t="s">
        <v>849</v>
      </c>
      <c r="F1422" s="270" t="s">
        <v>809</v>
      </c>
      <c r="G1422" s="270" t="s">
        <v>347</v>
      </c>
      <c r="H1422" s="270" t="s">
        <v>805</v>
      </c>
      <c r="I1422" s="270" t="s">
        <v>804</v>
      </c>
      <c r="J1422" s="270">
        <v>2024</v>
      </c>
      <c r="K1422" s="304">
        <v>132700</v>
      </c>
      <c r="L1422" s="280" t="s">
        <v>874</v>
      </c>
      <c r="M1422" s="326"/>
    </row>
    <row r="1423" spans="1:13" hidden="1">
      <c r="A1423" s="298" t="s">
        <v>1666</v>
      </c>
      <c r="B1423" s="288" t="s">
        <v>323</v>
      </c>
      <c r="C1423" s="288" t="s">
        <v>18</v>
      </c>
      <c r="D1423" s="288" t="s">
        <v>18</v>
      </c>
      <c r="E1423" s="288" t="s">
        <v>849</v>
      </c>
      <c r="F1423" s="270" t="s">
        <v>809</v>
      </c>
      <c r="G1423" s="270" t="s">
        <v>347</v>
      </c>
      <c r="H1423" s="270" t="s">
        <v>805</v>
      </c>
      <c r="I1423" s="270" t="s">
        <v>804</v>
      </c>
      <c r="J1423" s="270">
        <v>2024</v>
      </c>
      <c r="K1423" s="304">
        <v>45000</v>
      </c>
      <c r="L1423" s="280" t="s">
        <v>875</v>
      </c>
      <c r="M1423" s="326"/>
    </row>
    <row r="1424" spans="1:13" hidden="1">
      <c r="A1424" s="298" t="s">
        <v>1666</v>
      </c>
      <c r="B1424" s="288" t="s">
        <v>323</v>
      </c>
      <c r="C1424" s="288" t="s">
        <v>18</v>
      </c>
      <c r="D1424" s="288" t="s">
        <v>18</v>
      </c>
      <c r="E1424" s="288" t="s">
        <v>849</v>
      </c>
      <c r="F1424" s="270" t="s">
        <v>809</v>
      </c>
      <c r="G1424" s="270" t="s">
        <v>347</v>
      </c>
      <c r="H1424" s="270" t="s">
        <v>805</v>
      </c>
      <c r="I1424" s="270" t="s">
        <v>804</v>
      </c>
      <c r="J1424" s="270">
        <v>2024</v>
      </c>
      <c r="K1424" s="304">
        <v>30000</v>
      </c>
      <c r="L1424" s="280" t="s">
        <v>876</v>
      </c>
      <c r="M1424" s="326"/>
    </row>
    <row r="1425" spans="1:13" hidden="1">
      <c r="A1425" s="298" t="s">
        <v>1666</v>
      </c>
      <c r="B1425" s="288" t="s">
        <v>323</v>
      </c>
      <c r="C1425" s="288" t="s">
        <v>18</v>
      </c>
      <c r="D1425" s="288" t="s">
        <v>18</v>
      </c>
      <c r="E1425" s="288" t="s">
        <v>849</v>
      </c>
      <c r="F1425" s="270" t="s">
        <v>809</v>
      </c>
      <c r="G1425" s="270" t="s">
        <v>347</v>
      </c>
      <c r="H1425" s="270" t="s">
        <v>805</v>
      </c>
      <c r="I1425" s="270" t="s">
        <v>804</v>
      </c>
      <c r="J1425" s="270">
        <v>2024</v>
      </c>
      <c r="K1425" s="304">
        <v>750</v>
      </c>
      <c r="L1425" s="280" t="s">
        <v>877</v>
      </c>
      <c r="M1425" s="326"/>
    </row>
    <row r="1426" spans="1:13" hidden="1">
      <c r="A1426" s="298" t="s">
        <v>1666</v>
      </c>
      <c r="B1426" s="288" t="s">
        <v>323</v>
      </c>
      <c r="C1426" s="288" t="s">
        <v>18</v>
      </c>
      <c r="D1426" s="288" t="s">
        <v>18</v>
      </c>
      <c r="E1426" s="288" t="s">
        <v>849</v>
      </c>
      <c r="F1426" s="270" t="s">
        <v>809</v>
      </c>
      <c r="G1426" s="270" t="s">
        <v>347</v>
      </c>
      <c r="H1426" s="270" t="s">
        <v>805</v>
      </c>
      <c r="I1426" s="270" t="s">
        <v>804</v>
      </c>
      <c r="J1426" s="270">
        <v>2024</v>
      </c>
      <c r="K1426" s="304">
        <v>2700</v>
      </c>
      <c r="L1426" s="280" t="s">
        <v>878</v>
      </c>
      <c r="M1426" s="326"/>
    </row>
    <row r="1427" spans="1:13" hidden="1">
      <c r="A1427" s="298" t="s">
        <v>1666</v>
      </c>
      <c r="B1427" s="288" t="s">
        <v>323</v>
      </c>
      <c r="C1427" s="288" t="s">
        <v>18</v>
      </c>
      <c r="D1427" s="288" t="s">
        <v>18</v>
      </c>
      <c r="E1427" s="288" t="s">
        <v>849</v>
      </c>
      <c r="F1427" s="270" t="s">
        <v>809</v>
      </c>
      <c r="G1427" s="270" t="s">
        <v>347</v>
      </c>
      <c r="H1427" s="270" t="s">
        <v>805</v>
      </c>
      <c r="I1427" s="270" t="s">
        <v>804</v>
      </c>
      <c r="J1427" s="270">
        <v>2024</v>
      </c>
      <c r="K1427" s="304">
        <v>6500</v>
      </c>
      <c r="L1427" s="280" t="s">
        <v>879</v>
      </c>
      <c r="M1427" s="326"/>
    </row>
    <row r="1428" spans="1:13" hidden="1">
      <c r="A1428" s="297" t="s">
        <v>1666</v>
      </c>
      <c r="B1428" s="290" t="s">
        <v>107</v>
      </c>
      <c r="C1428" s="290" t="s">
        <v>18</v>
      </c>
      <c r="D1428" s="290" t="s">
        <v>57</v>
      </c>
      <c r="E1428" s="290" t="s">
        <v>18</v>
      </c>
      <c r="F1428" s="271" t="s">
        <v>1095</v>
      </c>
      <c r="G1428" s="271" t="s">
        <v>347</v>
      </c>
      <c r="H1428" s="271" t="s">
        <v>805</v>
      </c>
      <c r="I1428" s="271" t="s">
        <v>804</v>
      </c>
      <c r="J1428" s="271">
        <v>2024</v>
      </c>
      <c r="K1428" s="300">
        <v>57174</v>
      </c>
      <c r="L1428" s="282" t="s">
        <v>1349</v>
      </c>
    </row>
    <row r="1429" spans="1:13" hidden="1">
      <c r="A1429" s="297" t="s">
        <v>1666</v>
      </c>
      <c r="B1429" s="290" t="s">
        <v>107</v>
      </c>
      <c r="C1429" s="290" t="s">
        <v>18</v>
      </c>
      <c r="D1429" s="290" t="s">
        <v>13</v>
      </c>
      <c r="E1429" s="290" t="s">
        <v>18</v>
      </c>
      <c r="F1429" s="271" t="s">
        <v>1095</v>
      </c>
      <c r="G1429" s="271" t="s">
        <v>347</v>
      </c>
      <c r="H1429" s="271" t="s">
        <v>805</v>
      </c>
      <c r="I1429" s="271" t="s">
        <v>804</v>
      </c>
      <c r="J1429" s="271">
        <v>2024</v>
      </c>
      <c r="K1429" s="300">
        <v>9000</v>
      </c>
      <c r="L1429" s="282" t="s">
        <v>1349</v>
      </c>
    </row>
    <row r="1430" spans="1:13" hidden="1">
      <c r="A1430" s="297" t="s">
        <v>1667</v>
      </c>
      <c r="B1430" s="290" t="s">
        <v>295</v>
      </c>
      <c r="C1430" s="290" t="s">
        <v>18</v>
      </c>
      <c r="D1430" s="290" t="s">
        <v>57</v>
      </c>
      <c r="E1430" s="290" t="s">
        <v>18</v>
      </c>
      <c r="F1430" s="271" t="s">
        <v>1095</v>
      </c>
      <c r="G1430" s="271" t="s">
        <v>347</v>
      </c>
      <c r="H1430" s="271" t="s">
        <v>805</v>
      </c>
      <c r="I1430" s="271" t="s">
        <v>804</v>
      </c>
      <c r="J1430" s="271">
        <v>2024</v>
      </c>
      <c r="K1430" s="300">
        <v>439428</v>
      </c>
      <c r="L1430" s="282" t="s">
        <v>1349</v>
      </c>
    </row>
    <row r="1431" spans="1:13" hidden="1">
      <c r="A1431" s="297" t="s">
        <v>1667</v>
      </c>
      <c r="B1431" s="290" t="s">
        <v>295</v>
      </c>
      <c r="C1431" s="290" t="s">
        <v>18</v>
      </c>
      <c r="D1431" s="290" t="s">
        <v>13</v>
      </c>
      <c r="E1431" s="290" t="s">
        <v>18</v>
      </c>
      <c r="F1431" s="271" t="s">
        <v>1095</v>
      </c>
      <c r="G1431" s="271" t="s">
        <v>347</v>
      </c>
      <c r="H1431" s="271" t="s">
        <v>805</v>
      </c>
      <c r="I1431" s="271" t="s">
        <v>804</v>
      </c>
      <c r="J1431" s="271">
        <v>2024</v>
      </c>
      <c r="K1431" s="300">
        <v>174360</v>
      </c>
      <c r="L1431" s="282" t="s">
        <v>1349</v>
      </c>
    </row>
    <row r="1432" spans="1:13" hidden="1">
      <c r="A1432" s="297" t="s">
        <v>1667</v>
      </c>
      <c r="B1432" s="290" t="s">
        <v>295</v>
      </c>
      <c r="C1432" s="290" t="s">
        <v>18</v>
      </c>
      <c r="D1432" s="290" t="s">
        <v>13</v>
      </c>
      <c r="E1432" s="290" t="s">
        <v>18</v>
      </c>
      <c r="F1432" s="271" t="s">
        <v>1095</v>
      </c>
      <c r="G1432" s="271" t="s">
        <v>347</v>
      </c>
      <c r="H1432" s="271" t="s">
        <v>805</v>
      </c>
      <c r="I1432" s="271" t="s">
        <v>804</v>
      </c>
      <c r="J1432" s="271">
        <v>2024</v>
      </c>
      <c r="K1432" s="300">
        <v>5700</v>
      </c>
      <c r="L1432" s="282" t="s">
        <v>1349</v>
      </c>
    </row>
    <row r="1433" spans="1:13" hidden="1">
      <c r="A1433" s="291">
        <v>900</v>
      </c>
      <c r="B1433" s="292" t="s">
        <v>107</v>
      </c>
      <c r="C1433" s="292" t="s">
        <v>18</v>
      </c>
      <c r="D1433" s="292" t="s">
        <v>57</v>
      </c>
      <c r="E1433" s="292" t="s">
        <v>18</v>
      </c>
      <c r="F1433" s="272" t="s">
        <v>809</v>
      </c>
      <c r="G1433" s="272" t="s">
        <v>347</v>
      </c>
      <c r="H1433" s="272" t="s">
        <v>805</v>
      </c>
      <c r="I1433" s="272" t="s">
        <v>804</v>
      </c>
      <c r="J1433" s="272">
        <v>2024</v>
      </c>
      <c r="K1433" s="301">
        <v>57174</v>
      </c>
      <c r="L1433" s="281" t="s">
        <v>1349</v>
      </c>
      <c r="M1433" s="326"/>
    </row>
    <row r="1434" spans="1:13" hidden="1">
      <c r="A1434" s="291">
        <v>900</v>
      </c>
      <c r="B1434" s="292" t="s">
        <v>107</v>
      </c>
      <c r="C1434" s="292" t="s">
        <v>18</v>
      </c>
      <c r="D1434" s="292" t="s">
        <v>13</v>
      </c>
      <c r="E1434" s="292" t="s">
        <v>18</v>
      </c>
      <c r="F1434" s="272" t="s">
        <v>809</v>
      </c>
      <c r="G1434" s="272" t="s">
        <v>347</v>
      </c>
      <c r="H1434" s="272" t="s">
        <v>805</v>
      </c>
      <c r="I1434" s="272" t="s">
        <v>804</v>
      </c>
      <c r="J1434" s="272">
        <v>2024</v>
      </c>
      <c r="K1434" s="301">
        <v>9000</v>
      </c>
      <c r="L1434" s="281" t="s">
        <v>1349</v>
      </c>
      <c r="M1434" s="326"/>
    </row>
    <row r="1435" spans="1:13" hidden="1">
      <c r="A1435" s="291">
        <v>900</v>
      </c>
      <c r="B1435" s="292" t="s">
        <v>295</v>
      </c>
      <c r="C1435" s="292" t="s">
        <v>18</v>
      </c>
      <c r="D1435" s="292" t="s">
        <v>57</v>
      </c>
      <c r="E1435" s="292" t="s">
        <v>18</v>
      </c>
      <c r="F1435" s="272" t="s">
        <v>809</v>
      </c>
      <c r="G1435" s="272" t="s">
        <v>347</v>
      </c>
      <c r="H1435" s="272" t="s">
        <v>805</v>
      </c>
      <c r="I1435" s="272" t="s">
        <v>804</v>
      </c>
      <c r="J1435" s="272">
        <v>2024</v>
      </c>
      <c r="K1435" s="301">
        <v>439428</v>
      </c>
      <c r="L1435" s="281" t="s">
        <v>1349</v>
      </c>
      <c r="M1435" s="326"/>
    </row>
    <row r="1436" spans="1:13" hidden="1">
      <c r="A1436" s="291">
        <v>900</v>
      </c>
      <c r="B1436" s="292" t="s">
        <v>295</v>
      </c>
      <c r="C1436" s="292" t="s">
        <v>18</v>
      </c>
      <c r="D1436" s="292" t="s">
        <v>13</v>
      </c>
      <c r="E1436" s="292" t="s">
        <v>18</v>
      </c>
      <c r="F1436" s="272" t="s">
        <v>809</v>
      </c>
      <c r="G1436" s="272" t="s">
        <v>347</v>
      </c>
      <c r="H1436" s="272" t="s">
        <v>805</v>
      </c>
      <c r="I1436" s="272" t="s">
        <v>804</v>
      </c>
      <c r="J1436" s="272">
        <v>2024</v>
      </c>
      <c r="K1436" s="301">
        <v>174360</v>
      </c>
      <c r="L1436" s="281" t="s">
        <v>1349</v>
      </c>
      <c r="M1436" s="326"/>
    </row>
    <row r="1437" spans="1:13" ht="13.5" hidden="1" thickBot="1">
      <c r="A1437" s="291">
        <v>900</v>
      </c>
      <c r="B1437" s="313" t="s">
        <v>295</v>
      </c>
      <c r="C1437" s="313" t="s">
        <v>18</v>
      </c>
      <c r="D1437" s="313" t="s">
        <v>13</v>
      </c>
      <c r="E1437" s="313" t="s">
        <v>18</v>
      </c>
      <c r="F1437" s="314" t="s">
        <v>809</v>
      </c>
      <c r="G1437" s="314" t="s">
        <v>347</v>
      </c>
      <c r="H1437" s="314" t="s">
        <v>805</v>
      </c>
      <c r="I1437" s="314" t="s">
        <v>804</v>
      </c>
      <c r="J1437" s="314">
        <v>2024</v>
      </c>
      <c r="K1437" s="315">
        <v>5700</v>
      </c>
      <c r="L1437" s="316" t="s">
        <v>1349</v>
      </c>
      <c r="M1437" s="326"/>
    </row>
    <row r="1438" spans="1:13" hidden="1">
      <c r="A1438" s="298" t="s">
        <v>215</v>
      </c>
      <c r="B1438" s="288" t="s">
        <v>314</v>
      </c>
      <c r="C1438" s="288" t="s">
        <v>18</v>
      </c>
      <c r="D1438" s="288" t="s">
        <v>18</v>
      </c>
      <c r="E1438" s="288" t="s">
        <v>308</v>
      </c>
      <c r="F1438" s="270" t="s">
        <v>809</v>
      </c>
      <c r="G1438" s="270" t="s">
        <v>347</v>
      </c>
      <c r="H1438" s="270" t="s">
        <v>805</v>
      </c>
      <c r="I1438" s="270" t="s">
        <v>804</v>
      </c>
      <c r="J1438" s="270">
        <v>2024</v>
      </c>
      <c r="K1438" s="304">
        <v>1100000</v>
      </c>
      <c r="L1438" s="280" t="s">
        <v>822</v>
      </c>
      <c r="M1438" s="326"/>
    </row>
    <row r="1439" spans="1:13" hidden="1">
      <c r="A1439" s="298" t="s">
        <v>215</v>
      </c>
      <c r="B1439" s="288" t="s">
        <v>314</v>
      </c>
      <c r="C1439" s="288" t="s">
        <v>18</v>
      </c>
      <c r="D1439" s="288" t="s">
        <v>18</v>
      </c>
      <c r="E1439" s="288" t="s">
        <v>308</v>
      </c>
      <c r="F1439" s="270" t="s">
        <v>809</v>
      </c>
      <c r="G1439" s="270" t="s">
        <v>347</v>
      </c>
      <c r="H1439" s="270" t="s">
        <v>805</v>
      </c>
      <c r="I1439" s="270" t="s">
        <v>804</v>
      </c>
      <c r="J1439" s="270">
        <v>2024</v>
      </c>
      <c r="K1439" s="304">
        <v>145000</v>
      </c>
      <c r="L1439" s="280" t="s">
        <v>823</v>
      </c>
      <c r="M1439" s="326"/>
    </row>
    <row r="1440" spans="1:13" hidden="1">
      <c r="A1440" s="298" t="s">
        <v>215</v>
      </c>
      <c r="B1440" s="288" t="s">
        <v>314</v>
      </c>
      <c r="C1440" s="288" t="s">
        <v>18</v>
      </c>
      <c r="D1440" s="288" t="s">
        <v>18</v>
      </c>
      <c r="E1440" s="288" t="s">
        <v>308</v>
      </c>
      <c r="F1440" s="270" t="s">
        <v>809</v>
      </c>
      <c r="G1440" s="270" t="s">
        <v>347</v>
      </c>
      <c r="H1440" s="270" t="s">
        <v>805</v>
      </c>
      <c r="I1440" s="270" t="s">
        <v>804</v>
      </c>
      <c r="J1440" s="270">
        <v>2024</v>
      </c>
      <c r="K1440" s="304">
        <v>82000</v>
      </c>
      <c r="L1440" s="280" t="s">
        <v>824</v>
      </c>
      <c r="M1440" s="326"/>
    </row>
    <row r="1441" spans="1:13" hidden="1">
      <c r="A1441" s="298" t="s">
        <v>215</v>
      </c>
      <c r="B1441" s="288" t="s">
        <v>314</v>
      </c>
      <c r="C1441" s="288" t="s">
        <v>18</v>
      </c>
      <c r="D1441" s="288" t="s">
        <v>18</v>
      </c>
      <c r="E1441" s="288" t="s">
        <v>305</v>
      </c>
      <c r="F1441" s="270" t="s">
        <v>809</v>
      </c>
      <c r="G1441" s="270" t="s">
        <v>347</v>
      </c>
      <c r="H1441" s="270" t="s">
        <v>805</v>
      </c>
      <c r="I1441" s="270" t="s">
        <v>804</v>
      </c>
      <c r="J1441" s="270">
        <v>2024</v>
      </c>
      <c r="K1441" s="304">
        <v>350000</v>
      </c>
      <c r="L1441" s="280" t="s">
        <v>1342</v>
      </c>
      <c r="M1441" s="326"/>
    </row>
    <row r="1442" spans="1:13" hidden="1">
      <c r="A1442" s="298" t="s">
        <v>1449</v>
      </c>
      <c r="B1442" s="288" t="s">
        <v>323</v>
      </c>
      <c r="C1442" s="288" t="s">
        <v>18</v>
      </c>
      <c r="D1442" s="288" t="s">
        <v>18</v>
      </c>
      <c r="E1442" s="288" t="s">
        <v>111</v>
      </c>
      <c r="F1442" s="270" t="s">
        <v>809</v>
      </c>
      <c r="G1442" s="270" t="s">
        <v>347</v>
      </c>
      <c r="H1442" s="270" t="s">
        <v>805</v>
      </c>
      <c r="I1442" s="270" t="s">
        <v>804</v>
      </c>
      <c r="J1442" s="270">
        <v>2024</v>
      </c>
      <c r="K1442" s="304">
        <v>171200</v>
      </c>
      <c r="L1442" s="280" t="s">
        <v>829</v>
      </c>
      <c r="M1442" s="326"/>
    </row>
    <row r="1443" spans="1:13" hidden="1">
      <c r="A1443" s="298" t="s">
        <v>1668</v>
      </c>
      <c r="B1443" s="288" t="s">
        <v>314</v>
      </c>
      <c r="C1443" s="288" t="s">
        <v>18</v>
      </c>
      <c r="D1443" s="288" t="s">
        <v>18</v>
      </c>
      <c r="E1443" s="288" t="s">
        <v>305</v>
      </c>
      <c r="F1443" s="270" t="s">
        <v>809</v>
      </c>
      <c r="G1443" s="270" t="s">
        <v>347</v>
      </c>
      <c r="H1443" s="270" t="s">
        <v>805</v>
      </c>
      <c r="I1443" s="270" t="s">
        <v>804</v>
      </c>
      <c r="J1443" s="270">
        <v>2024</v>
      </c>
      <c r="K1443" s="304">
        <v>1000</v>
      </c>
      <c r="L1443" s="280" t="s">
        <v>825</v>
      </c>
      <c r="M1443" s="326"/>
    </row>
    <row r="1444" spans="1:13" hidden="1">
      <c r="A1444" s="298" t="s">
        <v>1669</v>
      </c>
      <c r="B1444" s="288" t="s">
        <v>314</v>
      </c>
      <c r="C1444" s="288" t="s">
        <v>18</v>
      </c>
      <c r="D1444" s="288" t="s">
        <v>18</v>
      </c>
      <c r="E1444" s="288" t="s">
        <v>305</v>
      </c>
      <c r="F1444" s="270" t="s">
        <v>809</v>
      </c>
      <c r="G1444" s="270" t="s">
        <v>347</v>
      </c>
      <c r="H1444" s="270" t="s">
        <v>805</v>
      </c>
      <c r="I1444" s="270" t="s">
        <v>804</v>
      </c>
      <c r="J1444" s="270">
        <v>2024</v>
      </c>
      <c r="K1444" s="304">
        <v>5950</v>
      </c>
      <c r="L1444" s="280" t="s">
        <v>826</v>
      </c>
      <c r="M1444" s="326"/>
    </row>
    <row r="1445" spans="1:13" hidden="1">
      <c r="A1445" s="298" t="s">
        <v>1668</v>
      </c>
      <c r="B1445" s="288" t="s">
        <v>314</v>
      </c>
      <c r="C1445" s="288" t="s">
        <v>18</v>
      </c>
      <c r="D1445" s="288" t="s">
        <v>18</v>
      </c>
      <c r="E1445" s="288" t="s">
        <v>305</v>
      </c>
      <c r="F1445" s="270" t="s">
        <v>809</v>
      </c>
      <c r="G1445" s="270" t="s">
        <v>347</v>
      </c>
      <c r="H1445" s="270" t="s">
        <v>805</v>
      </c>
      <c r="I1445" s="270" t="s">
        <v>804</v>
      </c>
      <c r="J1445" s="270">
        <v>2024</v>
      </c>
      <c r="K1445" s="304">
        <v>5000</v>
      </c>
      <c r="L1445" s="280" t="s">
        <v>827</v>
      </c>
      <c r="M1445" s="326"/>
    </row>
    <row r="1446" spans="1:13" hidden="1">
      <c r="A1446" s="298" t="s">
        <v>1669</v>
      </c>
      <c r="B1446" s="288" t="s">
        <v>314</v>
      </c>
      <c r="C1446" s="288" t="s">
        <v>18</v>
      </c>
      <c r="D1446" s="288" t="s">
        <v>18</v>
      </c>
      <c r="E1446" s="288" t="s">
        <v>305</v>
      </c>
      <c r="F1446" s="270" t="s">
        <v>809</v>
      </c>
      <c r="G1446" s="270" t="s">
        <v>347</v>
      </c>
      <c r="H1446" s="270" t="s">
        <v>805</v>
      </c>
      <c r="I1446" s="270" t="s">
        <v>804</v>
      </c>
      <c r="J1446" s="270">
        <v>2024</v>
      </c>
      <c r="K1446" s="304">
        <v>1500</v>
      </c>
      <c r="L1446" s="280" t="s">
        <v>828</v>
      </c>
      <c r="M1446" s="326"/>
    </row>
    <row r="1447" spans="1:13" hidden="1">
      <c r="A1447" s="297" t="s">
        <v>119</v>
      </c>
      <c r="B1447" s="290" t="s">
        <v>107</v>
      </c>
      <c r="C1447" s="290" t="s">
        <v>18</v>
      </c>
      <c r="D1447" s="290" t="s">
        <v>16</v>
      </c>
      <c r="E1447" s="290" t="s">
        <v>18</v>
      </c>
      <c r="F1447" s="271" t="s">
        <v>1095</v>
      </c>
      <c r="G1447" s="271" t="s">
        <v>347</v>
      </c>
      <c r="H1447" s="271" t="s">
        <v>805</v>
      </c>
      <c r="I1447" s="271" t="s">
        <v>804</v>
      </c>
      <c r="J1447" s="271">
        <v>2024</v>
      </c>
      <c r="K1447" s="300">
        <v>36000</v>
      </c>
      <c r="L1447" s="282" t="s">
        <v>1348</v>
      </c>
    </row>
    <row r="1448" spans="1:13" hidden="1">
      <c r="A1448" s="297" t="s">
        <v>119</v>
      </c>
      <c r="B1448" s="290" t="s">
        <v>295</v>
      </c>
      <c r="C1448" s="290" t="s">
        <v>18</v>
      </c>
      <c r="D1448" s="290" t="s">
        <v>16</v>
      </c>
      <c r="E1448" s="290" t="s">
        <v>18</v>
      </c>
      <c r="F1448" s="271" t="s">
        <v>1095</v>
      </c>
      <c r="G1448" s="271" t="s">
        <v>347</v>
      </c>
      <c r="H1448" s="271" t="s">
        <v>805</v>
      </c>
      <c r="I1448" s="271" t="s">
        <v>804</v>
      </c>
      <c r="J1448" s="271">
        <v>2024</v>
      </c>
      <c r="K1448" s="300">
        <v>4000</v>
      </c>
      <c r="L1448" s="282" t="s">
        <v>1348</v>
      </c>
    </row>
    <row r="1449" spans="1:13" hidden="1">
      <c r="A1449" s="297" t="s">
        <v>1447</v>
      </c>
      <c r="B1449" s="290" t="s">
        <v>107</v>
      </c>
      <c r="C1449" s="290" t="s">
        <v>18</v>
      </c>
      <c r="D1449" s="290" t="s">
        <v>16</v>
      </c>
      <c r="E1449" s="290" t="s">
        <v>18</v>
      </c>
      <c r="F1449" s="271" t="s">
        <v>1095</v>
      </c>
      <c r="G1449" s="271" t="s">
        <v>347</v>
      </c>
      <c r="H1449" s="271" t="s">
        <v>805</v>
      </c>
      <c r="I1449" s="271" t="s">
        <v>804</v>
      </c>
      <c r="J1449" s="271">
        <v>2024</v>
      </c>
      <c r="K1449" s="300">
        <v>3130000</v>
      </c>
      <c r="L1449" s="282" t="s">
        <v>1348</v>
      </c>
    </row>
    <row r="1450" spans="1:13" hidden="1">
      <c r="A1450" s="297" t="s">
        <v>1447</v>
      </c>
      <c r="B1450" s="290" t="s">
        <v>273</v>
      </c>
      <c r="C1450" s="290" t="s">
        <v>18</v>
      </c>
      <c r="D1450" s="290" t="s">
        <v>16</v>
      </c>
      <c r="E1450" s="290" t="s">
        <v>18</v>
      </c>
      <c r="F1450" s="271" t="s">
        <v>1095</v>
      </c>
      <c r="G1450" s="271" t="s">
        <v>347</v>
      </c>
      <c r="H1450" s="271" t="s">
        <v>805</v>
      </c>
      <c r="I1450" s="271" t="s">
        <v>804</v>
      </c>
      <c r="J1450" s="271">
        <v>2024</v>
      </c>
      <c r="K1450" s="344">
        <v>450000</v>
      </c>
      <c r="L1450" s="282" t="s">
        <v>1348</v>
      </c>
    </row>
    <row r="1451" spans="1:13" hidden="1">
      <c r="A1451" s="297" t="s">
        <v>1447</v>
      </c>
      <c r="B1451" s="290" t="s">
        <v>295</v>
      </c>
      <c r="C1451" s="290" t="s">
        <v>18</v>
      </c>
      <c r="D1451" s="290" t="s">
        <v>16</v>
      </c>
      <c r="E1451" s="290" t="s">
        <v>18</v>
      </c>
      <c r="F1451" s="271" t="s">
        <v>1095</v>
      </c>
      <c r="G1451" s="271" t="s">
        <v>347</v>
      </c>
      <c r="H1451" s="271" t="s">
        <v>805</v>
      </c>
      <c r="I1451" s="271" t="s">
        <v>804</v>
      </c>
      <c r="J1451" s="271">
        <v>2024</v>
      </c>
      <c r="K1451" s="300">
        <v>290000</v>
      </c>
      <c r="L1451" s="282" t="s">
        <v>1348</v>
      </c>
    </row>
    <row r="1452" spans="1:13" hidden="1">
      <c r="A1452" s="297" t="s">
        <v>1448</v>
      </c>
      <c r="B1452" s="290" t="s">
        <v>107</v>
      </c>
      <c r="C1452" s="290" t="s">
        <v>18</v>
      </c>
      <c r="D1452" s="290" t="s">
        <v>16</v>
      </c>
      <c r="E1452" s="290" t="s">
        <v>18</v>
      </c>
      <c r="F1452" s="271" t="s">
        <v>1095</v>
      </c>
      <c r="G1452" s="271" t="s">
        <v>347</v>
      </c>
      <c r="H1452" s="271" t="s">
        <v>805</v>
      </c>
      <c r="I1452" s="271" t="s">
        <v>804</v>
      </c>
      <c r="J1452" s="271">
        <v>2024</v>
      </c>
      <c r="K1452" s="300">
        <v>140000</v>
      </c>
      <c r="L1452" s="282" t="s">
        <v>1348</v>
      </c>
    </row>
    <row r="1453" spans="1:13" hidden="1">
      <c r="A1453" s="297" t="s">
        <v>1450</v>
      </c>
      <c r="B1453" s="290" t="s">
        <v>107</v>
      </c>
      <c r="C1453" s="290" t="s">
        <v>18</v>
      </c>
      <c r="D1453" s="290" t="s">
        <v>16</v>
      </c>
      <c r="E1453" s="290" t="s">
        <v>18</v>
      </c>
      <c r="F1453" s="271" t="s">
        <v>1095</v>
      </c>
      <c r="G1453" s="271" t="s">
        <v>347</v>
      </c>
      <c r="H1453" s="271" t="s">
        <v>805</v>
      </c>
      <c r="I1453" s="271" t="s">
        <v>804</v>
      </c>
      <c r="J1453" s="271">
        <v>2024</v>
      </c>
      <c r="K1453" s="300">
        <v>390000</v>
      </c>
      <c r="L1453" s="282" t="s">
        <v>1348</v>
      </c>
    </row>
    <row r="1454" spans="1:13" hidden="1">
      <c r="A1454" s="297" t="s">
        <v>1450</v>
      </c>
      <c r="B1454" s="290" t="s">
        <v>273</v>
      </c>
      <c r="C1454" s="290" t="s">
        <v>18</v>
      </c>
      <c r="D1454" s="290" t="s">
        <v>16</v>
      </c>
      <c r="E1454" s="290" t="s">
        <v>18</v>
      </c>
      <c r="F1454" s="271" t="s">
        <v>1095</v>
      </c>
      <c r="G1454" s="271" t="s">
        <v>347</v>
      </c>
      <c r="H1454" s="271" t="s">
        <v>805</v>
      </c>
      <c r="I1454" s="271" t="s">
        <v>804</v>
      </c>
      <c r="J1454" s="271">
        <v>2024</v>
      </c>
      <c r="K1454" s="344">
        <v>110000</v>
      </c>
      <c r="L1454" s="282" t="s">
        <v>1348</v>
      </c>
    </row>
    <row r="1455" spans="1:13" hidden="1">
      <c r="A1455" s="297" t="s">
        <v>1449</v>
      </c>
      <c r="B1455" s="290" t="s">
        <v>107</v>
      </c>
      <c r="C1455" s="290" t="s">
        <v>18</v>
      </c>
      <c r="D1455" s="290" t="s">
        <v>16</v>
      </c>
      <c r="E1455" s="290" t="s">
        <v>18</v>
      </c>
      <c r="F1455" s="271" t="s">
        <v>1095</v>
      </c>
      <c r="G1455" s="271" t="s">
        <v>347</v>
      </c>
      <c r="H1455" s="271" t="s">
        <v>805</v>
      </c>
      <c r="I1455" s="271" t="s">
        <v>804</v>
      </c>
      <c r="J1455" s="271">
        <v>2024</v>
      </c>
      <c r="K1455" s="300">
        <v>62265</v>
      </c>
      <c r="L1455" s="282" t="s">
        <v>1348</v>
      </c>
    </row>
    <row r="1456" spans="1:13" hidden="1">
      <c r="A1456" s="297" t="s">
        <v>1449</v>
      </c>
      <c r="B1456" s="290" t="s">
        <v>295</v>
      </c>
      <c r="C1456" s="290" t="s">
        <v>18</v>
      </c>
      <c r="D1456" s="290" t="s">
        <v>16</v>
      </c>
      <c r="E1456" s="290" t="s">
        <v>18</v>
      </c>
      <c r="F1456" s="271" t="s">
        <v>1095</v>
      </c>
      <c r="G1456" s="271" t="s">
        <v>347</v>
      </c>
      <c r="H1456" s="271" t="s">
        <v>805</v>
      </c>
      <c r="I1456" s="271" t="s">
        <v>804</v>
      </c>
      <c r="J1456" s="271">
        <v>2024</v>
      </c>
      <c r="K1456" s="300">
        <v>19560</v>
      </c>
      <c r="L1456" s="282" t="s">
        <v>1348</v>
      </c>
    </row>
    <row r="1457" spans="1:13" hidden="1">
      <c r="A1457" s="297" t="s">
        <v>215</v>
      </c>
      <c r="B1457" s="290" t="s">
        <v>107</v>
      </c>
      <c r="C1457" s="290" t="s">
        <v>18</v>
      </c>
      <c r="D1457" s="290" t="s">
        <v>16</v>
      </c>
      <c r="E1457" s="290" t="s">
        <v>18</v>
      </c>
      <c r="F1457" s="271" t="s">
        <v>1095</v>
      </c>
      <c r="G1457" s="271" t="s">
        <v>347</v>
      </c>
      <c r="H1457" s="271" t="s">
        <v>805</v>
      </c>
      <c r="I1457" s="271" t="s">
        <v>804</v>
      </c>
      <c r="J1457" s="271">
        <v>2024</v>
      </c>
      <c r="K1457" s="300">
        <v>1300500</v>
      </c>
      <c r="L1457" s="282" t="s">
        <v>1348</v>
      </c>
    </row>
    <row r="1458" spans="1:13" hidden="1">
      <c r="A1458" s="297" t="s">
        <v>215</v>
      </c>
      <c r="B1458" s="290" t="s">
        <v>273</v>
      </c>
      <c r="C1458" s="290" t="s">
        <v>18</v>
      </c>
      <c r="D1458" s="290" t="s">
        <v>16</v>
      </c>
      <c r="E1458" s="290" t="s">
        <v>18</v>
      </c>
      <c r="F1458" s="271" t="s">
        <v>1095</v>
      </c>
      <c r="G1458" s="271" t="s">
        <v>347</v>
      </c>
      <c r="H1458" s="271" t="s">
        <v>805</v>
      </c>
      <c r="I1458" s="271" t="s">
        <v>804</v>
      </c>
      <c r="J1458" s="271">
        <v>2024</v>
      </c>
      <c r="K1458" s="344">
        <v>150000</v>
      </c>
      <c r="L1458" s="282" t="s">
        <v>1348</v>
      </c>
    </row>
    <row r="1459" spans="1:13" hidden="1">
      <c r="A1459" s="297" t="s">
        <v>215</v>
      </c>
      <c r="B1459" s="290" t="s">
        <v>295</v>
      </c>
      <c r="C1459" s="290" t="s">
        <v>18</v>
      </c>
      <c r="D1459" s="290" t="s">
        <v>16</v>
      </c>
      <c r="E1459" s="290" t="s">
        <v>18</v>
      </c>
      <c r="F1459" s="271" t="s">
        <v>1095</v>
      </c>
      <c r="G1459" s="271" t="s">
        <v>347</v>
      </c>
      <c r="H1459" s="271" t="s">
        <v>805</v>
      </c>
      <c r="I1459" s="271" t="s">
        <v>804</v>
      </c>
      <c r="J1459" s="271">
        <v>2024</v>
      </c>
      <c r="K1459" s="300">
        <v>155000</v>
      </c>
      <c r="L1459" s="282" t="s">
        <v>1348</v>
      </c>
    </row>
    <row r="1460" spans="1:13" hidden="1">
      <c r="A1460" s="297" t="s">
        <v>1670</v>
      </c>
      <c r="B1460" s="290" t="s">
        <v>107</v>
      </c>
      <c r="C1460" s="290" t="s">
        <v>18</v>
      </c>
      <c r="D1460" s="290" t="s">
        <v>16</v>
      </c>
      <c r="E1460" s="290" t="s">
        <v>18</v>
      </c>
      <c r="F1460" s="271" t="s">
        <v>1095</v>
      </c>
      <c r="G1460" s="271" t="s">
        <v>347</v>
      </c>
      <c r="H1460" s="271" t="s">
        <v>805</v>
      </c>
      <c r="I1460" s="271" t="s">
        <v>804</v>
      </c>
      <c r="J1460" s="271">
        <v>2024</v>
      </c>
      <c r="K1460" s="300">
        <v>18000</v>
      </c>
      <c r="L1460" s="282" t="s">
        <v>1348</v>
      </c>
    </row>
    <row r="1461" spans="1:13" hidden="1">
      <c r="A1461" s="297" t="s">
        <v>1669</v>
      </c>
      <c r="B1461" s="290" t="s">
        <v>107</v>
      </c>
      <c r="C1461" s="290" t="s">
        <v>18</v>
      </c>
      <c r="D1461" s="290" t="s">
        <v>16</v>
      </c>
      <c r="E1461" s="290" t="s">
        <v>18</v>
      </c>
      <c r="F1461" s="271" t="s">
        <v>1095</v>
      </c>
      <c r="G1461" s="271" t="s">
        <v>347</v>
      </c>
      <c r="H1461" s="271" t="s">
        <v>805</v>
      </c>
      <c r="I1461" s="271" t="s">
        <v>804</v>
      </c>
      <c r="J1461" s="271">
        <v>2024</v>
      </c>
      <c r="K1461" s="300">
        <v>25300</v>
      </c>
      <c r="L1461" s="282" t="s">
        <v>1348</v>
      </c>
    </row>
    <row r="1462" spans="1:13" hidden="1">
      <c r="A1462" s="297" t="s">
        <v>1671</v>
      </c>
      <c r="B1462" s="290" t="s">
        <v>107</v>
      </c>
      <c r="C1462" s="290" t="s">
        <v>18</v>
      </c>
      <c r="D1462" s="290" t="s">
        <v>16</v>
      </c>
      <c r="E1462" s="290" t="s">
        <v>18</v>
      </c>
      <c r="F1462" s="271" t="s">
        <v>1095</v>
      </c>
      <c r="G1462" s="271" t="s">
        <v>347</v>
      </c>
      <c r="H1462" s="271" t="s">
        <v>805</v>
      </c>
      <c r="I1462" s="271" t="s">
        <v>804</v>
      </c>
      <c r="J1462" s="271">
        <v>2024</v>
      </c>
      <c r="K1462" s="300">
        <v>18000</v>
      </c>
      <c r="L1462" s="282" t="s">
        <v>1348</v>
      </c>
    </row>
    <row r="1463" spans="1:13" hidden="1">
      <c r="A1463" s="297" t="s">
        <v>1672</v>
      </c>
      <c r="B1463" s="290" t="s">
        <v>107</v>
      </c>
      <c r="C1463" s="290" t="s">
        <v>18</v>
      </c>
      <c r="D1463" s="290" t="s">
        <v>16</v>
      </c>
      <c r="E1463" s="290" t="s">
        <v>18</v>
      </c>
      <c r="F1463" s="271" t="s">
        <v>1095</v>
      </c>
      <c r="G1463" s="271" t="s">
        <v>347</v>
      </c>
      <c r="H1463" s="271" t="s">
        <v>805</v>
      </c>
      <c r="I1463" s="271" t="s">
        <v>804</v>
      </c>
      <c r="J1463" s="271">
        <v>2024</v>
      </c>
      <c r="K1463" s="300">
        <v>2500</v>
      </c>
      <c r="L1463" s="282" t="s">
        <v>1348</v>
      </c>
    </row>
    <row r="1464" spans="1:13" hidden="1">
      <c r="A1464" s="297" t="s">
        <v>1668</v>
      </c>
      <c r="B1464" s="290" t="s">
        <v>107</v>
      </c>
      <c r="C1464" s="290" t="s">
        <v>18</v>
      </c>
      <c r="D1464" s="290" t="s">
        <v>16</v>
      </c>
      <c r="E1464" s="290" t="s">
        <v>18</v>
      </c>
      <c r="F1464" s="271" t="s">
        <v>1095</v>
      </c>
      <c r="G1464" s="271" t="s">
        <v>347</v>
      </c>
      <c r="H1464" s="271" t="s">
        <v>805</v>
      </c>
      <c r="I1464" s="271" t="s">
        <v>804</v>
      </c>
      <c r="J1464" s="271">
        <v>2024</v>
      </c>
      <c r="K1464" s="300">
        <v>24950</v>
      </c>
      <c r="L1464" s="282" t="s">
        <v>1348</v>
      </c>
    </row>
    <row r="1465" spans="1:13" hidden="1">
      <c r="A1465" s="297" t="s">
        <v>1673</v>
      </c>
      <c r="B1465" s="290" t="s">
        <v>107</v>
      </c>
      <c r="C1465" s="290" t="s">
        <v>18</v>
      </c>
      <c r="D1465" s="290" t="s">
        <v>16</v>
      </c>
      <c r="E1465" s="290" t="s">
        <v>18</v>
      </c>
      <c r="F1465" s="271" t="s">
        <v>1095</v>
      </c>
      <c r="G1465" s="271" t="s">
        <v>347</v>
      </c>
      <c r="H1465" s="271" t="s">
        <v>805</v>
      </c>
      <c r="I1465" s="271" t="s">
        <v>804</v>
      </c>
      <c r="J1465" s="271">
        <v>2024</v>
      </c>
      <c r="K1465" s="300">
        <v>17000</v>
      </c>
      <c r="L1465" s="282" t="s">
        <v>1348</v>
      </c>
    </row>
    <row r="1466" spans="1:13" hidden="1">
      <c r="A1466" s="297" t="s">
        <v>98</v>
      </c>
      <c r="B1466" s="290" t="s">
        <v>107</v>
      </c>
      <c r="C1466" s="290" t="s">
        <v>18</v>
      </c>
      <c r="D1466" s="290" t="s">
        <v>16</v>
      </c>
      <c r="E1466" s="290" t="s">
        <v>18</v>
      </c>
      <c r="F1466" s="271" t="s">
        <v>1095</v>
      </c>
      <c r="G1466" s="271" t="s">
        <v>347</v>
      </c>
      <c r="H1466" s="271" t="s">
        <v>805</v>
      </c>
      <c r="I1466" s="271" t="s">
        <v>804</v>
      </c>
      <c r="J1466" s="271">
        <v>2024</v>
      </c>
      <c r="K1466" s="300">
        <v>104500</v>
      </c>
      <c r="L1466" s="282" t="s">
        <v>1348</v>
      </c>
    </row>
    <row r="1467" spans="1:13" hidden="1">
      <c r="A1467" s="297" t="s">
        <v>98</v>
      </c>
      <c r="B1467" s="290" t="s">
        <v>273</v>
      </c>
      <c r="C1467" s="290" t="s">
        <v>18</v>
      </c>
      <c r="D1467" s="290" t="s">
        <v>16</v>
      </c>
      <c r="E1467" s="290" t="s">
        <v>18</v>
      </c>
      <c r="F1467" s="271" t="s">
        <v>1095</v>
      </c>
      <c r="G1467" s="271" t="s">
        <v>347</v>
      </c>
      <c r="H1467" s="271" t="s">
        <v>805</v>
      </c>
      <c r="I1467" s="271" t="s">
        <v>804</v>
      </c>
      <c r="J1467" s="271">
        <v>2024</v>
      </c>
      <c r="K1467" s="344">
        <v>3000</v>
      </c>
      <c r="L1467" s="282" t="s">
        <v>1348</v>
      </c>
    </row>
    <row r="1468" spans="1:13" hidden="1">
      <c r="A1468" s="297" t="s">
        <v>98</v>
      </c>
      <c r="B1468" s="290" t="s">
        <v>295</v>
      </c>
      <c r="C1468" s="290" t="s">
        <v>18</v>
      </c>
      <c r="D1468" s="290" t="s">
        <v>16</v>
      </c>
      <c r="E1468" s="290" t="s">
        <v>18</v>
      </c>
      <c r="F1468" s="271" t="s">
        <v>1095</v>
      </c>
      <c r="G1468" s="271" t="s">
        <v>347</v>
      </c>
      <c r="H1468" s="271" t="s">
        <v>805</v>
      </c>
      <c r="I1468" s="271" t="s">
        <v>804</v>
      </c>
      <c r="J1468" s="271">
        <v>2024</v>
      </c>
      <c r="K1468" s="300">
        <v>5500</v>
      </c>
      <c r="L1468" s="282" t="s">
        <v>1348</v>
      </c>
    </row>
    <row r="1469" spans="1:13" hidden="1">
      <c r="A1469" s="291">
        <v>900</v>
      </c>
      <c r="B1469" s="292" t="s">
        <v>107</v>
      </c>
      <c r="C1469" s="292" t="s">
        <v>18</v>
      </c>
      <c r="D1469" s="292" t="s">
        <v>16</v>
      </c>
      <c r="E1469" s="292" t="s">
        <v>18</v>
      </c>
      <c r="F1469" s="272" t="s">
        <v>1345</v>
      </c>
      <c r="G1469" s="272" t="s">
        <v>347</v>
      </c>
      <c r="H1469" s="272" t="s">
        <v>805</v>
      </c>
      <c r="I1469" s="272" t="s">
        <v>804</v>
      </c>
      <c r="J1469" s="272">
        <v>2024</v>
      </c>
      <c r="K1469" s="301">
        <v>36000</v>
      </c>
      <c r="L1469" s="281" t="s">
        <v>1348</v>
      </c>
      <c r="M1469" s="326"/>
    </row>
    <row r="1470" spans="1:13" hidden="1">
      <c r="A1470" s="291">
        <v>900</v>
      </c>
      <c r="B1470" s="292" t="s">
        <v>295</v>
      </c>
      <c r="C1470" s="292" t="s">
        <v>18</v>
      </c>
      <c r="D1470" s="292" t="s">
        <v>16</v>
      </c>
      <c r="E1470" s="292" t="s">
        <v>18</v>
      </c>
      <c r="F1470" s="272" t="s">
        <v>1345</v>
      </c>
      <c r="G1470" s="272" t="s">
        <v>347</v>
      </c>
      <c r="H1470" s="272" t="s">
        <v>805</v>
      </c>
      <c r="I1470" s="272" t="s">
        <v>804</v>
      </c>
      <c r="J1470" s="272">
        <v>2024</v>
      </c>
      <c r="K1470" s="301">
        <v>4000</v>
      </c>
      <c r="L1470" s="281" t="s">
        <v>1348</v>
      </c>
      <c r="M1470" s="326"/>
    </row>
    <row r="1471" spans="1:13" hidden="1">
      <c r="A1471" s="291">
        <v>900</v>
      </c>
      <c r="B1471" s="292" t="s">
        <v>107</v>
      </c>
      <c r="C1471" s="292" t="s">
        <v>18</v>
      </c>
      <c r="D1471" s="292" t="s">
        <v>16</v>
      </c>
      <c r="E1471" s="292" t="s">
        <v>18</v>
      </c>
      <c r="F1471" s="272" t="s">
        <v>1345</v>
      </c>
      <c r="G1471" s="272" t="s">
        <v>347</v>
      </c>
      <c r="H1471" s="272" t="s">
        <v>805</v>
      </c>
      <c r="I1471" s="272" t="s">
        <v>804</v>
      </c>
      <c r="J1471" s="272">
        <v>2024</v>
      </c>
      <c r="K1471" s="301">
        <v>3130000</v>
      </c>
      <c r="L1471" s="281" t="s">
        <v>1348</v>
      </c>
      <c r="M1471" s="326"/>
    </row>
    <row r="1472" spans="1:13">
      <c r="A1472" s="291">
        <v>900</v>
      </c>
      <c r="B1472" s="292" t="s">
        <v>273</v>
      </c>
      <c r="C1472" s="292" t="s">
        <v>18</v>
      </c>
      <c r="D1472" s="292" t="s">
        <v>16</v>
      </c>
      <c r="E1472" s="292" t="s">
        <v>18</v>
      </c>
      <c r="F1472" s="272" t="s">
        <v>1345</v>
      </c>
      <c r="G1472" s="272" t="s">
        <v>347</v>
      </c>
      <c r="H1472" s="272" t="s">
        <v>805</v>
      </c>
      <c r="I1472" s="272" t="s">
        <v>804</v>
      </c>
      <c r="J1472" s="272">
        <v>2024</v>
      </c>
      <c r="K1472" s="301">
        <v>450000</v>
      </c>
      <c r="L1472" s="281" t="s">
        <v>1348</v>
      </c>
      <c r="M1472" s="326"/>
    </row>
    <row r="1473" spans="1:13" hidden="1">
      <c r="A1473" s="291">
        <v>900</v>
      </c>
      <c r="B1473" s="292" t="s">
        <v>295</v>
      </c>
      <c r="C1473" s="292" t="s">
        <v>18</v>
      </c>
      <c r="D1473" s="292" t="s">
        <v>16</v>
      </c>
      <c r="E1473" s="292" t="s">
        <v>18</v>
      </c>
      <c r="F1473" s="272" t="s">
        <v>1345</v>
      </c>
      <c r="G1473" s="272" t="s">
        <v>347</v>
      </c>
      <c r="H1473" s="272" t="s">
        <v>805</v>
      </c>
      <c r="I1473" s="272" t="s">
        <v>804</v>
      </c>
      <c r="J1473" s="272">
        <v>2024</v>
      </c>
      <c r="K1473" s="301">
        <v>290000</v>
      </c>
      <c r="L1473" s="281" t="s">
        <v>1348</v>
      </c>
      <c r="M1473" s="326"/>
    </row>
    <row r="1474" spans="1:13" hidden="1">
      <c r="A1474" s="291">
        <v>900</v>
      </c>
      <c r="B1474" s="292" t="s">
        <v>107</v>
      </c>
      <c r="C1474" s="292" t="s">
        <v>18</v>
      </c>
      <c r="D1474" s="292" t="s">
        <v>16</v>
      </c>
      <c r="E1474" s="292" t="s">
        <v>18</v>
      </c>
      <c r="F1474" s="272" t="s">
        <v>1345</v>
      </c>
      <c r="G1474" s="272" t="s">
        <v>347</v>
      </c>
      <c r="H1474" s="272" t="s">
        <v>805</v>
      </c>
      <c r="I1474" s="272" t="s">
        <v>804</v>
      </c>
      <c r="J1474" s="272">
        <v>2024</v>
      </c>
      <c r="K1474" s="301">
        <v>140000</v>
      </c>
      <c r="L1474" s="281" t="s">
        <v>1348</v>
      </c>
      <c r="M1474" s="326"/>
    </row>
    <row r="1475" spans="1:13" hidden="1">
      <c r="A1475" s="291">
        <v>900</v>
      </c>
      <c r="B1475" s="292" t="s">
        <v>107</v>
      </c>
      <c r="C1475" s="292" t="s">
        <v>18</v>
      </c>
      <c r="D1475" s="292" t="s">
        <v>16</v>
      </c>
      <c r="E1475" s="292" t="s">
        <v>18</v>
      </c>
      <c r="F1475" s="272" t="s">
        <v>1345</v>
      </c>
      <c r="G1475" s="272" t="s">
        <v>347</v>
      </c>
      <c r="H1475" s="272" t="s">
        <v>805</v>
      </c>
      <c r="I1475" s="272" t="s">
        <v>804</v>
      </c>
      <c r="J1475" s="272">
        <v>2024</v>
      </c>
      <c r="K1475" s="301">
        <v>390000</v>
      </c>
      <c r="L1475" s="281" t="s">
        <v>1348</v>
      </c>
      <c r="M1475" s="326"/>
    </row>
    <row r="1476" spans="1:13">
      <c r="A1476" s="291">
        <v>900</v>
      </c>
      <c r="B1476" s="292" t="s">
        <v>273</v>
      </c>
      <c r="C1476" s="292" t="s">
        <v>18</v>
      </c>
      <c r="D1476" s="292" t="s">
        <v>16</v>
      </c>
      <c r="E1476" s="292" t="s">
        <v>18</v>
      </c>
      <c r="F1476" s="272" t="s">
        <v>1345</v>
      </c>
      <c r="G1476" s="272" t="s">
        <v>347</v>
      </c>
      <c r="H1476" s="272" t="s">
        <v>805</v>
      </c>
      <c r="I1476" s="272" t="s">
        <v>804</v>
      </c>
      <c r="J1476" s="272">
        <v>2024</v>
      </c>
      <c r="K1476" s="301">
        <v>110000</v>
      </c>
      <c r="L1476" s="281" t="s">
        <v>1348</v>
      </c>
      <c r="M1476" s="326"/>
    </row>
    <row r="1477" spans="1:13" hidden="1">
      <c r="A1477" s="291">
        <v>900</v>
      </c>
      <c r="B1477" s="292" t="s">
        <v>107</v>
      </c>
      <c r="C1477" s="292" t="s">
        <v>18</v>
      </c>
      <c r="D1477" s="292" t="s">
        <v>16</v>
      </c>
      <c r="E1477" s="292" t="s">
        <v>18</v>
      </c>
      <c r="F1477" s="272" t="s">
        <v>1345</v>
      </c>
      <c r="G1477" s="272" t="s">
        <v>347</v>
      </c>
      <c r="H1477" s="272" t="s">
        <v>805</v>
      </c>
      <c r="I1477" s="272" t="s">
        <v>804</v>
      </c>
      <c r="J1477" s="272">
        <v>2024</v>
      </c>
      <c r="K1477" s="301">
        <v>62265</v>
      </c>
      <c r="L1477" s="281" t="s">
        <v>1348</v>
      </c>
      <c r="M1477" s="326"/>
    </row>
    <row r="1478" spans="1:13" hidden="1">
      <c r="A1478" s="291">
        <v>900</v>
      </c>
      <c r="B1478" s="292" t="s">
        <v>295</v>
      </c>
      <c r="C1478" s="292" t="s">
        <v>18</v>
      </c>
      <c r="D1478" s="292" t="s">
        <v>16</v>
      </c>
      <c r="E1478" s="292" t="s">
        <v>18</v>
      </c>
      <c r="F1478" s="272" t="s">
        <v>1345</v>
      </c>
      <c r="G1478" s="272" t="s">
        <v>347</v>
      </c>
      <c r="H1478" s="272" t="s">
        <v>805</v>
      </c>
      <c r="I1478" s="272" t="s">
        <v>804</v>
      </c>
      <c r="J1478" s="272">
        <v>2024</v>
      </c>
      <c r="K1478" s="301">
        <v>19560</v>
      </c>
      <c r="L1478" s="281" t="s">
        <v>1348</v>
      </c>
      <c r="M1478" s="326"/>
    </row>
    <row r="1479" spans="1:13" hidden="1">
      <c r="A1479" s="291">
        <v>900</v>
      </c>
      <c r="B1479" s="292" t="s">
        <v>107</v>
      </c>
      <c r="C1479" s="292" t="s">
        <v>18</v>
      </c>
      <c r="D1479" s="292" t="s">
        <v>16</v>
      </c>
      <c r="E1479" s="292" t="s">
        <v>18</v>
      </c>
      <c r="F1479" s="272" t="s">
        <v>1345</v>
      </c>
      <c r="G1479" s="272" t="s">
        <v>347</v>
      </c>
      <c r="H1479" s="272" t="s">
        <v>805</v>
      </c>
      <c r="I1479" s="272" t="s">
        <v>804</v>
      </c>
      <c r="J1479" s="272">
        <v>2024</v>
      </c>
      <c r="K1479" s="301">
        <v>1300500</v>
      </c>
      <c r="L1479" s="281" t="s">
        <v>1348</v>
      </c>
      <c r="M1479" s="326"/>
    </row>
    <row r="1480" spans="1:13">
      <c r="A1480" s="291">
        <v>900</v>
      </c>
      <c r="B1480" s="292" t="s">
        <v>273</v>
      </c>
      <c r="C1480" s="292" t="s">
        <v>18</v>
      </c>
      <c r="D1480" s="292" t="s">
        <v>16</v>
      </c>
      <c r="E1480" s="292" t="s">
        <v>18</v>
      </c>
      <c r="F1480" s="272" t="s">
        <v>1345</v>
      </c>
      <c r="G1480" s="272" t="s">
        <v>347</v>
      </c>
      <c r="H1480" s="272" t="s">
        <v>805</v>
      </c>
      <c r="I1480" s="272" t="s">
        <v>804</v>
      </c>
      <c r="J1480" s="272">
        <v>2024</v>
      </c>
      <c r="K1480" s="301">
        <v>150000</v>
      </c>
      <c r="L1480" s="281" t="s">
        <v>1348</v>
      </c>
      <c r="M1480" s="326"/>
    </row>
    <row r="1481" spans="1:13" hidden="1">
      <c r="A1481" s="291">
        <v>900</v>
      </c>
      <c r="B1481" s="292" t="s">
        <v>295</v>
      </c>
      <c r="C1481" s="292" t="s">
        <v>18</v>
      </c>
      <c r="D1481" s="292" t="s">
        <v>16</v>
      </c>
      <c r="E1481" s="292" t="s">
        <v>18</v>
      </c>
      <c r="F1481" s="272" t="s">
        <v>1345</v>
      </c>
      <c r="G1481" s="272" t="s">
        <v>347</v>
      </c>
      <c r="H1481" s="272" t="s">
        <v>805</v>
      </c>
      <c r="I1481" s="272" t="s">
        <v>804</v>
      </c>
      <c r="J1481" s="272">
        <v>2024</v>
      </c>
      <c r="K1481" s="301">
        <v>155000</v>
      </c>
      <c r="L1481" s="281" t="s">
        <v>1348</v>
      </c>
      <c r="M1481" s="326"/>
    </row>
    <row r="1482" spans="1:13" hidden="1">
      <c r="A1482" s="291">
        <v>900</v>
      </c>
      <c r="B1482" s="292" t="s">
        <v>107</v>
      </c>
      <c r="C1482" s="292" t="s">
        <v>18</v>
      </c>
      <c r="D1482" s="292" t="s">
        <v>16</v>
      </c>
      <c r="E1482" s="292" t="s">
        <v>18</v>
      </c>
      <c r="F1482" s="272" t="s">
        <v>1345</v>
      </c>
      <c r="G1482" s="272" t="s">
        <v>347</v>
      </c>
      <c r="H1482" s="272" t="s">
        <v>805</v>
      </c>
      <c r="I1482" s="272" t="s">
        <v>804</v>
      </c>
      <c r="J1482" s="272">
        <v>2024</v>
      </c>
      <c r="K1482" s="301">
        <v>18000</v>
      </c>
      <c r="L1482" s="281" t="s">
        <v>1348</v>
      </c>
      <c r="M1482" s="326"/>
    </row>
    <row r="1483" spans="1:13" hidden="1">
      <c r="A1483" s="291">
        <v>900</v>
      </c>
      <c r="B1483" s="292" t="s">
        <v>107</v>
      </c>
      <c r="C1483" s="292" t="s">
        <v>18</v>
      </c>
      <c r="D1483" s="292" t="s">
        <v>16</v>
      </c>
      <c r="E1483" s="292" t="s">
        <v>18</v>
      </c>
      <c r="F1483" s="272" t="s">
        <v>1345</v>
      </c>
      <c r="G1483" s="272" t="s">
        <v>347</v>
      </c>
      <c r="H1483" s="272" t="s">
        <v>805</v>
      </c>
      <c r="I1483" s="272" t="s">
        <v>804</v>
      </c>
      <c r="J1483" s="272">
        <v>2024</v>
      </c>
      <c r="K1483" s="301">
        <v>25300</v>
      </c>
      <c r="L1483" s="281" t="s">
        <v>1348</v>
      </c>
      <c r="M1483" s="326"/>
    </row>
    <row r="1484" spans="1:13" hidden="1">
      <c r="A1484" s="291">
        <v>900</v>
      </c>
      <c r="B1484" s="292" t="s">
        <v>107</v>
      </c>
      <c r="C1484" s="292" t="s">
        <v>18</v>
      </c>
      <c r="D1484" s="292" t="s">
        <v>16</v>
      </c>
      <c r="E1484" s="292" t="s">
        <v>18</v>
      </c>
      <c r="F1484" s="272" t="s">
        <v>1345</v>
      </c>
      <c r="G1484" s="272" t="s">
        <v>347</v>
      </c>
      <c r="H1484" s="272" t="s">
        <v>805</v>
      </c>
      <c r="I1484" s="272" t="s">
        <v>804</v>
      </c>
      <c r="J1484" s="272">
        <v>2024</v>
      </c>
      <c r="K1484" s="301">
        <v>18000</v>
      </c>
      <c r="L1484" s="281" t="s">
        <v>1348</v>
      </c>
      <c r="M1484" s="326"/>
    </row>
    <row r="1485" spans="1:13" hidden="1">
      <c r="A1485" s="291">
        <v>900</v>
      </c>
      <c r="B1485" s="292" t="s">
        <v>107</v>
      </c>
      <c r="C1485" s="292" t="s">
        <v>18</v>
      </c>
      <c r="D1485" s="292" t="s">
        <v>16</v>
      </c>
      <c r="E1485" s="292" t="s">
        <v>18</v>
      </c>
      <c r="F1485" s="272" t="s">
        <v>1345</v>
      </c>
      <c r="G1485" s="272" t="s">
        <v>347</v>
      </c>
      <c r="H1485" s="272" t="s">
        <v>805</v>
      </c>
      <c r="I1485" s="272" t="s">
        <v>804</v>
      </c>
      <c r="J1485" s="272">
        <v>2024</v>
      </c>
      <c r="K1485" s="301">
        <v>2500</v>
      </c>
      <c r="L1485" s="281" t="s">
        <v>1348</v>
      </c>
      <c r="M1485" s="326"/>
    </row>
    <row r="1486" spans="1:13" hidden="1">
      <c r="A1486" s="291">
        <v>900</v>
      </c>
      <c r="B1486" s="292" t="s">
        <v>107</v>
      </c>
      <c r="C1486" s="292" t="s">
        <v>18</v>
      </c>
      <c r="D1486" s="292" t="s">
        <v>16</v>
      </c>
      <c r="E1486" s="292" t="s">
        <v>18</v>
      </c>
      <c r="F1486" s="272" t="s">
        <v>1345</v>
      </c>
      <c r="G1486" s="272" t="s">
        <v>347</v>
      </c>
      <c r="H1486" s="272" t="s">
        <v>805</v>
      </c>
      <c r="I1486" s="272" t="s">
        <v>804</v>
      </c>
      <c r="J1486" s="272">
        <v>2024</v>
      </c>
      <c r="K1486" s="301">
        <v>24950</v>
      </c>
      <c r="L1486" s="281" t="s">
        <v>1348</v>
      </c>
      <c r="M1486" s="326"/>
    </row>
    <row r="1487" spans="1:13" hidden="1">
      <c r="A1487" s="291">
        <v>900</v>
      </c>
      <c r="B1487" s="292" t="s">
        <v>107</v>
      </c>
      <c r="C1487" s="292" t="s">
        <v>18</v>
      </c>
      <c r="D1487" s="292" t="s">
        <v>16</v>
      </c>
      <c r="E1487" s="292" t="s">
        <v>18</v>
      </c>
      <c r="F1487" s="272" t="s">
        <v>1345</v>
      </c>
      <c r="G1487" s="272" t="s">
        <v>347</v>
      </c>
      <c r="H1487" s="272" t="s">
        <v>805</v>
      </c>
      <c r="I1487" s="272" t="s">
        <v>804</v>
      </c>
      <c r="J1487" s="272">
        <v>2024</v>
      </c>
      <c r="K1487" s="301">
        <v>17000</v>
      </c>
      <c r="L1487" s="281" t="s">
        <v>1348</v>
      </c>
      <c r="M1487" s="326"/>
    </row>
    <row r="1488" spans="1:13" hidden="1">
      <c r="A1488" s="291">
        <v>900</v>
      </c>
      <c r="B1488" s="292" t="s">
        <v>107</v>
      </c>
      <c r="C1488" s="292" t="s">
        <v>18</v>
      </c>
      <c r="D1488" s="292" t="s">
        <v>16</v>
      </c>
      <c r="E1488" s="292" t="s">
        <v>18</v>
      </c>
      <c r="F1488" s="272" t="s">
        <v>1345</v>
      </c>
      <c r="G1488" s="272" t="s">
        <v>347</v>
      </c>
      <c r="H1488" s="272" t="s">
        <v>805</v>
      </c>
      <c r="I1488" s="272" t="s">
        <v>804</v>
      </c>
      <c r="J1488" s="272">
        <v>2024</v>
      </c>
      <c r="K1488" s="301">
        <v>104500</v>
      </c>
      <c r="L1488" s="281" t="s">
        <v>1348</v>
      </c>
      <c r="M1488" s="326"/>
    </row>
    <row r="1489" spans="1:13">
      <c r="A1489" s="291">
        <v>900</v>
      </c>
      <c r="B1489" s="292" t="s">
        <v>273</v>
      </c>
      <c r="C1489" s="292" t="s">
        <v>18</v>
      </c>
      <c r="D1489" s="292" t="s">
        <v>16</v>
      </c>
      <c r="E1489" s="292" t="s">
        <v>18</v>
      </c>
      <c r="F1489" s="272" t="s">
        <v>1345</v>
      </c>
      <c r="G1489" s="272" t="s">
        <v>347</v>
      </c>
      <c r="H1489" s="272" t="s">
        <v>805</v>
      </c>
      <c r="I1489" s="272" t="s">
        <v>804</v>
      </c>
      <c r="J1489" s="272">
        <v>2024</v>
      </c>
      <c r="K1489" s="301">
        <v>3000</v>
      </c>
      <c r="L1489" s="281" t="s">
        <v>1348</v>
      </c>
      <c r="M1489" s="326"/>
    </row>
    <row r="1490" spans="1:13" ht="13.5" hidden="1" thickBot="1">
      <c r="A1490" s="291">
        <v>900</v>
      </c>
      <c r="B1490" s="313" t="s">
        <v>295</v>
      </c>
      <c r="C1490" s="313" t="s">
        <v>18</v>
      </c>
      <c r="D1490" s="313" t="s">
        <v>16</v>
      </c>
      <c r="E1490" s="313" t="s">
        <v>18</v>
      </c>
      <c r="F1490" s="314" t="s">
        <v>1345</v>
      </c>
      <c r="G1490" s="314" t="s">
        <v>347</v>
      </c>
      <c r="H1490" s="314" t="s">
        <v>805</v>
      </c>
      <c r="I1490" s="314" t="s">
        <v>804</v>
      </c>
      <c r="J1490" s="314">
        <v>2024</v>
      </c>
      <c r="K1490" s="315">
        <v>5500</v>
      </c>
      <c r="L1490" s="316" t="s">
        <v>1348</v>
      </c>
      <c r="M1490" s="326"/>
    </row>
    <row r="1491" spans="1:13" hidden="1">
      <c r="A1491" s="298" t="s">
        <v>1726</v>
      </c>
      <c r="B1491" s="288" t="s">
        <v>323</v>
      </c>
      <c r="C1491" s="288" t="s">
        <v>18</v>
      </c>
      <c r="D1491" s="288" t="s">
        <v>18</v>
      </c>
      <c r="E1491" s="288" t="s">
        <v>849</v>
      </c>
      <c r="F1491" s="270" t="s">
        <v>809</v>
      </c>
      <c r="G1491" s="270" t="s">
        <v>347</v>
      </c>
      <c r="H1491" s="270" t="s">
        <v>805</v>
      </c>
      <c r="I1491" s="270" t="s">
        <v>804</v>
      </c>
      <c r="J1491" s="270">
        <v>2024</v>
      </c>
      <c r="K1491" s="304">
        <v>140000</v>
      </c>
      <c r="L1491" s="280" t="s">
        <v>1721</v>
      </c>
      <c r="M1491" s="326"/>
    </row>
    <row r="1492" spans="1:13" hidden="1">
      <c r="A1492" s="298" t="s">
        <v>1727</v>
      </c>
      <c r="B1492" s="288" t="s">
        <v>323</v>
      </c>
      <c r="C1492" s="288" t="s">
        <v>18</v>
      </c>
      <c r="D1492" s="288" t="s">
        <v>18</v>
      </c>
      <c r="E1492" s="288" t="s">
        <v>111</v>
      </c>
      <c r="F1492" s="270" t="s">
        <v>809</v>
      </c>
      <c r="G1492" s="270" t="s">
        <v>347</v>
      </c>
      <c r="H1492" s="270" t="s">
        <v>805</v>
      </c>
      <c r="I1492" s="270" t="s">
        <v>804</v>
      </c>
      <c r="J1492" s="270">
        <v>2024</v>
      </c>
      <c r="K1492" s="304">
        <v>25000</v>
      </c>
      <c r="L1492" s="280" t="s">
        <v>1722</v>
      </c>
      <c r="M1492" s="326"/>
    </row>
    <row r="1493" spans="1:13" hidden="1">
      <c r="A1493" s="298" t="s">
        <v>26</v>
      </c>
      <c r="B1493" s="288" t="s">
        <v>323</v>
      </c>
      <c r="C1493" s="288" t="s">
        <v>18</v>
      </c>
      <c r="D1493" s="288" t="s">
        <v>18</v>
      </c>
      <c r="E1493" s="288" t="s">
        <v>111</v>
      </c>
      <c r="F1493" s="270" t="s">
        <v>809</v>
      </c>
      <c r="G1493" s="270" t="s">
        <v>347</v>
      </c>
      <c r="H1493" s="270" t="s">
        <v>805</v>
      </c>
      <c r="I1493" s="270" t="s">
        <v>804</v>
      </c>
      <c r="J1493" s="270">
        <v>2024</v>
      </c>
      <c r="K1493" s="304">
        <v>10000</v>
      </c>
      <c r="L1493" s="280" t="s">
        <v>1723</v>
      </c>
      <c r="M1493" s="326"/>
    </row>
    <row r="1494" spans="1:13" hidden="1">
      <c r="A1494" s="298" t="s">
        <v>1728</v>
      </c>
      <c r="B1494" s="288" t="s">
        <v>323</v>
      </c>
      <c r="C1494" s="288" t="s">
        <v>18</v>
      </c>
      <c r="D1494" s="288" t="s">
        <v>18</v>
      </c>
      <c r="E1494" s="288" t="s">
        <v>849</v>
      </c>
      <c r="F1494" s="270" t="s">
        <v>809</v>
      </c>
      <c r="G1494" s="270" t="s">
        <v>347</v>
      </c>
      <c r="H1494" s="270" t="s">
        <v>805</v>
      </c>
      <c r="I1494" s="270" t="s">
        <v>804</v>
      </c>
      <c r="J1494" s="270">
        <v>2024</v>
      </c>
      <c r="K1494" s="304">
        <v>200000</v>
      </c>
      <c r="L1494" s="280" t="s">
        <v>1724</v>
      </c>
      <c r="M1494" s="326"/>
    </row>
    <row r="1495" spans="1:13" hidden="1">
      <c r="A1495" s="298" t="s">
        <v>932</v>
      </c>
      <c r="B1495" s="288" t="s">
        <v>323</v>
      </c>
      <c r="C1495" s="288" t="s">
        <v>18</v>
      </c>
      <c r="D1495" s="288" t="s">
        <v>18</v>
      </c>
      <c r="E1495" s="288" t="s">
        <v>111</v>
      </c>
      <c r="F1495" s="270" t="s">
        <v>809</v>
      </c>
      <c r="G1495" s="270" t="s">
        <v>347</v>
      </c>
      <c r="H1495" s="270" t="s">
        <v>805</v>
      </c>
      <c r="I1495" s="270" t="s">
        <v>804</v>
      </c>
      <c r="J1495" s="270">
        <v>2024</v>
      </c>
      <c r="K1495" s="304">
        <v>9000</v>
      </c>
      <c r="L1495" s="280" t="s">
        <v>1725</v>
      </c>
      <c r="M1495" s="326"/>
    </row>
    <row r="1496" spans="1:13" hidden="1">
      <c r="A1496" s="297" t="s">
        <v>1726</v>
      </c>
      <c r="B1496" s="290" t="s">
        <v>107</v>
      </c>
      <c r="C1496" s="290" t="s">
        <v>18</v>
      </c>
      <c r="D1496" s="290" t="s">
        <v>31</v>
      </c>
      <c r="E1496" s="290" t="s">
        <v>18</v>
      </c>
      <c r="F1496" s="271" t="s">
        <v>803</v>
      </c>
      <c r="G1496" s="271" t="s">
        <v>347</v>
      </c>
      <c r="H1496" s="271" t="s">
        <v>805</v>
      </c>
      <c r="I1496" s="271" t="s">
        <v>804</v>
      </c>
      <c r="J1496" s="271">
        <v>2024</v>
      </c>
      <c r="K1496" s="300">
        <f>140000-30000</f>
        <v>110000</v>
      </c>
      <c r="L1496" s="282" t="s">
        <v>1721</v>
      </c>
    </row>
    <row r="1497" spans="1:13" hidden="1">
      <c r="A1497" s="297" t="s">
        <v>1727</v>
      </c>
      <c r="B1497" s="290" t="s">
        <v>107</v>
      </c>
      <c r="C1497" s="290" t="s">
        <v>18</v>
      </c>
      <c r="D1497" s="290" t="s">
        <v>27</v>
      </c>
      <c r="E1497" s="290" t="s">
        <v>18</v>
      </c>
      <c r="F1497" s="271" t="s">
        <v>803</v>
      </c>
      <c r="G1497" s="271" t="s">
        <v>347</v>
      </c>
      <c r="H1497" s="271" t="s">
        <v>805</v>
      </c>
      <c r="I1497" s="271" t="s">
        <v>804</v>
      </c>
      <c r="J1497" s="271">
        <v>2024</v>
      </c>
      <c r="K1497" s="300">
        <v>25000</v>
      </c>
      <c r="L1497" s="282" t="s">
        <v>1722</v>
      </c>
    </row>
    <row r="1498" spans="1:13" hidden="1">
      <c r="A1498" s="297" t="s">
        <v>26</v>
      </c>
      <c r="B1498" s="290" t="s">
        <v>107</v>
      </c>
      <c r="C1498" s="290" t="s">
        <v>18</v>
      </c>
      <c r="D1498" s="290" t="s">
        <v>27</v>
      </c>
      <c r="E1498" s="290" t="s">
        <v>18</v>
      </c>
      <c r="F1498" s="271" t="s">
        <v>803</v>
      </c>
      <c r="G1498" s="271" t="s">
        <v>347</v>
      </c>
      <c r="H1498" s="271" t="s">
        <v>805</v>
      </c>
      <c r="I1498" s="271" t="s">
        <v>804</v>
      </c>
      <c r="J1498" s="271">
        <v>2024</v>
      </c>
      <c r="K1498" s="300">
        <v>10000</v>
      </c>
      <c r="L1498" s="282" t="s">
        <v>1723</v>
      </c>
    </row>
    <row r="1499" spans="1:13" hidden="1">
      <c r="A1499" s="297" t="s">
        <v>1728</v>
      </c>
      <c r="B1499" s="290" t="s">
        <v>107</v>
      </c>
      <c r="C1499" s="290" t="s">
        <v>18</v>
      </c>
      <c r="D1499" s="290" t="s">
        <v>31</v>
      </c>
      <c r="E1499" s="290" t="s">
        <v>18</v>
      </c>
      <c r="F1499" s="271" t="s">
        <v>803</v>
      </c>
      <c r="G1499" s="271" t="s">
        <v>347</v>
      </c>
      <c r="H1499" s="271" t="s">
        <v>805</v>
      </c>
      <c r="I1499" s="271" t="s">
        <v>804</v>
      </c>
      <c r="J1499" s="271">
        <v>2024</v>
      </c>
      <c r="K1499" s="300">
        <f>200000-66000</f>
        <v>134000</v>
      </c>
      <c r="L1499" s="282" t="s">
        <v>1724</v>
      </c>
    </row>
    <row r="1500" spans="1:13" hidden="1">
      <c r="A1500" s="297" t="s">
        <v>932</v>
      </c>
      <c r="B1500" s="290" t="s">
        <v>107</v>
      </c>
      <c r="C1500" s="290" t="s">
        <v>18</v>
      </c>
      <c r="D1500" s="290" t="s">
        <v>16</v>
      </c>
      <c r="E1500" s="290" t="s">
        <v>18</v>
      </c>
      <c r="F1500" s="271" t="s">
        <v>803</v>
      </c>
      <c r="G1500" s="271" t="s">
        <v>347</v>
      </c>
      <c r="H1500" s="271" t="s">
        <v>805</v>
      </c>
      <c r="I1500" s="271" t="s">
        <v>804</v>
      </c>
      <c r="J1500" s="271">
        <v>2024</v>
      </c>
      <c r="K1500" s="300">
        <v>9000</v>
      </c>
      <c r="L1500" s="282" t="s">
        <v>1725</v>
      </c>
    </row>
    <row r="1501" spans="1:13" hidden="1">
      <c r="A1501" s="297" t="s">
        <v>1726</v>
      </c>
      <c r="B1501" s="290" t="s">
        <v>295</v>
      </c>
      <c r="C1501" s="290" t="s">
        <v>18</v>
      </c>
      <c r="D1501" s="290" t="s">
        <v>31</v>
      </c>
      <c r="E1501" s="290" t="s">
        <v>18</v>
      </c>
      <c r="F1501" s="271" t="s">
        <v>803</v>
      </c>
      <c r="G1501" s="271" t="s">
        <v>347</v>
      </c>
      <c r="H1501" s="271" t="s">
        <v>805</v>
      </c>
      <c r="I1501" s="271" t="s">
        <v>804</v>
      </c>
      <c r="J1501" s="271">
        <v>2024</v>
      </c>
      <c r="K1501" s="300">
        <v>30000</v>
      </c>
      <c r="L1501" s="282" t="s">
        <v>1721</v>
      </c>
    </row>
    <row r="1502" spans="1:13" hidden="1">
      <c r="A1502" s="297" t="s">
        <v>1728</v>
      </c>
      <c r="B1502" s="290" t="s">
        <v>295</v>
      </c>
      <c r="C1502" s="290" t="s">
        <v>18</v>
      </c>
      <c r="D1502" s="290" t="s">
        <v>31</v>
      </c>
      <c r="E1502" s="290" t="s">
        <v>18</v>
      </c>
      <c r="F1502" s="271" t="s">
        <v>803</v>
      </c>
      <c r="G1502" s="271" t="s">
        <v>347</v>
      </c>
      <c r="H1502" s="271" t="s">
        <v>805</v>
      </c>
      <c r="I1502" s="271" t="s">
        <v>804</v>
      </c>
      <c r="J1502" s="271">
        <v>2024</v>
      </c>
      <c r="K1502" s="300">
        <v>66000</v>
      </c>
      <c r="L1502" s="282" t="s">
        <v>1724</v>
      </c>
    </row>
    <row r="1503" spans="1:13" hidden="1">
      <c r="A1503" s="291">
        <v>900</v>
      </c>
      <c r="B1503" s="292" t="s">
        <v>107</v>
      </c>
      <c r="C1503" s="292" t="s">
        <v>18</v>
      </c>
      <c r="D1503" s="292" t="s">
        <v>31</v>
      </c>
      <c r="E1503" s="292" t="s">
        <v>18</v>
      </c>
      <c r="F1503" s="272" t="s">
        <v>809</v>
      </c>
      <c r="G1503" s="272" t="s">
        <v>347</v>
      </c>
      <c r="H1503" s="272" t="s">
        <v>805</v>
      </c>
      <c r="I1503" s="272" t="s">
        <v>804</v>
      </c>
      <c r="J1503" s="272">
        <v>2024</v>
      </c>
      <c r="K1503" s="301">
        <v>110000</v>
      </c>
      <c r="L1503" s="281" t="s">
        <v>1721</v>
      </c>
      <c r="M1503" s="326"/>
    </row>
    <row r="1504" spans="1:13" hidden="1">
      <c r="A1504" s="291">
        <v>900</v>
      </c>
      <c r="B1504" s="292" t="s">
        <v>107</v>
      </c>
      <c r="C1504" s="292" t="s">
        <v>18</v>
      </c>
      <c r="D1504" s="292" t="s">
        <v>27</v>
      </c>
      <c r="E1504" s="292" t="s">
        <v>18</v>
      </c>
      <c r="F1504" s="272" t="s">
        <v>809</v>
      </c>
      <c r="G1504" s="272" t="s">
        <v>347</v>
      </c>
      <c r="H1504" s="272" t="s">
        <v>805</v>
      </c>
      <c r="I1504" s="272" t="s">
        <v>804</v>
      </c>
      <c r="J1504" s="272">
        <v>2024</v>
      </c>
      <c r="K1504" s="301">
        <v>25000</v>
      </c>
      <c r="L1504" s="281" t="s">
        <v>1722</v>
      </c>
      <c r="M1504" s="326"/>
    </row>
    <row r="1505" spans="1:13" hidden="1">
      <c r="A1505" s="291">
        <v>900</v>
      </c>
      <c r="B1505" s="292" t="s">
        <v>107</v>
      </c>
      <c r="C1505" s="292" t="s">
        <v>18</v>
      </c>
      <c r="D1505" s="292" t="s">
        <v>27</v>
      </c>
      <c r="E1505" s="292" t="s">
        <v>18</v>
      </c>
      <c r="F1505" s="272" t="s">
        <v>809</v>
      </c>
      <c r="G1505" s="272" t="s">
        <v>347</v>
      </c>
      <c r="H1505" s="272" t="s">
        <v>805</v>
      </c>
      <c r="I1505" s="272" t="s">
        <v>804</v>
      </c>
      <c r="J1505" s="272">
        <v>2024</v>
      </c>
      <c r="K1505" s="301">
        <v>10000</v>
      </c>
      <c r="L1505" s="281" t="s">
        <v>1723</v>
      </c>
      <c r="M1505" s="326"/>
    </row>
    <row r="1506" spans="1:13" hidden="1">
      <c r="A1506" s="291">
        <v>900</v>
      </c>
      <c r="B1506" s="292" t="s">
        <v>107</v>
      </c>
      <c r="C1506" s="292" t="s">
        <v>18</v>
      </c>
      <c r="D1506" s="292" t="s">
        <v>31</v>
      </c>
      <c r="E1506" s="292" t="s">
        <v>18</v>
      </c>
      <c r="F1506" s="272" t="s">
        <v>809</v>
      </c>
      <c r="G1506" s="272" t="s">
        <v>347</v>
      </c>
      <c r="H1506" s="272" t="s">
        <v>805</v>
      </c>
      <c r="I1506" s="272" t="s">
        <v>804</v>
      </c>
      <c r="J1506" s="272">
        <v>2024</v>
      </c>
      <c r="K1506" s="301">
        <v>134000</v>
      </c>
      <c r="L1506" s="281" t="s">
        <v>1724</v>
      </c>
      <c r="M1506" s="326"/>
    </row>
    <row r="1507" spans="1:13" hidden="1">
      <c r="A1507" s="291">
        <v>900</v>
      </c>
      <c r="B1507" s="292" t="s">
        <v>107</v>
      </c>
      <c r="C1507" s="292" t="s">
        <v>18</v>
      </c>
      <c r="D1507" s="292" t="s">
        <v>16</v>
      </c>
      <c r="E1507" s="292" t="s">
        <v>18</v>
      </c>
      <c r="F1507" s="272" t="s">
        <v>809</v>
      </c>
      <c r="G1507" s="272" t="s">
        <v>347</v>
      </c>
      <c r="H1507" s="272" t="s">
        <v>805</v>
      </c>
      <c r="I1507" s="272" t="s">
        <v>804</v>
      </c>
      <c r="J1507" s="272">
        <v>2024</v>
      </c>
      <c r="K1507" s="301">
        <v>9000</v>
      </c>
      <c r="L1507" s="281" t="s">
        <v>1725</v>
      </c>
      <c r="M1507" s="326"/>
    </row>
    <row r="1508" spans="1:13" hidden="1">
      <c r="A1508" s="291">
        <v>900</v>
      </c>
      <c r="B1508" s="292" t="s">
        <v>295</v>
      </c>
      <c r="C1508" s="292" t="s">
        <v>18</v>
      </c>
      <c r="D1508" s="292" t="s">
        <v>31</v>
      </c>
      <c r="E1508" s="292" t="s">
        <v>18</v>
      </c>
      <c r="F1508" s="272" t="s">
        <v>809</v>
      </c>
      <c r="G1508" s="272" t="s">
        <v>347</v>
      </c>
      <c r="H1508" s="272" t="s">
        <v>805</v>
      </c>
      <c r="I1508" s="272" t="s">
        <v>804</v>
      </c>
      <c r="J1508" s="272">
        <v>2024</v>
      </c>
      <c r="K1508" s="301">
        <v>30000</v>
      </c>
      <c r="L1508" s="281" t="s">
        <v>1721</v>
      </c>
      <c r="M1508" s="326"/>
    </row>
    <row r="1509" spans="1:13" hidden="1">
      <c r="A1509" s="291">
        <v>900</v>
      </c>
      <c r="B1509" s="292" t="s">
        <v>295</v>
      </c>
      <c r="C1509" s="292" t="s">
        <v>18</v>
      </c>
      <c r="D1509" s="292" t="s">
        <v>31</v>
      </c>
      <c r="E1509" s="292" t="s">
        <v>18</v>
      </c>
      <c r="F1509" s="272" t="s">
        <v>809</v>
      </c>
      <c r="G1509" s="272" t="s">
        <v>347</v>
      </c>
      <c r="H1509" s="272" t="s">
        <v>805</v>
      </c>
      <c r="I1509" s="272" t="s">
        <v>804</v>
      </c>
      <c r="J1509" s="272">
        <v>2024</v>
      </c>
      <c r="K1509" s="301">
        <v>66000</v>
      </c>
      <c r="L1509" s="281" t="s">
        <v>1724</v>
      </c>
      <c r="M1509" s="326"/>
    </row>
    <row r="1510" spans="1:13" hidden="1">
      <c r="A1510" s="320" t="s">
        <v>1422</v>
      </c>
      <c r="B1510" s="308" t="s">
        <v>323</v>
      </c>
      <c r="C1510" s="308" t="s">
        <v>18</v>
      </c>
      <c r="D1510" s="308" t="s">
        <v>18</v>
      </c>
      <c r="E1510" s="308" t="s">
        <v>849</v>
      </c>
      <c r="F1510" s="309" t="s">
        <v>809</v>
      </c>
      <c r="G1510" s="309" t="s">
        <v>347</v>
      </c>
      <c r="H1510" s="309" t="s">
        <v>805</v>
      </c>
      <c r="I1510" s="309" t="s">
        <v>804</v>
      </c>
      <c r="J1510" s="309">
        <v>2024</v>
      </c>
      <c r="K1510" s="310">
        <v>150000</v>
      </c>
      <c r="L1510" s="311" t="s">
        <v>840</v>
      </c>
      <c r="M1510" s="326"/>
    </row>
    <row r="1511" spans="1:13" hidden="1">
      <c r="A1511" s="298" t="s">
        <v>1423</v>
      </c>
      <c r="B1511" s="288" t="s">
        <v>323</v>
      </c>
      <c r="C1511" s="288" t="s">
        <v>18</v>
      </c>
      <c r="D1511" s="288" t="s">
        <v>18</v>
      </c>
      <c r="E1511" s="288" t="s">
        <v>849</v>
      </c>
      <c r="F1511" s="270" t="s">
        <v>809</v>
      </c>
      <c r="G1511" s="270" t="s">
        <v>347</v>
      </c>
      <c r="H1511" s="270" t="s">
        <v>805</v>
      </c>
      <c r="I1511" s="270" t="s">
        <v>804</v>
      </c>
      <c r="J1511" s="270">
        <v>2024</v>
      </c>
      <c r="K1511" s="304">
        <v>350000</v>
      </c>
      <c r="L1511" s="280" t="s">
        <v>841</v>
      </c>
      <c r="M1511" s="326"/>
    </row>
    <row r="1512" spans="1:13" hidden="1">
      <c r="A1512" s="298" t="s">
        <v>1424</v>
      </c>
      <c r="B1512" s="288" t="s">
        <v>844</v>
      </c>
      <c r="C1512" s="288" t="s">
        <v>18</v>
      </c>
      <c r="D1512" s="288" t="s">
        <v>18</v>
      </c>
      <c r="E1512" s="288" t="s">
        <v>849</v>
      </c>
      <c r="F1512" s="270" t="s">
        <v>809</v>
      </c>
      <c r="G1512" s="270" t="s">
        <v>347</v>
      </c>
      <c r="H1512" s="270" t="s">
        <v>805</v>
      </c>
      <c r="I1512" s="270" t="s">
        <v>804</v>
      </c>
      <c r="J1512" s="270">
        <v>2024</v>
      </c>
      <c r="K1512" s="304">
        <v>1724500</v>
      </c>
      <c r="L1512" s="280" t="s">
        <v>842</v>
      </c>
      <c r="M1512" s="326"/>
    </row>
    <row r="1513" spans="1:13" hidden="1">
      <c r="A1513" s="298" t="s">
        <v>1422</v>
      </c>
      <c r="B1513" s="288" t="s">
        <v>323</v>
      </c>
      <c r="C1513" s="288" t="s">
        <v>18</v>
      </c>
      <c r="D1513" s="288" t="s">
        <v>18</v>
      </c>
      <c r="E1513" s="288" t="s">
        <v>849</v>
      </c>
      <c r="F1513" s="270" t="s">
        <v>809</v>
      </c>
      <c r="G1513" s="270" t="s">
        <v>347</v>
      </c>
      <c r="H1513" s="270" t="s">
        <v>805</v>
      </c>
      <c r="I1513" s="270" t="s">
        <v>804</v>
      </c>
      <c r="J1513" s="270">
        <v>2024</v>
      </c>
      <c r="K1513" s="304">
        <v>30000</v>
      </c>
      <c r="L1513" s="280" t="s">
        <v>843</v>
      </c>
      <c r="M1513" s="326"/>
    </row>
    <row r="1514" spans="1:13" hidden="1">
      <c r="A1514" s="298" t="s">
        <v>1422</v>
      </c>
      <c r="B1514" s="288" t="s">
        <v>333</v>
      </c>
      <c r="C1514" s="288" t="s">
        <v>18</v>
      </c>
      <c r="D1514" s="288" t="s">
        <v>18</v>
      </c>
      <c r="E1514" s="288" t="s">
        <v>12</v>
      </c>
      <c r="F1514" s="270" t="s">
        <v>809</v>
      </c>
      <c r="G1514" s="270" t="s">
        <v>347</v>
      </c>
      <c r="H1514" s="270" t="s">
        <v>805</v>
      </c>
      <c r="I1514" s="270" t="s">
        <v>804</v>
      </c>
      <c r="J1514" s="270">
        <v>2024</v>
      </c>
      <c r="K1514" s="304">
        <v>46530</v>
      </c>
      <c r="L1514" s="280" t="s">
        <v>838</v>
      </c>
      <c r="M1514" s="326"/>
    </row>
    <row r="1515" spans="1:13" hidden="1">
      <c r="A1515" s="298" t="s">
        <v>1424</v>
      </c>
      <c r="B1515" s="288" t="s">
        <v>333</v>
      </c>
      <c r="C1515" s="288" t="s">
        <v>18</v>
      </c>
      <c r="D1515" s="288" t="s">
        <v>18</v>
      </c>
      <c r="E1515" s="288" t="s">
        <v>12</v>
      </c>
      <c r="F1515" s="270" t="s">
        <v>809</v>
      </c>
      <c r="G1515" s="270" t="s">
        <v>347</v>
      </c>
      <c r="H1515" s="270" t="s">
        <v>805</v>
      </c>
      <c r="I1515" s="270" t="s">
        <v>804</v>
      </c>
      <c r="J1515" s="270">
        <v>2024</v>
      </c>
      <c r="K1515" s="304">
        <v>313498</v>
      </c>
      <c r="L1515" s="280" t="s">
        <v>839</v>
      </c>
      <c r="M1515" s="326"/>
    </row>
    <row r="1516" spans="1:13" hidden="1">
      <c r="A1516" s="297" t="s">
        <v>1424</v>
      </c>
      <c r="B1516" s="290" t="s">
        <v>107</v>
      </c>
      <c r="C1516" s="290" t="s">
        <v>18</v>
      </c>
      <c r="D1516" s="290" t="s">
        <v>888</v>
      </c>
      <c r="E1516" s="290" t="s">
        <v>18</v>
      </c>
      <c r="F1516" s="271" t="s">
        <v>803</v>
      </c>
      <c r="G1516" s="271" t="s">
        <v>347</v>
      </c>
      <c r="H1516" s="271" t="s">
        <v>805</v>
      </c>
      <c r="I1516" s="271" t="s">
        <v>804</v>
      </c>
      <c r="J1516" s="271">
        <v>2024</v>
      </c>
      <c r="K1516" s="300">
        <f>2614528-K1517-K1518</f>
        <v>1349528</v>
      </c>
      <c r="L1516" s="282" t="s">
        <v>845</v>
      </c>
    </row>
    <row r="1517" spans="1:13" hidden="1">
      <c r="A1517" s="297" t="s">
        <v>1424</v>
      </c>
      <c r="B1517" s="290" t="s">
        <v>273</v>
      </c>
      <c r="C1517" s="290" t="s">
        <v>18</v>
      </c>
      <c r="D1517" s="290" t="s">
        <v>888</v>
      </c>
      <c r="E1517" s="290" t="s">
        <v>18</v>
      </c>
      <c r="F1517" s="271" t="s">
        <v>803</v>
      </c>
      <c r="G1517" s="271" t="s">
        <v>347</v>
      </c>
      <c r="H1517" s="271" t="s">
        <v>805</v>
      </c>
      <c r="I1517" s="271" t="s">
        <v>804</v>
      </c>
      <c r="J1517" s="271">
        <v>2024</v>
      </c>
      <c r="K1517" s="344">
        <v>500000</v>
      </c>
      <c r="L1517" s="282" t="s">
        <v>845</v>
      </c>
    </row>
    <row r="1518" spans="1:13" hidden="1">
      <c r="A1518" s="297" t="s">
        <v>1425</v>
      </c>
      <c r="B1518" s="290" t="s">
        <v>295</v>
      </c>
      <c r="C1518" s="290" t="s">
        <v>18</v>
      </c>
      <c r="D1518" s="290" t="s">
        <v>888</v>
      </c>
      <c r="E1518" s="290" t="s">
        <v>18</v>
      </c>
      <c r="F1518" s="271" t="s">
        <v>803</v>
      </c>
      <c r="G1518" s="271" t="s">
        <v>347</v>
      </c>
      <c r="H1518" s="271" t="s">
        <v>805</v>
      </c>
      <c r="I1518" s="271" t="s">
        <v>804</v>
      </c>
      <c r="J1518" s="271">
        <v>2024</v>
      </c>
      <c r="K1518" s="300">
        <v>765000</v>
      </c>
      <c r="L1518" s="282" t="s">
        <v>846</v>
      </c>
    </row>
    <row r="1519" spans="1:13" hidden="1">
      <c r="A1519" s="291">
        <v>900</v>
      </c>
      <c r="B1519" s="292" t="s">
        <v>107</v>
      </c>
      <c r="C1519" s="292" t="s">
        <v>18</v>
      </c>
      <c r="D1519" s="292" t="s">
        <v>888</v>
      </c>
      <c r="E1519" s="292" t="s">
        <v>18</v>
      </c>
      <c r="F1519" s="272" t="s">
        <v>1345</v>
      </c>
      <c r="G1519" s="272" t="s">
        <v>347</v>
      </c>
      <c r="H1519" s="272" t="s">
        <v>805</v>
      </c>
      <c r="I1519" s="272" t="s">
        <v>804</v>
      </c>
      <c r="J1519" s="272">
        <v>2024</v>
      </c>
      <c r="K1519" s="301">
        <v>1349528</v>
      </c>
      <c r="L1519" s="281" t="s">
        <v>845</v>
      </c>
      <c r="M1519" s="326"/>
    </row>
    <row r="1520" spans="1:13">
      <c r="A1520" s="291">
        <v>900</v>
      </c>
      <c r="B1520" s="292" t="s">
        <v>273</v>
      </c>
      <c r="C1520" s="292" t="s">
        <v>18</v>
      </c>
      <c r="D1520" s="292" t="s">
        <v>888</v>
      </c>
      <c r="E1520" s="292" t="s">
        <v>18</v>
      </c>
      <c r="F1520" s="272" t="s">
        <v>1345</v>
      </c>
      <c r="G1520" s="272" t="s">
        <v>347</v>
      </c>
      <c r="H1520" s="272" t="s">
        <v>805</v>
      </c>
      <c r="I1520" s="272" t="s">
        <v>804</v>
      </c>
      <c r="J1520" s="272">
        <v>2024</v>
      </c>
      <c r="K1520" s="301">
        <v>500000</v>
      </c>
      <c r="L1520" s="281" t="s">
        <v>845</v>
      </c>
      <c r="M1520" s="326"/>
    </row>
    <row r="1521" spans="1:13" ht="13.5" hidden="1" thickBot="1">
      <c r="A1521" s="291">
        <v>900</v>
      </c>
      <c r="B1521" s="313" t="s">
        <v>295</v>
      </c>
      <c r="C1521" s="313" t="s">
        <v>18</v>
      </c>
      <c r="D1521" s="313" t="s">
        <v>888</v>
      </c>
      <c r="E1521" s="313" t="s">
        <v>18</v>
      </c>
      <c r="F1521" s="314" t="s">
        <v>1345</v>
      </c>
      <c r="G1521" s="314" t="s">
        <v>347</v>
      </c>
      <c r="H1521" s="314" t="s">
        <v>805</v>
      </c>
      <c r="I1521" s="314" t="s">
        <v>804</v>
      </c>
      <c r="J1521" s="314">
        <v>2024</v>
      </c>
      <c r="K1521" s="315">
        <v>765000</v>
      </c>
      <c r="L1521" s="316" t="s">
        <v>846</v>
      </c>
      <c r="M1521" s="326"/>
    </row>
    <row r="1522" spans="1:13" hidden="1">
      <c r="A1522" s="285" t="s">
        <v>1427</v>
      </c>
      <c r="B1522" s="286" t="s">
        <v>323</v>
      </c>
      <c r="C1522" s="286" t="s">
        <v>18</v>
      </c>
      <c r="D1522" s="286" t="s">
        <v>18</v>
      </c>
      <c r="E1522" s="286" t="s">
        <v>305</v>
      </c>
      <c r="F1522" s="268" t="s">
        <v>809</v>
      </c>
      <c r="G1522" s="268" t="s">
        <v>347</v>
      </c>
      <c r="H1522" s="268" t="s">
        <v>805</v>
      </c>
      <c r="I1522" s="268" t="s">
        <v>804</v>
      </c>
      <c r="J1522" s="268">
        <v>2024</v>
      </c>
      <c r="K1522" s="303">
        <v>2529812</v>
      </c>
      <c r="L1522" s="260" t="s">
        <v>1428</v>
      </c>
    </row>
    <row r="1523" spans="1:13" ht="12" hidden="1" customHeight="1">
      <c r="A1523" s="298" t="s">
        <v>1427</v>
      </c>
      <c r="B1523" s="288" t="s">
        <v>323</v>
      </c>
      <c r="C1523" s="288" t="s">
        <v>18</v>
      </c>
      <c r="D1523" s="288" t="s">
        <v>18</v>
      </c>
      <c r="E1523" s="288" t="s">
        <v>813</v>
      </c>
      <c r="F1523" s="270" t="s">
        <v>809</v>
      </c>
      <c r="G1523" s="270" t="s">
        <v>347</v>
      </c>
      <c r="H1523" s="270" t="s">
        <v>805</v>
      </c>
      <c r="I1523" s="270" t="s">
        <v>804</v>
      </c>
      <c r="J1523" s="270">
        <v>2024</v>
      </c>
      <c r="K1523" s="304">
        <v>790600</v>
      </c>
      <c r="L1523" s="280" t="s">
        <v>1431</v>
      </c>
    </row>
    <row r="1524" spans="1:13" hidden="1">
      <c r="A1524" s="298" t="s">
        <v>1427</v>
      </c>
      <c r="B1524" s="288" t="s">
        <v>323</v>
      </c>
      <c r="C1524" s="288" t="s">
        <v>18</v>
      </c>
      <c r="D1524" s="288" t="s">
        <v>18</v>
      </c>
      <c r="E1524" s="288" t="s">
        <v>108</v>
      </c>
      <c r="F1524" s="270" t="s">
        <v>809</v>
      </c>
      <c r="G1524" s="270" t="s">
        <v>347</v>
      </c>
      <c r="H1524" s="270" t="s">
        <v>805</v>
      </c>
      <c r="I1524" s="270" t="s">
        <v>804</v>
      </c>
      <c r="J1524" s="270">
        <v>2024</v>
      </c>
      <c r="K1524" s="304">
        <v>26733</v>
      </c>
      <c r="L1524" s="280" t="s">
        <v>1432</v>
      </c>
    </row>
    <row r="1525" spans="1:13" hidden="1">
      <c r="A1525" s="298" t="s">
        <v>1427</v>
      </c>
      <c r="B1525" s="288" t="s">
        <v>323</v>
      </c>
      <c r="C1525" s="288" t="s">
        <v>18</v>
      </c>
      <c r="D1525" s="288" t="s">
        <v>18</v>
      </c>
      <c r="E1525" s="288" t="s">
        <v>1421</v>
      </c>
      <c r="F1525" s="270" t="s">
        <v>809</v>
      </c>
      <c r="G1525" s="270" t="s">
        <v>347</v>
      </c>
      <c r="H1525" s="270" t="s">
        <v>805</v>
      </c>
      <c r="I1525" s="270" t="s">
        <v>804</v>
      </c>
      <c r="J1525" s="270">
        <v>2024</v>
      </c>
      <c r="K1525" s="304">
        <v>80000</v>
      </c>
      <c r="L1525" s="280" t="s">
        <v>1429</v>
      </c>
    </row>
    <row r="1526" spans="1:13" hidden="1">
      <c r="A1526" s="298" t="s">
        <v>1427</v>
      </c>
      <c r="B1526" s="288" t="s">
        <v>323</v>
      </c>
      <c r="C1526" s="288" t="s">
        <v>18</v>
      </c>
      <c r="D1526" s="288" t="s">
        <v>18</v>
      </c>
      <c r="E1526" s="288" t="s">
        <v>849</v>
      </c>
      <c r="F1526" s="270" t="s">
        <v>809</v>
      </c>
      <c r="G1526" s="270" t="s">
        <v>347</v>
      </c>
      <c r="H1526" s="270" t="s">
        <v>805</v>
      </c>
      <c r="I1526" s="270" t="s">
        <v>804</v>
      </c>
      <c r="J1526" s="270">
        <v>2024</v>
      </c>
      <c r="K1526" s="304">
        <v>35546</v>
      </c>
      <c r="L1526" s="280" t="s">
        <v>1430</v>
      </c>
    </row>
    <row r="1527" spans="1:13" hidden="1">
      <c r="A1527" s="298" t="s">
        <v>1433</v>
      </c>
      <c r="B1527" s="288" t="s">
        <v>323</v>
      </c>
      <c r="C1527" s="288" t="s">
        <v>1435</v>
      </c>
      <c r="D1527" s="288" t="s">
        <v>18</v>
      </c>
      <c r="E1527" s="288" t="s">
        <v>813</v>
      </c>
      <c r="F1527" s="270" t="s">
        <v>809</v>
      </c>
      <c r="G1527" s="270" t="s">
        <v>347</v>
      </c>
      <c r="H1527" s="270" t="s">
        <v>805</v>
      </c>
      <c r="I1527" s="270" t="s">
        <v>804</v>
      </c>
      <c r="J1527" s="270">
        <v>2024</v>
      </c>
      <c r="K1527" s="304">
        <v>40065.99</v>
      </c>
      <c r="L1527" s="280" t="s">
        <v>1434</v>
      </c>
    </row>
    <row r="1528" spans="1:13" hidden="1">
      <c r="A1528" s="298" t="s">
        <v>1433</v>
      </c>
      <c r="B1528" s="288" t="s">
        <v>323</v>
      </c>
      <c r="C1528" s="288" t="s">
        <v>1436</v>
      </c>
      <c r="D1528" s="288" t="s">
        <v>18</v>
      </c>
      <c r="E1528" s="288" t="s">
        <v>813</v>
      </c>
      <c r="F1528" s="270" t="s">
        <v>809</v>
      </c>
      <c r="G1528" s="270" t="s">
        <v>347</v>
      </c>
      <c r="H1528" s="270" t="s">
        <v>805</v>
      </c>
      <c r="I1528" s="270" t="s">
        <v>804</v>
      </c>
      <c r="J1528" s="270">
        <v>2024</v>
      </c>
      <c r="K1528" s="304">
        <v>3010</v>
      </c>
      <c r="L1528" s="280" t="s">
        <v>1434</v>
      </c>
    </row>
    <row r="1529" spans="1:13" hidden="1">
      <c r="A1529" s="298" t="s">
        <v>1433</v>
      </c>
      <c r="B1529" s="288" t="s">
        <v>323</v>
      </c>
      <c r="C1529" s="288" t="s">
        <v>1437</v>
      </c>
      <c r="D1529" s="288" t="s">
        <v>18</v>
      </c>
      <c r="E1529" s="288" t="s">
        <v>813</v>
      </c>
      <c r="F1529" s="270" t="s">
        <v>809</v>
      </c>
      <c r="G1529" s="270" t="s">
        <v>347</v>
      </c>
      <c r="H1529" s="270" t="s">
        <v>805</v>
      </c>
      <c r="I1529" s="270" t="s">
        <v>804</v>
      </c>
      <c r="J1529" s="270">
        <v>2024</v>
      </c>
      <c r="K1529" s="304">
        <v>3010</v>
      </c>
      <c r="L1529" s="280" t="s">
        <v>1434</v>
      </c>
    </row>
    <row r="1530" spans="1:13" hidden="1">
      <c r="A1530" s="298" t="s">
        <v>1433</v>
      </c>
      <c r="B1530" s="288" t="s">
        <v>323</v>
      </c>
      <c r="C1530" s="288" t="s">
        <v>1438</v>
      </c>
      <c r="D1530" s="288" t="s">
        <v>18</v>
      </c>
      <c r="E1530" s="288" t="s">
        <v>813</v>
      </c>
      <c r="F1530" s="270" t="s">
        <v>809</v>
      </c>
      <c r="G1530" s="270" t="s">
        <v>347</v>
      </c>
      <c r="H1530" s="270" t="s">
        <v>805</v>
      </c>
      <c r="I1530" s="270" t="s">
        <v>804</v>
      </c>
      <c r="J1530" s="270">
        <v>2024</v>
      </c>
      <c r="K1530" s="304">
        <v>45150</v>
      </c>
      <c r="L1530" s="280" t="s">
        <v>1434</v>
      </c>
    </row>
    <row r="1531" spans="1:13" hidden="1">
      <c r="A1531" s="298" t="s">
        <v>1433</v>
      </c>
      <c r="B1531" s="288" t="s">
        <v>323</v>
      </c>
      <c r="C1531" s="288" t="s">
        <v>1439</v>
      </c>
      <c r="D1531" s="288" t="s">
        <v>18</v>
      </c>
      <c r="E1531" s="288" t="s">
        <v>813</v>
      </c>
      <c r="F1531" s="270" t="s">
        <v>809</v>
      </c>
      <c r="G1531" s="270" t="s">
        <v>347</v>
      </c>
      <c r="H1531" s="270" t="s">
        <v>805</v>
      </c>
      <c r="I1531" s="270" t="s">
        <v>804</v>
      </c>
      <c r="J1531" s="270">
        <v>2024</v>
      </c>
      <c r="K1531" s="304">
        <v>12040</v>
      </c>
      <c r="L1531" s="280" t="s">
        <v>1434</v>
      </c>
    </row>
    <row r="1532" spans="1:13" hidden="1">
      <c r="A1532" s="298" t="s">
        <v>1433</v>
      </c>
      <c r="B1532" s="288" t="s">
        <v>323</v>
      </c>
      <c r="C1532" s="288" t="s">
        <v>1440</v>
      </c>
      <c r="D1532" s="288" t="s">
        <v>18</v>
      </c>
      <c r="E1532" s="288" t="s">
        <v>813</v>
      </c>
      <c r="F1532" s="270" t="s">
        <v>809</v>
      </c>
      <c r="G1532" s="270" t="s">
        <v>347</v>
      </c>
      <c r="H1532" s="270" t="s">
        <v>805</v>
      </c>
      <c r="I1532" s="270" t="s">
        <v>804</v>
      </c>
      <c r="J1532" s="270">
        <v>2024</v>
      </c>
      <c r="K1532" s="304">
        <v>8600</v>
      </c>
      <c r="L1532" s="280" t="s">
        <v>1434</v>
      </c>
    </row>
    <row r="1533" spans="1:13" hidden="1">
      <c r="A1533" s="298" t="s">
        <v>1433</v>
      </c>
      <c r="B1533" s="288" t="s">
        <v>323</v>
      </c>
      <c r="C1533" s="288" t="s">
        <v>1441</v>
      </c>
      <c r="D1533" s="288" t="s">
        <v>18</v>
      </c>
      <c r="E1533" s="288" t="s">
        <v>813</v>
      </c>
      <c r="F1533" s="270" t="s">
        <v>809</v>
      </c>
      <c r="G1533" s="270" t="s">
        <v>347</v>
      </c>
      <c r="H1533" s="270" t="s">
        <v>805</v>
      </c>
      <c r="I1533" s="270" t="s">
        <v>804</v>
      </c>
      <c r="J1533" s="270">
        <v>2024</v>
      </c>
      <c r="K1533" s="304">
        <v>3010</v>
      </c>
      <c r="L1533" s="280" t="s">
        <v>1434</v>
      </c>
    </row>
    <row r="1534" spans="1:13" hidden="1">
      <c r="A1534" s="298" t="s">
        <v>1433</v>
      </c>
      <c r="B1534" s="288" t="s">
        <v>323</v>
      </c>
      <c r="C1534" s="288" t="s">
        <v>1442</v>
      </c>
      <c r="D1534" s="288" t="s">
        <v>18</v>
      </c>
      <c r="E1534" s="288" t="s">
        <v>813</v>
      </c>
      <c r="F1534" s="270" t="s">
        <v>809</v>
      </c>
      <c r="G1534" s="270" t="s">
        <v>347</v>
      </c>
      <c r="H1534" s="270" t="s">
        <v>805</v>
      </c>
      <c r="I1534" s="270" t="s">
        <v>804</v>
      </c>
      <c r="J1534" s="270">
        <v>2024</v>
      </c>
      <c r="K1534" s="304">
        <v>3010</v>
      </c>
      <c r="L1534" s="280" t="s">
        <v>1434</v>
      </c>
    </row>
    <row r="1535" spans="1:13" hidden="1">
      <c r="A1535" s="298" t="s">
        <v>1433</v>
      </c>
      <c r="B1535" s="288" t="s">
        <v>323</v>
      </c>
      <c r="C1535" s="288" t="s">
        <v>1443</v>
      </c>
      <c r="D1535" s="288" t="s">
        <v>18</v>
      </c>
      <c r="E1535" s="288" t="s">
        <v>813</v>
      </c>
      <c r="F1535" s="270" t="s">
        <v>809</v>
      </c>
      <c r="G1535" s="270" t="s">
        <v>347</v>
      </c>
      <c r="H1535" s="270" t="s">
        <v>805</v>
      </c>
      <c r="I1535" s="270" t="s">
        <v>804</v>
      </c>
      <c r="J1535" s="270">
        <v>2024</v>
      </c>
      <c r="K1535" s="304">
        <v>3010</v>
      </c>
      <c r="L1535" s="280" t="s">
        <v>1434</v>
      </c>
    </row>
    <row r="1536" spans="1:13" hidden="1">
      <c r="A1536" s="298" t="s">
        <v>1433</v>
      </c>
      <c r="B1536" s="288" t="s">
        <v>323</v>
      </c>
      <c r="C1536" s="288" t="s">
        <v>1444</v>
      </c>
      <c r="D1536" s="288" t="s">
        <v>18</v>
      </c>
      <c r="E1536" s="288" t="s">
        <v>813</v>
      </c>
      <c r="F1536" s="270" t="s">
        <v>809</v>
      </c>
      <c r="G1536" s="270" t="s">
        <v>347</v>
      </c>
      <c r="H1536" s="270" t="s">
        <v>805</v>
      </c>
      <c r="I1536" s="270" t="s">
        <v>804</v>
      </c>
      <c r="J1536" s="270">
        <v>2024</v>
      </c>
      <c r="K1536" s="304">
        <v>5160</v>
      </c>
      <c r="L1536" s="280" t="s">
        <v>1434</v>
      </c>
    </row>
    <row r="1537" spans="1:12" hidden="1">
      <c r="A1537" s="297" t="s">
        <v>1427</v>
      </c>
      <c r="B1537" s="290" t="s">
        <v>107</v>
      </c>
      <c r="C1537" s="290" t="s">
        <v>18</v>
      </c>
      <c r="D1537" s="290" t="s">
        <v>57</v>
      </c>
      <c r="E1537" s="290" t="s">
        <v>18</v>
      </c>
      <c r="F1537" s="271" t="s">
        <v>803</v>
      </c>
      <c r="G1537" s="271" t="s">
        <v>347</v>
      </c>
      <c r="H1537" s="271" t="s">
        <v>805</v>
      </c>
      <c r="I1537" s="271" t="s">
        <v>804</v>
      </c>
      <c r="J1537" s="271">
        <v>2024</v>
      </c>
      <c r="K1537" s="300">
        <f>1664949-5000-5000-40000</f>
        <v>1614949</v>
      </c>
      <c r="L1537" s="282" t="s">
        <v>1054</v>
      </c>
    </row>
    <row r="1538" spans="1:12" hidden="1">
      <c r="A1538" s="297" t="s">
        <v>1729</v>
      </c>
      <c r="B1538" s="290" t="s">
        <v>107</v>
      </c>
      <c r="C1538" s="290" t="s">
        <v>18</v>
      </c>
      <c r="D1538" s="290" t="s">
        <v>16</v>
      </c>
      <c r="E1538" s="290" t="s">
        <v>18</v>
      </c>
      <c r="F1538" s="271" t="s">
        <v>803</v>
      </c>
      <c r="G1538" s="271" t="s">
        <v>347</v>
      </c>
      <c r="H1538" s="271" t="s">
        <v>805</v>
      </c>
      <c r="I1538" s="271" t="s">
        <v>804</v>
      </c>
      <c r="J1538" s="271">
        <v>2024</v>
      </c>
      <c r="K1538" s="300">
        <v>40000</v>
      </c>
      <c r="L1538" s="282" t="s">
        <v>1054</v>
      </c>
    </row>
    <row r="1539" spans="1:12" hidden="1">
      <c r="A1539" s="297" t="s">
        <v>1427</v>
      </c>
      <c r="B1539" s="290" t="s">
        <v>273</v>
      </c>
      <c r="C1539" s="290" t="s">
        <v>18</v>
      </c>
      <c r="D1539" s="290" t="s">
        <v>57</v>
      </c>
      <c r="E1539" s="290" t="s">
        <v>18</v>
      </c>
      <c r="F1539" s="271" t="s">
        <v>803</v>
      </c>
      <c r="G1539" s="271" t="s">
        <v>347</v>
      </c>
      <c r="H1539" s="271" t="s">
        <v>805</v>
      </c>
      <c r="I1539" s="271" t="s">
        <v>804</v>
      </c>
      <c r="J1539" s="271">
        <v>2024</v>
      </c>
      <c r="K1539" s="344">
        <v>5000</v>
      </c>
      <c r="L1539" s="282" t="s">
        <v>1054</v>
      </c>
    </row>
    <row r="1540" spans="1:12" hidden="1">
      <c r="A1540" s="297" t="s">
        <v>1729</v>
      </c>
      <c r="B1540" s="290" t="s">
        <v>273</v>
      </c>
      <c r="C1540" s="290" t="s">
        <v>18</v>
      </c>
      <c r="D1540" s="290" t="s">
        <v>16</v>
      </c>
      <c r="E1540" s="290" t="s">
        <v>18</v>
      </c>
      <c r="F1540" s="271" t="s">
        <v>803</v>
      </c>
      <c r="G1540" s="271" t="s">
        <v>347</v>
      </c>
      <c r="H1540" s="271" t="s">
        <v>805</v>
      </c>
      <c r="I1540" s="271" t="s">
        <v>804</v>
      </c>
      <c r="J1540" s="271">
        <v>2024</v>
      </c>
      <c r="K1540" s="344">
        <v>5000</v>
      </c>
      <c r="L1540" s="282" t="s">
        <v>1054</v>
      </c>
    </row>
    <row r="1541" spans="1:12" hidden="1">
      <c r="A1541" s="297" t="s">
        <v>1445</v>
      </c>
      <c r="B1541" s="290" t="s">
        <v>295</v>
      </c>
      <c r="C1541" s="290" t="s">
        <v>18</v>
      </c>
      <c r="D1541" s="290" t="s">
        <v>13</v>
      </c>
      <c r="E1541" s="290" t="s">
        <v>18</v>
      </c>
      <c r="F1541" s="271" t="s">
        <v>803</v>
      </c>
      <c r="G1541" s="271" t="s">
        <v>347</v>
      </c>
      <c r="H1541" s="271" t="s">
        <v>805</v>
      </c>
      <c r="I1541" s="271" t="s">
        <v>804</v>
      </c>
      <c r="J1541" s="271">
        <v>2024</v>
      </c>
      <c r="K1541" s="300">
        <v>405300</v>
      </c>
      <c r="L1541" s="282" t="s">
        <v>1054</v>
      </c>
    </row>
    <row r="1542" spans="1:12" hidden="1">
      <c r="A1542" s="297" t="s">
        <v>1446</v>
      </c>
      <c r="B1542" s="290" t="s">
        <v>295</v>
      </c>
      <c r="C1542" s="290" t="s">
        <v>18</v>
      </c>
      <c r="D1542" s="290" t="s">
        <v>46</v>
      </c>
      <c r="E1542" s="290" t="s">
        <v>18</v>
      </c>
      <c r="F1542" s="271" t="s">
        <v>803</v>
      </c>
      <c r="G1542" s="271" t="s">
        <v>347</v>
      </c>
      <c r="H1542" s="271" t="s">
        <v>805</v>
      </c>
      <c r="I1542" s="271" t="s">
        <v>804</v>
      </c>
      <c r="J1542" s="271">
        <v>2024</v>
      </c>
      <c r="K1542" s="300">
        <v>370000</v>
      </c>
      <c r="L1542" s="282" t="s">
        <v>1054</v>
      </c>
    </row>
    <row r="1543" spans="1:12" hidden="1">
      <c r="A1543" s="297" t="s">
        <v>1433</v>
      </c>
      <c r="B1543" s="290" t="s">
        <v>107</v>
      </c>
      <c r="C1543" s="290" t="s">
        <v>18</v>
      </c>
      <c r="D1543" s="290" t="s">
        <v>46</v>
      </c>
      <c r="E1543" s="290" t="s">
        <v>18</v>
      </c>
      <c r="F1543" s="271" t="s">
        <v>803</v>
      </c>
      <c r="G1543" s="271" t="s">
        <v>347</v>
      </c>
      <c r="H1543" s="271" t="s">
        <v>805</v>
      </c>
      <c r="I1543" s="271" t="s">
        <v>804</v>
      </c>
      <c r="J1543" s="271">
        <v>2024</v>
      </c>
      <c r="K1543" s="300">
        <v>10294</v>
      </c>
      <c r="L1543" s="282" t="s">
        <v>1434</v>
      </c>
    </row>
    <row r="1544" spans="1:12" hidden="1">
      <c r="A1544" s="297" t="s">
        <v>1433</v>
      </c>
      <c r="B1544" s="290" t="s">
        <v>273</v>
      </c>
      <c r="C1544" s="290" t="s">
        <v>18</v>
      </c>
      <c r="D1544" s="290" t="s">
        <v>46</v>
      </c>
      <c r="E1544" s="290" t="s">
        <v>18</v>
      </c>
      <c r="F1544" s="271" t="s">
        <v>803</v>
      </c>
      <c r="G1544" s="271" t="s">
        <v>347</v>
      </c>
      <c r="H1544" s="271" t="s">
        <v>805</v>
      </c>
      <c r="I1544" s="271" t="s">
        <v>804</v>
      </c>
      <c r="J1544" s="271">
        <v>2024</v>
      </c>
      <c r="K1544" s="344">
        <v>60000</v>
      </c>
      <c r="L1544" s="282" t="s">
        <v>1434</v>
      </c>
    </row>
    <row r="1545" spans="1:12" hidden="1">
      <c r="A1545" s="291">
        <v>900</v>
      </c>
      <c r="B1545" s="292" t="s">
        <v>107</v>
      </c>
      <c r="C1545" s="292" t="s">
        <v>18</v>
      </c>
      <c r="D1545" s="292" t="s">
        <v>57</v>
      </c>
      <c r="E1545" s="292" t="s">
        <v>18</v>
      </c>
      <c r="F1545" s="272" t="s">
        <v>809</v>
      </c>
      <c r="G1545" s="272" t="s">
        <v>347</v>
      </c>
      <c r="H1545" s="272" t="s">
        <v>805</v>
      </c>
      <c r="I1545" s="272" t="s">
        <v>804</v>
      </c>
      <c r="J1545" s="272">
        <v>2024</v>
      </c>
      <c r="K1545" s="301">
        <v>1614949</v>
      </c>
      <c r="L1545" s="281" t="s">
        <v>1054</v>
      </c>
    </row>
    <row r="1546" spans="1:12" hidden="1">
      <c r="A1546" s="291">
        <v>900</v>
      </c>
      <c r="B1546" s="292" t="s">
        <v>107</v>
      </c>
      <c r="C1546" s="292" t="s">
        <v>18</v>
      </c>
      <c r="D1546" s="292" t="s">
        <v>16</v>
      </c>
      <c r="E1546" s="292" t="s">
        <v>18</v>
      </c>
      <c r="F1546" s="272" t="s">
        <v>809</v>
      </c>
      <c r="G1546" s="272" t="s">
        <v>347</v>
      </c>
      <c r="H1546" s="272" t="s">
        <v>805</v>
      </c>
      <c r="I1546" s="272" t="s">
        <v>804</v>
      </c>
      <c r="J1546" s="272">
        <v>2024</v>
      </c>
      <c r="K1546" s="301">
        <v>40000</v>
      </c>
      <c r="L1546" s="281" t="s">
        <v>1054</v>
      </c>
    </row>
    <row r="1547" spans="1:12">
      <c r="A1547" s="291">
        <v>900</v>
      </c>
      <c r="B1547" s="292" t="s">
        <v>273</v>
      </c>
      <c r="C1547" s="292" t="s">
        <v>18</v>
      </c>
      <c r="D1547" s="292" t="s">
        <v>57</v>
      </c>
      <c r="E1547" s="292" t="s">
        <v>18</v>
      </c>
      <c r="F1547" s="272" t="s">
        <v>809</v>
      </c>
      <c r="G1547" s="272" t="s">
        <v>347</v>
      </c>
      <c r="H1547" s="272" t="s">
        <v>805</v>
      </c>
      <c r="I1547" s="272" t="s">
        <v>804</v>
      </c>
      <c r="J1547" s="272">
        <v>2024</v>
      </c>
      <c r="K1547" s="301">
        <v>5000</v>
      </c>
      <c r="L1547" s="281" t="s">
        <v>1054</v>
      </c>
    </row>
    <row r="1548" spans="1:12">
      <c r="A1548" s="291">
        <v>900</v>
      </c>
      <c r="B1548" s="292" t="s">
        <v>273</v>
      </c>
      <c r="C1548" s="292" t="s">
        <v>18</v>
      </c>
      <c r="D1548" s="292" t="s">
        <v>16</v>
      </c>
      <c r="E1548" s="292" t="s">
        <v>18</v>
      </c>
      <c r="F1548" s="272" t="s">
        <v>809</v>
      </c>
      <c r="G1548" s="272" t="s">
        <v>347</v>
      </c>
      <c r="H1548" s="272" t="s">
        <v>805</v>
      </c>
      <c r="I1548" s="272" t="s">
        <v>804</v>
      </c>
      <c r="J1548" s="272">
        <v>2024</v>
      </c>
      <c r="K1548" s="301">
        <v>5000</v>
      </c>
      <c r="L1548" s="281" t="s">
        <v>1054</v>
      </c>
    </row>
    <row r="1549" spans="1:12" hidden="1">
      <c r="A1549" s="291">
        <v>900</v>
      </c>
      <c r="B1549" s="292" t="s">
        <v>295</v>
      </c>
      <c r="C1549" s="292" t="s">
        <v>18</v>
      </c>
      <c r="D1549" s="292" t="s">
        <v>13</v>
      </c>
      <c r="E1549" s="292" t="s">
        <v>18</v>
      </c>
      <c r="F1549" s="272" t="s">
        <v>809</v>
      </c>
      <c r="G1549" s="272" t="s">
        <v>347</v>
      </c>
      <c r="H1549" s="272" t="s">
        <v>805</v>
      </c>
      <c r="I1549" s="272" t="s">
        <v>804</v>
      </c>
      <c r="J1549" s="272">
        <v>2024</v>
      </c>
      <c r="K1549" s="301">
        <v>405300</v>
      </c>
      <c r="L1549" s="281" t="s">
        <v>1054</v>
      </c>
    </row>
    <row r="1550" spans="1:12" hidden="1">
      <c r="A1550" s="291">
        <v>900</v>
      </c>
      <c r="B1550" s="292" t="s">
        <v>295</v>
      </c>
      <c r="C1550" s="292" t="s">
        <v>18</v>
      </c>
      <c r="D1550" s="292" t="s">
        <v>46</v>
      </c>
      <c r="E1550" s="292" t="s">
        <v>18</v>
      </c>
      <c r="F1550" s="272" t="s">
        <v>809</v>
      </c>
      <c r="G1550" s="272" t="s">
        <v>347</v>
      </c>
      <c r="H1550" s="272" t="s">
        <v>805</v>
      </c>
      <c r="I1550" s="272" t="s">
        <v>804</v>
      </c>
      <c r="J1550" s="272">
        <v>2024</v>
      </c>
      <c r="K1550" s="301">
        <v>370000</v>
      </c>
      <c r="L1550" s="281" t="s">
        <v>1054</v>
      </c>
    </row>
    <row r="1551" spans="1:12" hidden="1">
      <c r="A1551" s="291">
        <v>900</v>
      </c>
      <c r="B1551" s="292" t="s">
        <v>107</v>
      </c>
      <c r="C1551" s="292" t="s">
        <v>18</v>
      </c>
      <c r="D1551" s="292" t="s">
        <v>46</v>
      </c>
      <c r="E1551" s="292" t="s">
        <v>18</v>
      </c>
      <c r="F1551" s="272" t="s">
        <v>809</v>
      </c>
      <c r="G1551" s="272" t="s">
        <v>347</v>
      </c>
      <c r="H1551" s="272" t="s">
        <v>805</v>
      </c>
      <c r="I1551" s="272" t="s">
        <v>804</v>
      </c>
      <c r="J1551" s="272">
        <v>2024</v>
      </c>
      <c r="K1551" s="301">
        <v>10294</v>
      </c>
      <c r="L1551" s="281" t="s">
        <v>1434</v>
      </c>
    </row>
    <row r="1552" spans="1:12">
      <c r="A1552" s="291">
        <v>900</v>
      </c>
      <c r="B1552" s="292" t="s">
        <v>273</v>
      </c>
      <c r="C1552" s="292" t="s">
        <v>18</v>
      </c>
      <c r="D1552" s="292" t="s">
        <v>46</v>
      </c>
      <c r="E1552" s="292" t="s">
        <v>18</v>
      </c>
      <c r="F1552" s="272" t="s">
        <v>809</v>
      </c>
      <c r="G1552" s="272" t="s">
        <v>347</v>
      </c>
      <c r="H1552" s="272" t="s">
        <v>805</v>
      </c>
      <c r="I1552" s="272" t="s">
        <v>804</v>
      </c>
      <c r="J1552" s="272">
        <v>2024</v>
      </c>
      <c r="K1552" s="301">
        <v>60000</v>
      </c>
      <c r="L1552" s="281" t="s">
        <v>1434</v>
      </c>
    </row>
    <row r="1553" spans="1:12" hidden="1">
      <c r="A1553" s="321">
        <v>870</v>
      </c>
      <c r="B1553" s="322" t="s">
        <v>278</v>
      </c>
      <c r="C1553" s="322" t="s">
        <v>56</v>
      </c>
      <c r="D1553" s="322" t="s">
        <v>16</v>
      </c>
      <c r="E1553" s="322" t="s">
        <v>18</v>
      </c>
      <c r="F1553" s="323" t="s">
        <v>803</v>
      </c>
      <c r="G1553" s="323" t="s">
        <v>347</v>
      </c>
      <c r="H1553" s="323" t="s">
        <v>805</v>
      </c>
      <c r="I1553" s="323" t="s">
        <v>804</v>
      </c>
      <c r="J1553" s="323">
        <v>2024</v>
      </c>
      <c r="K1553" s="324">
        <f>-671944.98+5696.54</f>
        <v>-666248.43999999994</v>
      </c>
      <c r="L1553" s="325" t="s">
        <v>1082</v>
      </c>
    </row>
    <row r="1554" spans="1:12" hidden="1">
      <c r="A1554" s="299">
        <v>870</v>
      </c>
      <c r="B1554" s="292" t="s">
        <v>278</v>
      </c>
      <c r="C1554" s="292" t="s">
        <v>56</v>
      </c>
      <c r="D1554" s="292" t="s">
        <v>16</v>
      </c>
      <c r="E1554" s="292" t="s">
        <v>18</v>
      </c>
      <c r="F1554" s="272" t="s">
        <v>809</v>
      </c>
      <c r="G1554" s="272" t="s">
        <v>347</v>
      </c>
      <c r="H1554" s="272" t="s">
        <v>805</v>
      </c>
      <c r="I1554" s="272" t="s">
        <v>804</v>
      </c>
      <c r="J1554" s="272">
        <v>2024</v>
      </c>
      <c r="K1554" s="301">
        <f>-649366.81+5696.54</f>
        <v>-643670.27</v>
      </c>
      <c r="L1554" s="281" t="s">
        <v>1082</v>
      </c>
    </row>
    <row r="1555" spans="1:12" hidden="1">
      <c r="A1555" s="299" t="s">
        <v>923</v>
      </c>
      <c r="B1555" s="292" t="s">
        <v>295</v>
      </c>
      <c r="C1555" s="292" t="s">
        <v>1752</v>
      </c>
      <c r="D1555" s="292" t="s">
        <v>13</v>
      </c>
      <c r="E1555" s="292" t="s">
        <v>18</v>
      </c>
      <c r="F1555" s="272" t="s">
        <v>809</v>
      </c>
      <c r="G1555" s="272" t="s">
        <v>347</v>
      </c>
      <c r="H1555" s="272" t="s">
        <v>805</v>
      </c>
      <c r="I1555" s="272" t="s">
        <v>804</v>
      </c>
      <c r="J1555" s="272">
        <v>2024</v>
      </c>
      <c r="K1555" s="301">
        <f>+K1553-K1554</f>
        <v>-22578.169999999925</v>
      </c>
      <c r="L1555" s="281" t="s">
        <v>1753</v>
      </c>
    </row>
    <row r="1556" spans="1:12" ht="13.5" hidden="1" thickBot="1">
      <c r="A1556" s="312" t="s">
        <v>923</v>
      </c>
      <c r="B1556" s="313" t="s">
        <v>295</v>
      </c>
      <c r="C1556" s="313" t="s">
        <v>1752</v>
      </c>
      <c r="D1556" s="313" t="s">
        <v>13</v>
      </c>
      <c r="E1556" s="313" t="s">
        <v>18</v>
      </c>
      <c r="F1556" s="314" t="s">
        <v>809</v>
      </c>
      <c r="G1556" s="314" t="s">
        <v>347</v>
      </c>
      <c r="H1556" s="314" t="s">
        <v>805</v>
      </c>
      <c r="I1556" s="314" t="s">
        <v>804</v>
      </c>
      <c r="J1556" s="314">
        <v>2024</v>
      </c>
      <c r="K1556" s="315"/>
      <c r="L1556" s="316" t="s">
        <v>1753</v>
      </c>
    </row>
    <row r="1557" spans="1:12" hidden="1">
      <c r="A1557" s="290" t="s">
        <v>923</v>
      </c>
      <c r="B1557" s="290" t="s">
        <v>273</v>
      </c>
      <c r="C1557" s="290" t="s">
        <v>1752</v>
      </c>
      <c r="D1557" s="290" t="s">
        <v>13</v>
      </c>
      <c r="E1557" s="290" t="s">
        <v>18</v>
      </c>
      <c r="F1557" s="271" t="s">
        <v>803</v>
      </c>
      <c r="G1557" s="271" t="s">
        <v>347</v>
      </c>
      <c r="H1557" s="271" t="s">
        <v>805</v>
      </c>
      <c r="I1557" s="271" t="s">
        <v>804</v>
      </c>
      <c r="J1557" s="271">
        <v>2024</v>
      </c>
      <c r="K1557" s="344">
        <v>4000000</v>
      </c>
      <c r="L1557" s="330" t="s">
        <v>1754</v>
      </c>
    </row>
    <row r="1558" spans="1:12" hidden="1">
      <c r="A1558" s="290" t="s">
        <v>923</v>
      </c>
      <c r="B1558" s="290" t="s">
        <v>107</v>
      </c>
      <c r="C1558" s="290" t="s">
        <v>1752</v>
      </c>
      <c r="D1558" s="290" t="s">
        <v>13</v>
      </c>
      <c r="E1558" s="290" t="s">
        <v>18</v>
      </c>
      <c r="F1558" s="271" t="s">
        <v>803</v>
      </c>
      <c r="G1558" s="271" t="s">
        <v>347</v>
      </c>
      <c r="H1558" s="271" t="s">
        <v>805</v>
      </c>
      <c r="I1558" s="271" t="s">
        <v>804</v>
      </c>
      <c r="J1558" s="271">
        <v>2024</v>
      </c>
      <c r="K1558" s="300">
        <v>4000000</v>
      </c>
      <c r="L1558" s="330" t="s">
        <v>1754</v>
      </c>
    </row>
  </sheetData>
  <autoFilter ref="A1:M1558" xr:uid="{67621191-C2F0-4A46-987D-BE9EB0EE93F1}">
    <filterColumn colId="1">
      <filters>
        <filter val="IG"/>
      </filters>
    </filterColumn>
    <filterColumn colId="5">
      <filters>
        <filter val="9F"/>
      </filters>
    </filterColumn>
  </autoFilter>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D2E2-AD80-4337-918F-DE080BA7FF75}">
  <sheetPr codeName="Feuil25">
    <tabColor theme="4" tint="-0.249977111117893"/>
  </sheetPr>
  <dimension ref="A1:L13"/>
  <sheetViews>
    <sheetView workbookViewId="0">
      <selection activeCell="A2" sqref="A2:XFD212"/>
    </sheetView>
  </sheetViews>
  <sheetFormatPr baseColWidth="10" defaultRowHeight="12.75"/>
  <cols>
    <col min="1" max="1" width="15.5703125" bestFit="1" customWidth="1"/>
    <col min="12" max="12" width="75" bestFit="1" customWidth="1"/>
  </cols>
  <sheetData>
    <row r="1" spans="1:12" ht="13.5" thickBot="1">
      <c r="A1" s="234" t="s">
        <v>338</v>
      </c>
      <c r="B1" s="234" t="s">
        <v>339</v>
      </c>
      <c r="C1" s="234" t="s">
        <v>340</v>
      </c>
      <c r="D1" s="234" t="s">
        <v>726</v>
      </c>
      <c r="E1" s="234" t="s">
        <v>2</v>
      </c>
      <c r="F1" s="234" t="s">
        <v>342</v>
      </c>
      <c r="G1" s="234" t="s">
        <v>343</v>
      </c>
      <c r="H1" s="234" t="s">
        <v>344</v>
      </c>
      <c r="I1" s="234" t="s">
        <v>345</v>
      </c>
      <c r="J1" s="234" t="s">
        <v>346</v>
      </c>
      <c r="K1" s="235" t="s">
        <v>727</v>
      </c>
      <c r="L1" s="236" t="s">
        <v>341</v>
      </c>
    </row>
    <row r="2" spans="1:12">
      <c r="A2" s="267">
        <v>992</v>
      </c>
      <c r="B2" s="268" t="s">
        <v>314</v>
      </c>
      <c r="C2" s="268" t="s">
        <v>18</v>
      </c>
      <c r="D2" s="268" t="s">
        <v>18</v>
      </c>
      <c r="E2" s="268" t="s">
        <v>305</v>
      </c>
      <c r="F2" s="268" t="s">
        <v>809</v>
      </c>
      <c r="G2" s="268" t="s">
        <v>347</v>
      </c>
      <c r="H2" s="268" t="s">
        <v>805</v>
      </c>
      <c r="I2" s="268" t="s">
        <v>804</v>
      </c>
      <c r="J2" s="268">
        <v>2024</v>
      </c>
      <c r="K2" s="259">
        <v>-450000</v>
      </c>
      <c r="L2" s="260" t="s">
        <v>935</v>
      </c>
    </row>
    <row r="3" spans="1:12">
      <c r="A3" s="269">
        <v>992</v>
      </c>
      <c r="B3" s="270" t="s">
        <v>314</v>
      </c>
      <c r="C3" s="270" t="s">
        <v>18</v>
      </c>
      <c r="D3" s="270" t="s">
        <v>18</v>
      </c>
      <c r="E3" s="270" t="s">
        <v>305</v>
      </c>
      <c r="F3" s="270" t="s">
        <v>809</v>
      </c>
      <c r="G3" s="270" t="s">
        <v>347</v>
      </c>
      <c r="H3" s="270" t="s">
        <v>805</v>
      </c>
      <c r="I3" s="270" t="s">
        <v>804</v>
      </c>
      <c r="J3" s="270">
        <v>2024</v>
      </c>
      <c r="K3" s="261">
        <v>-989576.65</v>
      </c>
      <c r="L3" s="262" t="s">
        <v>936</v>
      </c>
    </row>
    <row r="4" spans="1:12">
      <c r="A4" s="269">
        <v>992</v>
      </c>
      <c r="B4" s="270" t="s">
        <v>314</v>
      </c>
      <c r="C4" s="270" t="s">
        <v>18</v>
      </c>
      <c r="D4" s="270" t="s">
        <v>18</v>
      </c>
      <c r="E4" s="270" t="s">
        <v>305</v>
      </c>
      <c r="F4" s="270" t="s">
        <v>809</v>
      </c>
      <c r="G4" s="270" t="s">
        <v>347</v>
      </c>
      <c r="H4" s="270" t="s">
        <v>805</v>
      </c>
      <c r="I4" s="270" t="s">
        <v>804</v>
      </c>
      <c r="J4" s="270">
        <v>2024</v>
      </c>
      <c r="K4" s="261">
        <v>-200000</v>
      </c>
      <c r="L4" s="262" t="s">
        <v>937</v>
      </c>
    </row>
    <row r="5" spans="1:12">
      <c r="A5" s="269">
        <v>992</v>
      </c>
      <c r="B5" s="270" t="s">
        <v>314</v>
      </c>
      <c r="C5" s="270" t="s">
        <v>18</v>
      </c>
      <c r="D5" s="270" t="s">
        <v>18</v>
      </c>
      <c r="E5" s="270" t="s">
        <v>305</v>
      </c>
      <c r="F5" s="270" t="s">
        <v>809</v>
      </c>
      <c r="G5" s="270" t="s">
        <v>347</v>
      </c>
      <c r="H5" s="270" t="s">
        <v>805</v>
      </c>
      <c r="I5" s="270" t="s">
        <v>804</v>
      </c>
      <c r="J5" s="270">
        <v>2024</v>
      </c>
      <c r="K5" s="261">
        <v>-464000</v>
      </c>
      <c r="L5" s="262" t="s">
        <v>938</v>
      </c>
    </row>
    <row r="6" spans="1:12">
      <c r="A6" s="269">
        <v>992</v>
      </c>
      <c r="B6" s="270" t="s">
        <v>314</v>
      </c>
      <c r="C6" s="270" t="s">
        <v>18</v>
      </c>
      <c r="D6" s="270" t="s">
        <v>18</v>
      </c>
      <c r="E6" s="270" t="s">
        <v>305</v>
      </c>
      <c r="F6" s="270" t="s">
        <v>809</v>
      </c>
      <c r="G6" s="270" t="s">
        <v>347</v>
      </c>
      <c r="H6" s="270" t="s">
        <v>805</v>
      </c>
      <c r="I6" s="270" t="s">
        <v>804</v>
      </c>
      <c r="J6" s="270">
        <v>2024</v>
      </c>
      <c r="K6" s="261">
        <v>-350000</v>
      </c>
      <c r="L6" s="262" t="s">
        <v>939</v>
      </c>
    </row>
    <row r="7" spans="1:12" ht="13.5" thickBot="1">
      <c r="A7" s="269">
        <v>992</v>
      </c>
      <c r="B7" s="270" t="s">
        <v>314</v>
      </c>
      <c r="C7" s="270" t="s">
        <v>18</v>
      </c>
      <c r="D7" s="270" t="s">
        <v>18</v>
      </c>
      <c r="E7" s="270" t="s">
        <v>305</v>
      </c>
      <c r="F7" s="270" t="s">
        <v>809</v>
      </c>
      <c r="G7" s="270" t="s">
        <v>347</v>
      </c>
      <c r="H7" s="270" t="s">
        <v>805</v>
      </c>
      <c r="I7" s="270" t="s">
        <v>804</v>
      </c>
      <c r="J7" s="270">
        <v>2024</v>
      </c>
      <c r="K7" s="261">
        <v>-185000</v>
      </c>
      <c r="L7" s="262" t="s">
        <v>940</v>
      </c>
    </row>
    <row r="8" spans="1:12">
      <c r="A8" s="267">
        <v>992</v>
      </c>
      <c r="B8" s="268" t="s">
        <v>1061</v>
      </c>
      <c r="C8" s="268" t="s">
        <v>18</v>
      </c>
      <c r="D8" s="268" t="s">
        <v>18</v>
      </c>
      <c r="E8" s="268" t="s">
        <v>305</v>
      </c>
      <c r="F8" s="268" t="s">
        <v>809</v>
      </c>
      <c r="G8" s="268" t="s">
        <v>347</v>
      </c>
      <c r="H8" s="268" t="s">
        <v>805</v>
      </c>
      <c r="I8" s="268" t="s">
        <v>804</v>
      </c>
      <c r="J8" s="268">
        <v>2024</v>
      </c>
      <c r="K8" s="259">
        <v>450000</v>
      </c>
      <c r="L8" s="260" t="s">
        <v>935</v>
      </c>
    </row>
    <row r="9" spans="1:12">
      <c r="A9" s="269">
        <v>992</v>
      </c>
      <c r="B9" s="270" t="s">
        <v>1062</v>
      </c>
      <c r="C9" s="270" t="s">
        <v>18</v>
      </c>
      <c r="D9" s="270" t="s">
        <v>18</v>
      </c>
      <c r="E9" s="270" t="s">
        <v>305</v>
      </c>
      <c r="F9" s="270" t="s">
        <v>809</v>
      </c>
      <c r="G9" s="270" t="s">
        <v>347</v>
      </c>
      <c r="H9" s="270" t="s">
        <v>805</v>
      </c>
      <c r="I9" s="270" t="s">
        <v>804</v>
      </c>
      <c r="J9" s="270">
        <v>2024</v>
      </c>
      <c r="K9" s="261">
        <v>989576.65</v>
      </c>
      <c r="L9" s="262" t="s">
        <v>936</v>
      </c>
    </row>
    <row r="10" spans="1:12">
      <c r="A10" s="269">
        <v>992</v>
      </c>
      <c r="B10" s="270" t="s">
        <v>1061</v>
      </c>
      <c r="C10" s="270" t="s">
        <v>18</v>
      </c>
      <c r="D10" s="270" t="s">
        <v>18</v>
      </c>
      <c r="E10" s="270" t="s">
        <v>305</v>
      </c>
      <c r="F10" s="270" t="s">
        <v>809</v>
      </c>
      <c r="G10" s="270" t="s">
        <v>347</v>
      </c>
      <c r="H10" s="270" t="s">
        <v>805</v>
      </c>
      <c r="I10" s="270" t="s">
        <v>804</v>
      </c>
      <c r="J10" s="270">
        <v>2024</v>
      </c>
      <c r="K10" s="261">
        <v>200000</v>
      </c>
      <c r="L10" s="262" t="s">
        <v>937</v>
      </c>
    </row>
    <row r="11" spans="1:12">
      <c r="A11" s="269">
        <v>992</v>
      </c>
      <c r="B11" s="270" t="s">
        <v>1062</v>
      </c>
      <c r="C11" s="270" t="s">
        <v>18</v>
      </c>
      <c r="D11" s="270" t="s">
        <v>18</v>
      </c>
      <c r="E11" s="270" t="s">
        <v>305</v>
      </c>
      <c r="F11" s="270" t="s">
        <v>809</v>
      </c>
      <c r="G11" s="270" t="s">
        <v>347</v>
      </c>
      <c r="H11" s="270" t="s">
        <v>805</v>
      </c>
      <c r="I11" s="270" t="s">
        <v>804</v>
      </c>
      <c r="J11" s="270">
        <v>2024</v>
      </c>
      <c r="K11" s="261">
        <v>464000</v>
      </c>
      <c r="L11" s="262" t="s">
        <v>938</v>
      </c>
    </row>
    <row r="12" spans="1:12">
      <c r="A12" s="269">
        <v>992</v>
      </c>
      <c r="B12" s="270" t="s">
        <v>1061</v>
      </c>
      <c r="C12" s="270" t="s">
        <v>18</v>
      </c>
      <c r="D12" s="270" t="s">
        <v>18</v>
      </c>
      <c r="E12" s="270" t="s">
        <v>305</v>
      </c>
      <c r="F12" s="270" t="s">
        <v>809</v>
      </c>
      <c r="G12" s="270" t="s">
        <v>347</v>
      </c>
      <c r="H12" s="270" t="s">
        <v>805</v>
      </c>
      <c r="I12" s="270" t="s">
        <v>804</v>
      </c>
      <c r="J12" s="270">
        <v>2024</v>
      </c>
      <c r="K12" s="261">
        <v>350000</v>
      </c>
      <c r="L12" s="262" t="s">
        <v>939</v>
      </c>
    </row>
    <row r="13" spans="1:12">
      <c r="A13" s="269">
        <v>992</v>
      </c>
      <c r="B13" s="270" t="s">
        <v>1061</v>
      </c>
      <c r="C13" s="270" t="s">
        <v>18</v>
      </c>
      <c r="D13" s="270" t="s">
        <v>18</v>
      </c>
      <c r="E13" s="270" t="s">
        <v>305</v>
      </c>
      <c r="F13" s="270" t="s">
        <v>809</v>
      </c>
      <c r="G13" s="270" t="s">
        <v>347</v>
      </c>
      <c r="H13" s="270" t="s">
        <v>805</v>
      </c>
      <c r="I13" s="270" t="s">
        <v>804</v>
      </c>
      <c r="J13" s="270">
        <v>2024</v>
      </c>
      <c r="K13" s="261">
        <v>185000</v>
      </c>
      <c r="L13" s="262" t="s">
        <v>940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0FB2E-CDD5-48EA-8696-94A95A339724}">
  <sheetPr codeName="Feuil26" filterMode="1">
    <tabColor theme="4" tint="-0.249977111117893"/>
  </sheetPr>
  <dimension ref="A1:L1340"/>
  <sheetViews>
    <sheetView workbookViewId="0">
      <selection activeCell="J1327" sqref="J1327:J1340"/>
    </sheetView>
  </sheetViews>
  <sheetFormatPr baseColWidth="10" defaultRowHeight="12.75"/>
  <cols>
    <col min="1" max="1" width="11.5703125" bestFit="1" customWidth="1"/>
    <col min="2" max="2" width="10.5703125" bestFit="1" customWidth="1"/>
    <col min="3" max="3" width="6.28515625" bestFit="1" customWidth="1"/>
    <col min="4" max="4" width="6.140625" bestFit="1" customWidth="1"/>
    <col min="5" max="5" width="16.140625" bestFit="1" customWidth="1"/>
    <col min="6" max="6" width="7.140625" bestFit="1" customWidth="1"/>
    <col min="7" max="7" width="13.42578125" bestFit="1" customWidth="1"/>
    <col min="8" max="8" width="12.140625" bestFit="1" customWidth="1"/>
    <col min="9" max="9" width="7.28515625" bestFit="1" customWidth="1"/>
    <col min="10" max="10" width="14.140625" bestFit="1" customWidth="1"/>
    <col min="11" max="11" width="11.140625" bestFit="1" customWidth="1"/>
  </cols>
  <sheetData>
    <row r="1" spans="1:12">
      <c r="A1" s="16" t="s">
        <v>0</v>
      </c>
      <c r="B1" s="16" t="s">
        <v>1</v>
      </c>
      <c r="C1" s="16" t="s">
        <v>2</v>
      </c>
      <c r="D1" s="16" t="s">
        <v>3</v>
      </c>
      <c r="E1" s="16" t="s">
        <v>4</v>
      </c>
      <c r="F1" s="17" t="s">
        <v>5</v>
      </c>
      <c r="G1" s="17" t="s">
        <v>6</v>
      </c>
      <c r="H1" s="17" t="s">
        <v>7</v>
      </c>
      <c r="I1" s="17" t="s">
        <v>8</v>
      </c>
      <c r="J1" s="17" t="s">
        <v>9</v>
      </c>
      <c r="K1" s="17" t="s">
        <v>336</v>
      </c>
    </row>
    <row r="2" spans="1:12" hidden="1">
      <c r="A2" s="18" t="s">
        <v>21</v>
      </c>
      <c r="B2" s="18" t="s">
        <v>11</v>
      </c>
      <c r="C2" s="18" t="s">
        <v>18</v>
      </c>
      <c r="D2" s="18" t="s">
        <v>22</v>
      </c>
      <c r="E2" s="18" t="s">
        <v>23</v>
      </c>
      <c r="F2" s="19">
        <v>0</v>
      </c>
      <c r="G2" s="19">
        <v>70575</v>
      </c>
      <c r="H2" s="19">
        <v>0</v>
      </c>
      <c r="I2" s="19">
        <v>0</v>
      </c>
      <c r="J2" s="19">
        <v>70575</v>
      </c>
      <c r="K2" s="19">
        <v>0</v>
      </c>
      <c r="L2" t="str">
        <f>VLOOKUP(E2,PFI!A:B,2,0)</f>
        <v>recherche</v>
      </c>
    </row>
    <row r="3" spans="1:12" hidden="1">
      <c r="A3" s="18" t="s">
        <v>24</v>
      </c>
      <c r="B3" s="18" t="s">
        <v>11</v>
      </c>
      <c r="C3" s="18" t="s">
        <v>18</v>
      </c>
      <c r="D3" s="18" t="s">
        <v>16</v>
      </c>
      <c r="E3" s="18" t="s">
        <v>25</v>
      </c>
      <c r="F3" s="19">
        <v>0</v>
      </c>
      <c r="G3" s="19">
        <v>159232</v>
      </c>
      <c r="H3" s="19">
        <v>0</v>
      </c>
      <c r="I3" s="19">
        <v>0</v>
      </c>
      <c r="J3" s="19">
        <v>159232</v>
      </c>
      <c r="K3" s="19">
        <v>0</v>
      </c>
      <c r="L3" t="str">
        <f>VLOOKUP(E3,PFI!A:B,2,0)</f>
        <v>recherche</v>
      </c>
    </row>
    <row r="4" spans="1:12" hidden="1">
      <c r="A4" s="18" t="s">
        <v>26</v>
      </c>
      <c r="B4" s="18" t="s">
        <v>11</v>
      </c>
      <c r="C4" s="18" t="s">
        <v>18</v>
      </c>
      <c r="D4" s="18" t="s">
        <v>27</v>
      </c>
      <c r="E4" s="18" t="s">
        <v>28</v>
      </c>
      <c r="F4" s="19">
        <v>0</v>
      </c>
      <c r="G4" s="19">
        <v>41000</v>
      </c>
      <c r="H4" s="19">
        <v>0</v>
      </c>
      <c r="I4" s="19">
        <v>0</v>
      </c>
      <c r="J4" s="19">
        <v>41000</v>
      </c>
      <c r="K4" s="19">
        <v>0</v>
      </c>
      <c r="L4" t="str">
        <f>VLOOKUP(E4,PFI!A:B,2,0)</f>
        <v>recherche</v>
      </c>
    </row>
    <row r="5" spans="1:12" hidden="1">
      <c r="A5" s="18" t="s">
        <v>183</v>
      </c>
      <c r="B5" s="18" t="s">
        <v>11</v>
      </c>
      <c r="C5" s="18" t="s">
        <v>18</v>
      </c>
      <c r="D5" s="18" t="s">
        <v>15</v>
      </c>
      <c r="E5" s="18" t="s">
        <v>728</v>
      </c>
      <c r="F5" s="19">
        <v>0</v>
      </c>
      <c r="G5" s="19">
        <v>25250</v>
      </c>
      <c r="H5" s="19">
        <v>0</v>
      </c>
      <c r="I5" s="19">
        <v>0</v>
      </c>
      <c r="J5" s="19">
        <v>25250</v>
      </c>
      <c r="K5" s="19">
        <v>0</v>
      </c>
      <c r="L5" t="str">
        <f>VLOOKUP(E5,PFI!A:B,2,0)</f>
        <v>recherche</v>
      </c>
    </row>
    <row r="6" spans="1:12" hidden="1">
      <c r="A6" s="18" t="s">
        <v>30</v>
      </c>
      <c r="B6" s="18" t="s">
        <v>11</v>
      </c>
      <c r="C6" s="18" t="s">
        <v>18</v>
      </c>
      <c r="D6" s="18" t="s">
        <v>13</v>
      </c>
      <c r="E6" s="18" t="s">
        <v>32</v>
      </c>
      <c r="F6" s="19">
        <v>0</v>
      </c>
      <c r="G6" s="19">
        <v>96046.75</v>
      </c>
      <c r="H6" s="19">
        <v>0</v>
      </c>
      <c r="I6" s="19">
        <v>0</v>
      </c>
      <c r="J6" s="19">
        <v>96046.75</v>
      </c>
      <c r="K6" s="19">
        <v>0</v>
      </c>
      <c r="L6" t="str">
        <f>VLOOKUP(E6,PFI!A:B,2,0)</f>
        <v>recherche</v>
      </c>
    </row>
    <row r="7" spans="1:12" hidden="1">
      <c r="A7" s="18" t="s">
        <v>33</v>
      </c>
      <c r="B7" s="18" t="s">
        <v>11</v>
      </c>
      <c r="C7" s="18" t="s">
        <v>18</v>
      </c>
      <c r="D7" s="18" t="s">
        <v>16</v>
      </c>
      <c r="E7" s="18" t="s">
        <v>35</v>
      </c>
      <c r="F7" s="19">
        <v>0</v>
      </c>
      <c r="G7" s="19">
        <v>704444.68</v>
      </c>
      <c r="H7" s="19">
        <v>0</v>
      </c>
      <c r="I7" s="19">
        <v>0</v>
      </c>
      <c r="J7" s="19">
        <v>704444.68</v>
      </c>
      <c r="K7" s="19">
        <v>0</v>
      </c>
      <c r="L7" t="str">
        <f>VLOOKUP(E7,PFI!A:B,2,0)</f>
        <v>recherche</v>
      </c>
    </row>
    <row r="8" spans="1:12" hidden="1">
      <c r="A8" s="18" t="s">
        <v>33</v>
      </c>
      <c r="B8" s="18" t="s">
        <v>11</v>
      </c>
      <c r="C8" s="18" t="s">
        <v>18</v>
      </c>
      <c r="D8" s="18" t="s">
        <v>13</v>
      </c>
      <c r="E8" s="18" t="s">
        <v>35</v>
      </c>
      <c r="F8" s="19">
        <v>0</v>
      </c>
      <c r="G8" s="19">
        <v>-312010.2</v>
      </c>
      <c r="H8" s="19">
        <v>0</v>
      </c>
      <c r="I8" s="19">
        <v>0</v>
      </c>
      <c r="J8" s="19">
        <v>-312010.2</v>
      </c>
      <c r="K8" s="19">
        <v>0</v>
      </c>
      <c r="L8" t="str">
        <f>VLOOKUP(E8,PFI!A:B,2,0)</f>
        <v>recherche</v>
      </c>
    </row>
    <row r="9" spans="1:12" hidden="1">
      <c r="A9" s="18" t="s">
        <v>36</v>
      </c>
      <c r="B9" s="18" t="s">
        <v>11</v>
      </c>
      <c r="C9" s="18" t="s">
        <v>18</v>
      </c>
      <c r="D9" s="18" t="s">
        <v>13</v>
      </c>
      <c r="E9" s="18" t="s">
        <v>37</v>
      </c>
      <c r="F9" s="19">
        <v>0</v>
      </c>
      <c r="G9" s="19">
        <v>46320</v>
      </c>
      <c r="H9" s="19">
        <v>0</v>
      </c>
      <c r="I9" s="19">
        <v>0</v>
      </c>
      <c r="J9" s="19">
        <v>46320</v>
      </c>
      <c r="K9" s="19">
        <v>0</v>
      </c>
      <c r="L9" t="str">
        <f>VLOOKUP(E9,PFI!A:B,2,0)</f>
        <v>recherche</v>
      </c>
    </row>
    <row r="10" spans="1:12" hidden="1">
      <c r="A10" s="18" t="s">
        <v>38</v>
      </c>
      <c r="B10" s="18" t="s">
        <v>11</v>
      </c>
      <c r="C10" s="18" t="s">
        <v>18</v>
      </c>
      <c r="D10" s="18" t="s">
        <v>13</v>
      </c>
      <c r="E10" s="18" t="s">
        <v>39</v>
      </c>
      <c r="F10" s="19">
        <v>0</v>
      </c>
      <c r="G10" s="19">
        <v>21639.47</v>
      </c>
      <c r="H10" s="19">
        <v>0</v>
      </c>
      <c r="I10" s="19">
        <v>0</v>
      </c>
      <c r="J10" s="19">
        <v>21639.47</v>
      </c>
      <c r="K10" s="19">
        <v>0</v>
      </c>
      <c r="L10" t="str">
        <f>VLOOKUP(E10,PFI!A:B,2,0)</f>
        <v>recherche</v>
      </c>
    </row>
    <row r="11" spans="1:12" hidden="1">
      <c r="A11" s="18" t="s">
        <v>38</v>
      </c>
      <c r="B11" s="18" t="s">
        <v>11</v>
      </c>
      <c r="C11" s="18" t="s">
        <v>18</v>
      </c>
      <c r="D11" s="18" t="s">
        <v>13</v>
      </c>
      <c r="E11" s="18" t="s">
        <v>25</v>
      </c>
      <c r="F11" s="19">
        <v>0</v>
      </c>
      <c r="G11" s="19">
        <v>0</v>
      </c>
      <c r="H11" s="19">
        <v>0</v>
      </c>
      <c r="I11" s="19">
        <v>0</v>
      </c>
      <c r="J11" s="19">
        <v>-67500</v>
      </c>
      <c r="K11" s="19">
        <v>0</v>
      </c>
      <c r="L11" t="str">
        <f>VLOOKUP(E11,PFI!A:B,2,0)</f>
        <v>recherche</v>
      </c>
    </row>
    <row r="12" spans="1:12" hidden="1">
      <c r="A12" s="18" t="s">
        <v>40</v>
      </c>
      <c r="B12" s="18" t="s">
        <v>11</v>
      </c>
      <c r="C12" s="18" t="s">
        <v>18</v>
      </c>
      <c r="D12" s="18" t="s">
        <v>31</v>
      </c>
      <c r="E12" s="18" t="s">
        <v>41</v>
      </c>
      <c r="F12" s="19">
        <v>0</v>
      </c>
      <c r="G12" s="19">
        <v>89.67</v>
      </c>
      <c r="H12" s="19">
        <v>0</v>
      </c>
      <c r="I12" s="19">
        <v>0</v>
      </c>
      <c r="J12" s="19">
        <v>89.67</v>
      </c>
      <c r="K12" s="19">
        <v>0</v>
      </c>
      <c r="L12" t="str">
        <f>VLOOKUP(E12,PFI!A:B,2,0)</f>
        <v>recherche</v>
      </c>
    </row>
    <row r="13" spans="1:12" hidden="1">
      <c r="A13" s="18" t="s">
        <v>210</v>
      </c>
      <c r="B13" s="18" t="s">
        <v>11</v>
      </c>
      <c r="C13" s="18" t="s">
        <v>18</v>
      </c>
      <c r="D13" s="18" t="s">
        <v>16</v>
      </c>
      <c r="E13" s="18" t="s">
        <v>359</v>
      </c>
      <c r="F13" s="19">
        <v>0</v>
      </c>
      <c r="G13" s="19">
        <v>50000</v>
      </c>
      <c r="H13" s="19">
        <v>0</v>
      </c>
      <c r="I13" s="19">
        <v>0</v>
      </c>
      <c r="J13" s="19">
        <v>50000</v>
      </c>
      <c r="K13" s="19">
        <v>0</v>
      </c>
      <c r="L13" t="str">
        <f>VLOOKUP(E13,PFI!A:B,2,0)</f>
        <v>recherche</v>
      </c>
    </row>
    <row r="14" spans="1:12" hidden="1">
      <c r="A14" s="18" t="s">
        <v>42</v>
      </c>
      <c r="B14" s="18" t="s">
        <v>11</v>
      </c>
      <c r="C14" s="18" t="s">
        <v>18</v>
      </c>
      <c r="D14" s="18" t="s">
        <v>22</v>
      </c>
      <c r="E14" s="18" t="s">
        <v>43</v>
      </c>
      <c r="F14" s="19">
        <v>0</v>
      </c>
      <c r="G14" s="19">
        <v>28000</v>
      </c>
      <c r="H14" s="19">
        <v>0</v>
      </c>
      <c r="I14" s="19">
        <v>0</v>
      </c>
      <c r="J14" s="19">
        <v>28000</v>
      </c>
      <c r="K14" s="19">
        <v>0</v>
      </c>
      <c r="L14" t="str">
        <f>VLOOKUP(E14,PFI!A:B,2,0)</f>
        <v>recherche</v>
      </c>
    </row>
    <row r="15" spans="1:12" hidden="1">
      <c r="A15" s="18" t="s">
        <v>55</v>
      </c>
      <c r="B15" s="18" t="s">
        <v>11</v>
      </c>
      <c r="C15" s="18" t="s">
        <v>18</v>
      </c>
      <c r="D15" s="18" t="s">
        <v>16</v>
      </c>
      <c r="E15" s="18" t="s">
        <v>366</v>
      </c>
      <c r="F15" s="19">
        <v>0</v>
      </c>
      <c r="G15" s="19">
        <v>48000</v>
      </c>
      <c r="H15" s="19">
        <v>0</v>
      </c>
      <c r="I15" s="19">
        <v>0</v>
      </c>
      <c r="J15" s="19">
        <v>48000</v>
      </c>
      <c r="K15" s="19">
        <v>0</v>
      </c>
      <c r="L15" t="str">
        <f>VLOOKUP(E15,PFI!A:B,2,0)</f>
        <v>recherche</v>
      </c>
    </row>
    <row r="16" spans="1:12" hidden="1">
      <c r="A16" s="18" t="s">
        <v>55</v>
      </c>
      <c r="B16" s="18" t="s">
        <v>11</v>
      </c>
      <c r="C16" s="18" t="s">
        <v>18</v>
      </c>
      <c r="D16" s="18" t="s">
        <v>16</v>
      </c>
      <c r="E16" s="18" t="s">
        <v>367</v>
      </c>
      <c r="F16" s="19">
        <v>0</v>
      </c>
      <c r="G16" s="19">
        <v>50000</v>
      </c>
      <c r="H16" s="19">
        <v>0</v>
      </c>
      <c r="I16" s="19">
        <v>0</v>
      </c>
      <c r="J16" s="19">
        <v>50000</v>
      </c>
      <c r="K16" s="19">
        <v>0</v>
      </c>
      <c r="L16" t="str">
        <f>VLOOKUP(E16,PFI!A:B,2,0)</f>
        <v>recherche</v>
      </c>
    </row>
    <row r="17" spans="1:12" hidden="1">
      <c r="A17" s="18" t="s">
        <v>60</v>
      </c>
      <c r="B17" s="18" t="s">
        <v>11</v>
      </c>
      <c r="C17" s="18" t="s">
        <v>18</v>
      </c>
      <c r="D17" s="18" t="s">
        <v>16</v>
      </c>
      <c r="E17" s="18" t="s">
        <v>61</v>
      </c>
      <c r="F17" s="19">
        <v>0</v>
      </c>
      <c r="G17" s="19">
        <v>20360.3</v>
      </c>
      <c r="H17" s="19">
        <v>0</v>
      </c>
      <c r="I17" s="19">
        <v>0</v>
      </c>
      <c r="J17" s="19">
        <v>20360.3</v>
      </c>
      <c r="K17" s="19">
        <v>0</v>
      </c>
      <c r="L17" t="str">
        <f>VLOOKUP(E17,PFI!A:B,2,0)</f>
        <v>recherche</v>
      </c>
    </row>
    <row r="18" spans="1:12" hidden="1">
      <c r="A18" s="18" t="s">
        <v>62</v>
      </c>
      <c r="B18" s="18" t="s">
        <v>11</v>
      </c>
      <c r="C18" s="18" t="s">
        <v>18</v>
      </c>
      <c r="D18" s="18" t="s">
        <v>13</v>
      </c>
      <c r="E18" s="18" t="s">
        <v>63</v>
      </c>
      <c r="F18" s="19">
        <v>0</v>
      </c>
      <c r="G18" s="19">
        <v>50000</v>
      </c>
      <c r="H18" s="19">
        <v>0</v>
      </c>
      <c r="I18" s="19">
        <v>0</v>
      </c>
      <c r="J18" s="19">
        <v>50000</v>
      </c>
      <c r="K18" s="19">
        <v>0</v>
      </c>
      <c r="L18" t="str">
        <f>VLOOKUP(E18,PFI!A:B,2,0)</f>
        <v>recherche</v>
      </c>
    </row>
    <row r="19" spans="1:12" hidden="1">
      <c r="A19" s="18" t="s">
        <v>64</v>
      </c>
      <c r="B19" s="18" t="s">
        <v>11</v>
      </c>
      <c r="C19" s="18" t="s">
        <v>18</v>
      </c>
      <c r="D19" s="18" t="s">
        <v>13</v>
      </c>
      <c r="E19" s="18" t="s">
        <v>65</v>
      </c>
      <c r="F19" s="19">
        <v>0</v>
      </c>
      <c r="G19" s="19">
        <v>50000</v>
      </c>
      <c r="H19" s="19">
        <v>0</v>
      </c>
      <c r="I19" s="19">
        <v>0</v>
      </c>
      <c r="J19" s="19">
        <v>50000</v>
      </c>
      <c r="K19" s="19">
        <v>0</v>
      </c>
      <c r="L19" t="str">
        <f>VLOOKUP(E19,PFI!A:B,2,0)</f>
        <v>recherche</v>
      </c>
    </row>
    <row r="20" spans="1:12" hidden="1">
      <c r="A20" s="18" t="s">
        <v>66</v>
      </c>
      <c r="B20" s="18" t="s">
        <v>11</v>
      </c>
      <c r="C20" s="18" t="s">
        <v>18</v>
      </c>
      <c r="D20" s="18" t="s">
        <v>13</v>
      </c>
      <c r="E20" s="18" t="s">
        <v>67</v>
      </c>
      <c r="F20" s="19">
        <v>0</v>
      </c>
      <c r="G20" s="19">
        <v>50000</v>
      </c>
      <c r="H20" s="19">
        <v>0</v>
      </c>
      <c r="I20" s="19">
        <v>0</v>
      </c>
      <c r="J20" s="19">
        <v>50000</v>
      </c>
      <c r="K20" s="19">
        <v>0</v>
      </c>
      <c r="L20" t="str">
        <f>VLOOKUP(E20,PFI!A:B,2,0)</f>
        <v>recherche</v>
      </c>
    </row>
    <row r="21" spans="1:12" hidden="1">
      <c r="A21" s="18" t="s">
        <v>68</v>
      </c>
      <c r="B21" s="18" t="s">
        <v>11</v>
      </c>
      <c r="C21" s="18" t="s">
        <v>18</v>
      </c>
      <c r="D21" s="18" t="s">
        <v>13</v>
      </c>
      <c r="E21" s="18" t="s">
        <v>69</v>
      </c>
      <c r="F21" s="19">
        <v>0</v>
      </c>
      <c r="G21" s="19">
        <v>50000</v>
      </c>
      <c r="H21" s="19">
        <v>0</v>
      </c>
      <c r="I21" s="19">
        <v>0</v>
      </c>
      <c r="J21" s="19">
        <v>50000</v>
      </c>
      <c r="K21" s="19">
        <v>0</v>
      </c>
      <c r="L21" t="str">
        <f>VLOOKUP(E21,PFI!A:B,2,0)</f>
        <v>recherche</v>
      </c>
    </row>
    <row r="22" spans="1:12" hidden="1">
      <c r="A22" s="18" t="s">
        <v>70</v>
      </c>
      <c r="B22" s="18" t="s">
        <v>11</v>
      </c>
      <c r="C22" s="18" t="s">
        <v>18</v>
      </c>
      <c r="D22" s="18" t="s">
        <v>13</v>
      </c>
      <c r="E22" s="18" t="s">
        <v>71</v>
      </c>
      <c r="F22" s="19">
        <v>0</v>
      </c>
      <c r="G22" s="19">
        <v>50000</v>
      </c>
      <c r="H22" s="19">
        <v>0</v>
      </c>
      <c r="I22" s="19">
        <v>0</v>
      </c>
      <c r="J22" s="19">
        <v>50000</v>
      </c>
      <c r="K22" s="19">
        <v>0</v>
      </c>
      <c r="L22" t="str">
        <f>VLOOKUP(E22,PFI!A:B,2,0)</f>
        <v>recherche</v>
      </c>
    </row>
    <row r="23" spans="1:12" hidden="1">
      <c r="A23" s="18" t="s">
        <v>72</v>
      </c>
      <c r="B23" s="18" t="s">
        <v>11</v>
      </c>
      <c r="C23" s="18" t="s">
        <v>18</v>
      </c>
      <c r="D23" s="18" t="s">
        <v>16</v>
      </c>
      <c r="E23" s="18" t="s">
        <v>73</v>
      </c>
      <c r="F23" s="19">
        <v>0</v>
      </c>
      <c r="G23" s="19">
        <v>249902</v>
      </c>
      <c r="H23" s="19">
        <v>0</v>
      </c>
      <c r="I23" s="19">
        <v>0</v>
      </c>
      <c r="J23" s="19">
        <v>249902</v>
      </c>
      <c r="K23" s="19">
        <v>0</v>
      </c>
      <c r="L23" t="str">
        <f>VLOOKUP(E23,PFI!A:B,2,0)</f>
        <v>formation</v>
      </c>
    </row>
    <row r="24" spans="1:12" hidden="1">
      <c r="A24" s="18" t="s">
        <v>10</v>
      </c>
      <c r="B24" s="18" t="s">
        <v>11</v>
      </c>
      <c r="C24" s="18" t="s">
        <v>18</v>
      </c>
      <c r="D24" s="18" t="s">
        <v>13</v>
      </c>
      <c r="E24" s="18" t="s">
        <v>14</v>
      </c>
      <c r="F24" s="19">
        <v>0</v>
      </c>
      <c r="G24" s="19">
        <v>50000</v>
      </c>
      <c r="H24" s="19">
        <v>0</v>
      </c>
      <c r="I24" s="19">
        <v>0</v>
      </c>
      <c r="J24" s="19">
        <v>50000</v>
      </c>
      <c r="K24" s="19">
        <v>0</v>
      </c>
      <c r="L24" t="str">
        <f>VLOOKUP(E24,PFI!A:B,2,0)</f>
        <v>recherche</v>
      </c>
    </row>
    <row r="25" spans="1:12" hidden="1">
      <c r="A25" s="18" t="s">
        <v>228</v>
      </c>
      <c r="B25" s="18" t="s">
        <v>11</v>
      </c>
      <c r="C25" s="18" t="s">
        <v>18</v>
      </c>
      <c r="D25" s="18" t="s">
        <v>27</v>
      </c>
      <c r="E25" s="18" t="s">
        <v>732</v>
      </c>
      <c r="F25" s="19">
        <v>0</v>
      </c>
      <c r="G25" s="19">
        <v>-80000</v>
      </c>
      <c r="H25" s="19">
        <v>0</v>
      </c>
      <c r="I25" s="19">
        <v>0</v>
      </c>
      <c r="J25" s="19">
        <v>-80000</v>
      </c>
      <c r="K25" s="19">
        <v>0</v>
      </c>
      <c r="L25" t="str">
        <f>VLOOKUP(E25,PFI!A:B,2,0)</f>
        <v>formation</v>
      </c>
    </row>
    <row r="26" spans="1:12" hidden="1">
      <c r="A26" s="18" t="s">
        <v>228</v>
      </c>
      <c r="B26" s="18" t="s">
        <v>11</v>
      </c>
      <c r="C26" s="18" t="s">
        <v>18</v>
      </c>
      <c r="D26" s="18" t="s">
        <v>16</v>
      </c>
      <c r="E26" s="18" t="s">
        <v>732</v>
      </c>
      <c r="F26" s="19">
        <v>0</v>
      </c>
      <c r="G26" s="19">
        <v>80000</v>
      </c>
      <c r="H26" s="19">
        <v>0</v>
      </c>
      <c r="I26" s="19">
        <v>0</v>
      </c>
      <c r="J26" s="19">
        <v>80000</v>
      </c>
      <c r="K26" s="19">
        <v>0</v>
      </c>
      <c r="L26" t="str">
        <f>VLOOKUP(E26,PFI!A:B,2,0)</f>
        <v>formation</v>
      </c>
    </row>
    <row r="27" spans="1:12" hidden="1">
      <c r="A27" s="18" t="s">
        <v>230</v>
      </c>
      <c r="B27" s="18" t="s">
        <v>11</v>
      </c>
      <c r="C27" s="18" t="s">
        <v>18</v>
      </c>
      <c r="D27" s="18" t="s">
        <v>16</v>
      </c>
      <c r="E27" s="18" t="s">
        <v>732</v>
      </c>
      <c r="F27" s="19">
        <v>0</v>
      </c>
      <c r="G27" s="19">
        <v>80000</v>
      </c>
      <c r="H27" s="19">
        <v>0</v>
      </c>
      <c r="I27" s="19">
        <v>0</v>
      </c>
      <c r="J27" s="19">
        <v>80000</v>
      </c>
      <c r="K27" s="19">
        <v>0</v>
      </c>
      <c r="L27" t="str">
        <f>VLOOKUP(E27,PFI!A:B,2,0)</f>
        <v>formation</v>
      </c>
    </row>
    <row r="28" spans="1:12" hidden="1">
      <c r="A28" s="18" t="s">
        <v>74</v>
      </c>
      <c r="B28" s="18" t="s">
        <v>11</v>
      </c>
      <c r="C28" s="18" t="s">
        <v>18</v>
      </c>
      <c r="D28" s="18" t="s">
        <v>13</v>
      </c>
      <c r="E28" s="18" t="s">
        <v>75</v>
      </c>
      <c r="F28" s="19">
        <v>0</v>
      </c>
      <c r="G28" s="19">
        <v>50000</v>
      </c>
      <c r="H28" s="19">
        <v>0</v>
      </c>
      <c r="I28" s="19">
        <v>0</v>
      </c>
      <c r="J28" s="19">
        <v>50000</v>
      </c>
      <c r="K28" s="19">
        <v>0</v>
      </c>
      <c r="L28" t="str">
        <f>VLOOKUP(E28,PFI!A:B,2,0)</f>
        <v>recherche</v>
      </c>
    </row>
    <row r="29" spans="1:12" hidden="1">
      <c r="A29" s="18" t="s">
        <v>232</v>
      </c>
      <c r="B29" s="18" t="s">
        <v>11</v>
      </c>
      <c r="C29" s="18" t="s">
        <v>18</v>
      </c>
      <c r="D29" s="18" t="s">
        <v>182</v>
      </c>
      <c r="E29" s="18" t="s">
        <v>733</v>
      </c>
      <c r="F29" s="19">
        <v>0</v>
      </c>
      <c r="G29" s="19">
        <v>326430</v>
      </c>
      <c r="H29" s="19">
        <v>0</v>
      </c>
      <c r="I29" s="19">
        <v>0</v>
      </c>
      <c r="J29" s="19">
        <v>326430</v>
      </c>
      <c r="K29" s="19">
        <v>0</v>
      </c>
      <c r="L29" t="str">
        <f>VLOOKUP(E29,PFI!A:B,2,0)</f>
        <v>formation</v>
      </c>
    </row>
    <row r="30" spans="1:12" hidden="1">
      <c r="A30" s="18" t="s">
        <v>77</v>
      </c>
      <c r="B30" s="18" t="s">
        <v>11</v>
      </c>
      <c r="C30" s="18" t="s">
        <v>18</v>
      </c>
      <c r="D30" s="18" t="s">
        <v>57</v>
      </c>
      <c r="E30" s="18" t="s">
        <v>78</v>
      </c>
      <c r="F30" s="19">
        <v>0</v>
      </c>
      <c r="G30" s="19">
        <v>200000</v>
      </c>
      <c r="H30" s="19">
        <v>0</v>
      </c>
      <c r="I30" s="19">
        <v>0</v>
      </c>
      <c r="J30" s="19">
        <v>200000</v>
      </c>
      <c r="K30" s="19">
        <v>0</v>
      </c>
      <c r="L30" t="str">
        <f>VLOOKUP(E30,PFI!A:B,2,0)</f>
        <v>formation</v>
      </c>
    </row>
    <row r="31" spans="1:12" hidden="1">
      <c r="A31" s="18" t="s">
        <v>79</v>
      </c>
      <c r="B31" s="18" t="s">
        <v>11</v>
      </c>
      <c r="C31" s="18" t="s">
        <v>18</v>
      </c>
      <c r="D31" s="18" t="s">
        <v>16</v>
      </c>
      <c r="E31" s="18" t="s">
        <v>80</v>
      </c>
      <c r="F31" s="19">
        <v>0</v>
      </c>
      <c r="G31" s="19">
        <v>4702853.3</v>
      </c>
      <c r="H31" s="19">
        <v>0</v>
      </c>
      <c r="I31" s="19">
        <v>0</v>
      </c>
      <c r="J31" s="19">
        <v>7413180.1399999997</v>
      </c>
      <c r="K31" s="19">
        <v>0</v>
      </c>
      <c r="L31" t="str">
        <f>VLOOKUP(E31,PFI!A:B,2,0)</f>
        <v>recherche</v>
      </c>
    </row>
    <row r="32" spans="1:12" hidden="1">
      <c r="A32" s="18" t="s">
        <v>81</v>
      </c>
      <c r="B32" s="18" t="s">
        <v>11</v>
      </c>
      <c r="C32" s="18" t="s">
        <v>18</v>
      </c>
      <c r="D32" s="18" t="s">
        <v>16</v>
      </c>
      <c r="E32" s="18" t="s">
        <v>82</v>
      </c>
      <c r="F32" s="19">
        <v>0</v>
      </c>
      <c r="G32" s="19">
        <v>518517.58</v>
      </c>
      <c r="H32" s="19">
        <v>0</v>
      </c>
      <c r="I32" s="19">
        <v>0</v>
      </c>
      <c r="J32" s="19">
        <v>518517.58</v>
      </c>
      <c r="K32" s="19">
        <v>0</v>
      </c>
      <c r="L32" t="str">
        <f>VLOOKUP(E32,PFI!A:B,2,0)</f>
        <v>formation</v>
      </c>
    </row>
    <row r="33" spans="1:12" hidden="1">
      <c r="A33" s="18" t="s">
        <v>83</v>
      </c>
      <c r="B33" s="18" t="s">
        <v>11</v>
      </c>
      <c r="C33" s="18" t="s">
        <v>18</v>
      </c>
      <c r="D33" s="18" t="s">
        <v>16</v>
      </c>
      <c r="E33" s="18" t="s">
        <v>307</v>
      </c>
      <c r="F33" s="19">
        <v>0</v>
      </c>
      <c r="G33" s="19">
        <v>-33700</v>
      </c>
      <c r="H33" s="19">
        <v>0</v>
      </c>
      <c r="I33" s="19">
        <v>0</v>
      </c>
      <c r="J33" s="19">
        <v>-33700</v>
      </c>
      <c r="K33" s="19">
        <v>0</v>
      </c>
      <c r="L33" t="str">
        <f>VLOOKUP(E33,PFI!A:B,2,0)</f>
        <v>recherche</v>
      </c>
    </row>
    <row r="34" spans="1:12" hidden="1">
      <c r="A34" s="18" t="s">
        <v>83</v>
      </c>
      <c r="B34" s="18" t="s">
        <v>11</v>
      </c>
      <c r="C34" s="18" t="s">
        <v>18</v>
      </c>
      <c r="D34" s="18" t="s">
        <v>16</v>
      </c>
      <c r="E34" s="18" t="s">
        <v>84</v>
      </c>
      <c r="F34" s="19">
        <v>0</v>
      </c>
      <c r="G34" s="19">
        <v>21150</v>
      </c>
      <c r="H34" s="19">
        <v>0</v>
      </c>
      <c r="I34" s="19">
        <v>0</v>
      </c>
      <c r="J34" s="19">
        <v>21150</v>
      </c>
      <c r="K34" s="19">
        <v>0</v>
      </c>
      <c r="L34" t="str">
        <f>VLOOKUP(E34,PFI!A:B,2,0)</f>
        <v>recherche</v>
      </c>
    </row>
    <row r="35" spans="1:12" hidden="1">
      <c r="A35" s="18" t="s">
        <v>83</v>
      </c>
      <c r="B35" s="18" t="s">
        <v>11</v>
      </c>
      <c r="C35" s="18" t="s">
        <v>18</v>
      </c>
      <c r="D35" s="18" t="s">
        <v>13</v>
      </c>
      <c r="E35" s="18" t="s">
        <v>307</v>
      </c>
      <c r="F35" s="19">
        <v>0</v>
      </c>
      <c r="G35" s="19">
        <v>135300</v>
      </c>
      <c r="H35" s="19">
        <v>0</v>
      </c>
      <c r="I35" s="19">
        <v>0</v>
      </c>
      <c r="J35" s="19">
        <v>135300</v>
      </c>
      <c r="K35" s="19">
        <v>0</v>
      </c>
      <c r="L35" t="str">
        <f>VLOOKUP(E35,PFI!A:B,2,0)</f>
        <v>recherche</v>
      </c>
    </row>
    <row r="36" spans="1:12" hidden="1">
      <c r="A36" s="18" t="s">
        <v>83</v>
      </c>
      <c r="B36" s="18" t="s">
        <v>11</v>
      </c>
      <c r="C36" s="18" t="s">
        <v>18</v>
      </c>
      <c r="D36" s="18" t="s">
        <v>13</v>
      </c>
      <c r="E36" s="18" t="s">
        <v>272</v>
      </c>
      <c r="F36" s="19">
        <v>0</v>
      </c>
      <c r="G36" s="19">
        <v>370370.38</v>
      </c>
      <c r="H36" s="19">
        <v>0</v>
      </c>
      <c r="I36" s="19">
        <v>0</v>
      </c>
      <c r="J36" s="19">
        <v>370370.38</v>
      </c>
      <c r="K36" s="19">
        <v>0</v>
      </c>
      <c r="L36" t="str">
        <f>VLOOKUP(E36,PFI!A:B,2,0)</f>
        <v>recherche</v>
      </c>
    </row>
    <row r="37" spans="1:12" hidden="1">
      <c r="A37" s="18" t="s">
        <v>312</v>
      </c>
      <c r="B37" s="18" t="s">
        <v>11</v>
      </c>
      <c r="C37" s="18" t="s">
        <v>18</v>
      </c>
      <c r="D37" s="18" t="s">
        <v>16</v>
      </c>
      <c r="E37" s="18" t="s">
        <v>86</v>
      </c>
      <c r="F37" s="19">
        <v>0</v>
      </c>
      <c r="G37" s="19">
        <v>-50000</v>
      </c>
      <c r="H37" s="19">
        <v>0</v>
      </c>
      <c r="I37" s="19">
        <v>0</v>
      </c>
      <c r="J37" s="19">
        <v>-50000</v>
      </c>
      <c r="K37" s="19">
        <v>0</v>
      </c>
      <c r="L37" t="str">
        <f>VLOOKUP(E37,PFI!A:B,2,0)</f>
        <v>recherche</v>
      </c>
    </row>
    <row r="38" spans="1:12" hidden="1">
      <c r="A38" s="18" t="s">
        <v>312</v>
      </c>
      <c r="B38" s="18" t="s">
        <v>11</v>
      </c>
      <c r="C38" s="18" t="s">
        <v>18</v>
      </c>
      <c r="D38" s="18" t="s">
        <v>13</v>
      </c>
      <c r="E38" s="18" t="s">
        <v>86</v>
      </c>
      <c r="F38" s="19">
        <v>0</v>
      </c>
      <c r="G38" s="19">
        <v>50000</v>
      </c>
      <c r="H38" s="19">
        <v>0</v>
      </c>
      <c r="I38" s="19">
        <v>0</v>
      </c>
      <c r="J38" s="19">
        <v>50000</v>
      </c>
      <c r="K38" s="19">
        <v>0</v>
      </c>
      <c r="L38" t="str">
        <f>VLOOKUP(E38,PFI!A:B,2,0)</f>
        <v>recherche</v>
      </c>
    </row>
    <row r="39" spans="1:12" hidden="1">
      <c r="A39" s="18" t="s">
        <v>85</v>
      </c>
      <c r="B39" s="18" t="s">
        <v>11</v>
      </c>
      <c r="C39" s="18" t="s">
        <v>18</v>
      </c>
      <c r="D39" s="18" t="s">
        <v>16</v>
      </c>
      <c r="E39" s="18" t="s">
        <v>86</v>
      </c>
      <c r="F39" s="19">
        <v>0</v>
      </c>
      <c r="G39" s="19">
        <v>50000</v>
      </c>
      <c r="H39" s="19">
        <v>0</v>
      </c>
      <c r="I39" s="19">
        <v>0</v>
      </c>
      <c r="J39" s="19">
        <v>50000</v>
      </c>
      <c r="K39" s="19">
        <v>0</v>
      </c>
      <c r="L39" t="str">
        <f>VLOOKUP(E39,PFI!A:B,2,0)</f>
        <v>recherche</v>
      </c>
    </row>
    <row r="40" spans="1:12" hidden="1">
      <c r="A40" s="18" t="s">
        <v>90</v>
      </c>
      <c r="B40" s="18" t="s">
        <v>11</v>
      </c>
      <c r="C40" s="18" t="s">
        <v>18</v>
      </c>
      <c r="D40" s="18" t="s">
        <v>13</v>
      </c>
      <c r="E40" s="18" t="s">
        <v>91</v>
      </c>
      <c r="F40" s="19">
        <v>0</v>
      </c>
      <c r="G40" s="19">
        <v>17090</v>
      </c>
      <c r="H40" s="19">
        <v>0</v>
      </c>
      <c r="I40" s="19">
        <v>0</v>
      </c>
      <c r="J40" s="19">
        <v>17090</v>
      </c>
      <c r="K40" s="19">
        <v>0</v>
      </c>
      <c r="L40" t="str">
        <f>VLOOKUP(E40,PFI!A:B,2,0)</f>
        <v>recherche</v>
      </c>
    </row>
    <row r="41" spans="1:12" hidden="1">
      <c r="A41" s="18" t="s">
        <v>92</v>
      </c>
      <c r="B41" s="18" t="s">
        <v>11</v>
      </c>
      <c r="C41" s="18" t="s">
        <v>18</v>
      </c>
      <c r="D41" s="18" t="s">
        <v>13</v>
      </c>
      <c r="E41" s="18" t="s">
        <v>93</v>
      </c>
      <c r="F41" s="19">
        <v>0</v>
      </c>
      <c r="G41" s="19">
        <v>50000</v>
      </c>
      <c r="H41" s="19">
        <v>0</v>
      </c>
      <c r="I41" s="19">
        <v>0</v>
      </c>
      <c r="J41" s="19">
        <v>50000</v>
      </c>
      <c r="K41" s="19">
        <v>0</v>
      </c>
      <c r="L41" t="str">
        <f>VLOOKUP(E41,PFI!A:B,2,0)</f>
        <v>recherche</v>
      </c>
    </row>
    <row r="42" spans="1:12" hidden="1">
      <c r="A42" s="18" t="s">
        <v>96</v>
      </c>
      <c r="B42" s="18" t="s">
        <v>11</v>
      </c>
      <c r="C42" s="18" t="s">
        <v>18</v>
      </c>
      <c r="D42" s="18" t="s">
        <v>13</v>
      </c>
      <c r="E42" s="18" t="s">
        <v>97</v>
      </c>
      <c r="F42" s="19">
        <v>0</v>
      </c>
      <c r="G42" s="19">
        <v>51382.9</v>
      </c>
      <c r="H42" s="19">
        <v>0</v>
      </c>
      <c r="I42" s="19">
        <v>0</v>
      </c>
      <c r="J42" s="19">
        <v>51382.9</v>
      </c>
      <c r="K42" s="19">
        <v>0</v>
      </c>
      <c r="L42" t="str">
        <f>VLOOKUP(E42,PFI!A:B,2,0)</f>
        <v>recherche</v>
      </c>
    </row>
    <row r="43" spans="1:12" hidden="1">
      <c r="A43" s="18" t="s">
        <v>98</v>
      </c>
      <c r="B43" s="18" t="s">
        <v>11</v>
      </c>
      <c r="C43" s="18" t="s">
        <v>18</v>
      </c>
      <c r="D43" s="18" t="s">
        <v>94</v>
      </c>
      <c r="E43" s="18" t="s">
        <v>95</v>
      </c>
      <c r="F43" s="19">
        <v>0</v>
      </c>
      <c r="G43" s="19">
        <v>132771.96</v>
      </c>
      <c r="H43" s="19">
        <v>0</v>
      </c>
      <c r="I43" s="19">
        <v>0</v>
      </c>
      <c r="J43" s="19">
        <v>132771.96</v>
      </c>
      <c r="K43" s="19">
        <v>0</v>
      </c>
      <c r="L43" t="str">
        <f>VLOOKUP(E43,PFI!A:B,2,0)</f>
        <v>formation</v>
      </c>
    </row>
    <row r="44" spans="1:12" hidden="1">
      <c r="A44" s="18" t="s">
        <v>734</v>
      </c>
      <c r="B44" s="18" t="s">
        <v>11</v>
      </c>
      <c r="C44" s="18" t="s">
        <v>18</v>
      </c>
      <c r="D44" s="18" t="s">
        <v>16</v>
      </c>
      <c r="E44" s="18" t="s">
        <v>371</v>
      </c>
      <c r="F44" s="19">
        <v>0</v>
      </c>
      <c r="G44" s="19">
        <v>42700</v>
      </c>
      <c r="H44" s="19">
        <v>0</v>
      </c>
      <c r="I44" s="19">
        <v>0</v>
      </c>
      <c r="J44" s="19">
        <v>42700</v>
      </c>
      <c r="K44" s="19">
        <v>0</v>
      </c>
      <c r="L44" t="str">
        <f>VLOOKUP(E44,PFI!A:B,2,0)</f>
        <v>formation</v>
      </c>
    </row>
    <row r="45" spans="1:12" hidden="1">
      <c r="A45" s="18" t="s">
        <v>99</v>
      </c>
      <c r="B45" s="18" t="s">
        <v>11</v>
      </c>
      <c r="C45" s="18" t="s">
        <v>18</v>
      </c>
      <c r="D45" s="18" t="s">
        <v>13</v>
      </c>
      <c r="E45" s="18" t="s">
        <v>100</v>
      </c>
      <c r="F45" s="19">
        <v>0</v>
      </c>
      <c r="G45" s="19">
        <v>50000.6</v>
      </c>
      <c r="H45" s="19">
        <v>0</v>
      </c>
      <c r="I45" s="19">
        <v>0</v>
      </c>
      <c r="J45" s="19">
        <v>50000.6</v>
      </c>
      <c r="K45" s="19">
        <v>0</v>
      </c>
      <c r="L45" t="str">
        <f>VLOOKUP(E45,PFI!A:B,2,0)</f>
        <v>recherche</v>
      </c>
    </row>
    <row r="46" spans="1:12" hidden="1">
      <c r="A46" s="18" t="s">
        <v>109</v>
      </c>
      <c r="B46" s="18" t="s">
        <v>11</v>
      </c>
      <c r="C46" s="18" t="s">
        <v>18</v>
      </c>
      <c r="D46" s="18" t="s">
        <v>16</v>
      </c>
      <c r="E46" s="18" t="s">
        <v>889</v>
      </c>
      <c r="F46" s="19">
        <v>0</v>
      </c>
      <c r="G46" s="19">
        <v>1145040</v>
      </c>
      <c r="H46" s="19">
        <v>0</v>
      </c>
      <c r="I46" s="19">
        <v>0</v>
      </c>
      <c r="J46" s="19">
        <v>1145040</v>
      </c>
      <c r="K46" s="19">
        <v>0</v>
      </c>
      <c r="L46" t="str">
        <f>VLOOKUP(E46,PFI!A:B,2,0)</f>
        <v>formation</v>
      </c>
    </row>
    <row r="47" spans="1:12" hidden="1">
      <c r="A47" s="18" t="s">
        <v>109</v>
      </c>
      <c r="B47" s="18" t="s">
        <v>11</v>
      </c>
      <c r="C47" s="18" t="s">
        <v>18</v>
      </c>
      <c r="D47" s="18" t="s">
        <v>182</v>
      </c>
      <c r="E47" s="18" t="s">
        <v>735</v>
      </c>
      <c r="F47" s="19">
        <v>0</v>
      </c>
      <c r="G47" s="19">
        <v>137974.20000000001</v>
      </c>
      <c r="H47" s="19">
        <v>0</v>
      </c>
      <c r="I47" s="19">
        <v>0</v>
      </c>
      <c r="J47" s="19">
        <v>137974.20000000001</v>
      </c>
      <c r="K47" s="19">
        <v>0</v>
      </c>
      <c r="L47" t="str">
        <f>VLOOKUP(E47,PFI!A:B,2,0)</f>
        <v>formation</v>
      </c>
    </row>
    <row r="48" spans="1:12" hidden="1">
      <c r="A48" s="18" t="s">
        <v>118</v>
      </c>
      <c r="B48" s="18" t="s">
        <v>11</v>
      </c>
      <c r="C48" s="18" t="s">
        <v>18</v>
      </c>
      <c r="D48" s="18" t="s">
        <v>16</v>
      </c>
      <c r="E48" s="18" t="s">
        <v>310</v>
      </c>
      <c r="F48" s="19">
        <v>0</v>
      </c>
      <c r="G48" s="19">
        <v>-80000</v>
      </c>
      <c r="H48" s="19">
        <v>0</v>
      </c>
      <c r="I48" s="19">
        <v>0</v>
      </c>
      <c r="J48" s="19">
        <v>-80000</v>
      </c>
      <c r="K48" s="19">
        <v>0</v>
      </c>
      <c r="L48" t="str">
        <f>VLOOKUP(E48,PFI!A:B,2,0)</f>
        <v>formation</v>
      </c>
    </row>
    <row r="49" spans="1:12" hidden="1">
      <c r="A49" s="18" t="s">
        <v>118</v>
      </c>
      <c r="B49" s="18" t="s">
        <v>11</v>
      </c>
      <c r="C49" s="18" t="s">
        <v>18</v>
      </c>
      <c r="D49" s="18" t="s">
        <v>13</v>
      </c>
      <c r="E49" s="18" t="s">
        <v>310</v>
      </c>
      <c r="F49" s="19">
        <v>0</v>
      </c>
      <c r="G49" s="19">
        <v>180000</v>
      </c>
      <c r="H49" s="19">
        <v>0</v>
      </c>
      <c r="I49" s="19">
        <v>0</v>
      </c>
      <c r="J49" s="19">
        <v>180000</v>
      </c>
      <c r="K49" s="19">
        <v>0</v>
      </c>
      <c r="L49" t="str">
        <f>VLOOKUP(E49,PFI!A:B,2,0)</f>
        <v>formation</v>
      </c>
    </row>
    <row r="50" spans="1:12" hidden="1">
      <c r="A50" s="18" t="s">
        <v>103</v>
      </c>
      <c r="B50" s="18" t="s">
        <v>11</v>
      </c>
      <c r="C50" s="18" t="s">
        <v>18</v>
      </c>
      <c r="D50" s="18" t="s">
        <v>13</v>
      </c>
      <c r="E50" s="18" t="s">
        <v>104</v>
      </c>
      <c r="F50" s="19">
        <v>0</v>
      </c>
      <c r="G50" s="19">
        <v>82000</v>
      </c>
      <c r="H50" s="19">
        <v>0</v>
      </c>
      <c r="I50" s="19">
        <v>0</v>
      </c>
      <c r="J50" s="19">
        <v>82000</v>
      </c>
      <c r="K50" s="19">
        <v>0</v>
      </c>
      <c r="L50" t="str">
        <f>VLOOKUP(E50,PFI!A:B,2,0)</f>
        <v>recherche</v>
      </c>
    </row>
    <row r="51" spans="1:12" hidden="1">
      <c r="A51" s="18" t="s">
        <v>119</v>
      </c>
      <c r="B51" s="18" t="s">
        <v>107</v>
      </c>
      <c r="C51" s="18" t="s">
        <v>18</v>
      </c>
      <c r="D51" s="18" t="s">
        <v>16</v>
      </c>
      <c r="E51" s="18" t="s">
        <v>18</v>
      </c>
      <c r="F51" s="19">
        <v>0</v>
      </c>
      <c r="G51" s="19">
        <v>36000</v>
      </c>
      <c r="H51" s="19">
        <v>0</v>
      </c>
      <c r="I51" s="19">
        <v>0</v>
      </c>
      <c r="J51" s="19">
        <v>0</v>
      </c>
      <c r="K51" s="19">
        <v>0</v>
      </c>
      <c r="L51" t="e">
        <f>VLOOKUP(E51,PFI!A:B,2,0)</f>
        <v>#N/A</v>
      </c>
    </row>
    <row r="52" spans="1:12" hidden="1">
      <c r="A52" s="18" t="s">
        <v>1447</v>
      </c>
      <c r="B52" s="18" t="s">
        <v>107</v>
      </c>
      <c r="C52" s="18" t="s">
        <v>18</v>
      </c>
      <c r="D52" s="18" t="s">
        <v>16</v>
      </c>
      <c r="E52" s="18" t="s">
        <v>18</v>
      </c>
      <c r="F52" s="19">
        <v>0</v>
      </c>
      <c r="G52" s="19">
        <v>3130000</v>
      </c>
      <c r="H52" s="19">
        <v>0</v>
      </c>
      <c r="I52" s="19">
        <v>0</v>
      </c>
      <c r="J52" s="19">
        <v>0</v>
      </c>
      <c r="K52" s="19">
        <v>0</v>
      </c>
      <c r="L52" t="e">
        <f>VLOOKUP(E52,PFI!A:B,2,0)</f>
        <v>#N/A</v>
      </c>
    </row>
    <row r="53" spans="1:12" hidden="1">
      <c r="A53" s="18" t="s">
        <v>1448</v>
      </c>
      <c r="B53" s="18" t="s">
        <v>107</v>
      </c>
      <c r="C53" s="18" t="s">
        <v>18</v>
      </c>
      <c r="D53" s="18" t="s">
        <v>16</v>
      </c>
      <c r="E53" s="18" t="s">
        <v>18</v>
      </c>
      <c r="F53" s="19">
        <v>0</v>
      </c>
      <c r="G53" s="19">
        <v>140000</v>
      </c>
      <c r="H53" s="19">
        <v>0</v>
      </c>
      <c r="I53" s="19">
        <v>0</v>
      </c>
      <c r="J53" s="19">
        <v>0</v>
      </c>
      <c r="K53" s="19">
        <v>0</v>
      </c>
      <c r="L53" t="e">
        <f>VLOOKUP(E53,PFI!A:B,2,0)</f>
        <v>#N/A</v>
      </c>
    </row>
    <row r="54" spans="1:12" hidden="1">
      <c r="A54" s="18" t="s">
        <v>1450</v>
      </c>
      <c r="B54" s="18" t="s">
        <v>107</v>
      </c>
      <c r="C54" s="18" t="s">
        <v>18</v>
      </c>
      <c r="D54" s="18" t="s">
        <v>16</v>
      </c>
      <c r="E54" s="18" t="s">
        <v>18</v>
      </c>
      <c r="F54" s="19">
        <v>0</v>
      </c>
      <c r="G54" s="19">
        <v>390000</v>
      </c>
      <c r="H54" s="19">
        <v>0</v>
      </c>
      <c r="I54" s="19">
        <v>0</v>
      </c>
      <c r="J54" s="19">
        <v>0</v>
      </c>
      <c r="K54" s="19">
        <v>0</v>
      </c>
      <c r="L54" t="e">
        <f>VLOOKUP(E54,PFI!A:B,2,0)</f>
        <v>#N/A</v>
      </c>
    </row>
    <row r="55" spans="1:12" hidden="1">
      <c r="A55" s="18" t="s">
        <v>1449</v>
      </c>
      <c r="B55" s="18" t="s">
        <v>107</v>
      </c>
      <c r="C55" s="18" t="s">
        <v>18</v>
      </c>
      <c r="D55" s="18" t="s">
        <v>16</v>
      </c>
      <c r="E55" s="18" t="s">
        <v>18</v>
      </c>
      <c r="F55" s="19">
        <v>0</v>
      </c>
      <c r="G55" s="19">
        <v>62265</v>
      </c>
      <c r="H55" s="19">
        <v>0</v>
      </c>
      <c r="I55" s="19">
        <v>0</v>
      </c>
      <c r="J55" s="19">
        <v>0</v>
      </c>
      <c r="K55" s="19">
        <v>0</v>
      </c>
      <c r="L55" t="e">
        <f>VLOOKUP(E55,PFI!A:B,2,0)</f>
        <v>#N/A</v>
      </c>
    </row>
    <row r="56" spans="1:12" hidden="1">
      <c r="A56" s="18" t="s">
        <v>120</v>
      </c>
      <c r="B56" s="18" t="s">
        <v>107</v>
      </c>
      <c r="C56" s="18" t="s">
        <v>18</v>
      </c>
      <c r="D56" s="18" t="s">
        <v>22</v>
      </c>
      <c r="E56" s="18" t="s">
        <v>121</v>
      </c>
      <c r="F56" s="19">
        <v>0</v>
      </c>
      <c r="G56" s="19">
        <v>0</v>
      </c>
      <c r="H56" s="19">
        <v>0</v>
      </c>
      <c r="I56" s="19">
        <v>0</v>
      </c>
      <c r="J56" s="19">
        <v>-11250</v>
      </c>
      <c r="K56" s="19">
        <v>0</v>
      </c>
      <c r="L56" t="str">
        <f>VLOOKUP(E56,PFI!A:B,2,0)</f>
        <v>recherche</v>
      </c>
    </row>
    <row r="57" spans="1:12" hidden="1">
      <c r="A57" s="18" t="s">
        <v>120</v>
      </c>
      <c r="B57" s="18" t="s">
        <v>107</v>
      </c>
      <c r="C57" s="18" t="s">
        <v>18</v>
      </c>
      <c r="D57" s="18" t="s">
        <v>13</v>
      </c>
      <c r="E57" s="18" t="s">
        <v>121</v>
      </c>
      <c r="F57" s="19">
        <v>0</v>
      </c>
      <c r="G57" s="19">
        <v>11250</v>
      </c>
      <c r="H57" s="19">
        <v>0</v>
      </c>
      <c r="I57" s="19">
        <v>0</v>
      </c>
      <c r="J57" s="19">
        <v>22500</v>
      </c>
      <c r="K57" s="19">
        <v>0</v>
      </c>
      <c r="L57" t="str">
        <f>VLOOKUP(E57,PFI!A:B,2,0)</f>
        <v>recherche</v>
      </c>
    </row>
    <row r="58" spans="1:12" hidden="1">
      <c r="A58" s="18" t="s">
        <v>122</v>
      </c>
      <c r="B58" s="18" t="s">
        <v>107</v>
      </c>
      <c r="C58" s="18" t="s">
        <v>18</v>
      </c>
      <c r="D58" s="18" t="s">
        <v>15</v>
      </c>
      <c r="E58" s="18" t="s">
        <v>123</v>
      </c>
      <c r="F58" s="19">
        <v>0</v>
      </c>
      <c r="G58" s="19">
        <v>1232</v>
      </c>
      <c r="H58" s="19">
        <v>0</v>
      </c>
      <c r="I58" s="19">
        <v>0</v>
      </c>
      <c r="J58" s="19">
        <v>1232</v>
      </c>
      <c r="K58" s="19">
        <v>0</v>
      </c>
      <c r="L58" t="str">
        <f>VLOOKUP(E58,PFI!A:B,2,0)</f>
        <v>recherche</v>
      </c>
    </row>
    <row r="59" spans="1:12" hidden="1">
      <c r="A59" s="18" t="s">
        <v>122</v>
      </c>
      <c r="B59" s="18" t="s">
        <v>107</v>
      </c>
      <c r="C59" s="18" t="s">
        <v>18</v>
      </c>
      <c r="D59" s="18" t="s">
        <v>58</v>
      </c>
      <c r="E59" s="18" t="s">
        <v>124</v>
      </c>
      <c r="F59" s="19">
        <v>0</v>
      </c>
      <c r="G59" s="19">
        <v>44475.57</v>
      </c>
      <c r="H59" s="19">
        <v>0</v>
      </c>
      <c r="I59" s="19">
        <v>0</v>
      </c>
      <c r="J59" s="19">
        <v>44475.57</v>
      </c>
      <c r="K59" s="19">
        <v>0</v>
      </c>
      <c r="L59" t="str">
        <f>VLOOKUP(E59,PFI!A:B,2,0)</f>
        <v>recherche</v>
      </c>
    </row>
    <row r="60" spans="1:12" hidden="1">
      <c r="A60" s="18" t="s">
        <v>122</v>
      </c>
      <c r="B60" s="18" t="s">
        <v>107</v>
      </c>
      <c r="C60" s="18" t="s">
        <v>18</v>
      </c>
      <c r="D60" s="18" t="s">
        <v>22</v>
      </c>
      <c r="E60" s="18" t="s">
        <v>1063</v>
      </c>
      <c r="F60" s="19">
        <v>0</v>
      </c>
      <c r="G60" s="19">
        <v>8745</v>
      </c>
      <c r="H60" s="19">
        <v>0</v>
      </c>
      <c r="I60" s="19">
        <v>0</v>
      </c>
      <c r="J60" s="19">
        <v>8745</v>
      </c>
      <c r="K60" s="19">
        <v>0</v>
      </c>
      <c r="L60" t="str">
        <f>VLOOKUP(E60,PFI!A:B,2,0)</f>
        <v>recherche</v>
      </c>
    </row>
    <row r="61" spans="1:12" hidden="1">
      <c r="A61" s="18" t="s">
        <v>122</v>
      </c>
      <c r="B61" s="18" t="s">
        <v>107</v>
      </c>
      <c r="C61" s="18" t="s">
        <v>18</v>
      </c>
      <c r="D61" s="18" t="s">
        <v>16</v>
      </c>
      <c r="E61" s="18" t="s">
        <v>125</v>
      </c>
      <c r="F61" s="19">
        <v>0</v>
      </c>
      <c r="G61" s="19">
        <v>5183.97</v>
      </c>
      <c r="H61" s="19">
        <v>0</v>
      </c>
      <c r="I61" s="19">
        <v>0</v>
      </c>
      <c r="J61" s="19">
        <v>5183.97</v>
      </c>
      <c r="K61" s="19">
        <v>0</v>
      </c>
      <c r="L61" t="str">
        <f>VLOOKUP(E61,PFI!A:B,2,0)</f>
        <v>recherche</v>
      </c>
    </row>
    <row r="62" spans="1:12" hidden="1">
      <c r="A62" s="18" t="s">
        <v>122</v>
      </c>
      <c r="B62" s="18" t="s">
        <v>107</v>
      </c>
      <c r="C62" s="18" t="s">
        <v>18</v>
      </c>
      <c r="D62" s="18" t="s">
        <v>16</v>
      </c>
      <c r="E62" s="18" t="s">
        <v>124</v>
      </c>
      <c r="F62" s="19">
        <v>0</v>
      </c>
      <c r="G62" s="19">
        <v>6882.91</v>
      </c>
      <c r="H62" s="19">
        <v>0</v>
      </c>
      <c r="I62" s="19">
        <v>0</v>
      </c>
      <c r="J62" s="19">
        <v>6882.91</v>
      </c>
      <c r="K62" s="19">
        <v>0</v>
      </c>
      <c r="L62" t="str">
        <f>VLOOKUP(E62,PFI!A:B,2,0)</f>
        <v>recherche</v>
      </c>
    </row>
    <row r="63" spans="1:12" hidden="1">
      <c r="A63" s="18" t="s">
        <v>122</v>
      </c>
      <c r="B63" s="18" t="s">
        <v>107</v>
      </c>
      <c r="C63" s="18" t="s">
        <v>18</v>
      </c>
      <c r="D63" s="18" t="s">
        <v>16</v>
      </c>
      <c r="E63" s="18" t="s">
        <v>349</v>
      </c>
      <c r="F63" s="19">
        <v>0</v>
      </c>
      <c r="G63" s="19">
        <v>30686.74</v>
      </c>
      <c r="H63" s="19">
        <v>0</v>
      </c>
      <c r="I63" s="19">
        <v>0</v>
      </c>
      <c r="J63" s="19">
        <v>30686.74</v>
      </c>
      <c r="K63" s="19">
        <v>0</v>
      </c>
      <c r="L63" t="str">
        <f>VLOOKUP(E63,PFI!A:B,2,0)</f>
        <v>recherche</v>
      </c>
    </row>
    <row r="64" spans="1:12" hidden="1">
      <c r="A64" s="18" t="s">
        <v>126</v>
      </c>
      <c r="B64" s="18" t="s">
        <v>107</v>
      </c>
      <c r="C64" s="18" t="s">
        <v>18</v>
      </c>
      <c r="D64" s="18" t="s">
        <v>13</v>
      </c>
      <c r="E64" s="18" t="s">
        <v>127</v>
      </c>
      <c r="F64" s="19">
        <v>0</v>
      </c>
      <c r="G64" s="19">
        <v>62665.16</v>
      </c>
      <c r="H64" s="19">
        <v>0</v>
      </c>
      <c r="I64" s="19">
        <v>0</v>
      </c>
      <c r="J64" s="19">
        <v>62665.16</v>
      </c>
      <c r="K64" s="19">
        <v>0</v>
      </c>
      <c r="L64" t="str">
        <f>VLOOKUP(E64,PFI!A:B,2,0)</f>
        <v>recherche</v>
      </c>
    </row>
    <row r="65" spans="1:12" hidden="1">
      <c r="A65" s="18" t="s">
        <v>126</v>
      </c>
      <c r="B65" s="18" t="s">
        <v>107</v>
      </c>
      <c r="C65" s="18" t="s">
        <v>18</v>
      </c>
      <c r="D65" s="18" t="s">
        <v>13</v>
      </c>
      <c r="E65" s="18" t="s">
        <v>128</v>
      </c>
      <c r="F65" s="19">
        <v>0</v>
      </c>
      <c r="G65" s="19">
        <v>4716.6000000000004</v>
      </c>
      <c r="H65" s="19">
        <v>0</v>
      </c>
      <c r="I65" s="19">
        <v>0</v>
      </c>
      <c r="J65" s="19">
        <v>4716.6000000000004</v>
      </c>
      <c r="K65" s="19">
        <v>0</v>
      </c>
      <c r="L65" t="str">
        <f>VLOOKUP(E65,PFI!A:B,2,0)</f>
        <v>recherche</v>
      </c>
    </row>
    <row r="66" spans="1:12" hidden="1">
      <c r="A66" s="18" t="s">
        <v>129</v>
      </c>
      <c r="B66" s="18" t="s">
        <v>107</v>
      </c>
      <c r="C66" s="18" t="s">
        <v>18</v>
      </c>
      <c r="D66" s="18" t="s">
        <v>22</v>
      </c>
      <c r="E66" s="18" t="s">
        <v>130</v>
      </c>
      <c r="F66" s="19">
        <v>0</v>
      </c>
      <c r="G66" s="19">
        <v>60303</v>
      </c>
      <c r="H66" s="19">
        <v>0</v>
      </c>
      <c r="I66" s="19">
        <v>0</v>
      </c>
      <c r="J66" s="19">
        <v>60303</v>
      </c>
      <c r="K66" s="19">
        <v>0</v>
      </c>
      <c r="L66" t="str">
        <f>VLOOKUP(E66,PFI!A:B,2,0)</f>
        <v>recherche</v>
      </c>
    </row>
    <row r="67" spans="1:12" hidden="1">
      <c r="A67" s="18" t="s">
        <v>129</v>
      </c>
      <c r="B67" s="18" t="s">
        <v>107</v>
      </c>
      <c r="C67" s="18" t="s">
        <v>18</v>
      </c>
      <c r="D67" s="18" t="s">
        <v>16</v>
      </c>
      <c r="E67" s="18" t="s">
        <v>131</v>
      </c>
      <c r="F67" s="19">
        <v>0</v>
      </c>
      <c r="G67" s="19">
        <v>27000</v>
      </c>
      <c r="H67" s="19">
        <v>0</v>
      </c>
      <c r="I67" s="19">
        <v>0</v>
      </c>
      <c r="J67" s="19">
        <v>27000</v>
      </c>
      <c r="K67" s="19">
        <v>0</v>
      </c>
      <c r="L67" t="str">
        <f>VLOOKUP(E67,PFI!A:B,2,0)</f>
        <v>recherche</v>
      </c>
    </row>
    <row r="68" spans="1:12" hidden="1">
      <c r="A68" s="18" t="s">
        <v>132</v>
      </c>
      <c r="B68" s="18" t="s">
        <v>107</v>
      </c>
      <c r="C68" s="18" t="s">
        <v>18</v>
      </c>
      <c r="D68" s="18" t="s">
        <v>58</v>
      </c>
      <c r="E68" s="18" t="s">
        <v>133</v>
      </c>
      <c r="F68" s="19">
        <v>0</v>
      </c>
      <c r="G68" s="19">
        <v>28941.73</v>
      </c>
      <c r="H68" s="19">
        <v>0</v>
      </c>
      <c r="I68" s="19">
        <v>0</v>
      </c>
      <c r="J68" s="19">
        <v>28941.73</v>
      </c>
      <c r="K68" s="19">
        <v>0</v>
      </c>
      <c r="L68" t="str">
        <f>VLOOKUP(E68,PFI!A:B,2,0)</f>
        <v>recherche</v>
      </c>
    </row>
    <row r="69" spans="1:12" hidden="1">
      <c r="A69" s="18" t="s">
        <v>132</v>
      </c>
      <c r="B69" s="18" t="s">
        <v>107</v>
      </c>
      <c r="C69" s="18" t="s">
        <v>18</v>
      </c>
      <c r="D69" s="18" t="s">
        <v>16</v>
      </c>
      <c r="E69" s="18" t="s">
        <v>351</v>
      </c>
      <c r="F69" s="19">
        <v>0</v>
      </c>
      <c r="G69" s="19">
        <v>14479.11</v>
      </c>
      <c r="H69" s="19">
        <v>0</v>
      </c>
      <c r="I69" s="19">
        <v>0</v>
      </c>
      <c r="J69" s="19">
        <v>14479.11</v>
      </c>
      <c r="K69" s="19">
        <v>0</v>
      </c>
      <c r="L69" t="str">
        <f>VLOOKUP(E69,PFI!A:B,2,0)</f>
        <v>recherche</v>
      </c>
    </row>
    <row r="70" spans="1:12" hidden="1">
      <c r="A70" s="18" t="s">
        <v>132</v>
      </c>
      <c r="B70" s="18" t="s">
        <v>107</v>
      </c>
      <c r="C70" s="18" t="s">
        <v>18</v>
      </c>
      <c r="D70" s="18" t="s">
        <v>16</v>
      </c>
      <c r="E70" s="18" t="s">
        <v>890</v>
      </c>
      <c r="F70" s="19">
        <v>0</v>
      </c>
      <c r="G70" s="19">
        <v>2642.97</v>
      </c>
      <c r="H70" s="19">
        <v>0</v>
      </c>
      <c r="I70" s="19">
        <v>0</v>
      </c>
      <c r="J70" s="19">
        <v>2642.97</v>
      </c>
      <c r="K70" s="19">
        <v>0</v>
      </c>
      <c r="L70" t="str">
        <f>VLOOKUP(E70,PFI!A:B,2,0)</f>
        <v>recherche</v>
      </c>
    </row>
    <row r="71" spans="1:12" hidden="1">
      <c r="A71" s="18" t="s">
        <v>134</v>
      </c>
      <c r="B71" s="18" t="s">
        <v>107</v>
      </c>
      <c r="C71" s="18" t="s">
        <v>18</v>
      </c>
      <c r="D71" s="18" t="s">
        <v>22</v>
      </c>
      <c r="E71" s="18" t="s">
        <v>135</v>
      </c>
      <c r="F71" s="19">
        <v>0</v>
      </c>
      <c r="G71" s="19">
        <v>14000</v>
      </c>
      <c r="H71" s="19">
        <v>0</v>
      </c>
      <c r="I71" s="19">
        <v>0</v>
      </c>
      <c r="J71" s="19">
        <v>14000</v>
      </c>
      <c r="K71" s="19">
        <v>0</v>
      </c>
      <c r="L71" t="str">
        <f>VLOOKUP(E71,PFI!A:B,2,0)</f>
        <v>recherche</v>
      </c>
    </row>
    <row r="72" spans="1:12" hidden="1">
      <c r="A72" s="18" t="s">
        <v>136</v>
      </c>
      <c r="B72" s="18" t="s">
        <v>107</v>
      </c>
      <c r="C72" s="18" t="s">
        <v>18</v>
      </c>
      <c r="D72" s="18" t="s">
        <v>22</v>
      </c>
      <c r="E72" s="18" t="s">
        <v>365</v>
      </c>
      <c r="F72" s="19">
        <v>0</v>
      </c>
      <c r="G72" s="19">
        <v>35834.21</v>
      </c>
      <c r="H72" s="19">
        <v>0</v>
      </c>
      <c r="I72" s="19">
        <v>0</v>
      </c>
      <c r="J72" s="19">
        <v>35834.21</v>
      </c>
      <c r="K72" s="19">
        <v>0</v>
      </c>
      <c r="L72" t="str">
        <f>VLOOKUP(E72,PFI!A:B,2,0)</f>
        <v>recherche</v>
      </c>
    </row>
    <row r="73" spans="1:12" hidden="1">
      <c r="A73" s="18" t="s">
        <v>136</v>
      </c>
      <c r="B73" s="18" t="s">
        <v>107</v>
      </c>
      <c r="C73" s="18" t="s">
        <v>18</v>
      </c>
      <c r="D73" s="18" t="s">
        <v>16</v>
      </c>
      <c r="E73" s="18" t="s">
        <v>137</v>
      </c>
      <c r="F73" s="19">
        <v>0</v>
      </c>
      <c r="G73" s="19">
        <v>4610.2700000000004</v>
      </c>
      <c r="H73" s="19">
        <v>0</v>
      </c>
      <c r="I73" s="19">
        <v>0</v>
      </c>
      <c r="J73" s="19">
        <v>4610.2700000000004</v>
      </c>
      <c r="K73" s="19">
        <v>0</v>
      </c>
      <c r="L73" t="str">
        <f>VLOOKUP(E73,PFI!A:B,2,0)</f>
        <v>recherche</v>
      </c>
    </row>
    <row r="74" spans="1:12" hidden="1">
      <c r="A74" s="18" t="s">
        <v>136</v>
      </c>
      <c r="B74" s="18" t="s">
        <v>107</v>
      </c>
      <c r="C74" s="18" t="s">
        <v>18</v>
      </c>
      <c r="D74" s="18" t="s">
        <v>16</v>
      </c>
      <c r="E74" s="18" t="s">
        <v>138</v>
      </c>
      <c r="F74" s="19">
        <v>0</v>
      </c>
      <c r="G74" s="19">
        <v>6888</v>
      </c>
      <c r="H74" s="19">
        <v>0</v>
      </c>
      <c r="I74" s="19">
        <v>0</v>
      </c>
      <c r="J74" s="19">
        <v>6888</v>
      </c>
      <c r="K74" s="19">
        <v>0</v>
      </c>
      <c r="L74" t="str">
        <f>VLOOKUP(E74,PFI!A:B,2,0)</f>
        <v>recherche</v>
      </c>
    </row>
    <row r="75" spans="1:12" hidden="1">
      <c r="A75" s="18" t="s">
        <v>21</v>
      </c>
      <c r="B75" s="18" t="s">
        <v>107</v>
      </c>
      <c r="C75" s="18" t="s">
        <v>18</v>
      </c>
      <c r="D75" s="18" t="s">
        <v>22</v>
      </c>
      <c r="E75" s="18" t="s">
        <v>139</v>
      </c>
      <c r="F75" s="19">
        <v>0</v>
      </c>
      <c r="G75" s="19">
        <v>5617.14</v>
      </c>
      <c r="H75" s="19">
        <v>0</v>
      </c>
      <c r="I75" s="19">
        <v>0</v>
      </c>
      <c r="J75" s="19">
        <v>5617.14</v>
      </c>
      <c r="K75" s="19">
        <v>0</v>
      </c>
      <c r="L75" t="str">
        <f>VLOOKUP(E75,PFI!A:B,2,0)</f>
        <v>recherche</v>
      </c>
    </row>
    <row r="76" spans="1:12" hidden="1">
      <c r="A76" s="18" t="s">
        <v>21</v>
      </c>
      <c r="B76" s="18" t="s">
        <v>107</v>
      </c>
      <c r="C76" s="18" t="s">
        <v>18</v>
      </c>
      <c r="D76" s="18" t="s">
        <v>22</v>
      </c>
      <c r="E76" s="18" t="s">
        <v>360</v>
      </c>
      <c r="F76" s="19">
        <v>0</v>
      </c>
      <c r="G76" s="19">
        <v>3250</v>
      </c>
      <c r="H76" s="19">
        <v>0</v>
      </c>
      <c r="I76" s="19">
        <v>0</v>
      </c>
      <c r="J76" s="19">
        <v>3250</v>
      </c>
      <c r="K76" s="19">
        <v>0</v>
      </c>
      <c r="L76" t="str">
        <f>VLOOKUP(E76,PFI!A:B,2,0)</f>
        <v>recherche</v>
      </c>
    </row>
    <row r="77" spans="1:12" hidden="1">
      <c r="A77" s="18" t="s">
        <v>21</v>
      </c>
      <c r="B77" s="18" t="s">
        <v>107</v>
      </c>
      <c r="C77" s="18" t="s">
        <v>18</v>
      </c>
      <c r="D77" s="18" t="s">
        <v>22</v>
      </c>
      <c r="E77" s="18" t="s">
        <v>736</v>
      </c>
      <c r="F77" s="19">
        <v>0</v>
      </c>
      <c r="G77" s="19">
        <v>7000</v>
      </c>
      <c r="H77" s="19">
        <v>0</v>
      </c>
      <c r="I77" s="19">
        <v>0</v>
      </c>
      <c r="J77" s="19">
        <v>7000</v>
      </c>
      <c r="K77" s="19">
        <v>0</v>
      </c>
      <c r="L77" t="str">
        <f>VLOOKUP(E77,PFI!A:B,2,0)</f>
        <v>recherche</v>
      </c>
    </row>
    <row r="78" spans="1:12" hidden="1">
      <c r="A78" s="18" t="s">
        <v>140</v>
      </c>
      <c r="B78" s="18" t="s">
        <v>107</v>
      </c>
      <c r="C78" s="18" t="s">
        <v>18</v>
      </c>
      <c r="D78" s="18" t="s">
        <v>16</v>
      </c>
      <c r="E78" s="18" t="s">
        <v>18</v>
      </c>
      <c r="F78" s="19">
        <v>0</v>
      </c>
      <c r="G78" s="19">
        <v>70000</v>
      </c>
      <c r="H78" s="19">
        <v>0</v>
      </c>
      <c r="I78" s="19">
        <v>0</v>
      </c>
      <c r="J78" s="19">
        <v>0</v>
      </c>
      <c r="K78" s="19">
        <v>0</v>
      </c>
      <c r="L78" t="e">
        <f>VLOOKUP(E78,PFI!A:B,2,0)</f>
        <v>#N/A</v>
      </c>
    </row>
    <row r="79" spans="1:12" hidden="1">
      <c r="A79" s="18" t="s">
        <v>24</v>
      </c>
      <c r="B79" s="18" t="s">
        <v>107</v>
      </c>
      <c r="C79" s="18" t="s">
        <v>18</v>
      </c>
      <c r="D79" s="18" t="s">
        <v>16</v>
      </c>
      <c r="E79" s="18" t="s">
        <v>737</v>
      </c>
      <c r="F79" s="19">
        <v>0</v>
      </c>
      <c r="G79" s="19">
        <v>30000</v>
      </c>
      <c r="H79" s="19">
        <v>0</v>
      </c>
      <c r="I79" s="19">
        <v>0</v>
      </c>
      <c r="J79" s="19">
        <v>30000</v>
      </c>
      <c r="K79" s="19">
        <v>0</v>
      </c>
      <c r="L79" t="str">
        <f>VLOOKUP(E79,PFI!A:B,2,0)</f>
        <v>recherche</v>
      </c>
    </row>
    <row r="80" spans="1:12" hidden="1">
      <c r="A80" s="18" t="s">
        <v>24</v>
      </c>
      <c r="B80" s="18" t="s">
        <v>107</v>
      </c>
      <c r="C80" s="18" t="s">
        <v>18</v>
      </c>
      <c r="D80" s="18" t="s">
        <v>16</v>
      </c>
      <c r="E80" s="18" t="s">
        <v>18</v>
      </c>
      <c r="F80" s="19">
        <v>0</v>
      </c>
      <c r="G80" s="19">
        <v>15000</v>
      </c>
      <c r="H80" s="19">
        <v>0</v>
      </c>
      <c r="I80" s="19">
        <v>0</v>
      </c>
      <c r="J80" s="19">
        <v>0</v>
      </c>
      <c r="K80" s="19">
        <v>0</v>
      </c>
      <c r="L80" t="e">
        <f>VLOOKUP(E80,PFI!A:B,2,0)</f>
        <v>#N/A</v>
      </c>
    </row>
    <row r="81" spans="1:12" hidden="1">
      <c r="A81" s="18" t="s">
        <v>141</v>
      </c>
      <c r="B81" s="18" t="s">
        <v>107</v>
      </c>
      <c r="C81" s="18" t="s">
        <v>18</v>
      </c>
      <c r="D81" s="18" t="s">
        <v>15</v>
      </c>
      <c r="E81" s="18" t="s">
        <v>142</v>
      </c>
      <c r="F81" s="19">
        <v>0</v>
      </c>
      <c r="G81" s="19">
        <v>9738.9699999999993</v>
      </c>
      <c r="H81" s="19">
        <v>0</v>
      </c>
      <c r="I81" s="19">
        <v>0</v>
      </c>
      <c r="J81" s="19">
        <v>9738.9699999999993</v>
      </c>
      <c r="K81" s="19">
        <v>0</v>
      </c>
      <c r="L81" t="str">
        <f>VLOOKUP(E81,PFI!A:B,2,0)</f>
        <v>recherche</v>
      </c>
    </row>
    <row r="82" spans="1:12" hidden="1">
      <c r="A82" s="18" t="s">
        <v>141</v>
      </c>
      <c r="B82" s="18" t="s">
        <v>107</v>
      </c>
      <c r="C82" s="18" t="s">
        <v>18</v>
      </c>
      <c r="D82" s="18" t="s">
        <v>16</v>
      </c>
      <c r="E82" s="18" t="s">
        <v>738</v>
      </c>
      <c r="F82" s="19">
        <v>0</v>
      </c>
      <c r="G82" s="19">
        <v>16000</v>
      </c>
      <c r="H82" s="19">
        <v>0</v>
      </c>
      <c r="I82" s="19">
        <v>0</v>
      </c>
      <c r="J82" s="19">
        <v>16000</v>
      </c>
      <c r="K82" s="19">
        <v>0</v>
      </c>
      <c r="L82" t="str">
        <f>VLOOKUP(E82,PFI!A:B,2,0)</f>
        <v>recherche</v>
      </c>
    </row>
    <row r="83" spans="1:12" hidden="1">
      <c r="A83" s="18" t="s">
        <v>141</v>
      </c>
      <c r="B83" s="18" t="s">
        <v>107</v>
      </c>
      <c r="C83" s="18" t="s">
        <v>18</v>
      </c>
      <c r="D83" s="18" t="s">
        <v>13</v>
      </c>
      <c r="E83" s="18" t="s">
        <v>142</v>
      </c>
      <c r="F83" s="19">
        <v>0</v>
      </c>
      <c r="G83" s="19">
        <v>5122.2700000000004</v>
      </c>
      <c r="H83" s="19">
        <v>0</v>
      </c>
      <c r="I83" s="19">
        <v>0</v>
      </c>
      <c r="J83" s="19">
        <v>5122.2700000000004</v>
      </c>
      <c r="K83" s="19">
        <v>0</v>
      </c>
      <c r="L83" t="str">
        <f>VLOOKUP(E83,PFI!A:B,2,0)</f>
        <v>recherche</v>
      </c>
    </row>
    <row r="84" spans="1:12" hidden="1">
      <c r="A84" s="18" t="s">
        <v>26</v>
      </c>
      <c r="B84" s="18" t="s">
        <v>107</v>
      </c>
      <c r="C84" s="18" t="s">
        <v>18</v>
      </c>
      <c r="D84" s="18" t="s">
        <v>31</v>
      </c>
      <c r="E84" s="18" t="s">
        <v>145</v>
      </c>
      <c r="F84" s="19">
        <v>0</v>
      </c>
      <c r="G84" s="19">
        <v>17604.18</v>
      </c>
      <c r="H84" s="19">
        <v>0</v>
      </c>
      <c r="I84" s="19">
        <v>0</v>
      </c>
      <c r="J84" s="19">
        <v>17604.18</v>
      </c>
      <c r="K84" s="19">
        <v>0</v>
      </c>
      <c r="L84" t="str">
        <f>VLOOKUP(E84,PFI!A:B,2,0)</f>
        <v>recherche</v>
      </c>
    </row>
    <row r="85" spans="1:12" hidden="1">
      <c r="A85" s="18" t="s">
        <v>26</v>
      </c>
      <c r="B85" s="18" t="s">
        <v>107</v>
      </c>
      <c r="C85" s="18" t="s">
        <v>18</v>
      </c>
      <c r="D85" s="18" t="s">
        <v>15</v>
      </c>
      <c r="E85" s="18" t="s">
        <v>146</v>
      </c>
      <c r="F85" s="19">
        <v>0</v>
      </c>
      <c r="G85" s="19">
        <v>4000</v>
      </c>
      <c r="H85" s="19">
        <v>0</v>
      </c>
      <c r="I85" s="19">
        <v>0</v>
      </c>
      <c r="J85" s="19">
        <v>4000</v>
      </c>
      <c r="K85" s="19">
        <v>0</v>
      </c>
      <c r="L85" t="str">
        <f>VLOOKUP(E85,PFI!A:B,2,0)</f>
        <v>recherche</v>
      </c>
    </row>
    <row r="86" spans="1:12" hidden="1">
      <c r="A86" s="18" t="s">
        <v>26</v>
      </c>
      <c r="B86" s="18" t="s">
        <v>107</v>
      </c>
      <c r="C86" s="18" t="s">
        <v>18</v>
      </c>
      <c r="D86" s="18" t="s">
        <v>27</v>
      </c>
      <c r="E86" s="18" t="s">
        <v>116</v>
      </c>
      <c r="F86" s="19">
        <v>0</v>
      </c>
      <c r="G86" s="19">
        <v>2876.53</v>
      </c>
      <c r="H86" s="19">
        <v>0</v>
      </c>
      <c r="I86" s="19">
        <v>0</v>
      </c>
      <c r="J86" s="19">
        <v>2876.53</v>
      </c>
      <c r="K86" s="19">
        <v>0</v>
      </c>
      <c r="L86" t="str">
        <f>VLOOKUP(E86,PFI!A:B,2,0)</f>
        <v>recherche</v>
      </c>
    </row>
    <row r="87" spans="1:12" hidden="1">
      <c r="A87" s="18" t="s">
        <v>26</v>
      </c>
      <c r="B87" s="18" t="s">
        <v>107</v>
      </c>
      <c r="C87" s="18" t="s">
        <v>18</v>
      </c>
      <c r="D87" s="18" t="s">
        <v>27</v>
      </c>
      <c r="E87" s="18" t="s">
        <v>149</v>
      </c>
      <c r="F87" s="19">
        <v>0</v>
      </c>
      <c r="G87" s="19">
        <v>2550.81</v>
      </c>
      <c r="H87" s="19">
        <v>0</v>
      </c>
      <c r="I87" s="19">
        <v>0</v>
      </c>
      <c r="J87" s="19">
        <v>2550.81</v>
      </c>
      <c r="K87" s="19">
        <v>0</v>
      </c>
      <c r="L87" t="str">
        <f>VLOOKUP(E87,PFI!A:B,2,0)</f>
        <v>recherche</v>
      </c>
    </row>
    <row r="88" spans="1:12" hidden="1">
      <c r="A88" s="18" t="s">
        <v>26</v>
      </c>
      <c r="B88" s="18" t="s">
        <v>107</v>
      </c>
      <c r="C88" s="18" t="s">
        <v>18</v>
      </c>
      <c r="D88" s="18" t="s">
        <v>27</v>
      </c>
      <c r="E88" s="18" t="s">
        <v>150</v>
      </c>
      <c r="F88" s="19">
        <v>0</v>
      </c>
      <c r="G88" s="19">
        <v>81646.28</v>
      </c>
      <c r="H88" s="19">
        <v>0</v>
      </c>
      <c r="I88" s="19">
        <v>0</v>
      </c>
      <c r="J88" s="19">
        <v>81646.28</v>
      </c>
      <c r="K88" s="19">
        <v>0</v>
      </c>
      <c r="L88" t="str">
        <f>VLOOKUP(E88,PFI!A:B,2,0)</f>
        <v>recherche</v>
      </c>
    </row>
    <row r="89" spans="1:12" hidden="1">
      <c r="A89" s="18" t="s">
        <v>26</v>
      </c>
      <c r="B89" s="18" t="s">
        <v>107</v>
      </c>
      <c r="C89" s="18" t="s">
        <v>18</v>
      </c>
      <c r="D89" s="18" t="s">
        <v>27</v>
      </c>
      <c r="E89" s="18" t="s">
        <v>151</v>
      </c>
      <c r="F89" s="19">
        <v>0</v>
      </c>
      <c r="G89" s="19">
        <v>43022.3</v>
      </c>
      <c r="H89" s="19">
        <v>0</v>
      </c>
      <c r="I89" s="19">
        <v>0</v>
      </c>
      <c r="J89" s="19">
        <v>43022.3</v>
      </c>
      <c r="K89" s="19">
        <v>0</v>
      </c>
      <c r="L89" t="str">
        <f>VLOOKUP(E89,PFI!A:B,2,0)</f>
        <v>recherche</v>
      </c>
    </row>
    <row r="90" spans="1:12" hidden="1">
      <c r="A90" s="18" t="s">
        <v>26</v>
      </c>
      <c r="B90" s="18" t="s">
        <v>107</v>
      </c>
      <c r="C90" s="18" t="s">
        <v>18</v>
      </c>
      <c r="D90" s="18" t="s">
        <v>27</v>
      </c>
      <c r="E90" s="18" t="s">
        <v>152</v>
      </c>
      <c r="F90" s="19">
        <v>0</v>
      </c>
      <c r="G90" s="19">
        <v>23265</v>
      </c>
      <c r="H90" s="19">
        <v>0</v>
      </c>
      <c r="I90" s="19">
        <v>0</v>
      </c>
      <c r="J90" s="19">
        <v>23265</v>
      </c>
      <c r="K90" s="19">
        <v>0</v>
      </c>
      <c r="L90" t="str">
        <f>VLOOKUP(E90,PFI!A:B,2,0)</f>
        <v>recherche</v>
      </c>
    </row>
    <row r="91" spans="1:12" hidden="1">
      <c r="A91" s="18" t="s">
        <v>26</v>
      </c>
      <c r="B91" s="18" t="s">
        <v>107</v>
      </c>
      <c r="C91" s="18" t="s">
        <v>18</v>
      </c>
      <c r="D91" s="18" t="s">
        <v>27</v>
      </c>
      <c r="E91" s="18" t="s">
        <v>153</v>
      </c>
      <c r="F91" s="19">
        <v>0</v>
      </c>
      <c r="G91" s="19">
        <v>41925.050000000003</v>
      </c>
      <c r="H91" s="19">
        <v>0</v>
      </c>
      <c r="I91" s="19">
        <v>0</v>
      </c>
      <c r="J91" s="19">
        <v>41925.050000000003</v>
      </c>
      <c r="K91" s="19">
        <v>0</v>
      </c>
      <c r="L91" t="str">
        <f>VLOOKUP(E91,PFI!A:B,2,0)</f>
        <v>recherche</v>
      </c>
    </row>
    <row r="92" spans="1:12" hidden="1">
      <c r="A92" s="18" t="s">
        <v>26</v>
      </c>
      <c r="B92" s="18" t="s">
        <v>107</v>
      </c>
      <c r="C92" s="18" t="s">
        <v>18</v>
      </c>
      <c r="D92" s="18" t="s">
        <v>27</v>
      </c>
      <c r="E92" s="18" t="s">
        <v>154</v>
      </c>
      <c r="F92" s="19">
        <v>0</v>
      </c>
      <c r="G92" s="19">
        <v>20000</v>
      </c>
      <c r="H92" s="19">
        <v>0</v>
      </c>
      <c r="I92" s="19">
        <v>0</v>
      </c>
      <c r="J92" s="19">
        <v>20000</v>
      </c>
      <c r="K92" s="19">
        <v>0</v>
      </c>
      <c r="L92" t="str">
        <f>VLOOKUP(E92,PFI!A:B,2,0)</f>
        <v>recherche</v>
      </c>
    </row>
    <row r="93" spans="1:12" hidden="1">
      <c r="A93" s="18" t="s">
        <v>26</v>
      </c>
      <c r="B93" s="18" t="s">
        <v>107</v>
      </c>
      <c r="C93" s="18" t="s">
        <v>18</v>
      </c>
      <c r="D93" s="18" t="s">
        <v>27</v>
      </c>
      <c r="E93" s="18" t="s">
        <v>155</v>
      </c>
      <c r="F93" s="19">
        <v>0</v>
      </c>
      <c r="G93" s="19">
        <v>29359.5</v>
      </c>
      <c r="H93" s="19">
        <v>0</v>
      </c>
      <c r="I93" s="19">
        <v>0</v>
      </c>
      <c r="J93" s="19">
        <v>29359.5</v>
      </c>
      <c r="K93" s="19">
        <v>0</v>
      </c>
      <c r="L93" t="str">
        <f>VLOOKUP(E93,PFI!A:B,2,0)</f>
        <v>recherche</v>
      </c>
    </row>
    <row r="94" spans="1:12" hidden="1">
      <c r="A94" s="18" t="s">
        <v>26</v>
      </c>
      <c r="B94" s="18" t="s">
        <v>107</v>
      </c>
      <c r="C94" s="18" t="s">
        <v>18</v>
      </c>
      <c r="D94" s="18" t="s">
        <v>27</v>
      </c>
      <c r="E94" s="18" t="s">
        <v>156</v>
      </c>
      <c r="F94" s="19">
        <v>0</v>
      </c>
      <c r="G94" s="19">
        <v>7974.68</v>
      </c>
      <c r="H94" s="19">
        <v>0</v>
      </c>
      <c r="I94" s="19">
        <v>0</v>
      </c>
      <c r="J94" s="19">
        <v>7974.68</v>
      </c>
      <c r="K94" s="19">
        <v>0</v>
      </c>
      <c r="L94" t="str">
        <f>VLOOKUP(E94,PFI!A:B,2,0)</f>
        <v>recherche</v>
      </c>
    </row>
    <row r="95" spans="1:12" hidden="1">
      <c r="A95" s="18" t="s">
        <v>26</v>
      </c>
      <c r="B95" s="18" t="s">
        <v>107</v>
      </c>
      <c r="C95" s="18" t="s">
        <v>18</v>
      </c>
      <c r="D95" s="18" t="s">
        <v>27</v>
      </c>
      <c r="E95" s="18" t="s">
        <v>157</v>
      </c>
      <c r="F95" s="19">
        <v>0</v>
      </c>
      <c r="G95" s="19">
        <v>19599.099999999999</v>
      </c>
      <c r="H95" s="19">
        <v>0</v>
      </c>
      <c r="I95" s="19">
        <v>0</v>
      </c>
      <c r="J95" s="19">
        <v>19599.099999999999</v>
      </c>
      <c r="K95" s="19">
        <v>0</v>
      </c>
      <c r="L95" t="str">
        <f>VLOOKUP(E95,PFI!A:B,2,0)</f>
        <v>recherche</v>
      </c>
    </row>
    <row r="96" spans="1:12" hidden="1">
      <c r="A96" s="18" t="s">
        <v>26</v>
      </c>
      <c r="B96" s="18" t="s">
        <v>107</v>
      </c>
      <c r="C96" s="18" t="s">
        <v>18</v>
      </c>
      <c r="D96" s="18" t="s">
        <v>27</v>
      </c>
      <c r="E96" s="18" t="s">
        <v>315</v>
      </c>
      <c r="F96" s="19">
        <v>0</v>
      </c>
      <c r="G96" s="19">
        <v>12000</v>
      </c>
      <c r="H96" s="19">
        <v>0</v>
      </c>
      <c r="I96" s="19">
        <v>0</v>
      </c>
      <c r="J96" s="19">
        <v>12000</v>
      </c>
      <c r="K96" s="19">
        <v>0</v>
      </c>
      <c r="L96" t="str">
        <f>VLOOKUP(E96,PFI!A:B,2,0)</f>
        <v>recherche</v>
      </c>
    </row>
    <row r="97" spans="1:12" hidden="1">
      <c r="A97" s="18" t="s">
        <v>26</v>
      </c>
      <c r="B97" s="18" t="s">
        <v>107</v>
      </c>
      <c r="C97" s="18" t="s">
        <v>18</v>
      </c>
      <c r="D97" s="18" t="s">
        <v>27</v>
      </c>
      <c r="E97" s="18" t="s">
        <v>355</v>
      </c>
      <c r="F97" s="19">
        <v>0</v>
      </c>
      <c r="G97" s="19">
        <v>10000</v>
      </c>
      <c r="H97" s="19">
        <v>0</v>
      </c>
      <c r="I97" s="19">
        <v>0</v>
      </c>
      <c r="J97" s="19">
        <v>10000</v>
      </c>
      <c r="K97" s="19">
        <v>0</v>
      </c>
      <c r="L97" t="str">
        <f>VLOOKUP(E97,PFI!A:B,2,0)</f>
        <v>recherche</v>
      </c>
    </row>
    <row r="98" spans="1:12" hidden="1">
      <c r="A98" s="18" t="s">
        <v>26</v>
      </c>
      <c r="B98" s="18" t="s">
        <v>107</v>
      </c>
      <c r="C98" s="18" t="s">
        <v>18</v>
      </c>
      <c r="D98" s="18" t="s">
        <v>27</v>
      </c>
      <c r="E98" s="18" t="s">
        <v>158</v>
      </c>
      <c r="F98" s="19">
        <v>0</v>
      </c>
      <c r="G98" s="19">
        <v>1593.75</v>
      </c>
      <c r="H98" s="19">
        <v>0</v>
      </c>
      <c r="I98" s="19">
        <v>0</v>
      </c>
      <c r="J98" s="19">
        <v>1593.75</v>
      </c>
      <c r="K98" s="19">
        <v>0</v>
      </c>
      <c r="L98" t="str">
        <f>VLOOKUP(E98,PFI!A:B,2,0)</f>
        <v>recherche</v>
      </c>
    </row>
    <row r="99" spans="1:12" hidden="1">
      <c r="A99" s="18" t="s">
        <v>26</v>
      </c>
      <c r="B99" s="18" t="s">
        <v>107</v>
      </c>
      <c r="C99" s="18" t="s">
        <v>18</v>
      </c>
      <c r="D99" s="18" t="s">
        <v>27</v>
      </c>
      <c r="E99" s="18" t="s">
        <v>325</v>
      </c>
      <c r="F99" s="19">
        <v>0</v>
      </c>
      <c r="G99" s="19">
        <v>1580</v>
      </c>
      <c r="H99" s="19">
        <v>0</v>
      </c>
      <c r="I99" s="19">
        <v>0</v>
      </c>
      <c r="J99" s="19">
        <v>1580</v>
      </c>
      <c r="K99" s="19">
        <v>0</v>
      </c>
      <c r="L99" t="str">
        <f>VLOOKUP(E99,PFI!A:B,2,0)</f>
        <v>recherche</v>
      </c>
    </row>
    <row r="100" spans="1:12" hidden="1">
      <c r="A100" s="18" t="s">
        <v>26</v>
      </c>
      <c r="B100" s="18" t="s">
        <v>107</v>
      </c>
      <c r="C100" s="18" t="s">
        <v>18</v>
      </c>
      <c r="D100" s="18" t="s">
        <v>27</v>
      </c>
      <c r="E100" s="18" t="s">
        <v>352</v>
      </c>
      <c r="F100" s="19">
        <v>0</v>
      </c>
      <c r="G100" s="19">
        <v>8500</v>
      </c>
      <c r="H100" s="19">
        <v>0</v>
      </c>
      <c r="I100" s="19">
        <v>0</v>
      </c>
      <c r="J100" s="19">
        <v>8500</v>
      </c>
      <c r="K100" s="19">
        <v>0</v>
      </c>
      <c r="L100" t="str">
        <f>VLOOKUP(E100,PFI!A:B,2,0)</f>
        <v>recherche</v>
      </c>
    </row>
    <row r="101" spans="1:12" hidden="1">
      <c r="A101" s="18" t="s">
        <v>26</v>
      </c>
      <c r="B101" s="18" t="s">
        <v>107</v>
      </c>
      <c r="C101" s="18" t="s">
        <v>18</v>
      </c>
      <c r="D101" s="18" t="s">
        <v>27</v>
      </c>
      <c r="E101" s="18" t="s">
        <v>739</v>
      </c>
      <c r="F101" s="19">
        <v>0</v>
      </c>
      <c r="G101" s="19">
        <v>20000</v>
      </c>
      <c r="H101" s="19">
        <v>0</v>
      </c>
      <c r="I101" s="19">
        <v>0</v>
      </c>
      <c r="J101" s="19">
        <v>20000</v>
      </c>
      <c r="K101" s="19">
        <v>0</v>
      </c>
      <c r="L101" t="str">
        <f>VLOOKUP(E101,PFI!A:B,2,0)</f>
        <v>recherche</v>
      </c>
    </row>
    <row r="102" spans="1:12" hidden="1">
      <c r="A102" s="18" t="s">
        <v>26</v>
      </c>
      <c r="B102" s="18" t="s">
        <v>107</v>
      </c>
      <c r="C102" s="18" t="s">
        <v>18</v>
      </c>
      <c r="D102" s="18" t="s">
        <v>27</v>
      </c>
      <c r="E102" s="18" t="s">
        <v>891</v>
      </c>
      <c r="F102" s="19">
        <v>0</v>
      </c>
      <c r="G102" s="19">
        <v>33000</v>
      </c>
      <c r="H102" s="19">
        <v>0</v>
      </c>
      <c r="I102" s="19">
        <v>0</v>
      </c>
      <c r="J102" s="19">
        <v>33000</v>
      </c>
      <c r="K102" s="19">
        <v>0</v>
      </c>
      <c r="L102" t="str">
        <f>VLOOKUP(E102,PFI!A:B,2,0)</f>
        <v>recherche</v>
      </c>
    </row>
    <row r="103" spans="1:12" hidden="1">
      <c r="A103" s="18" t="s">
        <v>26</v>
      </c>
      <c r="B103" s="18" t="s">
        <v>107</v>
      </c>
      <c r="C103" s="18" t="s">
        <v>18</v>
      </c>
      <c r="D103" s="18" t="s">
        <v>27</v>
      </c>
      <c r="E103" s="18" t="s">
        <v>740</v>
      </c>
      <c r="F103" s="19">
        <v>0</v>
      </c>
      <c r="G103" s="19">
        <v>2000</v>
      </c>
      <c r="H103" s="19">
        <v>0</v>
      </c>
      <c r="I103" s="19">
        <v>0</v>
      </c>
      <c r="J103" s="19">
        <v>2000</v>
      </c>
      <c r="K103" s="19">
        <v>0</v>
      </c>
      <c r="L103" t="str">
        <f>VLOOKUP(E103,PFI!A:B,2,0)</f>
        <v>recherche</v>
      </c>
    </row>
    <row r="104" spans="1:12" hidden="1">
      <c r="A104" s="18" t="s">
        <v>26</v>
      </c>
      <c r="B104" s="18" t="s">
        <v>107</v>
      </c>
      <c r="C104" s="18" t="s">
        <v>18</v>
      </c>
      <c r="D104" s="18" t="s">
        <v>27</v>
      </c>
      <c r="E104" s="18" t="s">
        <v>892</v>
      </c>
      <c r="F104" s="19">
        <v>0</v>
      </c>
      <c r="G104" s="19">
        <v>16000</v>
      </c>
      <c r="H104" s="19">
        <v>0</v>
      </c>
      <c r="I104" s="19">
        <v>0</v>
      </c>
      <c r="J104" s="19">
        <v>16000</v>
      </c>
      <c r="K104" s="19">
        <v>0</v>
      </c>
      <c r="L104" t="str">
        <f>VLOOKUP(E104,PFI!A:B,2,0)</f>
        <v>recherche</v>
      </c>
    </row>
    <row r="105" spans="1:12" hidden="1">
      <c r="A105" s="18" t="s">
        <v>26</v>
      </c>
      <c r="B105" s="18" t="s">
        <v>107</v>
      </c>
      <c r="C105" s="18" t="s">
        <v>18</v>
      </c>
      <c r="D105" s="18" t="s">
        <v>27</v>
      </c>
      <c r="E105" s="18" t="s">
        <v>18</v>
      </c>
      <c r="F105" s="19">
        <v>0</v>
      </c>
      <c r="G105" s="19">
        <v>10000</v>
      </c>
      <c r="H105" s="19">
        <v>0</v>
      </c>
      <c r="I105" s="19">
        <v>0</v>
      </c>
      <c r="J105" s="19">
        <v>0</v>
      </c>
      <c r="K105" s="19">
        <v>0</v>
      </c>
      <c r="L105" t="e">
        <f>VLOOKUP(E105,PFI!A:B,2,0)</f>
        <v>#N/A</v>
      </c>
    </row>
    <row r="106" spans="1:12" hidden="1">
      <c r="A106" s="18" t="s">
        <v>26</v>
      </c>
      <c r="B106" s="18" t="s">
        <v>107</v>
      </c>
      <c r="C106" s="18" t="s">
        <v>18</v>
      </c>
      <c r="D106" s="18" t="s">
        <v>16</v>
      </c>
      <c r="E106" s="18" t="s">
        <v>160</v>
      </c>
      <c r="F106" s="19">
        <v>0</v>
      </c>
      <c r="G106" s="19">
        <v>1327</v>
      </c>
      <c r="H106" s="19">
        <v>0</v>
      </c>
      <c r="I106" s="19">
        <v>0</v>
      </c>
      <c r="J106" s="19">
        <v>1327</v>
      </c>
      <c r="K106" s="19">
        <v>0</v>
      </c>
      <c r="L106" t="str">
        <f>VLOOKUP(E106,PFI!A:B,2,0)</f>
        <v>recherche</v>
      </c>
    </row>
    <row r="107" spans="1:12" hidden="1">
      <c r="A107" s="18" t="s">
        <v>26</v>
      </c>
      <c r="B107" s="18" t="s">
        <v>107</v>
      </c>
      <c r="C107" s="18" t="s">
        <v>18</v>
      </c>
      <c r="D107" s="18" t="s">
        <v>16</v>
      </c>
      <c r="E107" s="18" t="s">
        <v>362</v>
      </c>
      <c r="F107" s="19">
        <v>0</v>
      </c>
      <c r="G107" s="19">
        <v>16000</v>
      </c>
      <c r="H107" s="19">
        <v>0</v>
      </c>
      <c r="I107" s="19">
        <v>0</v>
      </c>
      <c r="J107" s="19">
        <v>16000</v>
      </c>
      <c r="K107" s="19">
        <v>0</v>
      </c>
      <c r="L107" t="str">
        <f>VLOOKUP(E107,PFI!A:B,2,0)</f>
        <v>recherche</v>
      </c>
    </row>
    <row r="108" spans="1:12" hidden="1">
      <c r="A108" s="18" t="s">
        <v>26</v>
      </c>
      <c r="B108" s="18" t="s">
        <v>107</v>
      </c>
      <c r="C108" s="18" t="s">
        <v>18</v>
      </c>
      <c r="D108" s="18" t="s">
        <v>16</v>
      </c>
      <c r="E108" s="18" t="s">
        <v>893</v>
      </c>
      <c r="F108" s="19">
        <v>0</v>
      </c>
      <c r="G108" s="19">
        <v>3000</v>
      </c>
      <c r="H108" s="19">
        <v>0</v>
      </c>
      <c r="I108" s="19">
        <v>0</v>
      </c>
      <c r="J108" s="19">
        <v>3000</v>
      </c>
      <c r="K108" s="19">
        <v>0</v>
      </c>
      <c r="L108" t="str">
        <f>VLOOKUP(E108,PFI!A:B,2,0)</f>
        <v>recherche</v>
      </c>
    </row>
    <row r="109" spans="1:12" hidden="1">
      <c r="A109" s="18" t="s">
        <v>26</v>
      </c>
      <c r="B109" s="18" t="s">
        <v>107</v>
      </c>
      <c r="C109" s="18" t="s">
        <v>18</v>
      </c>
      <c r="D109" s="18" t="s">
        <v>16</v>
      </c>
      <c r="E109" s="18" t="s">
        <v>741</v>
      </c>
      <c r="F109" s="19">
        <v>0</v>
      </c>
      <c r="G109" s="19">
        <v>17957.16</v>
      </c>
      <c r="H109" s="19">
        <v>0</v>
      </c>
      <c r="I109" s="19">
        <v>0</v>
      </c>
      <c r="J109" s="19">
        <v>17957.16</v>
      </c>
      <c r="K109" s="19">
        <v>0</v>
      </c>
      <c r="L109" t="str">
        <f>VLOOKUP(E109,PFI!A:B,2,0)</f>
        <v>recherche</v>
      </c>
    </row>
    <row r="110" spans="1:12" hidden="1">
      <c r="A110" s="18" t="s">
        <v>26</v>
      </c>
      <c r="B110" s="18" t="s">
        <v>107</v>
      </c>
      <c r="C110" s="18" t="s">
        <v>18</v>
      </c>
      <c r="D110" s="18" t="s">
        <v>13</v>
      </c>
      <c r="E110" s="18" t="s">
        <v>112</v>
      </c>
      <c r="F110" s="19">
        <v>0</v>
      </c>
      <c r="G110" s="19">
        <v>0</v>
      </c>
      <c r="H110" s="19">
        <v>0</v>
      </c>
      <c r="I110" s="19">
        <v>0</v>
      </c>
      <c r="J110" s="19">
        <v>281617.7</v>
      </c>
      <c r="K110" s="19">
        <v>0</v>
      </c>
      <c r="L110" t="str">
        <f>VLOOKUP(E110,PFI!A:B,2,0)</f>
        <v>formation</v>
      </c>
    </row>
    <row r="111" spans="1:12" hidden="1">
      <c r="A111" s="18" t="s">
        <v>26</v>
      </c>
      <c r="B111" s="18" t="s">
        <v>107</v>
      </c>
      <c r="C111" s="18" t="s">
        <v>18</v>
      </c>
      <c r="D111" s="18" t="s">
        <v>13</v>
      </c>
      <c r="E111" s="18" t="s">
        <v>147</v>
      </c>
      <c r="F111" s="19">
        <v>0</v>
      </c>
      <c r="G111" s="19">
        <v>7611.95</v>
      </c>
      <c r="H111" s="19">
        <v>0</v>
      </c>
      <c r="I111" s="19">
        <v>0</v>
      </c>
      <c r="J111" s="19">
        <v>7611.95</v>
      </c>
      <c r="K111" s="19">
        <v>0</v>
      </c>
      <c r="L111" t="str">
        <f>VLOOKUP(E111,PFI!A:B,2,0)</f>
        <v>recherche</v>
      </c>
    </row>
    <row r="112" spans="1:12" hidden="1">
      <c r="A112" s="18" t="s">
        <v>26</v>
      </c>
      <c r="B112" s="18" t="s">
        <v>107</v>
      </c>
      <c r="C112" s="18" t="s">
        <v>18</v>
      </c>
      <c r="D112" s="18" t="s">
        <v>13</v>
      </c>
      <c r="E112" s="18" t="s">
        <v>148</v>
      </c>
      <c r="F112" s="19">
        <v>0</v>
      </c>
      <c r="G112" s="19">
        <v>1000.71</v>
      </c>
      <c r="H112" s="19">
        <v>0</v>
      </c>
      <c r="I112" s="19">
        <v>0</v>
      </c>
      <c r="J112" s="19">
        <v>1000.71</v>
      </c>
      <c r="K112" s="19">
        <v>0</v>
      </c>
      <c r="L112" t="str">
        <f>VLOOKUP(E112,PFI!A:B,2,0)</f>
        <v>recherche</v>
      </c>
    </row>
    <row r="113" spans="1:12" hidden="1">
      <c r="A113" s="18" t="s">
        <v>932</v>
      </c>
      <c r="B113" s="18" t="s">
        <v>107</v>
      </c>
      <c r="C113" s="18" t="s">
        <v>18</v>
      </c>
      <c r="D113" s="18" t="s">
        <v>16</v>
      </c>
      <c r="E113" s="18" t="s">
        <v>18</v>
      </c>
      <c r="F113" s="19">
        <v>0</v>
      </c>
      <c r="G113" s="19">
        <v>9000</v>
      </c>
      <c r="H113" s="19">
        <v>0</v>
      </c>
      <c r="I113" s="19">
        <v>0</v>
      </c>
      <c r="J113" s="19">
        <v>0</v>
      </c>
      <c r="K113" s="19">
        <v>0</v>
      </c>
      <c r="L113" t="e">
        <f>VLOOKUP(E113,PFI!A:B,2,0)</f>
        <v>#N/A</v>
      </c>
    </row>
    <row r="114" spans="1:12" hidden="1">
      <c r="A114" s="18" t="s">
        <v>113</v>
      </c>
      <c r="B114" s="18" t="s">
        <v>107</v>
      </c>
      <c r="C114" s="18" t="s">
        <v>18</v>
      </c>
      <c r="D114" s="18" t="s">
        <v>59</v>
      </c>
      <c r="E114" s="18" t="s">
        <v>353</v>
      </c>
      <c r="F114" s="19">
        <v>0</v>
      </c>
      <c r="G114" s="19">
        <v>10000</v>
      </c>
      <c r="H114" s="19">
        <v>0</v>
      </c>
      <c r="I114" s="19">
        <v>0</v>
      </c>
      <c r="J114" s="19">
        <v>10000</v>
      </c>
      <c r="K114" s="19">
        <v>0</v>
      </c>
      <c r="L114" t="str">
        <f>VLOOKUP(E114,PFI!A:B,2,0)</f>
        <v>recherche</v>
      </c>
    </row>
    <row r="115" spans="1:12" hidden="1">
      <c r="A115" s="18" t="s">
        <v>113</v>
      </c>
      <c r="B115" s="18" t="s">
        <v>107</v>
      </c>
      <c r="C115" s="18" t="s">
        <v>18</v>
      </c>
      <c r="D115" s="18" t="s">
        <v>31</v>
      </c>
      <c r="E115" s="18" t="s">
        <v>161</v>
      </c>
      <c r="F115" s="19">
        <v>0</v>
      </c>
      <c r="G115" s="19">
        <v>14137.51</v>
      </c>
      <c r="H115" s="19">
        <v>0</v>
      </c>
      <c r="I115" s="19">
        <v>0</v>
      </c>
      <c r="J115" s="19">
        <v>14137.51</v>
      </c>
      <c r="K115" s="19">
        <v>0</v>
      </c>
      <c r="L115" t="str">
        <f>VLOOKUP(E115,PFI!A:B,2,0)</f>
        <v>recherche</v>
      </c>
    </row>
    <row r="116" spans="1:12" hidden="1">
      <c r="A116" s="18" t="s">
        <v>113</v>
      </c>
      <c r="B116" s="18" t="s">
        <v>107</v>
      </c>
      <c r="C116" s="18" t="s">
        <v>18</v>
      </c>
      <c r="D116" s="18" t="s">
        <v>31</v>
      </c>
      <c r="E116" s="18" t="s">
        <v>162</v>
      </c>
      <c r="F116" s="19">
        <v>0</v>
      </c>
      <c r="G116" s="19">
        <v>11028.88</v>
      </c>
      <c r="H116" s="19">
        <v>0</v>
      </c>
      <c r="I116" s="19">
        <v>0</v>
      </c>
      <c r="J116" s="19">
        <v>11028.88</v>
      </c>
      <c r="K116" s="19">
        <v>0</v>
      </c>
      <c r="L116" t="str">
        <f>VLOOKUP(E116,PFI!A:B,2,0)</f>
        <v>recherche</v>
      </c>
    </row>
    <row r="117" spans="1:12" hidden="1">
      <c r="A117" s="18" t="s">
        <v>113</v>
      </c>
      <c r="B117" s="18" t="s">
        <v>107</v>
      </c>
      <c r="C117" s="18" t="s">
        <v>18</v>
      </c>
      <c r="D117" s="18" t="s">
        <v>31</v>
      </c>
      <c r="E117" s="18" t="s">
        <v>163</v>
      </c>
      <c r="F117" s="19">
        <v>0</v>
      </c>
      <c r="G117" s="19">
        <v>6655</v>
      </c>
      <c r="H117" s="19">
        <v>0</v>
      </c>
      <c r="I117" s="19">
        <v>0</v>
      </c>
      <c r="J117" s="19">
        <v>6655</v>
      </c>
      <c r="K117" s="19">
        <v>0</v>
      </c>
      <c r="L117" t="str">
        <f>VLOOKUP(E117,PFI!A:B,2,0)</f>
        <v>recherche</v>
      </c>
    </row>
    <row r="118" spans="1:12" hidden="1">
      <c r="A118" s="18" t="s">
        <v>113</v>
      </c>
      <c r="B118" s="18" t="s">
        <v>107</v>
      </c>
      <c r="C118" s="18" t="s">
        <v>18</v>
      </c>
      <c r="D118" s="18" t="s">
        <v>31</v>
      </c>
      <c r="E118" s="18" t="s">
        <v>164</v>
      </c>
      <c r="F118" s="19">
        <v>0</v>
      </c>
      <c r="G118" s="19">
        <v>12594.8</v>
      </c>
      <c r="H118" s="19">
        <v>0</v>
      </c>
      <c r="I118" s="19">
        <v>0</v>
      </c>
      <c r="J118" s="19">
        <v>12594.8</v>
      </c>
      <c r="K118" s="19">
        <v>0</v>
      </c>
      <c r="L118" t="str">
        <f>VLOOKUP(E118,PFI!A:B,2,0)</f>
        <v>recherche</v>
      </c>
    </row>
    <row r="119" spans="1:12" hidden="1">
      <c r="A119" s="18" t="s">
        <v>113</v>
      </c>
      <c r="B119" s="18" t="s">
        <v>107</v>
      </c>
      <c r="C119" s="18" t="s">
        <v>18</v>
      </c>
      <c r="D119" s="18" t="s">
        <v>15</v>
      </c>
      <c r="E119" s="18" t="s">
        <v>165</v>
      </c>
      <c r="F119" s="19">
        <v>0</v>
      </c>
      <c r="G119" s="19">
        <v>25621.55</v>
      </c>
      <c r="H119" s="19">
        <v>0</v>
      </c>
      <c r="I119" s="19">
        <v>0</v>
      </c>
      <c r="J119" s="19">
        <v>25621.55</v>
      </c>
      <c r="K119" s="19">
        <v>0</v>
      </c>
      <c r="L119" t="str">
        <f>VLOOKUP(E119,PFI!A:B,2,0)</f>
        <v>recherche</v>
      </c>
    </row>
    <row r="120" spans="1:12" hidden="1">
      <c r="A120" s="18" t="s">
        <v>113</v>
      </c>
      <c r="B120" s="18" t="s">
        <v>107</v>
      </c>
      <c r="C120" s="18" t="s">
        <v>18</v>
      </c>
      <c r="D120" s="18" t="s">
        <v>15</v>
      </c>
      <c r="E120" s="18" t="s">
        <v>115</v>
      </c>
      <c r="F120" s="19">
        <v>0</v>
      </c>
      <c r="G120" s="19">
        <v>20070.34</v>
      </c>
      <c r="H120" s="19">
        <v>0</v>
      </c>
      <c r="I120" s="19">
        <v>0</v>
      </c>
      <c r="J120" s="19">
        <v>20070.34</v>
      </c>
      <c r="K120" s="19">
        <v>0</v>
      </c>
      <c r="L120" t="str">
        <f>VLOOKUP(E120,PFI!A:B,2,0)</f>
        <v>recherche</v>
      </c>
    </row>
    <row r="121" spans="1:12" hidden="1">
      <c r="A121" s="18" t="s">
        <v>113</v>
      </c>
      <c r="B121" s="18" t="s">
        <v>107</v>
      </c>
      <c r="C121" s="18" t="s">
        <v>18</v>
      </c>
      <c r="D121" s="18" t="s">
        <v>15</v>
      </c>
      <c r="E121" s="18" t="s">
        <v>164</v>
      </c>
      <c r="F121" s="19">
        <v>0</v>
      </c>
      <c r="G121" s="19">
        <v>6070.65</v>
      </c>
      <c r="H121" s="19">
        <v>0</v>
      </c>
      <c r="I121" s="19">
        <v>0</v>
      </c>
      <c r="J121" s="19">
        <v>6070.65</v>
      </c>
      <c r="K121" s="19">
        <v>0</v>
      </c>
      <c r="L121" t="str">
        <f>VLOOKUP(E121,PFI!A:B,2,0)</f>
        <v>recherche</v>
      </c>
    </row>
    <row r="122" spans="1:12" hidden="1">
      <c r="A122" s="18" t="s">
        <v>113</v>
      </c>
      <c r="B122" s="18" t="s">
        <v>107</v>
      </c>
      <c r="C122" s="18" t="s">
        <v>18</v>
      </c>
      <c r="D122" s="18" t="s">
        <v>15</v>
      </c>
      <c r="E122" s="18" t="s">
        <v>167</v>
      </c>
      <c r="F122" s="19">
        <v>0</v>
      </c>
      <c r="G122" s="19">
        <v>1000</v>
      </c>
      <c r="H122" s="19">
        <v>0</v>
      </c>
      <c r="I122" s="19">
        <v>0</v>
      </c>
      <c r="J122" s="19">
        <v>1000</v>
      </c>
      <c r="K122" s="19">
        <v>0</v>
      </c>
      <c r="L122" t="str">
        <f>VLOOKUP(E122,PFI!A:B,2,0)</f>
        <v>recherche</v>
      </c>
    </row>
    <row r="123" spans="1:12" hidden="1">
      <c r="A123" s="18" t="s">
        <v>113</v>
      </c>
      <c r="B123" s="18" t="s">
        <v>107</v>
      </c>
      <c r="C123" s="18" t="s">
        <v>18</v>
      </c>
      <c r="D123" s="18" t="s">
        <v>15</v>
      </c>
      <c r="E123" s="18" t="s">
        <v>326</v>
      </c>
      <c r="F123" s="19">
        <v>0</v>
      </c>
      <c r="G123" s="19">
        <v>1200</v>
      </c>
      <c r="H123" s="19">
        <v>0</v>
      </c>
      <c r="I123" s="19">
        <v>0</v>
      </c>
      <c r="J123" s="19">
        <v>1200</v>
      </c>
      <c r="K123" s="19">
        <v>0</v>
      </c>
      <c r="L123" t="str">
        <f>VLOOKUP(E123,PFI!A:B,2,0)</f>
        <v>recherche</v>
      </c>
    </row>
    <row r="124" spans="1:12" hidden="1">
      <c r="A124" s="18" t="s">
        <v>113</v>
      </c>
      <c r="B124" s="18" t="s">
        <v>107</v>
      </c>
      <c r="C124" s="18" t="s">
        <v>18</v>
      </c>
      <c r="D124" s="18" t="s">
        <v>15</v>
      </c>
      <c r="E124" s="18" t="s">
        <v>742</v>
      </c>
      <c r="F124" s="19">
        <v>0</v>
      </c>
      <c r="G124" s="19">
        <v>25800</v>
      </c>
      <c r="H124" s="19">
        <v>0</v>
      </c>
      <c r="I124" s="19">
        <v>0</v>
      </c>
      <c r="J124" s="19">
        <v>25800</v>
      </c>
      <c r="K124" s="19">
        <v>0</v>
      </c>
      <c r="L124" t="str">
        <f>VLOOKUP(E124,PFI!A:B,2,0)</f>
        <v>recherche</v>
      </c>
    </row>
    <row r="125" spans="1:12" hidden="1">
      <c r="A125" s="18" t="s">
        <v>113</v>
      </c>
      <c r="B125" s="18" t="s">
        <v>107</v>
      </c>
      <c r="C125" s="18" t="s">
        <v>18</v>
      </c>
      <c r="D125" s="18" t="s">
        <v>15</v>
      </c>
      <c r="E125" s="18" t="s">
        <v>168</v>
      </c>
      <c r="F125" s="19">
        <v>0</v>
      </c>
      <c r="G125" s="19">
        <v>73499.399999999994</v>
      </c>
      <c r="H125" s="19">
        <v>0</v>
      </c>
      <c r="I125" s="19">
        <v>0</v>
      </c>
      <c r="J125" s="19">
        <v>73499.399999999994</v>
      </c>
      <c r="K125" s="19">
        <v>0</v>
      </c>
      <c r="L125" t="str">
        <f>VLOOKUP(E125,PFI!A:B,2,0)</f>
        <v>recherche</v>
      </c>
    </row>
    <row r="126" spans="1:12" hidden="1">
      <c r="A126" s="18" t="s">
        <v>113</v>
      </c>
      <c r="B126" s="18" t="s">
        <v>107</v>
      </c>
      <c r="C126" s="18" t="s">
        <v>18</v>
      </c>
      <c r="D126" s="18" t="s">
        <v>15</v>
      </c>
      <c r="E126" s="18" t="s">
        <v>894</v>
      </c>
      <c r="F126" s="19">
        <v>0</v>
      </c>
      <c r="G126" s="19">
        <v>2000</v>
      </c>
      <c r="H126" s="19">
        <v>0</v>
      </c>
      <c r="I126" s="19">
        <v>0</v>
      </c>
      <c r="J126" s="19">
        <v>2000</v>
      </c>
      <c r="K126" s="19">
        <v>0</v>
      </c>
      <c r="L126" t="str">
        <f>VLOOKUP(E126,PFI!A:B,2,0)</f>
        <v>recherche</v>
      </c>
    </row>
    <row r="127" spans="1:12" hidden="1">
      <c r="A127" s="18" t="s">
        <v>113</v>
      </c>
      <c r="B127" s="18" t="s">
        <v>107</v>
      </c>
      <c r="C127" s="18" t="s">
        <v>18</v>
      </c>
      <c r="D127" s="18" t="s">
        <v>15</v>
      </c>
      <c r="E127" s="18" t="s">
        <v>895</v>
      </c>
      <c r="F127" s="19">
        <v>0</v>
      </c>
      <c r="G127" s="19">
        <v>2500</v>
      </c>
      <c r="H127" s="19">
        <v>0</v>
      </c>
      <c r="I127" s="19">
        <v>0</v>
      </c>
      <c r="J127" s="19">
        <v>2500</v>
      </c>
      <c r="K127" s="19">
        <v>0</v>
      </c>
      <c r="L127" t="str">
        <f>VLOOKUP(E127,PFI!A:B,2,0)</f>
        <v>recherche</v>
      </c>
    </row>
    <row r="128" spans="1:12" hidden="1">
      <c r="A128" s="18" t="s">
        <v>113</v>
      </c>
      <c r="B128" s="18" t="s">
        <v>107</v>
      </c>
      <c r="C128" s="18" t="s">
        <v>18</v>
      </c>
      <c r="D128" s="18" t="s">
        <v>15</v>
      </c>
      <c r="E128" s="18" t="s">
        <v>896</v>
      </c>
      <c r="F128" s="19">
        <v>0</v>
      </c>
      <c r="G128" s="19">
        <v>2000</v>
      </c>
      <c r="H128" s="19">
        <v>0</v>
      </c>
      <c r="I128" s="19">
        <v>0</v>
      </c>
      <c r="J128" s="19">
        <v>2000</v>
      </c>
      <c r="K128" s="19">
        <v>0</v>
      </c>
      <c r="L128" t="str">
        <f>VLOOKUP(E128,PFI!A:B,2,0)</f>
        <v>recherche</v>
      </c>
    </row>
    <row r="129" spans="1:12" hidden="1">
      <c r="A129" s="18" t="s">
        <v>113</v>
      </c>
      <c r="B129" s="18" t="s">
        <v>107</v>
      </c>
      <c r="C129" s="18" t="s">
        <v>18</v>
      </c>
      <c r="D129" s="18" t="s">
        <v>15</v>
      </c>
      <c r="E129" s="18" t="s">
        <v>744</v>
      </c>
      <c r="F129" s="19">
        <v>0</v>
      </c>
      <c r="G129" s="19">
        <v>87403.04</v>
      </c>
      <c r="H129" s="19">
        <v>0</v>
      </c>
      <c r="I129" s="19">
        <v>0</v>
      </c>
      <c r="J129" s="19">
        <v>87403.04</v>
      </c>
      <c r="K129" s="19">
        <v>0</v>
      </c>
      <c r="L129" t="str">
        <f>VLOOKUP(E129,PFI!A:B,2,0)</f>
        <v>recherche</v>
      </c>
    </row>
    <row r="130" spans="1:12" hidden="1">
      <c r="A130" s="18" t="s">
        <v>113</v>
      </c>
      <c r="B130" s="18" t="s">
        <v>107</v>
      </c>
      <c r="C130" s="18" t="s">
        <v>18</v>
      </c>
      <c r="D130" s="18" t="s">
        <v>15</v>
      </c>
      <c r="E130" s="18" t="s">
        <v>169</v>
      </c>
      <c r="F130" s="19">
        <v>0</v>
      </c>
      <c r="G130" s="19">
        <v>15000</v>
      </c>
      <c r="H130" s="19">
        <v>0</v>
      </c>
      <c r="I130" s="19">
        <v>0</v>
      </c>
      <c r="J130" s="19">
        <v>15000</v>
      </c>
      <c r="K130" s="19">
        <v>0</v>
      </c>
      <c r="L130" t="str">
        <f>VLOOKUP(E130,PFI!A:B,2,0)</f>
        <v>recherche</v>
      </c>
    </row>
    <row r="131" spans="1:12" hidden="1">
      <c r="A131" s="18" t="s">
        <v>113</v>
      </c>
      <c r="B131" s="18" t="s">
        <v>107</v>
      </c>
      <c r="C131" s="18" t="s">
        <v>18</v>
      </c>
      <c r="D131" s="18" t="s">
        <v>16</v>
      </c>
      <c r="E131" s="18" t="s">
        <v>897</v>
      </c>
      <c r="F131" s="19">
        <v>0</v>
      </c>
      <c r="G131" s="19">
        <v>8750</v>
      </c>
      <c r="H131" s="19">
        <v>0</v>
      </c>
      <c r="I131" s="19">
        <v>0</v>
      </c>
      <c r="J131" s="19">
        <v>8750</v>
      </c>
      <c r="K131" s="19">
        <v>0</v>
      </c>
      <c r="L131" t="str">
        <f>VLOOKUP(E131,PFI!A:B,2,0)</f>
        <v>recherche</v>
      </c>
    </row>
    <row r="132" spans="1:12" hidden="1">
      <c r="A132" s="18" t="s">
        <v>113</v>
      </c>
      <c r="B132" s="18" t="s">
        <v>107</v>
      </c>
      <c r="C132" s="18" t="s">
        <v>18</v>
      </c>
      <c r="D132" s="18" t="s">
        <v>16</v>
      </c>
      <c r="E132" s="18" t="s">
        <v>743</v>
      </c>
      <c r="F132" s="19">
        <v>0</v>
      </c>
      <c r="G132" s="19">
        <v>4000</v>
      </c>
      <c r="H132" s="19">
        <v>0</v>
      </c>
      <c r="I132" s="19">
        <v>0</v>
      </c>
      <c r="J132" s="19">
        <v>4000</v>
      </c>
      <c r="K132" s="19">
        <v>0</v>
      </c>
      <c r="L132" t="str">
        <f>VLOOKUP(E132,PFI!A:B,2,0)</f>
        <v>recherche</v>
      </c>
    </row>
    <row r="133" spans="1:12" hidden="1">
      <c r="A133" s="18" t="s">
        <v>113</v>
      </c>
      <c r="B133" s="18" t="s">
        <v>107</v>
      </c>
      <c r="C133" s="18" t="s">
        <v>18</v>
      </c>
      <c r="D133" s="18" t="s">
        <v>13</v>
      </c>
      <c r="E133" s="18" t="s">
        <v>166</v>
      </c>
      <c r="F133" s="19">
        <v>0</v>
      </c>
      <c r="G133" s="19">
        <v>10574.14</v>
      </c>
      <c r="H133" s="19">
        <v>0</v>
      </c>
      <c r="I133" s="19">
        <v>0</v>
      </c>
      <c r="J133" s="19">
        <v>10574.14</v>
      </c>
      <c r="K133" s="19">
        <v>0</v>
      </c>
      <c r="L133" t="str">
        <f>VLOOKUP(E133,PFI!A:B,2,0)</f>
        <v>recherche</v>
      </c>
    </row>
    <row r="134" spans="1:12" hidden="1">
      <c r="A134" s="18" t="s">
        <v>29</v>
      </c>
      <c r="B134" s="18" t="s">
        <v>107</v>
      </c>
      <c r="C134" s="18" t="s">
        <v>18</v>
      </c>
      <c r="D134" s="18" t="s">
        <v>59</v>
      </c>
      <c r="E134" s="18" t="s">
        <v>745</v>
      </c>
      <c r="F134" s="19">
        <v>0</v>
      </c>
      <c r="G134" s="19">
        <v>40000</v>
      </c>
      <c r="H134" s="19">
        <v>0</v>
      </c>
      <c r="I134" s="19">
        <v>0</v>
      </c>
      <c r="J134" s="19">
        <v>40000</v>
      </c>
      <c r="K134" s="19">
        <v>0</v>
      </c>
      <c r="L134" t="str">
        <f>VLOOKUP(E134,PFI!A:B,2,0)</f>
        <v>recherche</v>
      </c>
    </row>
    <row r="135" spans="1:12" hidden="1">
      <c r="A135" s="18" t="s">
        <v>29</v>
      </c>
      <c r="B135" s="18" t="s">
        <v>107</v>
      </c>
      <c r="C135" s="18" t="s">
        <v>18</v>
      </c>
      <c r="D135" s="18" t="s">
        <v>31</v>
      </c>
      <c r="E135" s="18" t="s">
        <v>170</v>
      </c>
      <c r="F135" s="19">
        <v>0</v>
      </c>
      <c r="G135" s="19">
        <v>5365.4</v>
      </c>
      <c r="H135" s="19">
        <v>0</v>
      </c>
      <c r="I135" s="19">
        <v>0</v>
      </c>
      <c r="J135" s="19">
        <v>5365.4</v>
      </c>
      <c r="K135" s="19">
        <v>0</v>
      </c>
      <c r="L135" t="str">
        <f>VLOOKUP(E135,PFI!A:B,2,0)</f>
        <v>recherche</v>
      </c>
    </row>
    <row r="136" spans="1:12" hidden="1">
      <c r="A136" s="18" t="s">
        <v>29</v>
      </c>
      <c r="B136" s="18" t="s">
        <v>107</v>
      </c>
      <c r="C136" s="18" t="s">
        <v>18</v>
      </c>
      <c r="D136" s="18" t="s">
        <v>15</v>
      </c>
      <c r="E136" s="18" t="s">
        <v>171</v>
      </c>
      <c r="F136" s="19">
        <v>0</v>
      </c>
      <c r="G136" s="19">
        <v>43540.11</v>
      </c>
      <c r="H136" s="19">
        <v>0</v>
      </c>
      <c r="I136" s="19">
        <v>0</v>
      </c>
      <c r="J136" s="19">
        <v>43540.11</v>
      </c>
      <c r="K136" s="19">
        <v>0</v>
      </c>
      <c r="L136" t="str">
        <f>VLOOKUP(E136,PFI!A:B,2,0)</f>
        <v>recherche</v>
      </c>
    </row>
    <row r="137" spans="1:12" hidden="1">
      <c r="A137" s="18" t="s">
        <v>29</v>
      </c>
      <c r="B137" s="18" t="s">
        <v>107</v>
      </c>
      <c r="C137" s="18" t="s">
        <v>18</v>
      </c>
      <c r="D137" s="18" t="s">
        <v>15</v>
      </c>
      <c r="E137" s="18" t="s">
        <v>179</v>
      </c>
      <c r="F137" s="19">
        <v>0</v>
      </c>
      <c r="G137" s="19">
        <v>7000</v>
      </c>
      <c r="H137" s="19">
        <v>0</v>
      </c>
      <c r="I137" s="19">
        <v>0</v>
      </c>
      <c r="J137" s="19">
        <v>7000</v>
      </c>
      <c r="K137" s="19">
        <v>0</v>
      </c>
      <c r="L137" t="str">
        <f>VLOOKUP(E137,PFI!A:B,2,0)</f>
        <v>formation</v>
      </c>
    </row>
    <row r="138" spans="1:12" hidden="1">
      <c r="A138" s="18" t="s">
        <v>29</v>
      </c>
      <c r="B138" s="18" t="s">
        <v>107</v>
      </c>
      <c r="C138" s="18" t="s">
        <v>18</v>
      </c>
      <c r="D138" s="18" t="s">
        <v>15</v>
      </c>
      <c r="E138" s="18" t="s">
        <v>172</v>
      </c>
      <c r="F138" s="19">
        <v>0</v>
      </c>
      <c r="G138" s="19">
        <v>12598.2</v>
      </c>
      <c r="H138" s="19">
        <v>0</v>
      </c>
      <c r="I138" s="19">
        <v>0</v>
      </c>
      <c r="J138" s="19">
        <v>12598.2</v>
      </c>
      <c r="K138" s="19">
        <v>0</v>
      </c>
      <c r="L138" t="str">
        <f>VLOOKUP(E138,PFI!A:B,2,0)</f>
        <v>recherche</v>
      </c>
    </row>
    <row r="139" spans="1:12" hidden="1">
      <c r="A139" s="18" t="s">
        <v>29</v>
      </c>
      <c r="B139" s="18" t="s">
        <v>107</v>
      </c>
      <c r="C139" s="18" t="s">
        <v>18</v>
      </c>
      <c r="D139" s="18" t="s">
        <v>15</v>
      </c>
      <c r="E139" s="18" t="s">
        <v>173</v>
      </c>
      <c r="F139" s="19">
        <v>0</v>
      </c>
      <c r="G139" s="19">
        <v>16532.830000000002</v>
      </c>
      <c r="H139" s="19">
        <v>0</v>
      </c>
      <c r="I139" s="19">
        <v>0</v>
      </c>
      <c r="J139" s="19">
        <v>16532.830000000002</v>
      </c>
      <c r="K139" s="19">
        <v>0</v>
      </c>
      <c r="L139" t="str">
        <f>VLOOKUP(E139,PFI!A:B,2,0)</f>
        <v>recherche</v>
      </c>
    </row>
    <row r="140" spans="1:12" hidden="1">
      <c r="A140" s="18" t="s">
        <v>29</v>
      </c>
      <c r="B140" s="18" t="s">
        <v>107</v>
      </c>
      <c r="C140" s="18" t="s">
        <v>18</v>
      </c>
      <c r="D140" s="18" t="s">
        <v>15</v>
      </c>
      <c r="E140" s="18" t="s">
        <v>174</v>
      </c>
      <c r="F140" s="19">
        <v>0</v>
      </c>
      <c r="G140" s="19">
        <v>2919</v>
      </c>
      <c r="H140" s="19">
        <v>0</v>
      </c>
      <c r="I140" s="19">
        <v>0</v>
      </c>
      <c r="J140" s="19">
        <v>2919</v>
      </c>
      <c r="K140" s="19">
        <v>0</v>
      </c>
      <c r="L140" t="str">
        <f>VLOOKUP(E140,PFI!A:B,2,0)</f>
        <v>recherche</v>
      </c>
    </row>
    <row r="141" spans="1:12" hidden="1">
      <c r="A141" s="18" t="s">
        <v>29</v>
      </c>
      <c r="B141" s="18" t="s">
        <v>107</v>
      </c>
      <c r="C141" s="18" t="s">
        <v>18</v>
      </c>
      <c r="D141" s="18" t="s">
        <v>15</v>
      </c>
      <c r="E141" s="18" t="s">
        <v>175</v>
      </c>
      <c r="F141" s="19">
        <v>0</v>
      </c>
      <c r="G141" s="19">
        <v>15302.22</v>
      </c>
      <c r="H141" s="19">
        <v>0</v>
      </c>
      <c r="I141" s="19">
        <v>0</v>
      </c>
      <c r="J141" s="19">
        <v>15302.22</v>
      </c>
      <c r="K141" s="19">
        <v>0</v>
      </c>
      <c r="L141" t="str">
        <f>VLOOKUP(E141,PFI!A:B,2,0)</f>
        <v>recherche</v>
      </c>
    </row>
    <row r="142" spans="1:12" hidden="1">
      <c r="A142" s="18" t="s">
        <v>29</v>
      </c>
      <c r="B142" s="18" t="s">
        <v>107</v>
      </c>
      <c r="C142" s="18" t="s">
        <v>18</v>
      </c>
      <c r="D142" s="18" t="s">
        <v>15</v>
      </c>
      <c r="E142" s="18" t="s">
        <v>177</v>
      </c>
      <c r="F142" s="19">
        <v>0</v>
      </c>
      <c r="G142" s="19">
        <v>10000</v>
      </c>
      <c r="H142" s="19">
        <v>0</v>
      </c>
      <c r="I142" s="19">
        <v>0</v>
      </c>
      <c r="J142" s="19">
        <v>10000</v>
      </c>
      <c r="K142" s="19">
        <v>0</v>
      </c>
      <c r="L142" t="str">
        <f>VLOOKUP(E142,PFI!A:B,2,0)</f>
        <v>recherche</v>
      </c>
    </row>
    <row r="143" spans="1:12" hidden="1">
      <c r="A143" s="18" t="s">
        <v>29</v>
      </c>
      <c r="B143" s="18" t="s">
        <v>107</v>
      </c>
      <c r="C143" s="18" t="s">
        <v>18</v>
      </c>
      <c r="D143" s="18" t="s">
        <v>15</v>
      </c>
      <c r="E143" s="18" t="s">
        <v>178</v>
      </c>
      <c r="F143" s="19">
        <v>0</v>
      </c>
      <c r="G143" s="19">
        <v>15000</v>
      </c>
      <c r="H143" s="19">
        <v>0</v>
      </c>
      <c r="I143" s="19">
        <v>0</v>
      </c>
      <c r="J143" s="19">
        <v>15000</v>
      </c>
      <c r="K143" s="19">
        <v>0</v>
      </c>
      <c r="L143" t="str">
        <f>VLOOKUP(E143,PFI!A:B,2,0)</f>
        <v>recherche</v>
      </c>
    </row>
    <row r="144" spans="1:12" hidden="1">
      <c r="A144" s="18" t="s">
        <v>29</v>
      </c>
      <c r="B144" s="18" t="s">
        <v>107</v>
      </c>
      <c r="C144" s="18" t="s">
        <v>18</v>
      </c>
      <c r="D144" s="18" t="s">
        <v>15</v>
      </c>
      <c r="E144" s="18" t="s">
        <v>746</v>
      </c>
      <c r="F144" s="19">
        <v>0</v>
      </c>
      <c r="G144" s="19">
        <v>15000</v>
      </c>
      <c r="H144" s="19">
        <v>0</v>
      </c>
      <c r="I144" s="19">
        <v>0</v>
      </c>
      <c r="J144" s="19">
        <v>15000</v>
      </c>
      <c r="K144" s="19">
        <v>0</v>
      </c>
      <c r="L144" t="str">
        <f>VLOOKUP(E144,PFI!A:B,2,0)</f>
        <v>recherche</v>
      </c>
    </row>
    <row r="145" spans="1:12" hidden="1">
      <c r="A145" s="18" t="s">
        <v>29</v>
      </c>
      <c r="B145" s="18" t="s">
        <v>107</v>
      </c>
      <c r="C145" s="18" t="s">
        <v>18</v>
      </c>
      <c r="D145" s="18" t="s">
        <v>16</v>
      </c>
      <c r="E145" s="18" t="s">
        <v>176</v>
      </c>
      <c r="F145" s="19">
        <v>0</v>
      </c>
      <c r="G145" s="19">
        <v>3367</v>
      </c>
      <c r="H145" s="19">
        <v>0</v>
      </c>
      <c r="I145" s="19">
        <v>0</v>
      </c>
      <c r="J145" s="19">
        <v>3367</v>
      </c>
      <c r="K145" s="19">
        <v>0</v>
      </c>
      <c r="L145" t="str">
        <f>VLOOKUP(E145,PFI!A:B,2,0)</f>
        <v>recherche</v>
      </c>
    </row>
    <row r="146" spans="1:12" hidden="1">
      <c r="A146" s="18" t="s">
        <v>29</v>
      </c>
      <c r="B146" s="18" t="s">
        <v>107</v>
      </c>
      <c r="C146" s="18" t="s">
        <v>18</v>
      </c>
      <c r="D146" s="18" t="s">
        <v>16</v>
      </c>
      <c r="E146" s="18" t="s">
        <v>180</v>
      </c>
      <c r="F146" s="19">
        <v>0</v>
      </c>
      <c r="G146" s="19">
        <v>18350</v>
      </c>
      <c r="H146" s="19">
        <v>0</v>
      </c>
      <c r="I146" s="19">
        <v>0</v>
      </c>
      <c r="J146" s="19">
        <v>18350</v>
      </c>
      <c r="K146" s="19">
        <v>0</v>
      </c>
      <c r="L146" t="str">
        <f>VLOOKUP(E146,PFI!A:B,2,0)</f>
        <v>recherche</v>
      </c>
    </row>
    <row r="147" spans="1:12" hidden="1">
      <c r="A147" s="18" t="s">
        <v>29</v>
      </c>
      <c r="B147" s="18" t="s">
        <v>107</v>
      </c>
      <c r="C147" s="18" t="s">
        <v>18</v>
      </c>
      <c r="D147" s="18" t="s">
        <v>16</v>
      </c>
      <c r="E147" s="18" t="s">
        <v>181</v>
      </c>
      <c r="F147" s="19">
        <v>0</v>
      </c>
      <c r="G147" s="19">
        <v>13350</v>
      </c>
      <c r="H147" s="19">
        <v>0</v>
      </c>
      <c r="I147" s="19">
        <v>0</v>
      </c>
      <c r="J147" s="19">
        <v>13350</v>
      </c>
      <c r="K147" s="19">
        <v>0</v>
      </c>
      <c r="L147" t="str">
        <f>VLOOKUP(E147,PFI!A:B,2,0)</f>
        <v>recherche</v>
      </c>
    </row>
    <row r="148" spans="1:12" hidden="1">
      <c r="A148" s="18" t="s">
        <v>29</v>
      </c>
      <c r="B148" s="18" t="s">
        <v>107</v>
      </c>
      <c r="C148" s="18" t="s">
        <v>18</v>
      </c>
      <c r="D148" s="18" t="s">
        <v>16</v>
      </c>
      <c r="E148" s="18" t="s">
        <v>747</v>
      </c>
      <c r="F148" s="19">
        <v>0</v>
      </c>
      <c r="G148" s="19">
        <v>3000</v>
      </c>
      <c r="H148" s="19">
        <v>0</v>
      </c>
      <c r="I148" s="19">
        <v>0</v>
      </c>
      <c r="J148" s="19">
        <v>3000</v>
      </c>
      <c r="K148" s="19">
        <v>0</v>
      </c>
      <c r="L148" t="str">
        <f>VLOOKUP(E148,PFI!A:B,2,0)</f>
        <v>recherche</v>
      </c>
    </row>
    <row r="149" spans="1:12" hidden="1">
      <c r="A149" s="18" t="s">
        <v>183</v>
      </c>
      <c r="B149" s="18" t="s">
        <v>107</v>
      </c>
      <c r="C149" s="18" t="s">
        <v>18</v>
      </c>
      <c r="D149" s="18" t="s">
        <v>15</v>
      </c>
      <c r="E149" s="18" t="s">
        <v>748</v>
      </c>
      <c r="F149" s="19">
        <v>0</v>
      </c>
      <c r="G149" s="19">
        <v>4050</v>
      </c>
      <c r="H149" s="19">
        <v>0</v>
      </c>
      <c r="I149" s="19">
        <v>0</v>
      </c>
      <c r="J149" s="19">
        <v>4050</v>
      </c>
      <c r="K149" s="19">
        <v>0</v>
      </c>
      <c r="L149" t="str">
        <f>VLOOKUP(E149,PFI!A:B,2,0)</f>
        <v>recherche</v>
      </c>
    </row>
    <row r="150" spans="1:12" hidden="1">
      <c r="A150" s="18" t="s">
        <v>183</v>
      </c>
      <c r="B150" s="18" t="s">
        <v>107</v>
      </c>
      <c r="C150" s="18" t="s">
        <v>18</v>
      </c>
      <c r="D150" s="18" t="s">
        <v>15</v>
      </c>
      <c r="E150" s="18" t="s">
        <v>749</v>
      </c>
      <c r="F150" s="19">
        <v>0</v>
      </c>
      <c r="G150" s="19">
        <v>3069</v>
      </c>
      <c r="H150" s="19">
        <v>0</v>
      </c>
      <c r="I150" s="19">
        <v>0</v>
      </c>
      <c r="J150" s="19">
        <v>3069</v>
      </c>
      <c r="K150" s="19">
        <v>0</v>
      </c>
      <c r="L150" t="str">
        <f>VLOOKUP(E150,PFI!A:B,2,0)</f>
        <v>recherche</v>
      </c>
    </row>
    <row r="151" spans="1:12" hidden="1">
      <c r="A151" s="18" t="s">
        <v>183</v>
      </c>
      <c r="B151" s="18" t="s">
        <v>107</v>
      </c>
      <c r="C151" s="18" t="s">
        <v>18</v>
      </c>
      <c r="D151" s="18" t="s">
        <v>15</v>
      </c>
      <c r="E151" s="18" t="s">
        <v>750</v>
      </c>
      <c r="F151" s="19">
        <v>0</v>
      </c>
      <c r="G151" s="19">
        <v>9123</v>
      </c>
      <c r="H151" s="19">
        <v>0</v>
      </c>
      <c r="I151" s="19">
        <v>0</v>
      </c>
      <c r="J151" s="19">
        <v>9123</v>
      </c>
      <c r="K151" s="19">
        <v>0</v>
      </c>
      <c r="L151" t="str">
        <f>VLOOKUP(E151,PFI!A:B,2,0)</f>
        <v>recherche</v>
      </c>
    </row>
    <row r="152" spans="1:12" hidden="1">
      <c r="A152" s="18" t="s">
        <v>183</v>
      </c>
      <c r="B152" s="18" t="s">
        <v>107</v>
      </c>
      <c r="C152" s="18" t="s">
        <v>18</v>
      </c>
      <c r="D152" s="18" t="s">
        <v>16</v>
      </c>
      <c r="E152" s="18" t="s">
        <v>751</v>
      </c>
      <c r="F152" s="19">
        <v>0</v>
      </c>
      <c r="G152" s="19">
        <v>8000</v>
      </c>
      <c r="H152" s="19">
        <v>0</v>
      </c>
      <c r="I152" s="19">
        <v>0</v>
      </c>
      <c r="J152" s="19">
        <v>8000</v>
      </c>
      <c r="K152" s="19">
        <v>0</v>
      </c>
      <c r="L152" t="str">
        <f>VLOOKUP(E152,PFI!A:B,2,0)</f>
        <v>recherche</v>
      </c>
    </row>
    <row r="153" spans="1:12" hidden="1">
      <c r="A153" s="18" t="s">
        <v>183</v>
      </c>
      <c r="B153" s="18" t="s">
        <v>107</v>
      </c>
      <c r="C153" s="18" t="s">
        <v>18</v>
      </c>
      <c r="D153" s="18" t="s">
        <v>16</v>
      </c>
      <c r="E153" s="18" t="s">
        <v>752</v>
      </c>
      <c r="F153" s="19">
        <v>0</v>
      </c>
      <c r="G153" s="19">
        <v>10043</v>
      </c>
      <c r="H153" s="19">
        <v>0</v>
      </c>
      <c r="I153" s="19">
        <v>0</v>
      </c>
      <c r="J153" s="19">
        <v>10043</v>
      </c>
      <c r="K153" s="19">
        <v>0</v>
      </c>
      <c r="L153" t="str">
        <f>VLOOKUP(E153,PFI!A:B,2,0)</f>
        <v>recherche</v>
      </c>
    </row>
    <row r="154" spans="1:12" hidden="1">
      <c r="A154" s="18" t="s">
        <v>1727</v>
      </c>
      <c r="B154" s="18" t="s">
        <v>107</v>
      </c>
      <c r="C154" s="18" t="s">
        <v>18</v>
      </c>
      <c r="D154" s="18" t="s">
        <v>27</v>
      </c>
      <c r="E154" s="18" t="s">
        <v>18</v>
      </c>
      <c r="F154" s="19">
        <v>0</v>
      </c>
      <c r="G154" s="19">
        <v>25000</v>
      </c>
      <c r="H154" s="19">
        <v>0</v>
      </c>
      <c r="I154" s="19">
        <v>0</v>
      </c>
      <c r="J154" s="19">
        <v>0</v>
      </c>
      <c r="K154" s="19">
        <v>0</v>
      </c>
      <c r="L154" t="e">
        <f>VLOOKUP(E154,PFI!A:B,2,0)</f>
        <v>#N/A</v>
      </c>
    </row>
    <row r="155" spans="1:12" hidden="1">
      <c r="A155" s="18" t="s">
        <v>30</v>
      </c>
      <c r="B155" s="18" t="s">
        <v>107</v>
      </c>
      <c r="C155" s="18" t="s">
        <v>18</v>
      </c>
      <c r="D155" s="18" t="s">
        <v>31</v>
      </c>
      <c r="E155" s="18" t="s">
        <v>898</v>
      </c>
      <c r="F155" s="19">
        <v>0</v>
      </c>
      <c r="G155" s="19">
        <v>13938.61</v>
      </c>
      <c r="H155" s="19">
        <v>0</v>
      </c>
      <c r="I155" s="19">
        <v>0</v>
      </c>
      <c r="J155" s="19">
        <v>13938.61</v>
      </c>
      <c r="K155" s="19">
        <v>0</v>
      </c>
      <c r="L155" t="str">
        <f>VLOOKUP(E155,PFI!A:B,2,0)</f>
        <v>recherche</v>
      </c>
    </row>
    <row r="156" spans="1:12" hidden="1">
      <c r="A156" s="18" t="s">
        <v>30</v>
      </c>
      <c r="B156" s="18" t="s">
        <v>107</v>
      </c>
      <c r="C156" s="18" t="s">
        <v>18</v>
      </c>
      <c r="D156" s="18" t="s">
        <v>31</v>
      </c>
      <c r="E156" s="18" t="s">
        <v>316</v>
      </c>
      <c r="F156" s="19">
        <v>0</v>
      </c>
      <c r="G156" s="19">
        <v>13200</v>
      </c>
      <c r="H156" s="19">
        <v>0</v>
      </c>
      <c r="I156" s="19">
        <v>0</v>
      </c>
      <c r="J156" s="19">
        <v>13200</v>
      </c>
      <c r="K156" s="19">
        <v>0</v>
      </c>
      <c r="L156" t="str">
        <f>VLOOKUP(E156,PFI!A:B,2,0)</f>
        <v>recherche</v>
      </c>
    </row>
    <row r="157" spans="1:12" hidden="1">
      <c r="A157" s="18" t="s">
        <v>30</v>
      </c>
      <c r="B157" s="18" t="s">
        <v>107</v>
      </c>
      <c r="C157" s="18" t="s">
        <v>18</v>
      </c>
      <c r="D157" s="18" t="s">
        <v>31</v>
      </c>
      <c r="E157" s="18" t="s">
        <v>184</v>
      </c>
      <c r="F157" s="19">
        <v>0</v>
      </c>
      <c r="G157" s="19">
        <v>14000</v>
      </c>
      <c r="H157" s="19">
        <v>0</v>
      </c>
      <c r="I157" s="19">
        <v>0</v>
      </c>
      <c r="J157" s="19">
        <v>14000</v>
      </c>
      <c r="K157" s="19">
        <v>0</v>
      </c>
      <c r="L157" t="str">
        <f>VLOOKUP(E157,PFI!A:B,2,0)</f>
        <v>recherche</v>
      </c>
    </row>
    <row r="158" spans="1:12" hidden="1">
      <c r="A158" s="18" t="s">
        <v>30</v>
      </c>
      <c r="B158" s="18" t="s">
        <v>107</v>
      </c>
      <c r="C158" s="18" t="s">
        <v>18</v>
      </c>
      <c r="D158" s="18" t="s">
        <v>31</v>
      </c>
      <c r="E158" s="18" t="s">
        <v>185</v>
      </c>
      <c r="F158" s="19">
        <v>0</v>
      </c>
      <c r="G158" s="19">
        <v>29848</v>
      </c>
      <c r="H158" s="19">
        <v>0</v>
      </c>
      <c r="I158" s="19">
        <v>0</v>
      </c>
      <c r="J158" s="19">
        <v>11602.39</v>
      </c>
      <c r="K158" s="19">
        <v>0</v>
      </c>
      <c r="L158" t="str">
        <f>VLOOKUP(E158,PFI!A:B,2,0)</f>
        <v>recherche</v>
      </c>
    </row>
    <row r="159" spans="1:12" hidden="1">
      <c r="A159" s="18" t="s">
        <v>30</v>
      </c>
      <c r="B159" s="18" t="s">
        <v>107</v>
      </c>
      <c r="C159" s="18" t="s">
        <v>18</v>
      </c>
      <c r="D159" s="18" t="s">
        <v>31</v>
      </c>
      <c r="E159" s="18" t="s">
        <v>899</v>
      </c>
      <c r="F159" s="19">
        <v>0</v>
      </c>
      <c r="G159" s="19">
        <v>3250</v>
      </c>
      <c r="H159" s="19">
        <v>0</v>
      </c>
      <c r="I159" s="19">
        <v>0</v>
      </c>
      <c r="J159" s="19">
        <v>3250</v>
      </c>
      <c r="K159" s="19">
        <v>0</v>
      </c>
      <c r="L159" t="str">
        <f>VLOOKUP(E159,PFI!A:B,2,0)</f>
        <v>recherche</v>
      </c>
    </row>
    <row r="160" spans="1:12" hidden="1">
      <c r="A160" s="18" t="s">
        <v>30</v>
      </c>
      <c r="B160" s="18" t="s">
        <v>107</v>
      </c>
      <c r="C160" s="18" t="s">
        <v>18</v>
      </c>
      <c r="D160" s="18" t="s">
        <v>31</v>
      </c>
      <c r="E160" s="18" t="s">
        <v>900</v>
      </c>
      <c r="F160" s="19">
        <v>0</v>
      </c>
      <c r="G160" s="19">
        <v>3600</v>
      </c>
      <c r="H160" s="19">
        <v>0</v>
      </c>
      <c r="I160" s="19">
        <v>0</v>
      </c>
      <c r="J160" s="19">
        <v>3600</v>
      </c>
      <c r="K160" s="19">
        <v>0</v>
      </c>
      <c r="L160" t="str">
        <f>VLOOKUP(E160,PFI!A:B,2,0)</f>
        <v>recherche</v>
      </c>
    </row>
    <row r="161" spans="1:12" hidden="1">
      <c r="A161" s="18" t="s">
        <v>30</v>
      </c>
      <c r="B161" s="18" t="s">
        <v>107</v>
      </c>
      <c r="C161" s="18" t="s">
        <v>18</v>
      </c>
      <c r="D161" s="18" t="s">
        <v>16</v>
      </c>
      <c r="E161" s="18" t="s">
        <v>317</v>
      </c>
      <c r="F161" s="19">
        <v>0</v>
      </c>
      <c r="G161" s="19">
        <v>13000</v>
      </c>
      <c r="H161" s="19">
        <v>0</v>
      </c>
      <c r="I161" s="19">
        <v>0</v>
      </c>
      <c r="J161" s="19">
        <v>13000</v>
      </c>
      <c r="K161" s="19">
        <v>0</v>
      </c>
      <c r="L161" t="str">
        <f>VLOOKUP(E161,PFI!A:B,2,0)</f>
        <v>recherche</v>
      </c>
    </row>
    <row r="162" spans="1:12" hidden="1">
      <c r="A162" s="18" t="s">
        <v>30</v>
      </c>
      <c r="B162" s="18" t="s">
        <v>107</v>
      </c>
      <c r="C162" s="18" t="s">
        <v>18</v>
      </c>
      <c r="D162" s="18" t="s">
        <v>16</v>
      </c>
      <c r="E162" s="18" t="s">
        <v>753</v>
      </c>
      <c r="F162" s="19">
        <v>0</v>
      </c>
      <c r="G162" s="19">
        <v>1500</v>
      </c>
      <c r="H162" s="19">
        <v>0</v>
      </c>
      <c r="I162" s="19">
        <v>0</v>
      </c>
      <c r="J162" s="19">
        <v>1500</v>
      </c>
      <c r="K162" s="19">
        <v>0</v>
      </c>
      <c r="L162" t="str">
        <f>VLOOKUP(E162,PFI!A:B,2,0)</f>
        <v>recherche</v>
      </c>
    </row>
    <row r="163" spans="1:12" hidden="1">
      <c r="A163" s="18" t="s">
        <v>186</v>
      </c>
      <c r="B163" s="18" t="s">
        <v>107</v>
      </c>
      <c r="C163" s="18" t="s">
        <v>18</v>
      </c>
      <c r="D163" s="18" t="s">
        <v>31</v>
      </c>
      <c r="E163" s="18" t="s">
        <v>901</v>
      </c>
      <c r="F163" s="19">
        <v>0</v>
      </c>
      <c r="G163" s="19">
        <v>21843.85</v>
      </c>
      <c r="H163" s="19">
        <v>0</v>
      </c>
      <c r="I163" s="19">
        <v>0</v>
      </c>
      <c r="J163" s="19">
        <v>21843.85</v>
      </c>
      <c r="K163" s="19">
        <v>0</v>
      </c>
      <c r="L163" t="str">
        <f>VLOOKUP(E163,PFI!A:B,2,0)</f>
        <v>recherche</v>
      </c>
    </row>
    <row r="164" spans="1:12" hidden="1">
      <c r="A164" s="18" t="s">
        <v>186</v>
      </c>
      <c r="B164" s="18" t="s">
        <v>107</v>
      </c>
      <c r="C164" s="18" t="s">
        <v>18</v>
      </c>
      <c r="D164" s="18" t="s">
        <v>31</v>
      </c>
      <c r="E164" s="18" t="s">
        <v>1064</v>
      </c>
      <c r="F164" s="19">
        <v>0</v>
      </c>
      <c r="G164" s="19">
        <v>3964.58</v>
      </c>
      <c r="H164" s="19">
        <v>0</v>
      </c>
      <c r="I164" s="19">
        <v>0</v>
      </c>
      <c r="J164" s="19">
        <v>3964.58</v>
      </c>
      <c r="K164" s="19">
        <v>0</v>
      </c>
      <c r="L164" t="str">
        <f>VLOOKUP(E164,PFI!A:B,2,0)</f>
        <v>recherche</v>
      </c>
    </row>
    <row r="165" spans="1:12" hidden="1">
      <c r="A165" s="18" t="s">
        <v>186</v>
      </c>
      <c r="B165" s="18" t="s">
        <v>107</v>
      </c>
      <c r="C165" s="18" t="s">
        <v>18</v>
      </c>
      <c r="D165" s="18" t="s">
        <v>31</v>
      </c>
      <c r="E165" s="18" t="s">
        <v>754</v>
      </c>
      <c r="F165" s="19">
        <v>0</v>
      </c>
      <c r="G165" s="19">
        <v>30000</v>
      </c>
      <c r="H165" s="19">
        <v>0</v>
      </c>
      <c r="I165" s="19">
        <v>0</v>
      </c>
      <c r="J165" s="19">
        <v>30000</v>
      </c>
      <c r="K165" s="19">
        <v>0</v>
      </c>
      <c r="L165" t="str">
        <f>VLOOKUP(E165,PFI!A:B,2,0)</f>
        <v>recherche</v>
      </c>
    </row>
    <row r="166" spans="1:12" hidden="1">
      <c r="A166" s="18" t="s">
        <v>186</v>
      </c>
      <c r="B166" s="18" t="s">
        <v>107</v>
      </c>
      <c r="C166" s="18" t="s">
        <v>18</v>
      </c>
      <c r="D166" s="18" t="s">
        <v>31</v>
      </c>
      <c r="E166" s="18" t="s">
        <v>755</v>
      </c>
      <c r="F166" s="19">
        <v>0</v>
      </c>
      <c r="G166" s="19">
        <v>80090.3</v>
      </c>
      <c r="H166" s="19">
        <v>0</v>
      </c>
      <c r="I166" s="19">
        <v>0</v>
      </c>
      <c r="J166" s="19">
        <v>80090.3</v>
      </c>
      <c r="K166" s="19">
        <v>0</v>
      </c>
      <c r="L166" t="str">
        <f>VLOOKUP(E166,PFI!A:B,2,0)</f>
        <v>recherche</v>
      </c>
    </row>
    <row r="167" spans="1:12" hidden="1">
      <c r="A167" s="18" t="s">
        <v>186</v>
      </c>
      <c r="B167" s="18" t="s">
        <v>107</v>
      </c>
      <c r="C167" s="18" t="s">
        <v>18</v>
      </c>
      <c r="D167" s="18" t="s">
        <v>31</v>
      </c>
      <c r="E167" s="18" t="s">
        <v>756</v>
      </c>
      <c r="F167" s="19">
        <v>0</v>
      </c>
      <c r="G167" s="19">
        <v>3837.51</v>
      </c>
      <c r="H167" s="19">
        <v>0</v>
      </c>
      <c r="I167" s="19">
        <v>0</v>
      </c>
      <c r="J167" s="19">
        <v>3837.51</v>
      </c>
      <c r="K167" s="19">
        <v>0</v>
      </c>
      <c r="L167" t="str">
        <f>VLOOKUP(E167,PFI!A:B,2,0)</f>
        <v>recherche</v>
      </c>
    </row>
    <row r="168" spans="1:12" hidden="1">
      <c r="A168" s="18" t="s">
        <v>1728</v>
      </c>
      <c r="B168" s="18" t="s">
        <v>107</v>
      </c>
      <c r="C168" s="18" t="s">
        <v>18</v>
      </c>
      <c r="D168" s="18" t="s">
        <v>31</v>
      </c>
      <c r="E168" s="18" t="s">
        <v>18</v>
      </c>
      <c r="F168" s="19">
        <v>0</v>
      </c>
      <c r="G168" s="19">
        <v>134000</v>
      </c>
      <c r="H168" s="19">
        <v>0</v>
      </c>
      <c r="I168" s="19">
        <v>0</v>
      </c>
      <c r="J168" s="19">
        <v>0</v>
      </c>
      <c r="K168" s="19">
        <v>0</v>
      </c>
      <c r="L168" t="e">
        <f>VLOOKUP(E168,PFI!A:B,2,0)</f>
        <v>#N/A</v>
      </c>
    </row>
    <row r="169" spans="1:12" hidden="1">
      <c r="A169" s="18" t="s">
        <v>188</v>
      </c>
      <c r="B169" s="18" t="s">
        <v>107</v>
      </c>
      <c r="C169" s="18" t="s">
        <v>18</v>
      </c>
      <c r="D169" s="18" t="s">
        <v>31</v>
      </c>
      <c r="E169" s="18" t="s">
        <v>189</v>
      </c>
      <c r="F169" s="19">
        <v>0</v>
      </c>
      <c r="G169" s="19">
        <v>38590.46</v>
      </c>
      <c r="H169" s="19">
        <v>0</v>
      </c>
      <c r="I169" s="19">
        <v>0</v>
      </c>
      <c r="J169" s="19">
        <v>38590.46</v>
      </c>
      <c r="K169" s="19">
        <v>0</v>
      </c>
      <c r="L169" t="str">
        <f>VLOOKUP(E169,PFI!A:B,2,0)</f>
        <v>recherche</v>
      </c>
    </row>
    <row r="170" spans="1:12" hidden="1">
      <c r="A170" s="18" t="s">
        <v>188</v>
      </c>
      <c r="B170" s="18" t="s">
        <v>107</v>
      </c>
      <c r="C170" s="18" t="s">
        <v>18</v>
      </c>
      <c r="D170" s="18" t="s">
        <v>13</v>
      </c>
      <c r="E170" s="18" t="s">
        <v>190</v>
      </c>
      <c r="F170" s="19">
        <v>0</v>
      </c>
      <c r="G170" s="19">
        <v>1505</v>
      </c>
      <c r="H170" s="19">
        <v>0</v>
      </c>
      <c r="I170" s="19">
        <v>0</v>
      </c>
      <c r="J170" s="19">
        <v>1505</v>
      </c>
      <c r="K170" s="19">
        <v>0</v>
      </c>
      <c r="L170" t="str">
        <f>VLOOKUP(E170,PFI!A:B,2,0)</f>
        <v>recherche</v>
      </c>
    </row>
    <row r="171" spans="1:12" hidden="1">
      <c r="A171" s="18" t="s">
        <v>191</v>
      </c>
      <c r="B171" s="18" t="s">
        <v>107</v>
      </c>
      <c r="C171" s="18" t="s">
        <v>18</v>
      </c>
      <c r="D171" s="18" t="s">
        <v>46</v>
      </c>
      <c r="E171" s="18" t="s">
        <v>757</v>
      </c>
      <c r="F171" s="19">
        <v>0</v>
      </c>
      <c r="G171" s="19">
        <v>12500</v>
      </c>
      <c r="H171" s="19">
        <v>0</v>
      </c>
      <c r="I171" s="19">
        <v>0</v>
      </c>
      <c r="J171" s="19">
        <v>12500</v>
      </c>
      <c r="K171" s="19">
        <v>0</v>
      </c>
      <c r="L171" t="str">
        <f>VLOOKUP(E171,PFI!A:B,2,0)</f>
        <v>recherche</v>
      </c>
    </row>
    <row r="172" spans="1:12" hidden="1">
      <c r="A172" s="18" t="s">
        <v>192</v>
      </c>
      <c r="B172" s="18" t="s">
        <v>107</v>
      </c>
      <c r="C172" s="18" t="s">
        <v>18</v>
      </c>
      <c r="D172" s="18" t="s">
        <v>16</v>
      </c>
      <c r="E172" s="18" t="s">
        <v>194</v>
      </c>
      <c r="F172" s="19">
        <v>0</v>
      </c>
      <c r="G172" s="19">
        <v>42688.19</v>
      </c>
      <c r="H172" s="19">
        <v>0</v>
      </c>
      <c r="I172" s="19">
        <v>0</v>
      </c>
      <c r="J172" s="19">
        <v>42688.19</v>
      </c>
      <c r="K172" s="19">
        <v>0</v>
      </c>
      <c r="L172" t="str">
        <f>VLOOKUP(E172,PFI!A:B,2,0)</f>
        <v>recherche</v>
      </c>
    </row>
    <row r="173" spans="1:12" hidden="1">
      <c r="A173" s="18" t="s">
        <v>196</v>
      </c>
      <c r="B173" s="18" t="s">
        <v>107</v>
      </c>
      <c r="C173" s="18" t="s">
        <v>18</v>
      </c>
      <c r="D173" s="18" t="s">
        <v>59</v>
      </c>
      <c r="E173" s="18" t="s">
        <v>327</v>
      </c>
      <c r="F173" s="19">
        <v>0</v>
      </c>
      <c r="G173" s="19">
        <v>9600</v>
      </c>
      <c r="H173" s="19">
        <v>0</v>
      </c>
      <c r="I173" s="19">
        <v>0</v>
      </c>
      <c r="J173" s="19">
        <v>9600</v>
      </c>
      <c r="K173" s="19">
        <v>0</v>
      </c>
      <c r="L173" t="str">
        <f>VLOOKUP(E173,PFI!A:B,2,0)</f>
        <v>recherche</v>
      </c>
    </row>
    <row r="174" spans="1:12" hidden="1">
      <c r="A174" s="18" t="s">
        <v>196</v>
      </c>
      <c r="B174" s="18" t="s">
        <v>107</v>
      </c>
      <c r="C174" s="18" t="s">
        <v>18</v>
      </c>
      <c r="D174" s="18" t="s">
        <v>59</v>
      </c>
      <c r="E174" s="18" t="s">
        <v>197</v>
      </c>
      <c r="F174" s="19">
        <v>0</v>
      </c>
      <c r="G174" s="19">
        <v>10000</v>
      </c>
      <c r="H174" s="19">
        <v>0</v>
      </c>
      <c r="I174" s="19">
        <v>0</v>
      </c>
      <c r="J174" s="19">
        <v>10000</v>
      </c>
      <c r="K174" s="19">
        <v>0</v>
      </c>
      <c r="L174" t="str">
        <f>VLOOKUP(E174,PFI!A:B,2,0)</f>
        <v>recherche</v>
      </c>
    </row>
    <row r="175" spans="1:12" hidden="1">
      <c r="A175" s="18" t="s">
        <v>196</v>
      </c>
      <c r="B175" s="18" t="s">
        <v>107</v>
      </c>
      <c r="C175" s="18" t="s">
        <v>18</v>
      </c>
      <c r="D175" s="18" t="s">
        <v>59</v>
      </c>
      <c r="E175" s="18" t="s">
        <v>328</v>
      </c>
      <c r="F175" s="19">
        <v>0</v>
      </c>
      <c r="G175" s="19">
        <v>19250</v>
      </c>
      <c r="H175" s="19">
        <v>0</v>
      </c>
      <c r="I175" s="19">
        <v>0</v>
      </c>
      <c r="J175" s="19">
        <v>19250</v>
      </c>
      <c r="K175" s="19">
        <v>0</v>
      </c>
      <c r="L175" t="str">
        <f>VLOOKUP(E175,PFI!A:B,2,0)</f>
        <v>recherche</v>
      </c>
    </row>
    <row r="176" spans="1:12" hidden="1">
      <c r="A176" s="18" t="s">
        <v>196</v>
      </c>
      <c r="B176" s="18" t="s">
        <v>107</v>
      </c>
      <c r="C176" s="18" t="s">
        <v>18</v>
      </c>
      <c r="D176" s="18" t="s">
        <v>59</v>
      </c>
      <c r="E176" s="18" t="s">
        <v>198</v>
      </c>
      <c r="F176" s="19">
        <v>0</v>
      </c>
      <c r="G176" s="19">
        <v>11244.79</v>
      </c>
      <c r="H176" s="19">
        <v>0</v>
      </c>
      <c r="I176" s="19">
        <v>0</v>
      </c>
      <c r="J176" s="19">
        <v>11244.79</v>
      </c>
      <c r="K176" s="19">
        <v>0</v>
      </c>
      <c r="L176" t="str">
        <f>VLOOKUP(E176,PFI!A:B,2,0)</f>
        <v>recherche</v>
      </c>
    </row>
    <row r="177" spans="1:12" hidden="1">
      <c r="A177" s="18" t="s">
        <v>196</v>
      </c>
      <c r="B177" s="18" t="s">
        <v>107</v>
      </c>
      <c r="C177" s="18" t="s">
        <v>18</v>
      </c>
      <c r="D177" s="18" t="s">
        <v>59</v>
      </c>
      <c r="E177" s="18" t="s">
        <v>364</v>
      </c>
      <c r="F177" s="19">
        <v>0</v>
      </c>
      <c r="G177" s="19">
        <v>87836.98</v>
      </c>
      <c r="H177" s="19">
        <v>0</v>
      </c>
      <c r="I177" s="19">
        <v>0</v>
      </c>
      <c r="J177" s="19">
        <v>87836.98</v>
      </c>
      <c r="K177" s="19">
        <v>0</v>
      </c>
      <c r="L177" t="str">
        <f>VLOOKUP(E177,PFI!A:B,2,0)</f>
        <v>recherche</v>
      </c>
    </row>
    <row r="178" spans="1:12" hidden="1">
      <c r="A178" s="18" t="s">
        <v>196</v>
      </c>
      <c r="B178" s="18" t="s">
        <v>107</v>
      </c>
      <c r="C178" s="18" t="s">
        <v>18</v>
      </c>
      <c r="D178" s="18" t="s">
        <v>16</v>
      </c>
      <c r="E178" s="18" t="s">
        <v>758</v>
      </c>
      <c r="F178" s="19">
        <v>0</v>
      </c>
      <c r="G178" s="19">
        <v>4000</v>
      </c>
      <c r="H178" s="19">
        <v>0</v>
      </c>
      <c r="I178" s="19">
        <v>0</v>
      </c>
      <c r="J178" s="19">
        <v>4000</v>
      </c>
      <c r="K178" s="19">
        <v>0</v>
      </c>
      <c r="L178" t="str">
        <f>VLOOKUP(E178,PFI!A:B,2,0)</f>
        <v>recherche</v>
      </c>
    </row>
    <row r="179" spans="1:12" hidden="1">
      <c r="A179" s="18" t="s">
        <v>199</v>
      </c>
      <c r="B179" s="18" t="s">
        <v>107</v>
      </c>
      <c r="C179" s="18" t="s">
        <v>18</v>
      </c>
      <c r="D179" s="18" t="s">
        <v>59</v>
      </c>
      <c r="E179" s="18" t="s">
        <v>759</v>
      </c>
      <c r="F179" s="19">
        <v>0</v>
      </c>
      <c r="G179" s="19">
        <v>25000</v>
      </c>
      <c r="H179" s="19">
        <v>0</v>
      </c>
      <c r="I179" s="19">
        <v>0</v>
      </c>
      <c r="J179" s="19">
        <v>25000</v>
      </c>
      <c r="K179" s="19">
        <v>0</v>
      </c>
      <c r="L179" t="str">
        <f>VLOOKUP(E179,PFI!A:B,2,0)</f>
        <v>recherche</v>
      </c>
    </row>
    <row r="180" spans="1:12" hidden="1">
      <c r="A180" s="18" t="s">
        <v>199</v>
      </c>
      <c r="B180" s="18" t="s">
        <v>107</v>
      </c>
      <c r="C180" s="18" t="s">
        <v>18</v>
      </c>
      <c r="D180" s="18" t="s">
        <v>15</v>
      </c>
      <c r="E180" s="18" t="s">
        <v>201</v>
      </c>
      <c r="F180" s="19">
        <v>0</v>
      </c>
      <c r="G180" s="19">
        <v>130180</v>
      </c>
      <c r="H180" s="19">
        <v>0</v>
      </c>
      <c r="I180" s="19">
        <v>0</v>
      </c>
      <c r="J180" s="19">
        <v>130180</v>
      </c>
      <c r="K180" s="19">
        <v>0</v>
      </c>
      <c r="L180" t="str">
        <f>VLOOKUP(E180,PFI!A:B,2,0)</f>
        <v>recherche</v>
      </c>
    </row>
    <row r="181" spans="1:12" hidden="1">
      <c r="A181" s="18" t="s">
        <v>199</v>
      </c>
      <c r="B181" s="18" t="s">
        <v>107</v>
      </c>
      <c r="C181" s="18" t="s">
        <v>18</v>
      </c>
      <c r="D181" s="18" t="s">
        <v>22</v>
      </c>
      <c r="E181" s="18" t="s">
        <v>202</v>
      </c>
      <c r="F181" s="19">
        <v>0</v>
      </c>
      <c r="G181" s="19">
        <v>17045.14</v>
      </c>
      <c r="H181" s="19">
        <v>0</v>
      </c>
      <c r="I181" s="19">
        <v>0</v>
      </c>
      <c r="J181" s="19">
        <v>17045.14</v>
      </c>
      <c r="K181" s="19">
        <v>0</v>
      </c>
      <c r="L181" t="str">
        <f>VLOOKUP(E181,PFI!A:B,2,0)</f>
        <v>recherche</v>
      </c>
    </row>
    <row r="182" spans="1:12" hidden="1">
      <c r="A182" s="18" t="s">
        <v>1729</v>
      </c>
      <c r="B182" s="18" t="s">
        <v>107</v>
      </c>
      <c r="C182" s="18" t="s">
        <v>18</v>
      </c>
      <c r="D182" s="18" t="s">
        <v>16</v>
      </c>
      <c r="E182" s="18" t="s">
        <v>18</v>
      </c>
      <c r="F182" s="19">
        <v>0</v>
      </c>
      <c r="G182" s="19">
        <v>40000</v>
      </c>
      <c r="H182" s="19">
        <v>0</v>
      </c>
      <c r="I182" s="19">
        <v>0</v>
      </c>
      <c r="J182" s="19">
        <v>0</v>
      </c>
      <c r="K182" s="19">
        <v>0</v>
      </c>
      <c r="L182" t="e">
        <f>VLOOKUP(E182,PFI!A:B,2,0)</f>
        <v>#N/A</v>
      </c>
    </row>
    <row r="183" spans="1:12" hidden="1">
      <c r="A183" s="18" t="s">
        <v>203</v>
      </c>
      <c r="B183" s="18" t="s">
        <v>107</v>
      </c>
      <c r="C183" s="18" t="s">
        <v>18</v>
      </c>
      <c r="D183" s="18" t="s">
        <v>31</v>
      </c>
      <c r="E183" s="18" t="s">
        <v>204</v>
      </c>
      <c r="F183" s="19">
        <v>0</v>
      </c>
      <c r="G183" s="19">
        <v>6053.11</v>
      </c>
      <c r="H183" s="19">
        <v>0</v>
      </c>
      <c r="I183" s="19">
        <v>0</v>
      </c>
      <c r="J183" s="19">
        <v>6053.11</v>
      </c>
      <c r="K183" s="19">
        <v>0</v>
      </c>
      <c r="L183" t="str">
        <f>VLOOKUP(E183,PFI!A:B,2,0)</f>
        <v>recherche</v>
      </c>
    </row>
    <row r="184" spans="1:12" hidden="1">
      <c r="A184" s="18" t="s">
        <v>36</v>
      </c>
      <c r="B184" s="18" t="s">
        <v>107</v>
      </c>
      <c r="C184" s="18" t="s">
        <v>18</v>
      </c>
      <c r="D184" s="18" t="s">
        <v>31</v>
      </c>
      <c r="E184" s="18" t="s">
        <v>760</v>
      </c>
      <c r="F184" s="19">
        <v>0</v>
      </c>
      <c r="G184" s="19">
        <v>8750</v>
      </c>
      <c r="H184" s="19">
        <v>0</v>
      </c>
      <c r="I184" s="19">
        <v>0</v>
      </c>
      <c r="J184" s="19">
        <v>8750</v>
      </c>
      <c r="K184" s="19">
        <v>0</v>
      </c>
      <c r="L184" t="str">
        <f>VLOOKUP(E184,PFI!A:B,2,0)</f>
        <v>recherche</v>
      </c>
    </row>
    <row r="185" spans="1:12" hidden="1">
      <c r="A185" s="18" t="s">
        <v>36</v>
      </c>
      <c r="B185" s="18" t="s">
        <v>107</v>
      </c>
      <c r="C185" s="18" t="s">
        <v>18</v>
      </c>
      <c r="D185" s="18" t="s">
        <v>16</v>
      </c>
      <c r="E185" s="18" t="s">
        <v>761</v>
      </c>
      <c r="F185" s="19">
        <v>0</v>
      </c>
      <c r="G185" s="19">
        <v>1000</v>
      </c>
      <c r="H185" s="19">
        <v>0</v>
      </c>
      <c r="I185" s="19">
        <v>0</v>
      </c>
      <c r="J185" s="19">
        <v>1000</v>
      </c>
      <c r="K185" s="19">
        <v>0</v>
      </c>
      <c r="L185" t="str">
        <f>VLOOKUP(E185,PFI!A:B,2,0)</f>
        <v>recherche</v>
      </c>
    </row>
    <row r="186" spans="1:12" hidden="1">
      <c r="A186" s="18" t="s">
        <v>36</v>
      </c>
      <c r="B186" s="18" t="s">
        <v>107</v>
      </c>
      <c r="C186" s="18" t="s">
        <v>18</v>
      </c>
      <c r="D186" s="18" t="s">
        <v>94</v>
      </c>
      <c r="E186" s="18" t="s">
        <v>331</v>
      </c>
      <c r="F186" s="19">
        <v>0</v>
      </c>
      <c r="G186" s="19">
        <v>1000</v>
      </c>
      <c r="H186" s="19">
        <v>0</v>
      </c>
      <c r="I186" s="19">
        <v>0</v>
      </c>
      <c r="J186" s="19">
        <v>1000</v>
      </c>
      <c r="K186" s="19">
        <v>0</v>
      </c>
      <c r="L186" t="str">
        <f>VLOOKUP(E186,PFI!A:B,2,0)</f>
        <v>recherche</v>
      </c>
    </row>
    <row r="187" spans="1:12" hidden="1">
      <c r="A187" s="18" t="s">
        <v>36</v>
      </c>
      <c r="B187" s="18" t="s">
        <v>107</v>
      </c>
      <c r="C187" s="18" t="s">
        <v>18</v>
      </c>
      <c r="D187" s="18" t="s">
        <v>94</v>
      </c>
      <c r="E187" s="18" t="s">
        <v>332</v>
      </c>
      <c r="F187" s="19">
        <v>0</v>
      </c>
      <c r="G187" s="19">
        <v>1000</v>
      </c>
      <c r="H187" s="19">
        <v>0</v>
      </c>
      <c r="I187" s="19">
        <v>0</v>
      </c>
      <c r="J187" s="19">
        <v>1000</v>
      </c>
      <c r="K187" s="19">
        <v>0</v>
      </c>
      <c r="L187" t="str">
        <f>VLOOKUP(E187,PFI!A:B,2,0)</f>
        <v>recherche</v>
      </c>
    </row>
    <row r="188" spans="1:12" hidden="1">
      <c r="A188" s="18" t="s">
        <v>205</v>
      </c>
      <c r="B188" s="18" t="s">
        <v>107</v>
      </c>
      <c r="C188" s="18" t="s">
        <v>18</v>
      </c>
      <c r="D188" s="18" t="s">
        <v>31</v>
      </c>
      <c r="E188" s="18" t="s">
        <v>206</v>
      </c>
      <c r="F188" s="19">
        <v>0</v>
      </c>
      <c r="G188" s="19">
        <v>3104.86</v>
      </c>
      <c r="H188" s="19">
        <v>0</v>
      </c>
      <c r="I188" s="19">
        <v>0</v>
      </c>
      <c r="J188" s="19">
        <v>3104.86</v>
      </c>
      <c r="K188" s="19">
        <v>0</v>
      </c>
      <c r="L188" t="str">
        <f>VLOOKUP(E188,PFI!A:B,2,0)</f>
        <v>recherche</v>
      </c>
    </row>
    <row r="189" spans="1:12" hidden="1">
      <c r="A189" s="18" t="s">
        <v>205</v>
      </c>
      <c r="B189" s="18" t="s">
        <v>107</v>
      </c>
      <c r="C189" s="18" t="s">
        <v>18</v>
      </c>
      <c r="D189" s="18" t="s">
        <v>31</v>
      </c>
      <c r="E189" s="18" t="s">
        <v>207</v>
      </c>
      <c r="F189" s="19">
        <v>0</v>
      </c>
      <c r="G189" s="19">
        <v>1455.43</v>
      </c>
      <c r="H189" s="19">
        <v>0</v>
      </c>
      <c r="I189" s="19">
        <v>0</v>
      </c>
      <c r="J189" s="19">
        <v>1455.43</v>
      </c>
      <c r="K189" s="19">
        <v>0</v>
      </c>
      <c r="L189" t="str">
        <f>VLOOKUP(E189,PFI!A:B,2,0)</f>
        <v>recherche</v>
      </c>
    </row>
    <row r="190" spans="1:12" hidden="1">
      <c r="A190" s="18" t="s">
        <v>205</v>
      </c>
      <c r="B190" s="18" t="s">
        <v>107</v>
      </c>
      <c r="C190" s="18" t="s">
        <v>18</v>
      </c>
      <c r="D190" s="18" t="s">
        <v>31</v>
      </c>
      <c r="E190" s="18" t="s">
        <v>902</v>
      </c>
      <c r="F190" s="19">
        <v>0</v>
      </c>
      <c r="G190" s="19">
        <v>18595.330000000002</v>
      </c>
      <c r="H190" s="19">
        <v>0</v>
      </c>
      <c r="I190" s="19">
        <v>0</v>
      </c>
      <c r="J190" s="19">
        <v>18595.330000000002</v>
      </c>
      <c r="K190" s="19">
        <v>0</v>
      </c>
      <c r="L190" t="str">
        <f>VLOOKUP(E190,PFI!A:B,2,0)</f>
        <v>recherche</v>
      </c>
    </row>
    <row r="191" spans="1:12" hidden="1">
      <c r="A191" s="18" t="s">
        <v>205</v>
      </c>
      <c r="B191" s="18" t="s">
        <v>107</v>
      </c>
      <c r="C191" s="18" t="s">
        <v>18</v>
      </c>
      <c r="D191" s="18" t="s">
        <v>16</v>
      </c>
      <c r="E191" s="18" t="s">
        <v>762</v>
      </c>
      <c r="F191" s="19">
        <v>0</v>
      </c>
      <c r="G191" s="19">
        <v>46907.99</v>
      </c>
      <c r="H191" s="19">
        <v>0</v>
      </c>
      <c r="I191" s="19">
        <v>0</v>
      </c>
      <c r="J191" s="19">
        <v>46907.99</v>
      </c>
      <c r="K191" s="19">
        <v>0</v>
      </c>
      <c r="L191" t="str">
        <f>VLOOKUP(E191,PFI!A:B,2,0)</f>
        <v>recherche</v>
      </c>
    </row>
    <row r="192" spans="1:12" hidden="1">
      <c r="A192" s="18" t="s">
        <v>38</v>
      </c>
      <c r="B192" s="18" t="s">
        <v>107</v>
      </c>
      <c r="C192" s="18" t="s">
        <v>18</v>
      </c>
      <c r="D192" s="18" t="s">
        <v>13</v>
      </c>
      <c r="E192" s="18" t="s">
        <v>208</v>
      </c>
      <c r="F192" s="19">
        <v>0</v>
      </c>
      <c r="G192" s="19">
        <v>62100</v>
      </c>
      <c r="H192" s="19">
        <v>0</v>
      </c>
      <c r="I192" s="19">
        <v>0</v>
      </c>
      <c r="J192" s="19">
        <v>62100</v>
      </c>
      <c r="K192" s="19">
        <v>0</v>
      </c>
      <c r="L192" t="str">
        <f>VLOOKUP(E192,PFI!A:B,2,0)</f>
        <v>recherche</v>
      </c>
    </row>
    <row r="193" spans="1:12" hidden="1">
      <c r="A193" s="18" t="s">
        <v>1726</v>
      </c>
      <c r="B193" s="18" t="s">
        <v>107</v>
      </c>
      <c r="C193" s="18" t="s">
        <v>18</v>
      </c>
      <c r="D193" s="18" t="s">
        <v>31</v>
      </c>
      <c r="E193" s="18" t="s">
        <v>18</v>
      </c>
      <c r="F193" s="19">
        <v>0</v>
      </c>
      <c r="G193" s="19">
        <v>110000</v>
      </c>
      <c r="H193" s="19">
        <v>0</v>
      </c>
      <c r="I193" s="19">
        <v>0</v>
      </c>
      <c r="J193" s="19">
        <v>0</v>
      </c>
      <c r="K193" s="19">
        <v>0</v>
      </c>
      <c r="L193" t="e">
        <f>VLOOKUP(E193,PFI!A:B,2,0)</f>
        <v>#N/A</v>
      </c>
    </row>
    <row r="194" spans="1:12" hidden="1">
      <c r="A194" s="18" t="s">
        <v>40</v>
      </c>
      <c r="B194" s="18" t="s">
        <v>107</v>
      </c>
      <c r="C194" s="18" t="s">
        <v>18</v>
      </c>
      <c r="D194" s="18" t="s">
        <v>31</v>
      </c>
      <c r="E194" s="18" t="s">
        <v>209</v>
      </c>
      <c r="F194" s="19">
        <v>0</v>
      </c>
      <c r="G194" s="19">
        <v>1240</v>
      </c>
      <c r="H194" s="19">
        <v>0</v>
      </c>
      <c r="I194" s="19">
        <v>0</v>
      </c>
      <c r="J194" s="19">
        <v>1240</v>
      </c>
      <c r="K194" s="19">
        <v>0</v>
      </c>
      <c r="L194" t="str">
        <f>VLOOKUP(E194,PFI!A:B,2,0)</f>
        <v>recherche</v>
      </c>
    </row>
    <row r="195" spans="1:12" hidden="1">
      <c r="A195" s="18" t="s">
        <v>40</v>
      </c>
      <c r="B195" s="18" t="s">
        <v>107</v>
      </c>
      <c r="C195" s="18" t="s">
        <v>18</v>
      </c>
      <c r="D195" s="18" t="s">
        <v>16</v>
      </c>
      <c r="E195" s="18" t="s">
        <v>350</v>
      </c>
      <c r="F195" s="19">
        <v>0</v>
      </c>
      <c r="G195" s="19">
        <v>20000</v>
      </c>
      <c r="H195" s="19">
        <v>0</v>
      </c>
      <c r="I195" s="19">
        <v>0</v>
      </c>
      <c r="J195" s="19">
        <v>20000</v>
      </c>
      <c r="K195" s="19">
        <v>0</v>
      </c>
      <c r="L195" t="str">
        <f>VLOOKUP(E195,PFI!A:B,2,0)</f>
        <v>recherche</v>
      </c>
    </row>
    <row r="196" spans="1:12" hidden="1">
      <c r="A196" s="18" t="s">
        <v>210</v>
      </c>
      <c r="B196" s="18" t="s">
        <v>107</v>
      </c>
      <c r="C196" s="18" t="s">
        <v>18</v>
      </c>
      <c r="D196" s="18" t="s">
        <v>31</v>
      </c>
      <c r="E196" s="18" t="s">
        <v>354</v>
      </c>
      <c r="F196" s="19">
        <v>0</v>
      </c>
      <c r="G196" s="19">
        <v>54000</v>
      </c>
      <c r="H196" s="19">
        <v>0</v>
      </c>
      <c r="I196" s="19">
        <v>0</v>
      </c>
      <c r="J196" s="19">
        <v>54000</v>
      </c>
      <c r="K196" s="19">
        <v>0</v>
      </c>
      <c r="L196" t="str">
        <f>VLOOKUP(E196,PFI!A:B,2,0)</f>
        <v>recherche</v>
      </c>
    </row>
    <row r="197" spans="1:12" hidden="1">
      <c r="A197" s="18" t="s">
        <v>210</v>
      </c>
      <c r="B197" s="18" t="s">
        <v>107</v>
      </c>
      <c r="C197" s="18" t="s">
        <v>18</v>
      </c>
      <c r="D197" s="18" t="s">
        <v>31</v>
      </c>
      <c r="E197" s="18" t="s">
        <v>763</v>
      </c>
      <c r="F197" s="19">
        <v>0</v>
      </c>
      <c r="G197" s="19">
        <v>39127</v>
      </c>
      <c r="H197" s="19">
        <v>0</v>
      </c>
      <c r="I197" s="19">
        <v>0</v>
      </c>
      <c r="J197" s="19">
        <v>39127</v>
      </c>
      <c r="K197" s="19">
        <v>0</v>
      </c>
      <c r="L197" t="str">
        <f>VLOOKUP(E197,PFI!A:B,2,0)</f>
        <v>recherche</v>
      </c>
    </row>
    <row r="198" spans="1:12" hidden="1">
      <c r="A198" s="18" t="s">
        <v>210</v>
      </c>
      <c r="B198" s="18" t="s">
        <v>107</v>
      </c>
      <c r="C198" s="18" t="s">
        <v>18</v>
      </c>
      <c r="D198" s="18" t="s">
        <v>16</v>
      </c>
      <c r="E198" s="18" t="s">
        <v>348</v>
      </c>
      <c r="F198" s="19">
        <v>0</v>
      </c>
      <c r="G198" s="19">
        <v>25295.5</v>
      </c>
      <c r="H198" s="19">
        <v>0</v>
      </c>
      <c r="I198" s="19">
        <v>0</v>
      </c>
      <c r="J198" s="19">
        <v>25295.5</v>
      </c>
      <c r="K198" s="19">
        <v>0</v>
      </c>
      <c r="L198" t="str">
        <f>VLOOKUP(E198,PFI!A:B,2,0)</f>
        <v>recherche</v>
      </c>
    </row>
    <row r="199" spans="1:12" hidden="1">
      <c r="A199" s="18" t="s">
        <v>212</v>
      </c>
      <c r="B199" s="18" t="s">
        <v>107</v>
      </c>
      <c r="C199" s="18" t="s">
        <v>18</v>
      </c>
      <c r="D199" s="18" t="s">
        <v>22</v>
      </c>
      <c r="E199" s="18" t="s">
        <v>358</v>
      </c>
      <c r="F199" s="19">
        <v>0</v>
      </c>
      <c r="G199" s="19">
        <v>10975</v>
      </c>
      <c r="H199" s="19">
        <v>0</v>
      </c>
      <c r="I199" s="19">
        <v>0</v>
      </c>
      <c r="J199" s="19">
        <v>10975</v>
      </c>
      <c r="K199" s="19">
        <v>0</v>
      </c>
      <c r="L199" t="str">
        <f>VLOOKUP(E199,PFI!A:B,2,0)</f>
        <v>recherche</v>
      </c>
    </row>
    <row r="200" spans="1:12" hidden="1">
      <c r="A200" s="18" t="s">
        <v>212</v>
      </c>
      <c r="B200" s="18" t="s">
        <v>107</v>
      </c>
      <c r="C200" s="18" t="s">
        <v>18</v>
      </c>
      <c r="D200" s="18" t="s">
        <v>16</v>
      </c>
      <c r="E200" s="18" t="s">
        <v>361</v>
      </c>
      <c r="F200" s="19">
        <v>0</v>
      </c>
      <c r="G200" s="19">
        <v>25000</v>
      </c>
      <c r="H200" s="19">
        <v>0</v>
      </c>
      <c r="I200" s="19">
        <v>0</v>
      </c>
      <c r="J200" s="19">
        <v>25000</v>
      </c>
      <c r="K200" s="19">
        <v>0</v>
      </c>
      <c r="L200" t="str">
        <f>VLOOKUP(E200,PFI!A:B,2,0)</f>
        <v>recherche</v>
      </c>
    </row>
    <row r="201" spans="1:12" hidden="1">
      <c r="A201" s="18" t="s">
        <v>212</v>
      </c>
      <c r="B201" s="18" t="s">
        <v>107</v>
      </c>
      <c r="C201" s="18" t="s">
        <v>18</v>
      </c>
      <c r="D201" s="18" t="s">
        <v>13</v>
      </c>
      <c r="E201" s="18" t="s">
        <v>903</v>
      </c>
      <c r="F201" s="19">
        <v>0</v>
      </c>
      <c r="G201" s="19">
        <v>60705</v>
      </c>
      <c r="H201" s="19">
        <v>0</v>
      </c>
      <c r="I201" s="19">
        <v>0</v>
      </c>
      <c r="J201" s="19">
        <v>60705</v>
      </c>
      <c r="K201" s="19">
        <v>0</v>
      </c>
      <c r="L201" t="str">
        <f>VLOOKUP(E201,PFI!A:B,2,0)</f>
        <v>recherche</v>
      </c>
    </row>
    <row r="202" spans="1:12" hidden="1">
      <c r="A202" s="18" t="s">
        <v>42</v>
      </c>
      <c r="B202" s="18" t="s">
        <v>107</v>
      </c>
      <c r="C202" s="18" t="s">
        <v>18</v>
      </c>
      <c r="D202" s="18" t="s">
        <v>59</v>
      </c>
      <c r="E202" s="18" t="s">
        <v>764</v>
      </c>
      <c r="F202" s="19">
        <v>0</v>
      </c>
      <c r="G202" s="19">
        <v>25000</v>
      </c>
      <c r="H202" s="19">
        <v>0</v>
      </c>
      <c r="I202" s="19">
        <v>0</v>
      </c>
      <c r="J202" s="19">
        <v>25000</v>
      </c>
      <c r="K202" s="19">
        <v>0</v>
      </c>
      <c r="L202" t="str">
        <f>VLOOKUP(E202,PFI!A:B,2,0)</f>
        <v>recherche</v>
      </c>
    </row>
    <row r="203" spans="1:12" hidden="1">
      <c r="A203" s="18" t="s">
        <v>42</v>
      </c>
      <c r="B203" s="18" t="s">
        <v>107</v>
      </c>
      <c r="C203" s="18" t="s">
        <v>18</v>
      </c>
      <c r="D203" s="18" t="s">
        <v>15</v>
      </c>
      <c r="E203" s="18" t="s">
        <v>214</v>
      </c>
      <c r="F203" s="19">
        <v>0</v>
      </c>
      <c r="G203" s="19">
        <v>-1520</v>
      </c>
      <c r="H203" s="19">
        <v>0</v>
      </c>
      <c r="I203" s="19">
        <v>0</v>
      </c>
      <c r="J203" s="19">
        <v>-1520</v>
      </c>
      <c r="K203" s="19">
        <v>0</v>
      </c>
      <c r="L203" t="str">
        <f>VLOOKUP(E203,PFI!A:B,2,0)</f>
        <v>recherche</v>
      </c>
    </row>
    <row r="204" spans="1:12" hidden="1">
      <c r="A204" s="18" t="s">
        <v>42</v>
      </c>
      <c r="B204" s="18" t="s">
        <v>107</v>
      </c>
      <c r="C204" s="18" t="s">
        <v>18</v>
      </c>
      <c r="D204" s="18" t="s">
        <v>58</v>
      </c>
      <c r="E204" s="18" t="s">
        <v>765</v>
      </c>
      <c r="F204" s="19">
        <v>0</v>
      </c>
      <c r="G204" s="19">
        <v>82432</v>
      </c>
      <c r="H204" s="19">
        <v>0</v>
      </c>
      <c r="I204" s="19">
        <v>0</v>
      </c>
      <c r="J204" s="19">
        <v>82432</v>
      </c>
      <c r="K204" s="19">
        <v>0</v>
      </c>
      <c r="L204" t="str">
        <f>VLOOKUP(E204,PFI!A:B,2,0)</f>
        <v>recherche</v>
      </c>
    </row>
    <row r="205" spans="1:12" hidden="1">
      <c r="A205" s="18" t="s">
        <v>42</v>
      </c>
      <c r="B205" s="18" t="s">
        <v>107</v>
      </c>
      <c r="C205" s="18" t="s">
        <v>18</v>
      </c>
      <c r="D205" s="18" t="s">
        <v>22</v>
      </c>
      <c r="E205" s="18" t="s">
        <v>213</v>
      </c>
      <c r="F205" s="19">
        <v>0</v>
      </c>
      <c r="G205" s="19">
        <v>20794.419999999998</v>
      </c>
      <c r="H205" s="19">
        <v>0</v>
      </c>
      <c r="I205" s="19">
        <v>0</v>
      </c>
      <c r="J205" s="19">
        <v>20794.419999999998</v>
      </c>
      <c r="K205" s="19">
        <v>0</v>
      </c>
      <c r="L205" t="str">
        <f>VLOOKUP(E205,PFI!A:B,2,0)</f>
        <v>recherche</v>
      </c>
    </row>
    <row r="206" spans="1:12" hidden="1">
      <c r="A206" s="18" t="s">
        <v>42</v>
      </c>
      <c r="B206" s="18" t="s">
        <v>107</v>
      </c>
      <c r="C206" s="18" t="s">
        <v>18</v>
      </c>
      <c r="D206" s="18" t="s">
        <v>22</v>
      </c>
      <c r="E206" s="18" t="s">
        <v>329</v>
      </c>
      <c r="F206" s="19">
        <v>0</v>
      </c>
      <c r="G206" s="19">
        <v>8500</v>
      </c>
      <c r="H206" s="19">
        <v>0</v>
      </c>
      <c r="I206" s="19">
        <v>0</v>
      </c>
      <c r="J206" s="19">
        <v>8500</v>
      </c>
      <c r="K206" s="19">
        <v>0</v>
      </c>
      <c r="L206" t="str">
        <f>VLOOKUP(E206,PFI!A:B,2,0)</f>
        <v>recherche</v>
      </c>
    </row>
    <row r="207" spans="1:12" hidden="1">
      <c r="A207" s="18" t="s">
        <v>42</v>
      </c>
      <c r="B207" s="18" t="s">
        <v>107</v>
      </c>
      <c r="C207" s="18" t="s">
        <v>18</v>
      </c>
      <c r="D207" s="18" t="s">
        <v>22</v>
      </c>
      <c r="E207" s="18" t="s">
        <v>330</v>
      </c>
      <c r="F207" s="19">
        <v>0</v>
      </c>
      <c r="G207" s="19">
        <v>2750</v>
      </c>
      <c r="H207" s="19">
        <v>0</v>
      </c>
      <c r="I207" s="19">
        <v>0</v>
      </c>
      <c r="J207" s="19">
        <v>2750</v>
      </c>
      <c r="K207" s="19">
        <v>0</v>
      </c>
      <c r="L207" t="str">
        <f>VLOOKUP(E207,PFI!A:B,2,0)</f>
        <v>recherche</v>
      </c>
    </row>
    <row r="208" spans="1:12" hidden="1">
      <c r="A208" s="18" t="s">
        <v>42</v>
      </c>
      <c r="B208" s="18" t="s">
        <v>107</v>
      </c>
      <c r="C208" s="18" t="s">
        <v>18</v>
      </c>
      <c r="D208" s="18" t="s">
        <v>22</v>
      </c>
      <c r="E208" s="18" t="s">
        <v>214</v>
      </c>
      <c r="F208" s="19">
        <v>0</v>
      </c>
      <c r="G208" s="19">
        <v>1520</v>
      </c>
      <c r="H208" s="19">
        <v>0</v>
      </c>
      <c r="I208" s="19">
        <v>0</v>
      </c>
      <c r="J208" s="19">
        <v>1520</v>
      </c>
      <c r="K208" s="19">
        <v>0</v>
      </c>
      <c r="L208" t="str">
        <f>VLOOKUP(E208,PFI!A:B,2,0)</f>
        <v>recherche</v>
      </c>
    </row>
    <row r="209" spans="1:12" hidden="1">
      <c r="A209" s="18" t="s">
        <v>42</v>
      </c>
      <c r="B209" s="18" t="s">
        <v>107</v>
      </c>
      <c r="C209" s="18" t="s">
        <v>18</v>
      </c>
      <c r="D209" s="18" t="s">
        <v>16</v>
      </c>
      <c r="E209" s="18" t="s">
        <v>318</v>
      </c>
      <c r="F209" s="19">
        <v>0</v>
      </c>
      <c r="G209" s="19">
        <v>2000</v>
      </c>
      <c r="H209" s="19">
        <v>0</v>
      </c>
      <c r="I209" s="19">
        <v>0</v>
      </c>
      <c r="J209" s="19">
        <v>2000</v>
      </c>
      <c r="K209" s="19">
        <v>0</v>
      </c>
      <c r="L209" t="str">
        <f>VLOOKUP(E209,PFI!A:B,2,0)</f>
        <v>recherche</v>
      </c>
    </row>
    <row r="210" spans="1:12" hidden="1">
      <c r="A210" s="18" t="s">
        <v>42</v>
      </c>
      <c r="B210" s="18" t="s">
        <v>107</v>
      </c>
      <c r="C210" s="18" t="s">
        <v>18</v>
      </c>
      <c r="D210" s="18" t="s">
        <v>16</v>
      </c>
      <c r="E210" s="18" t="s">
        <v>904</v>
      </c>
      <c r="F210" s="19">
        <v>0</v>
      </c>
      <c r="G210" s="19">
        <v>20640</v>
      </c>
      <c r="H210" s="19">
        <v>0</v>
      </c>
      <c r="I210" s="19">
        <v>0</v>
      </c>
      <c r="J210" s="19">
        <v>20640</v>
      </c>
      <c r="K210" s="19">
        <v>0</v>
      </c>
      <c r="L210" t="str">
        <f>VLOOKUP(E210,PFI!A:B,2,0)</f>
        <v>recherche</v>
      </c>
    </row>
    <row r="211" spans="1:12" hidden="1">
      <c r="A211" s="18" t="s">
        <v>42</v>
      </c>
      <c r="B211" s="18" t="s">
        <v>107</v>
      </c>
      <c r="C211" s="18" t="s">
        <v>18</v>
      </c>
      <c r="D211" s="18" t="s">
        <v>16</v>
      </c>
      <c r="E211" s="18" t="s">
        <v>905</v>
      </c>
      <c r="F211" s="19">
        <v>0</v>
      </c>
      <c r="G211" s="19">
        <v>40000</v>
      </c>
      <c r="H211" s="19">
        <v>0</v>
      </c>
      <c r="I211" s="19">
        <v>0</v>
      </c>
      <c r="J211" s="19">
        <v>40000</v>
      </c>
      <c r="K211" s="19">
        <v>0</v>
      </c>
      <c r="L211" t="str">
        <f>VLOOKUP(E211,PFI!A:B,2,0)</f>
        <v>recherche</v>
      </c>
    </row>
    <row r="212" spans="1:12" hidden="1">
      <c r="A212" s="18" t="s">
        <v>42</v>
      </c>
      <c r="B212" s="18" t="s">
        <v>107</v>
      </c>
      <c r="C212" s="18" t="s">
        <v>18</v>
      </c>
      <c r="D212" s="18" t="s">
        <v>16</v>
      </c>
      <c r="E212" s="18" t="s">
        <v>906</v>
      </c>
      <c r="F212" s="19">
        <v>0</v>
      </c>
      <c r="G212" s="19">
        <v>7000</v>
      </c>
      <c r="H212" s="19">
        <v>0</v>
      </c>
      <c r="I212" s="19">
        <v>0</v>
      </c>
      <c r="J212" s="19">
        <v>7000</v>
      </c>
      <c r="K212" s="19">
        <v>0</v>
      </c>
      <c r="L212" t="str">
        <f>VLOOKUP(E212,PFI!A:B,2,0)</f>
        <v>recherche</v>
      </c>
    </row>
    <row r="213" spans="1:12" hidden="1">
      <c r="A213" s="18" t="s">
        <v>215</v>
      </c>
      <c r="B213" s="18" t="s">
        <v>107</v>
      </c>
      <c r="C213" s="18" t="s">
        <v>18</v>
      </c>
      <c r="D213" s="18" t="s">
        <v>16</v>
      </c>
      <c r="E213" s="18" t="s">
        <v>18</v>
      </c>
      <c r="F213" s="19">
        <v>0</v>
      </c>
      <c r="G213" s="19">
        <v>1300500</v>
      </c>
      <c r="H213" s="19">
        <v>0</v>
      </c>
      <c r="I213" s="19">
        <v>0</v>
      </c>
      <c r="J213" s="19">
        <v>0</v>
      </c>
      <c r="K213" s="19">
        <v>0</v>
      </c>
      <c r="L213" t="e">
        <f>VLOOKUP(E213,PFI!A:B,2,0)</f>
        <v>#N/A</v>
      </c>
    </row>
    <row r="214" spans="1:12" hidden="1">
      <c r="A214" s="18" t="s">
        <v>218</v>
      </c>
      <c r="B214" s="18" t="s">
        <v>107</v>
      </c>
      <c r="C214" s="18" t="s">
        <v>18</v>
      </c>
      <c r="D214" s="18" t="s">
        <v>13</v>
      </c>
      <c r="E214" s="18" t="s">
        <v>766</v>
      </c>
      <c r="F214" s="19">
        <v>0</v>
      </c>
      <c r="G214" s="19">
        <v>8000</v>
      </c>
      <c r="H214" s="19">
        <v>0</v>
      </c>
      <c r="I214" s="19">
        <v>0</v>
      </c>
      <c r="J214" s="19">
        <v>8000</v>
      </c>
      <c r="K214" s="19">
        <v>0</v>
      </c>
      <c r="L214" t="str">
        <f>VLOOKUP(E214,PFI!A:B,2,0)</f>
        <v>recherche</v>
      </c>
    </row>
    <row r="215" spans="1:12" hidden="1">
      <c r="A215" s="18" t="s">
        <v>1755</v>
      </c>
      <c r="B215" s="18" t="s">
        <v>107</v>
      </c>
      <c r="C215" s="18" t="s">
        <v>18</v>
      </c>
      <c r="D215" s="18" t="s">
        <v>57</v>
      </c>
      <c r="E215" s="18" t="s">
        <v>1351</v>
      </c>
      <c r="F215" s="19">
        <v>0</v>
      </c>
      <c r="G215" s="19">
        <v>0</v>
      </c>
      <c r="H215" s="19">
        <v>0</v>
      </c>
      <c r="I215" s="19">
        <v>0</v>
      </c>
      <c r="J215" s="19">
        <v>16023</v>
      </c>
      <c r="K215" s="19">
        <v>0</v>
      </c>
      <c r="L215" t="e">
        <f>VLOOKUP(E215,PFI!A:B,2,0)</f>
        <v>#N/A</v>
      </c>
    </row>
    <row r="216" spans="1:12" hidden="1">
      <c r="A216" s="18" t="s">
        <v>1755</v>
      </c>
      <c r="B216" s="18" t="s">
        <v>107</v>
      </c>
      <c r="C216" s="18" t="s">
        <v>18</v>
      </c>
      <c r="D216" s="18" t="s">
        <v>57</v>
      </c>
      <c r="E216" s="18" t="s">
        <v>1359</v>
      </c>
      <c r="F216" s="19">
        <v>0</v>
      </c>
      <c r="G216" s="19">
        <v>0</v>
      </c>
      <c r="H216" s="19">
        <v>0</v>
      </c>
      <c r="I216" s="19">
        <v>0</v>
      </c>
      <c r="J216" s="19">
        <v>6874</v>
      </c>
      <c r="K216" s="19">
        <v>0</v>
      </c>
      <c r="L216" t="e">
        <f>VLOOKUP(E216,PFI!A:B,2,0)</f>
        <v>#N/A</v>
      </c>
    </row>
    <row r="217" spans="1:12" hidden="1">
      <c r="A217" s="18" t="s">
        <v>1755</v>
      </c>
      <c r="B217" s="18" t="s">
        <v>107</v>
      </c>
      <c r="C217" s="18" t="s">
        <v>18</v>
      </c>
      <c r="D217" s="18" t="s">
        <v>57</v>
      </c>
      <c r="E217" s="18" t="s">
        <v>1350</v>
      </c>
      <c r="F217" s="19">
        <v>0</v>
      </c>
      <c r="G217" s="19">
        <v>0</v>
      </c>
      <c r="H217" s="19">
        <v>0</v>
      </c>
      <c r="I217" s="19">
        <v>0</v>
      </c>
      <c r="J217" s="19">
        <v>1204</v>
      </c>
      <c r="K217" s="19">
        <v>0</v>
      </c>
      <c r="L217" t="e">
        <f>VLOOKUP(E217,PFI!A:B,2,0)</f>
        <v>#N/A</v>
      </c>
    </row>
    <row r="218" spans="1:12" hidden="1">
      <c r="A218" s="18" t="s">
        <v>1755</v>
      </c>
      <c r="B218" s="18" t="s">
        <v>107</v>
      </c>
      <c r="C218" s="18" t="s">
        <v>18</v>
      </c>
      <c r="D218" s="18" t="s">
        <v>57</v>
      </c>
      <c r="E218" s="18" t="s">
        <v>1380</v>
      </c>
      <c r="F218" s="19">
        <v>0</v>
      </c>
      <c r="G218" s="19">
        <v>0</v>
      </c>
      <c r="H218" s="19">
        <v>0</v>
      </c>
      <c r="I218" s="19">
        <v>0</v>
      </c>
      <c r="J218" s="19">
        <v>2064</v>
      </c>
      <c r="K218" s="19">
        <v>0</v>
      </c>
      <c r="L218" t="e">
        <f>VLOOKUP(E218,PFI!A:B,2,0)</f>
        <v>#N/A</v>
      </c>
    </row>
    <row r="219" spans="1:12" hidden="1">
      <c r="A219" s="18" t="s">
        <v>1755</v>
      </c>
      <c r="B219" s="18" t="s">
        <v>107</v>
      </c>
      <c r="C219" s="18" t="s">
        <v>18</v>
      </c>
      <c r="D219" s="18" t="s">
        <v>57</v>
      </c>
      <c r="E219" s="18" t="s">
        <v>1381</v>
      </c>
      <c r="F219" s="19">
        <v>0</v>
      </c>
      <c r="G219" s="19">
        <v>0</v>
      </c>
      <c r="H219" s="19">
        <v>0</v>
      </c>
      <c r="I219" s="19">
        <v>0</v>
      </c>
      <c r="J219" s="19">
        <v>688</v>
      </c>
      <c r="K219" s="19">
        <v>0</v>
      </c>
      <c r="L219" t="e">
        <f>VLOOKUP(E219,PFI!A:B,2,0)</f>
        <v>#N/A</v>
      </c>
    </row>
    <row r="220" spans="1:12" hidden="1">
      <c r="A220" s="18" t="s">
        <v>1755</v>
      </c>
      <c r="B220" s="18" t="s">
        <v>107</v>
      </c>
      <c r="C220" s="18" t="s">
        <v>18</v>
      </c>
      <c r="D220" s="18" t="s">
        <v>57</v>
      </c>
      <c r="E220" s="18" t="s">
        <v>1365</v>
      </c>
      <c r="F220" s="19">
        <v>0</v>
      </c>
      <c r="G220" s="19">
        <v>0</v>
      </c>
      <c r="H220" s="19">
        <v>0</v>
      </c>
      <c r="I220" s="19">
        <v>0</v>
      </c>
      <c r="J220" s="19">
        <v>3010</v>
      </c>
      <c r="K220" s="19">
        <v>0</v>
      </c>
      <c r="L220" t="e">
        <f>VLOOKUP(E220,PFI!A:B,2,0)</f>
        <v>#N/A</v>
      </c>
    </row>
    <row r="221" spans="1:12" hidden="1">
      <c r="A221" s="18" t="s">
        <v>1755</v>
      </c>
      <c r="B221" s="18" t="s">
        <v>107</v>
      </c>
      <c r="C221" s="18" t="s">
        <v>18</v>
      </c>
      <c r="D221" s="18" t="s">
        <v>57</v>
      </c>
      <c r="E221" s="18" t="s">
        <v>1406</v>
      </c>
      <c r="F221" s="19">
        <v>0</v>
      </c>
      <c r="G221" s="19">
        <v>0</v>
      </c>
      <c r="H221" s="19">
        <v>0</v>
      </c>
      <c r="I221" s="19">
        <v>0</v>
      </c>
      <c r="J221" s="19">
        <v>1548</v>
      </c>
      <c r="K221" s="19">
        <v>0</v>
      </c>
      <c r="L221" t="e">
        <f>VLOOKUP(E221,PFI!A:B,2,0)</f>
        <v>#N/A</v>
      </c>
    </row>
    <row r="222" spans="1:12" hidden="1">
      <c r="A222" s="18" t="s">
        <v>1755</v>
      </c>
      <c r="B222" s="18" t="s">
        <v>107</v>
      </c>
      <c r="C222" s="18" t="s">
        <v>18</v>
      </c>
      <c r="D222" s="18" t="s">
        <v>57</v>
      </c>
      <c r="E222" s="18" t="s">
        <v>1356</v>
      </c>
      <c r="F222" s="19">
        <v>0</v>
      </c>
      <c r="G222" s="19">
        <v>0</v>
      </c>
      <c r="H222" s="19">
        <v>0</v>
      </c>
      <c r="I222" s="19">
        <v>0</v>
      </c>
      <c r="J222" s="19">
        <v>10193</v>
      </c>
      <c r="K222" s="19">
        <v>0</v>
      </c>
      <c r="L222" t="e">
        <f>VLOOKUP(E222,PFI!A:B,2,0)</f>
        <v>#N/A</v>
      </c>
    </row>
    <row r="223" spans="1:12" hidden="1">
      <c r="A223" s="18" t="s">
        <v>1755</v>
      </c>
      <c r="B223" s="18" t="s">
        <v>107</v>
      </c>
      <c r="C223" s="18" t="s">
        <v>18</v>
      </c>
      <c r="D223" s="18" t="s">
        <v>57</v>
      </c>
      <c r="E223" s="18" t="s">
        <v>1407</v>
      </c>
      <c r="F223" s="19">
        <v>0</v>
      </c>
      <c r="G223" s="19">
        <v>0</v>
      </c>
      <c r="H223" s="19">
        <v>0</v>
      </c>
      <c r="I223" s="19">
        <v>0</v>
      </c>
      <c r="J223" s="19">
        <v>155</v>
      </c>
      <c r="K223" s="19">
        <v>0</v>
      </c>
      <c r="L223" t="e">
        <f>VLOOKUP(E223,PFI!A:B,2,0)</f>
        <v>#N/A</v>
      </c>
    </row>
    <row r="224" spans="1:12" hidden="1">
      <c r="A224" s="18" t="s">
        <v>1755</v>
      </c>
      <c r="B224" s="18" t="s">
        <v>107</v>
      </c>
      <c r="C224" s="18" t="s">
        <v>18</v>
      </c>
      <c r="D224" s="18" t="s">
        <v>57</v>
      </c>
      <c r="E224" s="18" t="s">
        <v>1370</v>
      </c>
      <c r="F224" s="19">
        <v>0</v>
      </c>
      <c r="G224" s="19">
        <v>0</v>
      </c>
      <c r="H224" s="19">
        <v>0</v>
      </c>
      <c r="I224" s="19">
        <v>0</v>
      </c>
      <c r="J224" s="19">
        <v>14238</v>
      </c>
      <c r="K224" s="19">
        <v>0</v>
      </c>
      <c r="L224" t="e">
        <f>VLOOKUP(E224,PFI!A:B,2,0)</f>
        <v>#N/A</v>
      </c>
    </row>
    <row r="225" spans="1:12" hidden="1">
      <c r="A225" s="18" t="s">
        <v>1755</v>
      </c>
      <c r="B225" s="18" t="s">
        <v>107</v>
      </c>
      <c r="C225" s="18" t="s">
        <v>18</v>
      </c>
      <c r="D225" s="18" t="s">
        <v>57</v>
      </c>
      <c r="E225" s="18" t="s">
        <v>1374</v>
      </c>
      <c r="F225" s="19">
        <v>0</v>
      </c>
      <c r="G225" s="19">
        <v>0</v>
      </c>
      <c r="H225" s="19">
        <v>0</v>
      </c>
      <c r="I225" s="19">
        <v>0</v>
      </c>
      <c r="J225" s="19">
        <v>4069</v>
      </c>
      <c r="K225" s="19">
        <v>0</v>
      </c>
      <c r="L225" t="e">
        <f>VLOOKUP(E225,PFI!A:B,2,0)</f>
        <v>#N/A</v>
      </c>
    </row>
    <row r="226" spans="1:12" hidden="1">
      <c r="A226" s="18" t="s">
        <v>1755</v>
      </c>
      <c r="B226" s="18" t="s">
        <v>107</v>
      </c>
      <c r="C226" s="18" t="s">
        <v>18</v>
      </c>
      <c r="D226" s="18" t="s">
        <v>57</v>
      </c>
      <c r="E226" s="18" t="s">
        <v>1375</v>
      </c>
      <c r="F226" s="19">
        <v>0</v>
      </c>
      <c r="G226" s="19">
        <v>0</v>
      </c>
      <c r="H226" s="19">
        <v>0</v>
      </c>
      <c r="I226" s="19">
        <v>0</v>
      </c>
      <c r="J226" s="19">
        <v>808</v>
      </c>
      <c r="K226" s="19">
        <v>0</v>
      </c>
      <c r="L226" t="e">
        <f>VLOOKUP(E226,PFI!A:B,2,0)</f>
        <v>#N/A</v>
      </c>
    </row>
    <row r="227" spans="1:12" hidden="1">
      <c r="A227" s="18" t="s">
        <v>1755</v>
      </c>
      <c r="B227" s="18" t="s">
        <v>107</v>
      </c>
      <c r="C227" s="18" t="s">
        <v>18</v>
      </c>
      <c r="D227" s="18" t="s">
        <v>57</v>
      </c>
      <c r="E227" s="18" t="s">
        <v>1398</v>
      </c>
      <c r="F227" s="19">
        <v>0</v>
      </c>
      <c r="G227" s="19">
        <v>0</v>
      </c>
      <c r="H227" s="19">
        <v>0</v>
      </c>
      <c r="I227" s="19">
        <v>0</v>
      </c>
      <c r="J227" s="19">
        <v>4500</v>
      </c>
      <c r="K227" s="19">
        <v>0</v>
      </c>
      <c r="L227" t="e">
        <f>VLOOKUP(E227,PFI!A:B,2,0)</f>
        <v>#N/A</v>
      </c>
    </row>
    <row r="228" spans="1:12" hidden="1">
      <c r="A228" s="18" t="s">
        <v>1755</v>
      </c>
      <c r="B228" s="18" t="s">
        <v>107</v>
      </c>
      <c r="C228" s="18" t="s">
        <v>18</v>
      </c>
      <c r="D228" s="18" t="s">
        <v>57</v>
      </c>
      <c r="E228" s="18" t="s">
        <v>1408</v>
      </c>
      <c r="F228" s="19">
        <v>0</v>
      </c>
      <c r="G228" s="19">
        <v>0</v>
      </c>
      <c r="H228" s="19">
        <v>0</v>
      </c>
      <c r="I228" s="19">
        <v>0</v>
      </c>
      <c r="J228" s="19">
        <v>335</v>
      </c>
      <c r="K228" s="19">
        <v>0</v>
      </c>
      <c r="L228" t="e">
        <f>VLOOKUP(E228,PFI!A:B,2,0)</f>
        <v>#N/A</v>
      </c>
    </row>
    <row r="229" spans="1:12" hidden="1">
      <c r="A229" s="18" t="s">
        <v>1755</v>
      </c>
      <c r="B229" s="18" t="s">
        <v>107</v>
      </c>
      <c r="C229" s="18" t="s">
        <v>18</v>
      </c>
      <c r="D229" s="18" t="s">
        <v>57</v>
      </c>
      <c r="E229" s="18" t="s">
        <v>1409</v>
      </c>
      <c r="F229" s="19">
        <v>0</v>
      </c>
      <c r="G229" s="19">
        <v>0</v>
      </c>
      <c r="H229" s="19">
        <v>0</v>
      </c>
      <c r="I229" s="19">
        <v>0</v>
      </c>
      <c r="J229" s="19">
        <v>3182</v>
      </c>
      <c r="K229" s="19">
        <v>0</v>
      </c>
      <c r="L229" t="e">
        <f>VLOOKUP(E229,PFI!A:B,2,0)</f>
        <v>#N/A</v>
      </c>
    </row>
    <row r="230" spans="1:12" hidden="1">
      <c r="A230" s="18" t="s">
        <v>1755</v>
      </c>
      <c r="B230" s="18" t="s">
        <v>107</v>
      </c>
      <c r="C230" s="18" t="s">
        <v>18</v>
      </c>
      <c r="D230" s="18" t="s">
        <v>57</v>
      </c>
      <c r="E230" s="18" t="s">
        <v>18</v>
      </c>
      <c r="F230" s="19">
        <v>0</v>
      </c>
      <c r="G230" s="19">
        <v>0</v>
      </c>
      <c r="H230" s="19">
        <v>0</v>
      </c>
      <c r="I230" s="19">
        <v>0</v>
      </c>
      <c r="J230" s="19">
        <v>2512647</v>
      </c>
      <c r="K230" s="19">
        <v>0</v>
      </c>
      <c r="L230" t="e">
        <f>VLOOKUP(E230,PFI!A:B,2,0)</f>
        <v>#N/A</v>
      </c>
    </row>
    <row r="231" spans="1:12" hidden="1">
      <c r="A231" s="18" t="s">
        <v>1755</v>
      </c>
      <c r="B231" s="18" t="s">
        <v>107</v>
      </c>
      <c r="C231" s="18" t="s">
        <v>18</v>
      </c>
      <c r="D231" s="18" t="s">
        <v>46</v>
      </c>
      <c r="E231" s="18" t="s">
        <v>1420</v>
      </c>
      <c r="F231" s="19">
        <v>0</v>
      </c>
      <c r="G231" s="19">
        <v>0</v>
      </c>
      <c r="H231" s="19">
        <v>0</v>
      </c>
      <c r="I231" s="19">
        <v>0</v>
      </c>
      <c r="J231" s="19">
        <v>6020</v>
      </c>
      <c r="K231" s="19">
        <v>0</v>
      </c>
      <c r="L231" t="e">
        <f>VLOOKUP(E231,PFI!A:B,2,0)</f>
        <v>#N/A</v>
      </c>
    </row>
    <row r="232" spans="1:12" hidden="1">
      <c r="A232" s="18" t="s">
        <v>1755</v>
      </c>
      <c r="B232" s="18" t="s">
        <v>107</v>
      </c>
      <c r="C232" s="18" t="s">
        <v>18</v>
      </c>
      <c r="D232" s="18" t="s">
        <v>46</v>
      </c>
      <c r="E232" s="18" t="s">
        <v>1360</v>
      </c>
      <c r="F232" s="19">
        <v>0</v>
      </c>
      <c r="G232" s="19">
        <v>0</v>
      </c>
      <c r="H232" s="19">
        <v>0</v>
      </c>
      <c r="I232" s="19">
        <v>0</v>
      </c>
      <c r="J232" s="19">
        <v>21672</v>
      </c>
      <c r="K232" s="19">
        <v>0</v>
      </c>
      <c r="L232" t="e">
        <f>VLOOKUP(E232,PFI!A:B,2,0)</f>
        <v>#N/A</v>
      </c>
    </row>
    <row r="233" spans="1:12" hidden="1">
      <c r="A233" s="18" t="s">
        <v>1755</v>
      </c>
      <c r="B233" s="18" t="s">
        <v>107</v>
      </c>
      <c r="C233" s="18" t="s">
        <v>18</v>
      </c>
      <c r="D233" s="18" t="s">
        <v>46</v>
      </c>
      <c r="E233" s="18" t="s">
        <v>1352</v>
      </c>
      <c r="F233" s="19">
        <v>0</v>
      </c>
      <c r="G233" s="19">
        <v>0</v>
      </c>
      <c r="H233" s="19">
        <v>0</v>
      </c>
      <c r="I233" s="19">
        <v>0</v>
      </c>
      <c r="J233" s="19">
        <v>1097</v>
      </c>
      <c r="K233" s="19">
        <v>0</v>
      </c>
      <c r="L233" t="e">
        <f>VLOOKUP(E233,PFI!A:B,2,0)</f>
        <v>#N/A</v>
      </c>
    </row>
    <row r="234" spans="1:12" hidden="1">
      <c r="A234" s="18" t="s">
        <v>1755</v>
      </c>
      <c r="B234" s="18" t="s">
        <v>107</v>
      </c>
      <c r="C234" s="18" t="s">
        <v>18</v>
      </c>
      <c r="D234" s="18" t="s">
        <v>46</v>
      </c>
      <c r="E234" s="18" t="s">
        <v>1353</v>
      </c>
      <c r="F234" s="19">
        <v>0</v>
      </c>
      <c r="G234" s="19">
        <v>0</v>
      </c>
      <c r="H234" s="19">
        <v>0</v>
      </c>
      <c r="I234" s="19">
        <v>0</v>
      </c>
      <c r="J234" s="19">
        <v>13158</v>
      </c>
      <c r="K234" s="19">
        <v>0</v>
      </c>
      <c r="L234" t="e">
        <f>VLOOKUP(E234,PFI!A:B,2,0)</f>
        <v>#N/A</v>
      </c>
    </row>
    <row r="235" spans="1:12" hidden="1">
      <c r="A235" s="18" t="s">
        <v>1755</v>
      </c>
      <c r="B235" s="18" t="s">
        <v>107</v>
      </c>
      <c r="C235" s="18" t="s">
        <v>18</v>
      </c>
      <c r="D235" s="18" t="s">
        <v>46</v>
      </c>
      <c r="E235" s="18" t="s">
        <v>1379</v>
      </c>
      <c r="F235" s="19">
        <v>0</v>
      </c>
      <c r="G235" s="19">
        <v>0</v>
      </c>
      <c r="H235" s="19">
        <v>0</v>
      </c>
      <c r="I235" s="19">
        <v>0</v>
      </c>
      <c r="J235" s="19">
        <v>4128</v>
      </c>
      <c r="K235" s="19">
        <v>0</v>
      </c>
      <c r="L235" t="e">
        <f>VLOOKUP(E235,PFI!A:B,2,0)</f>
        <v>#N/A</v>
      </c>
    </row>
    <row r="236" spans="1:12" hidden="1">
      <c r="A236" s="18" t="s">
        <v>1755</v>
      </c>
      <c r="B236" s="18" t="s">
        <v>107</v>
      </c>
      <c r="C236" s="18" t="s">
        <v>18</v>
      </c>
      <c r="D236" s="18" t="s">
        <v>46</v>
      </c>
      <c r="E236" s="18" t="s">
        <v>1361</v>
      </c>
      <c r="F236" s="19">
        <v>0</v>
      </c>
      <c r="G236" s="19">
        <v>0</v>
      </c>
      <c r="H236" s="19">
        <v>0</v>
      </c>
      <c r="I236" s="19">
        <v>0</v>
      </c>
      <c r="J236" s="19">
        <v>10535</v>
      </c>
      <c r="K236" s="19">
        <v>0</v>
      </c>
      <c r="L236" t="e">
        <f>VLOOKUP(E236,PFI!A:B,2,0)</f>
        <v>#N/A</v>
      </c>
    </row>
    <row r="237" spans="1:12" hidden="1">
      <c r="A237" s="18" t="s">
        <v>1755</v>
      </c>
      <c r="B237" s="18" t="s">
        <v>107</v>
      </c>
      <c r="C237" s="18" t="s">
        <v>18</v>
      </c>
      <c r="D237" s="18" t="s">
        <v>46</v>
      </c>
      <c r="E237" s="18" t="s">
        <v>1419</v>
      </c>
      <c r="F237" s="19">
        <v>0</v>
      </c>
      <c r="G237" s="19">
        <v>0</v>
      </c>
      <c r="H237" s="19">
        <v>0</v>
      </c>
      <c r="I237" s="19">
        <v>0</v>
      </c>
      <c r="J237" s="19">
        <v>22659</v>
      </c>
      <c r="K237" s="19">
        <v>0</v>
      </c>
      <c r="L237" t="e">
        <f>VLOOKUP(E237,PFI!A:B,2,0)</f>
        <v>#N/A</v>
      </c>
    </row>
    <row r="238" spans="1:12" hidden="1">
      <c r="A238" s="18" t="s">
        <v>1755</v>
      </c>
      <c r="B238" s="18" t="s">
        <v>107</v>
      </c>
      <c r="C238" s="18" t="s">
        <v>18</v>
      </c>
      <c r="D238" s="18" t="s">
        <v>46</v>
      </c>
      <c r="E238" s="18" t="s">
        <v>1362</v>
      </c>
      <c r="F238" s="19">
        <v>0</v>
      </c>
      <c r="G238" s="19">
        <v>0</v>
      </c>
      <c r="H238" s="19">
        <v>0</v>
      </c>
      <c r="I238" s="19">
        <v>0</v>
      </c>
      <c r="J238" s="19">
        <v>5418</v>
      </c>
      <c r="K238" s="19">
        <v>0</v>
      </c>
      <c r="L238" t="e">
        <f>VLOOKUP(E238,PFI!A:B,2,0)</f>
        <v>#N/A</v>
      </c>
    </row>
    <row r="239" spans="1:12" hidden="1">
      <c r="A239" s="18" t="s">
        <v>1755</v>
      </c>
      <c r="B239" s="18" t="s">
        <v>107</v>
      </c>
      <c r="C239" s="18" t="s">
        <v>18</v>
      </c>
      <c r="D239" s="18" t="s">
        <v>46</v>
      </c>
      <c r="E239" s="18" t="s">
        <v>1364</v>
      </c>
      <c r="F239" s="19">
        <v>0</v>
      </c>
      <c r="G239" s="19">
        <v>0</v>
      </c>
      <c r="H239" s="19">
        <v>0</v>
      </c>
      <c r="I239" s="19">
        <v>0</v>
      </c>
      <c r="J239" s="19">
        <v>19405</v>
      </c>
      <c r="K239" s="19">
        <v>0</v>
      </c>
      <c r="L239" t="e">
        <f>VLOOKUP(E239,PFI!A:B,2,0)</f>
        <v>#N/A</v>
      </c>
    </row>
    <row r="240" spans="1:12" hidden="1">
      <c r="A240" s="18" t="s">
        <v>1755</v>
      </c>
      <c r="B240" s="18" t="s">
        <v>107</v>
      </c>
      <c r="C240" s="18" t="s">
        <v>18</v>
      </c>
      <c r="D240" s="18" t="s">
        <v>46</v>
      </c>
      <c r="E240" s="18" t="s">
        <v>1354</v>
      </c>
      <c r="F240" s="19">
        <v>0</v>
      </c>
      <c r="G240" s="19">
        <v>0</v>
      </c>
      <c r="H240" s="19">
        <v>0</v>
      </c>
      <c r="I240" s="19">
        <v>0</v>
      </c>
      <c r="J240" s="19">
        <v>1096</v>
      </c>
      <c r="K240" s="19">
        <v>0</v>
      </c>
      <c r="L240" t="e">
        <f>VLOOKUP(E240,PFI!A:B,2,0)</f>
        <v>#N/A</v>
      </c>
    </row>
    <row r="241" spans="1:12" hidden="1">
      <c r="A241" s="18" t="s">
        <v>1755</v>
      </c>
      <c r="B241" s="18" t="s">
        <v>107</v>
      </c>
      <c r="C241" s="18" t="s">
        <v>18</v>
      </c>
      <c r="D241" s="18" t="s">
        <v>46</v>
      </c>
      <c r="E241" s="18" t="s">
        <v>1355</v>
      </c>
      <c r="F241" s="19">
        <v>0</v>
      </c>
      <c r="G241" s="19">
        <v>0</v>
      </c>
      <c r="H241" s="19">
        <v>0</v>
      </c>
      <c r="I241" s="19">
        <v>0</v>
      </c>
      <c r="J241" s="19">
        <v>366</v>
      </c>
      <c r="K241" s="19">
        <v>0</v>
      </c>
      <c r="L241" t="e">
        <f>VLOOKUP(E241,PFI!A:B,2,0)</f>
        <v>#N/A</v>
      </c>
    </row>
    <row r="242" spans="1:12" hidden="1">
      <c r="A242" s="18" t="s">
        <v>1755</v>
      </c>
      <c r="B242" s="18" t="s">
        <v>107</v>
      </c>
      <c r="C242" s="18" t="s">
        <v>18</v>
      </c>
      <c r="D242" s="18" t="s">
        <v>46</v>
      </c>
      <c r="E242" s="18" t="s">
        <v>1366</v>
      </c>
      <c r="F242" s="19">
        <v>0</v>
      </c>
      <c r="G242" s="19">
        <v>0</v>
      </c>
      <c r="H242" s="19">
        <v>0</v>
      </c>
      <c r="I242" s="19">
        <v>0</v>
      </c>
      <c r="J242" s="19">
        <v>3612</v>
      </c>
      <c r="K242" s="19">
        <v>0</v>
      </c>
      <c r="L242" t="e">
        <f>VLOOKUP(E242,PFI!A:B,2,0)</f>
        <v>#N/A</v>
      </c>
    </row>
    <row r="243" spans="1:12" hidden="1">
      <c r="A243" s="18" t="s">
        <v>1755</v>
      </c>
      <c r="B243" s="18" t="s">
        <v>107</v>
      </c>
      <c r="C243" s="18" t="s">
        <v>18</v>
      </c>
      <c r="D243" s="18" t="s">
        <v>46</v>
      </c>
      <c r="E243" s="18" t="s">
        <v>1367</v>
      </c>
      <c r="F243" s="19">
        <v>0</v>
      </c>
      <c r="G243" s="19">
        <v>0</v>
      </c>
      <c r="H243" s="19">
        <v>0</v>
      </c>
      <c r="I243" s="19">
        <v>0</v>
      </c>
      <c r="J243" s="19">
        <v>56588</v>
      </c>
      <c r="K243" s="19">
        <v>0</v>
      </c>
      <c r="L243" t="e">
        <f>VLOOKUP(E243,PFI!A:B,2,0)</f>
        <v>#N/A</v>
      </c>
    </row>
    <row r="244" spans="1:12" hidden="1">
      <c r="A244" s="18" t="s">
        <v>1755</v>
      </c>
      <c r="B244" s="18" t="s">
        <v>107</v>
      </c>
      <c r="C244" s="18" t="s">
        <v>18</v>
      </c>
      <c r="D244" s="18" t="s">
        <v>46</v>
      </c>
      <c r="E244" s="18" t="s">
        <v>1368</v>
      </c>
      <c r="F244" s="19">
        <v>0</v>
      </c>
      <c r="G244" s="19">
        <v>0</v>
      </c>
      <c r="H244" s="19">
        <v>0</v>
      </c>
      <c r="I244" s="19">
        <v>0</v>
      </c>
      <c r="J244" s="19">
        <v>23177</v>
      </c>
      <c r="K244" s="19">
        <v>0</v>
      </c>
      <c r="L244" t="e">
        <f>VLOOKUP(E244,PFI!A:B,2,0)</f>
        <v>#N/A</v>
      </c>
    </row>
    <row r="245" spans="1:12" hidden="1">
      <c r="A245" s="18" t="s">
        <v>1755</v>
      </c>
      <c r="B245" s="18" t="s">
        <v>107</v>
      </c>
      <c r="C245" s="18" t="s">
        <v>18</v>
      </c>
      <c r="D245" s="18" t="s">
        <v>46</v>
      </c>
      <c r="E245" s="18" t="s">
        <v>1369</v>
      </c>
      <c r="F245" s="19">
        <v>0</v>
      </c>
      <c r="G245" s="19">
        <v>0</v>
      </c>
      <c r="H245" s="19">
        <v>0</v>
      </c>
      <c r="I245" s="19">
        <v>0</v>
      </c>
      <c r="J245" s="19">
        <v>4214</v>
      </c>
      <c r="K245" s="19">
        <v>0</v>
      </c>
      <c r="L245" t="e">
        <f>VLOOKUP(E245,PFI!A:B,2,0)</f>
        <v>#N/A</v>
      </c>
    </row>
    <row r="246" spans="1:12" hidden="1">
      <c r="A246" s="18" t="s">
        <v>1755</v>
      </c>
      <c r="B246" s="18" t="s">
        <v>107</v>
      </c>
      <c r="C246" s="18" t="s">
        <v>18</v>
      </c>
      <c r="D246" s="18" t="s">
        <v>46</v>
      </c>
      <c r="E246" s="18" t="s">
        <v>1397</v>
      </c>
      <c r="F246" s="19">
        <v>0</v>
      </c>
      <c r="G246" s="19">
        <v>0</v>
      </c>
      <c r="H246" s="19">
        <v>0</v>
      </c>
      <c r="I246" s="19">
        <v>0</v>
      </c>
      <c r="J246" s="19">
        <v>5160</v>
      </c>
      <c r="K246" s="19">
        <v>0</v>
      </c>
      <c r="L246" t="e">
        <f>VLOOKUP(E246,PFI!A:B,2,0)</f>
        <v>#N/A</v>
      </c>
    </row>
    <row r="247" spans="1:12" hidden="1">
      <c r="A247" s="18" t="s">
        <v>1755</v>
      </c>
      <c r="B247" s="18" t="s">
        <v>107</v>
      </c>
      <c r="C247" s="18" t="s">
        <v>18</v>
      </c>
      <c r="D247" s="18" t="s">
        <v>46</v>
      </c>
      <c r="E247" s="18" t="s">
        <v>1371</v>
      </c>
      <c r="F247" s="19">
        <v>0</v>
      </c>
      <c r="G247" s="19">
        <v>0</v>
      </c>
      <c r="H247" s="19">
        <v>0</v>
      </c>
      <c r="I247" s="19">
        <v>0</v>
      </c>
      <c r="J247" s="19">
        <v>3612</v>
      </c>
      <c r="K247" s="19">
        <v>0</v>
      </c>
      <c r="L247" t="e">
        <f>VLOOKUP(E247,PFI!A:B,2,0)</f>
        <v>#N/A</v>
      </c>
    </row>
    <row r="248" spans="1:12" hidden="1">
      <c r="A248" s="18" t="s">
        <v>1755</v>
      </c>
      <c r="B248" s="18" t="s">
        <v>107</v>
      </c>
      <c r="C248" s="18" t="s">
        <v>18</v>
      </c>
      <c r="D248" s="18" t="s">
        <v>46</v>
      </c>
      <c r="E248" s="18" t="s">
        <v>1372</v>
      </c>
      <c r="F248" s="19">
        <v>0</v>
      </c>
      <c r="G248" s="19">
        <v>0</v>
      </c>
      <c r="H248" s="19">
        <v>0</v>
      </c>
      <c r="I248" s="19">
        <v>0</v>
      </c>
      <c r="J248" s="19">
        <v>602</v>
      </c>
      <c r="K248" s="19">
        <v>0</v>
      </c>
      <c r="L248" t="e">
        <f>VLOOKUP(E248,PFI!A:B,2,0)</f>
        <v>#N/A</v>
      </c>
    </row>
    <row r="249" spans="1:12" hidden="1">
      <c r="A249" s="18" t="s">
        <v>1755</v>
      </c>
      <c r="B249" s="18" t="s">
        <v>107</v>
      </c>
      <c r="C249" s="18" t="s">
        <v>18</v>
      </c>
      <c r="D249" s="18" t="s">
        <v>46</v>
      </c>
      <c r="E249" s="18" t="s">
        <v>1382</v>
      </c>
      <c r="F249" s="19">
        <v>0</v>
      </c>
      <c r="G249" s="19">
        <v>0</v>
      </c>
      <c r="H249" s="19">
        <v>0</v>
      </c>
      <c r="I249" s="19">
        <v>0</v>
      </c>
      <c r="J249" s="19">
        <v>4128</v>
      </c>
      <c r="K249" s="19">
        <v>0</v>
      </c>
      <c r="L249" t="e">
        <f>VLOOKUP(E249,PFI!A:B,2,0)</f>
        <v>#N/A</v>
      </c>
    </row>
    <row r="250" spans="1:12" hidden="1">
      <c r="A250" s="18" t="s">
        <v>1755</v>
      </c>
      <c r="B250" s="18" t="s">
        <v>107</v>
      </c>
      <c r="C250" s="18" t="s">
        <v>18</v>
      </c>
      <c r="D250" s="18" t="s">
        <v>46</v>
      </c>
      <c r="E250" s="18" t="s">
        <v>1357</v>
      </c>
      <c r="F250" s="19">
        <v>0</v>
      </c>
      <c r="G250" s="19">
        <v>0</v>
      </c>
      <c r="H250" s="19">
        <v>0</v>
      </c>
      <c r="I250" s="19">
        <v>0</v>
      </c>
      <c r="J250" s="19">
        <v>4386</v>
      </c>
      <c r="K250" s="19">
        <v>0</v>
      </c>
      <c r="L250" t="e">
        <f>VLOOKUP(E250,PFI!A:B,2,0)</f>
        <v>#N/A</v>
      </c>
    </row>
    <row r="251" spans="1:12" hidden="1">
      <c r="A251" s="18" t="s">
        <v>1755</v>
      </c>
      <c r="B251" s="18" t="s">
        <v>107</v>
      </c>
      <c r="C251" s="18" t="s">
        <v>18</v>
      </c>
      <c r="D251" s="18" t="s">
        <v>46</v>
      </c>
      <c r="E251" s="18" t="s">
        <v>1373</v>
      </c>
      <c r="F251" s="19">
        <v>0</v>
      </c>
      <c r="G251" s="19">
        <v>0</v>
      </c>
      <c r="H251" s="19">
        <v>0</v>
      </c>
      <c r="I251" s="19">
        <v>0</v>
      </c>
      <c r="J251" s="19">
        <v>4214</v>
      </c>
      <c r="K251" s="19">
        <v>0</v>
      </c>
      <c r="L251" t="e">
        <f>VLOOKUP(E251,PFI!A:B,2,0)</f>
        <v>#N/A</v>
      </c>
    </row>
    <row r="252" spans="1:12" hidden="1">
      <c r="A252" s="18" t="s">
        <v>1755</v>
      </c>
      <c r="B252" s="18" t="s">
        <v>107</v>
      </c>
      <c r="C252" s="18" t="s">
        <v>18</v>
      </c>
      <c r="D252" s="18" t="s">
        <v>46</v>
      </c>
      <c r="E252" s="18" t="s">
        <v>1383</v>
      </c>
      <c r="F252" s="19">
        <v>0</v>
      </c>
      <c r="G252" s="19">
        <v>0</v>
      </c>
      <c r="H252" s="19">
        <v>0</v>
      </c>
      <c r="I252" s="19">
        <v>0</v>
      </c>
      <c r="J252" s="19">
        <v>688</v>
      </c>
      <c r="K252" s="19">
        <v>0</v>
      </c>
      <c r="L252" t="e">
        <f>VLOOKUP(E252,PFI!A:B,2,0)</f>
        <v>#N/A</v>
      </c>
    </row>
    <row r="253" spans="1:12" hidden="1">
      <c r="A253" s="18" t="s">
        <v>1755</v>
      </c>
      <c r="B253" s="18" t="s">
        <v>107</v>
      </c>
      <c r="C253" s="18" t="s">
        <v>18</v>
      </c>
      <c r="D253" s="18" t="s">
        <v>46</v>
      </c>
      <c r="E253" s="18" t="s">
        <v>1396</v>
      </c>
      <c r="F253" s="19">
        <v>0</v>
      </c>
      <c r="G253" s="19">
        <v>0</v>
      </c>
      <c r="H253" s="19">
        <v>0</v>
      </c>
      <c r="I253" s="19">
        <v>0</v>
      </c>
      <c r="J253" s="19">
        <v>1720</v>
      </c>
      <c r="K253" s="19">
        <v>0</v>
      </c>
      <c r="L253" t="e">
        <f>VLOOKUP(E253,PFI!A:B,2,0)</f>
        <v>#N/A</v>
      </c>
    </row>
    <row r="254" spans="1:12" hidden="1">
      <c r="A254" s="18" t="s">
        <v>1755</v>
      </c>
      <c r="B254" s="18" t="s">
        <v>107</v>
      </c>
      <c r="C254" s="18" t="s">
        <v>18</v>
      </c>
      <c r="D254" s="18" t="s">
        <v>46</v>
      </c>
      <c r="E254" s="18" t="s">
        <v>1376</v>
      </c>
      <c r="F254" s="19">
        <v>0</v>
      </c>
      <c r="G254" s="19">
        <v>0</v>
      </c>
      <c r="H254" s="19">
        <v>0</v>
      </c>
      <c r="I254" s="19">
        <v>0</v>
      </c>
      <c r="J254" s="19">
        <v>8428</v>
      </c>
      <c r="K254" s="19">
        <v>0</v>
      </c>
      <c r="L254" t="e">
        <f>VLOOKUP(E254,PFI!A:B,2,0)</f>
        <v>#N/A</v>
      </c>
    </row>
    <row r="255" spans="1:12" hidden="1">
      <c r="A255" s="18" t="s">
        <v>1755</v>
      </c>
      <c r="B255" s="18" t="s">
        <v>107</v>
      </c>
      <c r="C255" s="18" t="s">
        <v>18</v>
      </c>
      <c r="D255" s="18" t="s">
        <v>46</v>
      </c>
      <c r="E255" s="18" t="s">
        <v>1377</v>
      </c>
      <c r="F255" s="19">
        <v>0</v>
      </c>
      <c r="G255" s="19">
        <v>0</v>
      </c>
      <c r="H255" s="19">
        <v>0</v>
      </c>
      <c r="I255" s="19">
        <v>0</v>
      </c>
      <c r="J255" s="19">
        <v>2107</v>
      </c>
      <c r="K255" s="19">
        <v>0</v>
      </c>
      <c r="L255" t="e">
        <f>VLOOKUP(E255,PFI!A:B,2,0)</f>
        <v>#N/A</v>
      </c>
    </row>
    <row r="256" spans="1:12" hidden="1">
      <c r="A256" s="18" t="s">
        <v>1755</v>
      </c>
      <c r="B256" s="18" t="s">
        <v>107</v>
      </c>
      <c r="C256" s="18" t="s">
        <v>18</v>
      </c>
      <c r="D256" s="18" t="s">
        <v>46</v>
      </c>
      <c r="E256" s="18" t="s">
        <v>18</v>
      </c>
      <c r="F256" s="19">
        <v>0</v>
      </c>
      <c r="G256" s="19">
        <v>0</v>
      </c>
      <c r="H256" s="19">
        <v>0</v>
      </c>
      <c r="I256" s="19">
        <v>0</v>
      </c>
      <c r="J256" s="19">
        <v>3242301</v>
      </c>
      <c r="K256" s="19">
        <v>0</v>
      </c>
      <c r="L256" t="e">
        <f>VLOOKUP(E256,PFI!A:B,2,0)</f>
        <v>#N/A</v>
      </c>
    </row>
    <row r="257" spans="1:12" hidden="1">
      <c r="A257" s="18" t="s">
        <v>1755</v>
      </c>
      <c r="B257" s="18" t="s">
        <v>107</v>
      </c>
      <c r="C257" s="18" t="s">
        <v>18</v>
      </c>
      <c r="D257" s="18" t="s">
        <v>34</v>
      </c>
      <c r="E257" s="18" t="s">
        <v>18</v>
      </c>
      <c r="F257" s="19">
        <v>0</v>
      </c>
      <c r="G257" s="19">
        <v>0</v>
      </c>
      <c r="H257" s="19">
        <v>0</v>
      </c>
      <c r="I257" s="19">
        <v>0</v>
      </c>
      <c r="J257" s="19">
        <v>1559010</v>
      </c>
      <c r="K257" s="19">
        <v>0</v>
      </c>
      <c r="L257" t="e">
        <f>VLOOKUP(E257,PFI!A:B,2,0)</f>
        <v>#N/A</v>
      </c>
    </row>
    <row r="258" spans="1:12" hidden="1">
      <c r="A258" s="18" t="s">
        <v>1755</v>
      </c>
      <c r="B258" s="18" t="s">
        <v>107</v>
      </c>
      <c r="C258" s="18" t="s">
        <v>18</v>
      </c>
      <c r="D258" s="18" t="s">
        <v>31</v>
      </c>
      <c r="E258" s="18" t="s">
        <v>18</v>
      </c>
      <c r="F258" s="19">
        <v>0</v>
      </c>
      <c r="G258" s="19">
        <v>0</v>
      </c>
      <c r="H258" s="19">
        <v>0</v>
      </c>
      <c r="I258" s="19">
        <v>0</v>
      </c>
      <c r="J258" s="19">
        <v>244000</v>
      </c>
      <c r="K258" s="19">
        <v>0</v>
      </c>
      <c r="L258" t="e">
        <f>VLOOKUP(E258,PFI!A:B,2,0)</f>
        <v>#N/A</v>
      </c>
    </row>
    <row r="259" spans="1:12" hidden="1">
      <c r="A259" s="18" t="s">
        <v>1755</v>
      </c>
      <c r="B259" s="18" t="s">
        <v>107</v>
      </c>
      <c r="C259" s="18" t="s">
        <v>18</v>
      </c>
      <c r="D259" s="18" t="s">
        <v>27</v>
      </c>
      <c r="E259" s="18" t="s">
        <v>18</v>
      </c>
      <c r="F259" s="19">
        <v>0</v>
      </c>
      <c r="G259" s="19">
        <v>0</v>
      </c>
      <c r="H259" s="19">
        <v>0</v>
      </c>
      <c r="I259" s="19">
        <v>0</v>
      </c>
      <c r="J259" s="19">
        <v>35000</v>
      </c>
      <c r="K259" s="19">
        <v>0</v>
      </c>
      <c r="L259" t="e">
        <f>VLOOKUP(E259,PFI!A:B,2,0)</f>
        <v>#N/A</v>
      </c>
    </row>
    <row r="260" spans="1:12" hidden="1">
      <c r="A260" s="18" t="s">
        <v>1755</v>
      </c>
      <c r="B260" s="18" t="s">
        <v>107</v>
      </c>
      <c r="C260" s="18" t="s">
        <v>18</v>
      </c>
      <c r="D260" s="18" t="s">
        <v>16</v>
      </c>
      <c r="E260" s="18" t="s">
        <v>18</v>
      </c>
      <c r="F260" s="19">
        <v>0</v>
      </c>
      <c r="G260" s="19">
        <v>0</v>
      </c>
      <c r="H260" s="19">
        <v>0</v>
      </c>
      <c r="I260" s="19">
        <v>0</v>
      </c>
      <c r="J260" s="19">
        <v>5403015</v>
      </c>
      <c r="K260" s="19">
        <v>0</v>
      </c>
      <c r="L260" t="e">
        <f>VLOOKUP(E260,PFI!A:B,2,0)</f>
        <v>#N/A</v>
      </c>
    </row>
    <row r="261" spans="1:12" hidden="1">
      <c r="A261" s="18" t="s">
        <v>1755</v>
      </c>
      <c r="B261" s="18" t="s">
        <v>107</v>
      </c>
      <c r="C261" s="18" t="s">
        <v>18</v>
      </c>
      <c r="D261" s="18" t="s">
        <v>19</v>
      </c>
      <c r="E261" s="18" t="s">
        <v>18</v>
      </c>
      <c r="F261" s="19">
        <v>0</v>
      </c>
      <c r="G261" s="19">
        <v>0</v>
      </c>
      <c r="H261" s="19">
        <v>0</v>
      </c>
      <c r="I261" s="19">
        <v>0</v>
      </c>
      <c r="J261" s="19">
        <v>18641864</v>
      </c>
      <c r="K261" s="19">
        <v>0</v>
      </c>
      <c r="L261" t="e">
        <f>VLOOKUP(E261,PFI!A:B,2,0)</f>
        <v>#N/A</v>
      </c>
    </row>
    <row r="262" spans="1:12" hidden="1">
      <c r="A262" s="18" t="s">
        <v>1755</v>
      </c>
      <c r="B262" s="18" t="s">
        <v>107</v>
      </c>
      <c r="C262" s="18" t="s">
        <v>18</v>
      </c>
      <c r="D262" s="18" t="s">
        <v>13</v>
      </c>
      <c r="E262" s="18" t="s">
        <v>1358</v>
      </c>
      <c r="F262" s="19">
        <v>0</v>
      </c>
      <c r="G262" s="19">
        <v>0</v>
      </c>
      <c r="H262" s="19">
        <v>0</v>
      </c>
      <c r="I262" s="19">
        <v>0</v>
      </c>
      <c r="J262" s="19">
        <v>8174</v>
      </c>
      <c r="K262" s="19">
        <v>0</v>
      </c>
      <c r="L262" t="e">
        <f>VLOOKUP(E262,PFI!A:B,2,0)</f>
        <v>#N/A</v>
      </c>
    </row>
    <row r="263" spans="1:12" hidden="1">
      <c r="A263" s="18" t="s">
        <v>1755</v>
      </c>
      <c r="B263" s="18" t="s">
        <v>107</v>
      </c>
      <c r="C263" s="18" t="s">
        <v>18</v>
      </c>
      <c r="D263" s="18" t="s">
        <v>13</v>
      </c>
      <c r="E263" s="18" t="s">
        <v>1384</v>
      </c>
      <c r="F263" s="19">
        <v>0</v>
      </c>
      <c r="G263" s="19">
        <v>0</v>
      </c>
      <c r="H263" s="19">
        <v>0</v>
      </c>
      <c r="I263" s="19">
        <v>0</v>
      </c>
      <c r="J263" s="19">
        <v>2924</v>
      </c>
      <c r="K263" s="19">
        <v>0</v>
      </c>
      <c r="L263" t="e">
        <f>VLOOKUP(E263,PFI!A:B,2,0)</f>
        <v>#N/A</v>
      </c>
    </row>
    <row r="264" spans="1:12" hidden="1">
      <c r="A264" s="18" t="s">
        <v>1755</v>
      </c>
      <c r="B264" s="18" t="s">
        <v>107</v>
      </c>
      <c r="C264" s="18" t="s">
        <v>18</v>
      </c>
      <c r="D264" s="18" t="s">
        <v>13</v>
      </c>
      <c r="E264" s="18" t="s">
        <v>1378</v>
      </c>
      <c r="F264" s="19">
        <v>0</v>
      </c>
      <c r="G264" s="19">
        <v>0</v>
      </c>
      <c r="H264" s="19">
        <v>0</v>
      </c>
      <c r="I264" s="19">
        <v>0</v>
      </c>
      <c r="J264" s="19">
        <v>73610</v>
      </c>
      <c r="K264" s="19">
        <v>0</v>
      </c>
      <c r="L264" t="e">
        <f>VLOOKUP(E264,PFI!A:B,2,0)</f>
        <v>#N/A</v>
      </c>
    </row>
    <row r="265" spans="1:12" hidden="1">
      <c r="A265" s="18" t="s">
        <v>1755</v>
      </c>
      <c r="B265" s="18" t="s">
        <v>107</v>
      </c>
      <c r="C265" s="18" t="s">
        <v>18</v>
      </c>
      <c r="D265" s="18" t="s">
        <v>13</v>
      </c>
      <c r="E265" s="18" t="s">
        <v>1395</v>
      </c>
      <c r="F265" s="19">
        <v>0</v>
      </c>
      <c r="G265" s="19">
        <v>0</v>
      </c>
      <c r="H265" s="19">
        <v>0</v>
      </c>
      <c r="I265" s="19">
        <v>0</v>
      </c>
      <c r="J265" s="19">
        <v>30401</v>
      </c>
      <c r="K265" s="19">
        <v>0</v>
      </c>
      <c r="L265" t="e">
        <f>VLOOKUP(E265,PFI!A:B,2,0)</f>
        <v>#N/A</v>
      </c>
    </row>
    <row r="266" spans="1:12" hidden="1">
      <c r="A266" s="18" t="s">
        <v>1755</v>
      </c>
      <c r="B266" s="18" t="s">
        <v>107</v>
      </c>
      <c r="C266" s="18" t="s">
        <v>18</v>
      </c>
      <c r="D266" s="18" t="s">
        <v>13</v>
      </c>
      <c r="E266" s="18" t="s">
        <v>18</v>
      </c>
      <c r="F266" s="19">
        <v>0</v>
      </c>
      <c r="G266" s="19">
        <v>0</v>
      </c>
      <c r="H266" s="19">
        <v>0</v>
      </c>
      <c r="I266" s="19">
        <v>0</v>
      </c>
      <c r="J266" s="19">
        <v>6943267</v>
      </c>
      <c r="K266" s="19">
        <v>0</v>
      </c>
      <c r="L266" t="e">
        <f>VLOOKUP(E266,PFI!A:B,2,0)</f>
        <v>#N/A</v>
      </c>
    </row>
    <row r="267" spans="1:12" hidden="1">
      <c r="A267" s="18" t="s">
        <v>1755</v>
      </c>
      <c r="B267" s="18" t="s">
        <v>107</v>
      </c>
      <c r="C267" s="18" t="s">
        <v>18</v>
      </c>
      <c r="D267" s="18" t="s">
        <v>888</v>
      </c>
      <c r="E267" s="18" t="s">
        <v>18</v>
      </c>
      <c r="F267" s="19">
        <v>0</v>
      </c>
      <c r="G267" s="19">
        <v>0</v>
      </c>
      <c r="H267" s="19">
        <v>0</v>
      </c>
      <c r="I267" s="19">
        <v>0</v>
      </c>
      <c r="J267" s="19">
        <v>1694528</v>
      </c>
      <c r="K267" s="19">
        <v>0</v>
      </c>
      <c r="L267" t="e">
        <f>VLOOKUP(E267,PFI!A:B,2,0)</f>
        <v>#N/A</v>
      </c>
    </row>
    <row r="268" spans="1:12" hidden="1">
      <c r="A268" s="18" t="s">
        <v>961</v>
      </c>
      <c r="B268" s="18" t="s">
        <v>107</v>
      </c>
      <c r="C268" s="18" t="s">
        <v>18</v>
      </c>
      <c r="D268" s="18" t="s">
        <v>19</v>
      </c>
      <c r="E268" s="18" t="s">
        <v>18</v>
      </c>
      <c r="F268" s="19">
        <v>0</v>
      </c>
      <c r="G268" s="19">
        <v>1153543</v>
      </c>
      <c r="H268" s="19">
        <v>0</v>
      </c>
      <c r="I268" s="19">
        <v>0</v>
      </c>
      <c r="J268" s="19">
        <v>0</v>
      </c>
      <c r="K268" s="19">
        <v>0</v>
      </c>
      <c r="L268" t="e">
        <f>VLOOKUP(E268,PFI!A:B,2,0)</f>
        <v>#N/A</v>
      </c>
    </row>
    <row r="269" spans="1:12" hidden="1">
      <c r="A269" s="18" t="s">
        <v>1532</v>
      </c>
      <c r="B269" s="18" t="s">
        <v>107</v>
      </c>
      <c r="C269" s="18" t="s">
        <v>18</v>
      </c>
      <c r="D269" s="18" t="s">
        <v>46</v>
      </c>
      <c r="E269" s="18" t="s">
        <v>18</v>
      </c>
      <c r="F269" s="19">
        <v>0</v>
      </c>
      <c r="G269" s="19">
        <v>64421</v>
      </c>
      <c r="H269" s="19">
        <v>0</v>
      </c>
      <c r="I269" s="19">
        <v>0</v>
      </c>
      <c r="J269" s="19">
        <v>0</v>
      </c>
      <c r="K269" s="19">
        <v>0</v>
      </c>
      <c r="L269" t="e">
        <f>VLOOKUP(E269,PFI!A:B,2,0)</f>
        <v>#N/A</v>
      </c>
    </row>
    <row r="270" spans="1:12" hidden="1">
      <c r="A270" s="18" t="s">
        <v>1532</v>
      </c>
      <c r="B270" s="18" t="s">
        <v>107</v>
      </c>
      <c r="C270" s="18" t="s">
        <v>18</v>
      </c>
      <c r="D270" s="18" t="s">
        <v>13</v>
      </c>
      <c r="E270" s="18" t="s">
        <v>18</v>
      </c>
      <c r="F270" s="19">
        <v>0</v>
      </c>
      <c r="G270" s="19">
        <v>14000</v>
      </c>
      <c r="H270" s="19">
        <v>0</v>
      </c>
      <c r="I270" s="19">
        <v>0</v>
      </c>
      <c r="J270" s="19">
        <v>0</v>
      </c>
      <c r="K270" s="19">
        <v>0</v>
      </c>
      <c r="L270" t="e">
        <f>VLOOKUP(E270,PFI!A:B,2,0)</f>
        <v>#N/A</v>
      </c>
    </row>
    <row r="271" spans="1:12" hidden="1">
      <c r="A271" s="18" t="s">
        <v>1529</v>
      </c>
      <c r="B271" s="18" t="s">
        <v>107</v>
      </c>
      <c r="C271" s="18" t="s">
        <v>18</v>
      </c>
      <c r="D271" s="18" t="s">
        <v>13</v>
      </c>
      <c r="E271" s="18" t="s">
        <v>18</v>
      </c>
      <c r="F271" s="19">
        <v>0</v>
      </c>
      <c r="G271" s="19">
        <v>6547</v>
      </c>
      <c r="H271" s="19">
        <v>0</v>
      </c>
      <c r="I271" s="19">
        <v>0</v>
      </c>
      <c r="J271" s="19">
        <v>0</v>
      </c>
      <c r="K271" s="19">
        <v>0</v>
      </c>
      <c r="L271" t="e">
        <f>VLOOKUP(E271,PFI!A:B,2,0)</f>
        <v>#N/A</v>
      </c>
    </row>
    <row r="272" spans="1:12" hidden="1">
      <c r="A272" s="18" t="s">
        <v>1538</v>
      </c>
      <c r="B272" s="18" t="s">
        <v>107</v>
      </c>
      <c r="C272" s="18" t="s">
        <v>18</v>
      </c>
      <c r="D272" s="18" t="s">
        <v>46</v>
      </c>
      <c r="E272" s="18" t="s">
        <v>18</v>
      </c>
      <c r="F272" s="19">
        <v>0</v>
      </c>
      <c r="G272" s="19">
        <v>10000</v>
      </c>
      <c r="H272" s="19">
        <v>0</v>
      </c>
      <c r="I272" s="19">
        <v>0</v>
      </c>
      <c r="J272" s="19">
        <v>0</v>
      </c>
      <c r="K272" s="19">
        <v>0</v>
      </c>
      <c r="L272" t="e">
        <f>VLOOKUP(E272,PFI!A:B,2,0)</f>
        <v>#N/A</v>
      </c>
    </row>
    <row r="273" spans="1:12" hidden="1">
      <c r="A273" s="18" t="s">
        <v>1540</v>
      </c>
      <c r="B273" s="18" t="s">
        <v>107</v>
      </c>
      <c r="C273" s="18" t="s">
        <v>18</v>
      </c>
      <c r="D273" s="18" t="s">
        <v>46</v>
      </c>
      <c r="E273" s="18" t="s">
        <v>18</v>
      </c>
      <c r="F273" s="19">
        <v>0</v>
      </c>
      <c r="G273" s="19">
        <v>10000</v>
      </c>
      <c r="H273" s="19">
        <v>0</v>
      </c>
      <c r="I273" s="19">
        <v>0</v>
      </c>
      <c r="J273" s="19">
        <v>0</v>
      </c>
      <c r="K273" s="19">
        <v>0</v>
      </c>
      <c r="L273" t="e">
        <f>VLOOKUP(E273,PFI!A:B,2,0)</f>
        <v>#N/A</v>
      </c>
    </row>
    <row r="274" spans="1:12" hidden="1">
      <c r="A274" s="18" t="s">
        <v>1542</v>
      </c>
      <c r="B274" s="18" t="s">
        <v>107</v>
      </c>
      <c r="C274" s="18" t="s">
        <v>18</v>
      </c>
      <c r="D274" s="18" t="s">
        <v>46</v>
      </c>
      <c r="E274" s="18" t="s">
        <v>18</v>
      </c>
      <c r="F274" s="19">
        <v>0</v>
      </c>
      <c r="G274" s="19">
        <v>32478</v>
      </c>
      <c r="H274" s="19">
        <v>0</v>
      </c>
      <c r="I274" s="19">
        <v>0</v>
      </c>
      <c r="J274" s="19">
        <v>0</v>
      </c>
      <c r="K274" s="19">
        <v>0</v>
      </c>
      <c r="L274" t="e">
        <f>VLOOKUP(E274,PFI!A:B,2,0)</f>
        <v>#N/A</v>
      </c>
    </row>
    <row r="275" spans="1:12" hidden="1">
      <c r="A275" s="18" t="s">
        <v>1543</v>
      </c>
      <c r="B275" s="18" t="s">
        <v>107</v>
      </c>
      <c r="C275" s="18" t="s">
        <v>18</v>
      </c>
      <c r="D275" s="18" t="s">
        <v>13</v>
      </c>
      <c r="E275" s="18" t="s">
        <v>18</v>
      </c>
      <c r="F275" s="19">
        <v>0</v>
      </c>
      <c r="G275" s="19">
        <v>5000</v>
      </c>
      <c r="H275" s="19">
        <v>0</v>
      </c>
      <c r="I275" s="19">
        <v>0</v>
      </c>
      <c r="J275" s="19">
        <v>0</v>
      </c>
      <c r="K275" s="19">
        <v>0</v>
      </c>
      <c r="L275" t="e">
        <f>VLOOKUP(E275,PFI!A:B,2,0)</f>
        <v>#N/A</v>
      </c>
    </row>
    <row r="276" spans="1:12" hidden="1">
      <c r="A276" s="18" t="s">
        <v>1544</v>
      </c>
      <c r="B276" s="18" t="s">
        <v>107</v>
      </c>
      <c r="C276" s="18" t="s">
        <v>18</v>
      </c>
      <c r="D276" s="18" t="s">
        <v>46</v>
      </c>
      <c r="E276" s="18" t="s">
        <v>18</v>
      </c>
      <c r="F276" s="19">
        <v>0</v>
      </c>
      <c r="G276" s="19">
        <v>5582</v>
      </c>
      <c r="H276" s="19">
        <v>0</v>
      </c>
      <c r="I276" s="19">
        <v>0</v>
      </c>
      <c r="J276" s="19">
        <v>0</v>
      </c>
      <c r="K276" s="19">
        <v>0</v>
      </c>
      <c r="L276" t="e">
        <f>VLOOKUP(E276,PFI!A:B,2,0)</f>
        <v>#N/A</v>
      </c>
    </row>
    <row r="277" spans="1:12" hidden="1">
      <c r="A277" s="18" t="s">
        <v>62</v>
      </c>
      <c r="B277" s="18" t="s">
        <v>107</v>
      </c>
      <c r="C277" s="18" t="s">
        <v>18</v>
      </c>
      <c r="D277" s="18" t="s">
        <v>13</v>
      </c>
      <c r="E277" s="18" t="s">
        <v>18</v>
      </c>
      <c r="F277" s="19">
        <v>0</v>
      </c>
      <c r="G277" s="19">
        <v>84517</v>
      </c>
      <c r="H277" s="19">
        <v>0</v>
      </c>
      <c r="I277" s="19">
        <v>0</v>
      </c>
      <c r="J277" s="19">
        <v>0</v>
      </c>
      <c r="K277" s="19">
        <v>0</v>
      </c>
      <c r="L277" t="e">
        <f>VLOOKUP(E277,PFI!A:B,2,0)</f>
        <v>#N/A</v>
      </c>
    </row>
    <row r="278" spans="1:12" hidden="1">
      <c r="A278" s="18" t="s">
        <v>1142</v>
      </c>
      <c r="B278" s="18" t="s">
        <v>107</v>
      </c>
      <c r="C278" s="18" t="s">
        <v>18</v>
      </c>
      <c r="D278" s="18" t="s">
        <v>13</v>
      </c>
      <c r="E278" s="18" t="s">
        <v>18</v>
      </c>
      <c r="F278" s="19">
        <v>0</v>
      </c>
      <c r="G278" s="19">
        <v>11000</v>
      </c>
      <c r="H278" s="19">
        <v>0</v>
      </c>
      <c r="I278" s="19">
        <v>0</v>
      </c>
      <c r="J278" s="19">
        <v>0</v>
      </c>
      <c r="K278" s="19">
        <v>0</v>
      </c>
      <c r="L278" t="e">
        <f>VLOOKUP(E278,PFI!A:B,2,0)</f>
        <v>#N/A</v>
      </c>
    </row>
    <row r="279" spans="1:12" hidden="1">
      <c r="A279" s="18" t="s">
        <v>1545</v>
      </c>
      <c r="B279" s="18" t="s">
        <v>107</v>
      </c>
      <c r="C279" s="18" t="s">
        <v>18</v>
      </c>
      <c r="D279" s="18" t="s">
        <v>13</v>
      </c>
      <c r="E279" s="18" t="s">
        <v>18</v>
      </c>
      <c r="F279" s="19">
        <v>0</v>
      </c>
      <c r="G279" s="19">
        <v>10000</v>
      </c>
      <c r="H279" s="19">
        <v>0</v>
      </c>
      <c r="I279" s="19">
        <v>0</v>
      </c>
      <c r="J279" s="19">
        <v>0</v>
      </c>
      <c r="K279" s="19">
        <v>0</v>
      </c>
      <c r="L279" t="e">
        <f>VLOOKUP(E279,PFI!A:B,2,0)</f>
        <v>#N/A</v>
      </c>
    </row>
    <row r="280" spans="1:12" hidden="1">
      <c r="A280" s="18" t="s">
        <v>980</v>
      </c>
      <c r="B280" s="18" t="s">
        <v>107</v>
      </c>
      <c r="C280" s="18" t="s">
        <v>18</v>
      </c>
      <c r="D280" s="18" t="s">
        <v>19</v>
      </c>
      <c r="E280" s="18" t="s">
        <v>18</v>
      </c>
      <c r="F280" s="19">
        <v>0</v>
      </c>
      <c r="G280" s="19">
        <v>1639667</v>
      </c>
      <c r="H280" s="19">
        <v>0</v>
      </c>
      <c r="I280" s="19">
        <v>0</v>
      </c>
      <c r="J280" s="19">
        <v>0</v>
      </c>
      <c r="K280" s="19">
        <v>0</v>
      </c>
      <c r="L280" t="e">
        <f>VLOOKUP(E280,PFI!A:B,2,0)</f>
        <v>#N/A</v>
      </c>
    </row>
    <row r="281" spans="1:12" hidden="1">
      <c r="A281" s="18" t="s">
        <v>1510</v>
      </c>
      <c r="B281" s="18" t="s">
        <v>107</v>
      </c>
      <c r="C281" s="18" t="s">
        <v>18</v>
      </c>
      <c r="D281" s="18" t="s">
        <v>19</v>
      </c>
      <c r="E281" s="18" t="s">
        <v>18</v>
      </c>
      <c r="F281" s="19">
        <v>0</v>
      </c>
      <c r="G281" s="19">
        <v>68119</v>
      </c>
      <c r="H281" s="19">
        <v>0</v>
      </c>
      <c r="I281" s="19">
        <v>0</v>
      </c>
      <c r="J281" s="19">
        <v>0</v>
      </c>
      <c r="K281" s="19">
        <v>0</v>
      </c>
      <c r="L281" t="e">
        <f>VLOOKUP(E281,PFI!A:B,2,0)</f>
        <v>#N/A</v>
      </c>
    </row>
    <row r="282" spans="1:12" hidden="1">
      <c r="A282" s="18" t="s">
        <v>1511</v>
      </c>
      <c r="B282" s="18" t="s">
        <v>107</v>
      </c>
      <c r="C282" s="18" t="s">
        <v>18</v>
      </c>
      <c r="D282" s="18" t="s">
        <v>19</v>
      </c>
      <c r="E282" s="18" t="s">
        <v>18</v>
      </c>
      <c r="F282" s="19">
        <v>0</v>
      </c>
      <c r="G282" s="19">
        <v>33536</v>
      </c>
      <c r="H282" s="19">
        <v>0</v>
      </c>
      <c r="I282" s="19">
        <v>0</v>
      </c>
      <c r="J282" s="19">
        <v>0</v>
      </c>
      <c r="K282" s="19">
        <v>0</v>
      </c>
      <c r="L282" t="e">
        <f>VLOOKUP(E282,PFI!A:B,2,0)</f>
        <v>#N/A</v>
      </c>
    </row>
    <row r="283" spans="1:12" hidden="1">
      <c r="A283" s="18" t="s">
        <v>1512</v>
      </c>
      <c r="B283" s="18" t="s">
        <v>107</v>
      </c>
      <c r="C283" s="18" t="s">
        <v>18</v>
      </c>
      <c r="D283" s="18" t="s">
        <v>19</v>
      </c>
      <c r="E283" s="18" t="s">
        <v>18</v>
      </c>
      <c r="F283" s="19">
        <v>0</v>
      </c>
      <c r="G283" s="19">
        <v>37996</v>
      </c>
      <c r="H283" s="19">
        <v>0</v>
      </c>
      <c r="I283" s="19">
        <v>0</v>
      </c>
      <c r="J283" s="19">
        <v>0</v>
      </c>
      <c r="K283" s="19">
        <v>0</v>
      </c>
      <c r="L283" t="e">
        <f>VLOOKUP(E283,PFI!A:B,2,0)</f>
        <v>#N/A</v>
      </c>
    </row>
    <row r="284" spans="1:12" hidden="1">
      <c r="A284" s="18" t="s">
        <v>1513</v>
      </c>
      <c r="B284" s="18" t="s">
        <v>107</v>
      </c>
      <c r="C284" s="18" t="s">
        <v>18</v>
      </c>
      <c r="D284" s="18" t="s">
        <v>13</v>
      </c>
      <c r="E284" s="18" t="s">
        <v>18</v>
      </c>
      <c r="F284" s="19">
        <v>0</v>
      </c>
      <c r="G284" s="19">
        <v>62990</v>
      </c>
      <c r="H284" s="19">
        <v>0</v>
      </c>
      <c r="I284" s="19">
        <v>0</v>
      </c>
      <c r="J284" s="19">
        <v>0</v>
      </c>
      <c r="K284" s="19">
        <v>0</v>
      </c>
      <c r="L284" t="e">
        <f>VLOOKUP(E284,PFI!A:B,2,0)</f>
        <v>#N/A</v>
      </c>
    </row>
    <row r="285" spans="1:12" hidden="1">
      <c r="A285" s="18" t="s">
        <v>1546</v>
      </c>
      <c r="B285" s="18" t="s">
        <v>107</v>
      </c>
      <c r="C285" s="18" t="s">
        <v>18</v>
      </c>
      <c r="D285" s="18" t="s">
        <v>57</v>
      </c>
      <c r="E285" s="18" t="s">
        <v>18</v>
      </c>
      <c r="F285" s="19">
        <v>0</v>
      </c>
      <c r="G285" s="19">
        <v>15687</v>
      </c>
      <c r="H285" s="19">
        <v>0</v>
      </c>
      <c r="I285" s="19">
        <v>0</v>
      </c>
      <c r="J285" s="19">
        <v>0</v>
      </c>
      <c r="K285" s="19">
        <v>0</v>
      </c>
      <c r="L285" t="e">
        <f>VLOOKUP(E285,PFI!A:B,2,0)</f>
        <v>#N/A</v>
      </c>
    </row>
    <row r="286" spans="1:12" hidden="1">
      <c r="A286" s="18" t="s">
        <v>1546</v>
      </c>
      <c r="B286" s="18" t="s">
        <v>107</v>
      </c>
      <c r="C286" s="18" t="s">
        <v>18</v>
      </c>
      <c r="D286" s="18" t="s">
        <v>46</v>
      </c>
      <c r="E286" s="18" t="s">
        <v>18</v>
      </c>
      <c r="F286" s="19">
        <v>0</v>
      </c>
      <c r="G286" s="19">
        <v>5000</v>
      </c>
      <c r="H286" s="19">
        <v>0</v>
      </c>
      <c r="I286" s="19">
        <v>0</v>
      </c>
      <c r="J286" s="19">
        <v>0</v>
      </c>
      <c r="K286" s="19">
        <v>0</v>
      </c>
      <c r="L286" t="e">
        <f>VLOOKUP(E286,PFI!A:B,2,0)</f>
        <v>#N/A</v>
      </c>
    </row>
    <row r="287" spans="1:12" hidden="1">
      <c r="A287" s="18" t="s">
        <v>1546</v>
      </c>
      <c r="B287" s="18" t="s">
        <v>107</v>
      </c>
      <c r="C287" s="18" t="s">
        <v>18</v>
      </c>
      <c r="D287" s="18" t="s">
        <v>13</v>
      </c>
      <c r="E287" s="18" t="s">
        <v>18</v>
      </c>
      <c r="F287" s="19">
        <v>0</v>
      </c>
      <c r="G287" s="19">
        <v>56202</v>
      </c>
      <c r="H287" s="19">
        <v>0</v>
      </c>
      <c r="I287" s="19">
        <v>0</v>
      </c>
      <c r="J287" s="19">
        <v>0</v>
      </c>
      <c r="K287" s="19">
        <v>0</v>
      </c>
      <c r="L287" t="e">
        <f>VLOOKUP(E287,PFI!A:B,2,0)</f>
        <v>#N/A</v>
      </c>
    </row>
    <row r="288" spans="1:12" hidden="1">
      <c r="A288" s="18" t="s">
        <v>996</v>
      </c>
      <c r="B288" s="18" t="s">
        <v>107</v>
      </c>
      <c r="C288" s="18" t="s">
        <v>18</v>
      </c>
      <c r="D288" s="18" t="s">
        <v>19</v>
      </c>
      <c r="E288" s="18" t="s">
        <v>18</v>
      </c>
      <c r="F288" s="19">
        <v>0</v>
      </c>
      <c r="G288" s="19">
        <v>1883295</v>
      </c>
      <c r="H288" s="19">
        <v>0</v>
      </c>
      <c r="I288" s="19">
        <v>0</v>
      </c>
      <c r="J288" s="19">
        <v>0</v>
      </c>
      <c r="K288" s="19">
        <v>0</v>
      </c>
      <c r="L288" t="e">
        <f>VLOOKUP(E288,PFI!A:B,2,0)</f>
        <v>#N/A</v>
      </c>
    </row>
    <row r="289" spans="1:12" hidden="1">
      <c r="A289" s="18" t="s">
        <v>1519</v>
      </c>
      <c r="B289" s="18" t="s">
        <v>107</v>
      </c>
      <c r="C289" s="18" t="s">
        <v>18</v>
      </c>
      <c r="D289" s="18" t="s">
        <v>19</v>
      </c>
      <c r="E289" s="18" t="s">
        <v>18</v>
      </c>
      <c r="F289" s="19">
        <v>0</v>
      </c>
      <c r="G289" s="19">
        <v>27000</v>
      </c>
      <c r="H289" s="19">
        <v>0</v>
      </c>
      <c r="I289" s="19">
        <v>0</v>
      </c>
      <c r="J289" s="19">
        <v>0</v>
      </c>
      <c r="K289" s="19">
        <v>0</v>
      </c>
      <c r="L289" t="e">
        <f>VLOOKUP(E289,PFI!A:B,2,0)</f>
        <v>#N/A</v>
      </c>
    </row>
    <row r="290" spans="1:12" hidden="1">
      <c r="A290" s="18" t="s">
        <v>1520</v>
      </c>
      <c r="B290" s="18" t="s">
        <v>107</v>
      </c>
      <c r="C290" s="18" t="s">
        <v>18</v>
      </c>
      <c r="D290" s="18" t="s">
        <v>19</v>
      </c>
      <c r="E290" s="18" t="s">
        <v>18</v>
      </c>
      <c r="F290" s="19">
        <v>0</v>
      </c>
      <c r="G290" s="19">
        <v>36000</v>
      </c>
      <c r="H290" s="19">
        <v>0</v>
      </c>
      <c r="I290" s="19">
        <v>0</v>
      </c>
      <c r="J290" s="19">
        <v>0</v>
      </c>
      <c r="K290" s="19">
        <v>0</v>
      </c>
      <c r="L290" t="e">
        <f>VLOOKUP(E290,PFI!A:B,2,0)</f>
        <v>#N/A</v>
      </c>
    </row>
    <row r="291" spans="1:12" hidden="1">
      <c r="A291" s="18" t="s">
        <v>1516</v>
      </c>
      <c r="B291" s="18" t="s">
        <v>107</v>
      </c>
      <c r="C291" s="18" t="s">
        <v>18</v>
      </c>
      <c r="D291" s="18" t="s">
        <v>13</v>
      </c>
      <c r="E291" s="18" t="s">
        <v>18</v>
      </c>
      <c r="F291" s="19">
        <v>0</v>
      </c>
      <c r="G291" s="19">
        <v>82288</v>
      </c>
      <c r="H291" s="19">
        <v>0</v>
      </c>
      <c r="I291" s="19">
        <v>0</v>
      </c>
      <c r="J291" s="19">
        <v>0</v>
      </c>
      <c r="K291" s="19">
        <v>0</v>
      </c>
      <c r="L291" t="e">
        <f>VLOOKUP(E291,PFI!A:B,2,0)</f>
        <v>#N/A</v>
      </c>
    </row>
    <row r="292" spans="1:12" hidden="1">
      <c r="A292" s="18" t="s">
        <v>1517</v>
      </c>
      <c r="B292" s="18" t="s">
        <v>107</v>
      </c>
      <c r="C292" s="18" t="s">
        <v>18</v>
      </c>
      <c r="D292" s="18" t="s">
        <v>13</v>
      </c>
      <c r="E292" s="18" t="s">
        <v>18</v>
      </c>
      <c r="F292" s="19">
        <v>0</v>
      </c>
      <c r="G292" s="19">
        <v>35000</v>
      </c>
      <c r="H292" s="19">
        <v>0</v>
      </c>
      <c r="I292" s="19">
        <v>0</v>
      </c>
      <c r="J292" s="19">
        <v>0</v>
      </c>
      <c r="K292" s="19">
        <v>0</v>
      </c>
      <c r="L292" t="e">
        <f>VLOOKUP(E292,PFI!A:B,2,0)</f>
        <v>#N/A</v>
      </c>
    </row>
    <row r="293" spans="1:12" hidden="1">
      <c r="A293" s="18" t="s">
        <v>222</v>
      </c>
      <c r="B293" s="18" t="s">
        <v>107</v>
      </c>
      <c r="C293" s="18" t="s">
        <v>18</v>
      </c>
      <c r="D293" s="18" t="s">
        <v>16</v>
      </c>
      <c r="E293" s="18" t="s">
        <v>223</v>
      </c>
      <c r="F293" s="19">
        <v>0</v>
      </c>
      <c r="G293" s="19">
        <v>35621.03</v>
      </c>
      <c r="H293" s="19">
        <v>0</v>
      </c>
      <c r="I293" s="19">
        <v>0</v>
      </c>
      <c r="J293" s="19">
        <v>35621.03</v>
      </c>
      <c r="K293" s="19">
        <v>0</v>
      </c>
      <c r="L293" t="str">
        <f>VLOOKUP(E293,PFI!A:B,2,0)</f>
        <v>formation</v>
      </c>
    </row>
    <row r="294" spans="1:12" hidden="1">
      <c r="A294" s="18" t="s">
        <v>1553</v>
      </c>
      <c r="B294" s="18" t="s">
        <v>107</v>
      </c>
      <c r="C294" s="18" t="s">
        <v>18</v>
      </c>
      <c r="D294" s="18" t="s">
        <v>57</v>
      </c>
      <c r="E294" s="18" t="s">
        <v>18</v>
      </c>
      <c r="F294" s="19">
        <v>0</v>
      </c>
      <c r="G294" s="19">
        <v>6000</v>
      </c>
      <c r="H294" s="19">
        <v>0</v>
      </c>
      <c r="I294" s="19">
        <v>0</v>
      </c>
      <c r="J294" s="19">
        <v>0</v>
      </c>
      <c r="K294" s="19">
        <v>0</v>
      </c>
      <c r="L294" t="e">
        <f>VLOOKUP(E294,PFI!A:B,2,0)</f>
        <v>#N/A</v>
      </c>
    </row>
    <row r="295" spans="1:12" hidden="1">
      <c r="A295" s="18" t="s">
        <v>1559</v>
      </c>
      <c r="B295" s="18" t="s">
        <v>107</v>
      </c>
      <c r="C295" s="18" t="s">
        <v>18</v>
      </c>
      <c r="D295" s="18" t="s">
        <v>46</v>
      </c>
      <c r="E295" s="18" t="s">
        <v>18</v>
      </c>
      <c r="F295" s="19">
        <v>0</v>
      </c>
      <c r="G295" s="19">
        <v>7000</v>
      </c>
      <c r="H295" s="19">
        <v>0</v>
      </c>
      <c r="I295" s="19">
        <v>0</v>
      </c>
      <c r="J295" s="19">
        <v>0</v>
      </c>
      <c r="K295" s="19">
        <v>0</v>
      </c>
      <c r="L295" t="e">
        <f>VLOOKUP(E295,PFI!A:B,2,0)</f>
        <v>#N/A</v>
      </c>
    </row>
    <row r="296" spans="1:12" hidden="1">
      <c r="A296" s="18" t="s">
        <v>1555</v>
      </c>
      <c r="B296" s="18" t="s">
        <v>107</v>
      </c>
      <c r="C296" s="18" t="s">
        <v>18</v>
      </c>
      <c r="D296" s="18" t="s">
        <v>46</v>
      </c>
      <c r="E296" s="18" t="s">
        <v>18</v>
      </c>
      <c r="F296" s="19">
        <v>0</v>
      </c>
      <c r="G296" s="19">
        <v>756</v>
      </c>
      <c r="H296" s="19">
        <v>0</v>
      </c>
      <c r="I296" s="19">
        <v>0</v>
      </c>
      <c r="J296" s="19">
        <v>0</v>
      </c>
      <c r="K296" s="19">
        <v>0</v>
      </c>
      <c r="L296" t="e">
        <f>VLOOKUP(E296,PFI!A:B,2,0)</f>
        <v>#N/A</v>
      </c>
    </row>
    <row r="297" spans="1:12" hidden="1">
      <c r="A297" s="18" t="s">
        <v>66</v>
      </c>
      <c r="B297" s="18" t="s">
        <v>107</v>
      </c>
      <c r="C297" s="18" t="s">
        <v>18</v>
      </c>
      <c r="D297" s="18" t="s">
        <v>13</v>
      </c>
      <c r="E297" s="18" t="s">
        <v>18</v>
      </c>
      <c r="F297" s="19">
        <v>0</v>
      </c>
      <c r="G297" s="19">
        <v>211393</v>
      </c>
      <c r="H297" s="19">
        <v>0</v>
      </c>
      <c r="I297" s="19">
        <v>0</v>
      </c>
      <c r="J297" s="19">
        <v>0</v>
      </c>
      <c r="K297" s="19">
        <v>0</v>
      </c>
      <c r="L297" t="e">
        <f>VLOOKUP(E297,PFI!A:B,2,0)</f>
        <v>#N/A</v>
      </c>
    </row>
    <row r="298" spans="1:12" hidden="1">
      <c r="A298" s="18" t="s">
        <v>324</v>
      </c>
      <c r="B298" s="18" t="s">
        <v>107</v>
      </c>
      <c r="C298" s="18" t="s">
        <v>18</v>
      </c>
      <c r="D298" s="18" t="s">
        <v>46</v>
      </c>
      <c r="E298" s="18" t="s">
        <v>767</v>
      </c>
      <c r="F298" s="19">
        <v>0</v>
      </c>
      <c r="G298" s="19">
        <v>11753</v>
      </c>
      <c r="H298" s="19">
        <v>0</v>
      </c>
      <c r="I298" s="19">
        <v>0</v>
      </c>
      <c r="J298" s="19">
        <v>11753</v>
      </c>
      <c r="K298" s="19">
        <v>0</v>
      </c>
      <c r="L298" t="str">
        <f>VLOOKUP(E298,PFI!A:B,2,0)</f>
        <v>formation</v>
      </c>
    </row>
    <row r="299" spans="1:12" hidden="1">
      <c r="A299" s="18" t="s">
        <v>1561</v>
      </c>
      <c r="B299" s="18" t="s">
        <v>107</v>
      </c>
      <c r="C299" s="18" t="s">
        <v>18</v>
      </c>
      <c r="D299" s="18" t="s">
        <v>46</v>
      </c>
      <c r="E299" s="18" t="s">
        <v>18</v>
      </c>
      <c r="F299" s="19">
        <v>0</v>
      </c>
      <c r="G299" s="19">
        <v>70039</v>
      </c>
      <c r="H299" s="19">
        <v>0</v>
      </c>
      <c r="I299" s="19">
        <v>0</v>
      </c>
      <c r="J299" s="19">
        <v>0</v>
      </c>
      <c r="K299" s="19">
        <v>0</v>
      </c>
      <c r="L299" t="e">
        <f>VLOOKUP(E299,PFI!A:B,2,0)</f>
        <v>#N/A</v>
      </c>
    </row>
    <row r="300" spans="1:12" hidden="1">
      <c r="A300" s="18" t="s">
        <v>1563</v>
      </c>
      <c r="B300" s="18" t="s">
        <v>107</v>
      </c>
      <c r="C300" s="18" t="s">
        <v>18</v>
      </c>
      <c r="D300" s="18" t="s">
        <v>46</v>
      </c>
      <c r="E300" s="18" t="s">
        <v>18</v>
      </c>
      <c r="F300" s="19">
        <v>0</v>
      </c>
      <c r="G300" s="19">
        <v>23249</v>
      </c>
      <c r="H300" s="19">
        <v>0</v>
      </c>
      <c r="I300" s="19">
        <v>0</v>
      </c>
      <c r="J300" s="19">
        <v>0</v>
      </c>
      <c r="K300" s="19">
        <v>0</v>
      </c>
      <c r="L300" t="e">
        <f>VLOOKUP(E300,PFI!A:B,2,0)</f>
        <v>#N/A</v>
      </c>
    </row>
    <row r="301" spans="1:12" hidden="1">
      <c r="A301" s="18" t="s">
        <v>1562</v>
      </c>
      <c r="B301" s="18" t="s">
        <v>107</v>
      </c>
      <c r="C301" s="18" t="s">
        <v>18</v>
      </c>
      <c r="D301" s="18" t="s">
        <v>46</v>
      </c>
      <c r="E301" s="18" t="s">
        <v>18</v>
      </c>
      <c r="F301" s="19">
        <v>0</v>
      </c>
      <c r="G301" s="19">
        <v>4206</v>
      </c>
      <c r="H301" s="19">
        <v>0</v>
      </c>
      <c r="I301" s="19">
        <v>0</v>
      </c>
      <c r="J301" s="19">
        <v>0</v>
      </c>
      <c r="K301" s="19">
        <v>0</v>
      </c>
      <c r="L301" t="e">
        <f>VLOOKUP(E301,PFI!A:B,2,0)</f>
        <v>#N/A</v>
      </c>
    </row>
    <row r="302" spans="1:12" hidden="1">
      <c r="A302" s="18" t="s">
        <v>1566</v>
      </c>
      <c r="B302" s="18" t="s">
        <v>107</v>
      </c>
      <c r="C302" s="18" t="s">
        <v>18</v>
      </c>
      <c r="D302" s="18" t="s">
        <v>46</v>
      </c>
      <c r="E302" s="18" t="s">
        <v>18</v>
      </c>
      <c r="F302" s="19">
        <v>0</v>
      </c>
      <c r="G302" s="19">
        <v>12473</v>
      </c>
      <c r="H302" s="19">
        <v>0</v>
      </c>
      <c r="I302" s="19">
        <v>0</v>
      </c>
      <c r="J302" s="19">
        <v>0</v>
      </c>
      <c r="K302" s="19">
        <v>0</v>
      </c>
      <c r="L302" t="e">
        <f>VLOOKUP(E302,PFI!A:B,2,0)</f>
        <v>#N/A</v>
      </c>
    </row>
    <row r="303" spans="1:12" hidden="1">
      <c r="A303" s="18" t="s">
        <v>1564</v>
      </c>
      <c r="B303" s="18" t="s">
        <v>107</v>
      </c>
      <c r="C303" s="18" t="s">
        <v>18</v>
      </c>
      <c r="D303" s="18" t="s">
        <v>13</v>
      </c>
      <c r="E303" s="18" t="s">
        <v>18</v>
      </c>
      <c r="F303" s="19">
        <v>0</v>
      </c>
      <c r="G303" s="19">
        <v>2170</v>
      </c>
      <c r="H303" s="19">
        <v>0</v>
      </c>
      <c r="I303" s="19">
        <v>0</v>
      </c>
      <c r="J303" s="19">
        <v>0</v>
      </c>
      <c r="K303" s="19">
        <v>0</v>
      </c>
      <c r="L303" t="e">
        <f>VLOOKUP(E303,PFI!A:B,2,0)</f>
        <v>#N/A</v>
      </c>
    </row>
    <row r="304" spans="1:12" hidden="1">
      <c r="A304" s="18" t="s">
        <v>224</v>
      </c>
      <c r="B304" s="18" t="s">
        <v>107</v>
      </c>
      <c r="C304" s="18" t="s">
        <v>18</v>
      </c>
      <c r="D304" s="18" t="s">
        <v>13</v>
      </c>
      <c r="E304" s="18" t="s">
        <v>225</v>
      </c>
      <c r="F304" s="19">
        <v>0</v>
      </c>
      <c r="G304" s="19">
        <v>132500</v>
      </c>
      <c r="H304" s="19">
        <v>0</v>
      </c>
      <c r="I304" s="19">
        <v>0</v>
      </c>
      <c r="J304" s="19">
        <v>132500</v>
      </c>
      <c r="K304" s="19">
        <v>0</v>
      </c>
      <c r="L304" t="str">
        <f>VLOOKUP(E304,PFI!A:B,2,0)</f>
        <v>formation</v>
      </c>
    </row>
    <row r="305" spans="1:12" hidden="1">
      <c r="A305" s="18" t="s">
        <v>1573</v>
      </c>
      <c r="B305" s="18" t="s">
        <v>107</v>
      </c>
      <c r="C305" s="18" t="s">
        <v>18</v>
      </c>
      <c r="D305" s="18" t="s">
        <v>46</v>
      </c>
      <c r="E305" s="18" t="s">
        <v>18</v>
      </c>
      <c r="F305" s="19">
        <v>0</v>
      </c>
      <c r="G305" s="19">
        <v>5000</v>
      </c>
      <c r="H305" s="19">
        <v>0</v>
      </c>
      <c r="I305" s="19">
        <v>0</v>
      </c>
      <c r="J305" s="19">
        <v>0</v>
      </c>
      <c r="K305" s="19">
        <v>0</v>
      </c>
      <c r="L305" t="e">
        <f>VLOOKUP(E305,PFI!A:B,2,0)</f>
        <v>#N/A</v>
      </c>
    </row>
    <row r="306" spans="1:12" hidden="1">
      <c r="A306" s="18" t="s">
        <v>1571</v>
      </c>
      <c r="B306" s="18" t="s">
        <v>107</v>
      </c>
      <c r="C306" s="18" t="s">
        <v>18</v>
      </c>
      <c r="D306" s="18" t="s">
        <v>46</v>
      </c>
      <c r="E306" s="18" t="s">
        <v>18</v>
      </c>
      <c r="F306" s="19">
        <v>0</v>
      </c>
      <c r="G306" s="19">
        <v>70000</v>
      </c>
      <c r="H306" s="19">
        <v>0</v>
      </c>
      <c r="I306" s="19">
        <v>0</v>
      </c>
      <c r="J306" s="19">
        <v>0</v>
      </c>
      <c r="K306" s="19">
        <v>0</v>
      </c>
      <c r="L306" t="e">
        <f>VLOOKUP(E306,PFI!A:B,2,0)</f>
        <v>#N/A</v>
      </c>
    </row>
    <row r="307" spans="1:12" hidden="1">
      <c r="A307" s="18" t="s">
        <v>1572</v>
      </c>
      <c r="B307" s="18" t="s">
        <v>107</v>
      </c>
      <c r="C307" s="18" t="s">
        <v>18</v>
      </c>
      <c r="D307" s="18" t="s">
        <v>46</v>
      </c>
      <c r="E307" s="18" t="s">
        <v>18</v>
      </c>
      <c r="F307" s="19">
        <v>0</v>
      </c>
      <c r="G307" s="19">
        <v>14590</v>
      </c>
      <c r="H307" s="19">
        <v>0</v>
      </c>
      <c r="I307" s="19">
        <v>0</v>
      </c>
      <c r="J307" s="19">
        <v>0</v>
      </c>
      <c r="K307" s="19">
        <v>0</v>
      </c>
      <c r="L307" t="e">
        <f>VLOOKUP(E307,PFI!A:B,2,0)</f>
        <v>#N/A</v>
      </c>
    </row>
    <row r="308" spans="1:12" hidden="1">
      <c r="A308" s="18" t="s">
        <v>1574</v>
      </c>
      <c r="B308" s="18" t="s">
        <v>107</v>
      </c>
      <c r="C308" s="18" t="s">
        <v>18</v>
      </c>
      <c r="D308" s="18" t="s">
        <v>13</v>
      </c>
      <c r="E308" s="18" t="s">
        <v>18</v>
      </c>
      <c r="F308" s="19">
        <v>0</v>
      </c>
      <c r="G308" s="19">
        <v>6000</v>
      </c>
      <c r="H308" s="19">
        <v>0</v>
      </c>
      <c r="I308" s="19">
        <v>0</v>
      </c>
      <c r="J308" s="19">
        <v>0</v>
      </c>
      <c r="K308" s="19">
        <v>0</v>
      </c>
      <c r="L308" t="e">
        <f>VLOOKUP(E308,PFI!A:B,2,0)</f>
        <v>#N/A</v>
      </c>
    </row>
    <row r="309" spans="1:12" hidden="1">
      <c r="A309" s="18" t="s">
        <v>1575</v>
      </c>
      <c r="B309" s="18" t="s">
        <v>107</v>
      </c>
      <c r="C309" s="18" t="s">
        <v>18</v>
      </c>
      <c r="D309" s="18" t="s">
        <v>13</v>
      </c>
      <c r="E309" s="18" t="s">
        <v>18</v>
      </c>
      <c r="F309" s="19">
        <v>0</v>
      </c>
      <c r="G309" s="19">
        <v>6000</v>
      </c>
      <c r="H309" s="19">
        <v>0</v>
      </c>
      <c r="I309" s="19">
        <v>0</v>
      </c>
      <c r="J309" s="19">
        <v>0</v>
      </c>
      <c r="K309" s="19">
        <v>0</v>
      </c>
      <c r="L309" t="e">
        <f>VLOOKUP(E309,PFI!A:B,2,0)</f>
        <v>#N/A</v>
      </c>
    </row>
    <row r="310" spans="1:12" hidden="1">
      <c r="A310" s="18" t="s">
        <v>1576</v>
      </c>
      <c r="B310" s="18" t="s">
        <v>107</v>
      </c>
      <c r="C310" s="18" t="s">
        <v>18</v>
      </c>
      <c r="D310" s="18" t="s">
        <v>13</v>
      </c>
      <c r="E310" s="18" t="s">
        <v>18</v>
      </c>
      <c r="F310" s="19">
        <v>0</v>
      </c>
      <c r="G310" s="19">
        <v>6000</v>
      </c>
      <c r="H310" s="19">
        <v>0</v>
      </c>
      <c r="I310" s="19">
        <v>0</v>
      </c>
      <c r="J310" s="19">
        <v>0</v>
      </c>
      <c r="K310" s="19">
        <v>0</v>
      </c>
      <c r="L310" t="e">
        <f>VLOOKUP(E310,PFI!A:B,2,0)</f>
        <v>#N/A</v>
      </c>
    </row>
    <row r="311" spans="1:12" hidden="1">
      <c r="A311" s="18" t="s">
        <v>1003</v>
      </c>
      <c r="B311" s="18" t="s">
        <v>107</v>
      </c>
      <c r="C311" s="18" t="s">
        <v>18</v>
      </c>
      <c r="D311" s="18" t="s">
        <v>19</v>
      </c>
      <c r="E311" s="18" t="s">
        <v>18</v>
      </c>
      <c r="F311" s="19">
        <v>0</v>
      </c>
      <c r="G311" s="19">
        <v>5268711</v>
      </c>
      <c r="H311" s="19">
        <v>0</v>
      </c>
      <c r="I311" s="19">
        <v>0</v>
      </c>
      <c r="J311" s="19">
        <v>0</v>
      </c>
      <c r="K311" s="19">
        <v>0</v>
      </c>
      <c r="L311" t="e">
        <f>VLOOKUP(E311,PFI!A:B,2,0)</f>
        <v>#N/A</v>
      </c>
    </row>
    <row r="312" spans="1:12" hidden="1">
      <c r="A312" s="18" t="s">
        <v>1521</v>
      </c>
      <c r="B312" s="18" t="s">
        <v>107</v>
      </c>
      <c r="C312" s="18" t="s">
        <v>18</v>
      </c>
      <c r="D312" s="18" t="s">
        <v>13</v>
      </c>
      <c r="E312" s="18" t="s">
        <v>18</v>
      </c>
      <c r="F312" s="19">
        <v>0</v>
      </c>
      <c r="G312" s="19">
        <v>50000</v>
      </c>
      <c r="H312" s="19">
        <v>0</v>
      </c>
      <c r="I312" s="19">
        <v>0</v>
      </c>
      <c r="J312" s="19">
        <v>0</v>
      </c>
      <c r="K312" s="19">
        <v>0</v>
      </c>
      <c r="L312" t="e">
        <f>VLOOKUP(E312,PFI!A:B,2,0)</f>
        <v>#N/A</v>
      </c>
    </row>
    <row r="313" spans="1:12" hidden="1">
      <c r="A313" s="18" t="s">
        <v>226</v>
      </c>
      <c r="B313" s="18" t="s">
        <v>107</v>
      </c>
      <c r="C313" s="18" t="s">
        <v>18</v>
      </c>
      <c r="D313" s="18" t="s">
        <v>57</v>
      </c>
      <c r="E313" s="18" t="s">
        <v>18</v>
      </c>
      <c r="F313" s="19">
        <v>0</v>
      </c>
      <c r="G313" s="19">
        <v>64083</v>
      </c>
      <c r="H313" s="19">
        <v>0</v>
      </c>
      <c r="I313" s="19">
        <v>0</v>
      </c>
      <c r="J313" s="19">
        <v>0</v>
      </c>
      <c r="K313" s="19">
        <v>0</v>
      </c>
      <c r="L313" t="e">
        <f>VLOOKUP(E313,PFI!A:B,2,0)</f>
        <v>#N/A</v>
      </c>
    </row>
    <row r="314" spans="1:12" hidden="1">
      <c r="A314" s="18" t="s">
        <v>226</v>
      </c>
      <c r="B314" s="18" t="s">
        <v>107</v>
      </c>
      <c r="C314" s="18" t="s">
        <v>18</v>
      </c>
      <c r="D314" s="18" t="s">
        <v>46</v>
      </c>
      <c r="E314" s="18" t="s">
        <v>768</v>
      </c>
      <c r="F314" s="19">
        <v>0</v>
      </c>
      <c r="G314" s="19">
        <v>57000</v>
      </c>
      <c r="H314" s="19">
        <v>0</v>
      </c>
      <c r="I314" s="19">
        <v>0</v>
      </c>
      <c r="J314" s="19">
        <v>57000</v>
      </c>
      <c r="K314" s="19">
        <v>0</v>
      </c>
      <c r="L314" t="str">
        <f>VLOOKUP(E314,PFI!A:B,2,0)</f>
        <v>formation</v>
      </c>
    </row>
    <row r="315" spans="1:12" hidden="1">
      <c r="A315" s="18" t="s">
        <v>226</v>
      </c>
      <c r="B315" s="18" t="s">
        <v>107</v>
      </c>
      <c r="C315" s="18" t="s">
        <v>18</v>
      </c>
      <c r="D315" s="18" t="s">
        <v>46</v>
      </c>
      <c r="E315" s="18" t="s">
        <v>18</v>
      </c>
      <c r="F315" s="19">
        <v>0</v>
      </c>
      <c r="G315" s="19">
        <v>224772</v>
      </c>
      <c r="H315" s="19">
        <v>0</v>
      </c>
      <c r="I315" s="19">
        <v>0</v>
      </c>
      <c r="J315" s="19">
        <v>0</v>
      </c>
      <c r="K315" s="19">
        <v>0</v>
      </c>
      <c r="L315" t="e">
        <f>VLOOKUP(E315,PFI!A:B,2,0)</f>
        <v>#N/A</v>
      </c>
    </row>
    <row r="316" spans="1:12" hidden="1">
      <c r="A316" s="18" t="s">
        <v>1588</v>
      </c>
      <c r="B316" s="18" t="s">
        <v>107</v>
      </c>
      <c r="C316" s="18" t="s">
        <v>18</v>
      </c>
      <c r="D316" s="18" t="s">
        <v>57</v>
      </c>
      <c r="E316" s="18" t="s">
        <v>18</v>
      </c>
      <c r="F316" s="19">
        <v>0</v>
      </c>
      <c r="G316" s="19">
        <v>40000</v>
      </c>
      <c r="H316" s="19">
        <v>0</v>
      </c>
      <c r="I316" s="19">
        <v>0</v>
      </c>
      <c r="J316" s="19">
        <v>0</v>
      </c>
      <c r="K316" s="19">
        <v>0</v>
      </c>
      <c r="L316" t="e">
        <f>VLOOKUP(E316,PFI!A:B,2,0)</f>
        <v>#N/A</v>
      </c>
    </row>
    <row r="317" spans="1:12" hidden="1">
      <c r="A317" s="18" t="s">
        <v>1588</v>
      </c>
      <c r="B317" s="18" t="s">
        <v>107</v>
      </c>
      <c r="C317" s="18" t="s">
        <v>18</v>
      </c>
      <c r="D317" s="18" t="s">
        <v>46</v>
      </c>
      <c r="E317" s="18" t="s">
        <v>18</v>
      </c>
      <c r="F317" s="19">
        <v>0</v>
      </c>
      <c r="G317" s="19">
        <v>20000</v>
      </c>
      <c r="H317" s="19">
        <v>0</v>
      </c>
      <c r="I317" s="19">
        <v>0</v>
      </c>
      <c r="J317" s="19">
        <v>0</v>
      </c>
      <c r="K317" s="19">
        <v>0</v>
      </c>
      <c r="L317" t="e">
        <f>VLOOKUP(E317,PFI!A:B,2,0)</f>
        <v>#N/A</v>
      </c>
    </row>
    <row r="318" spans="1:12" hidden="1">
      <c r="A318" s="18" t="s">
        <v>1585</v>
      </c>
      <c r="B318" s="18" t="s">
        <v>107</v>
      </c>
      <c r="C318" s="18" t="s">
        <v>18</v>
      </c>
      <c r="D318" s="18" t="s">
        <v>57</v>
      </c>
      <c r="E318" s="18" t="s">
        <v>18</v>
      </c>
      <c r="F318" s="19">
        <v>0</v>
      </c>
      <c r="G318" s="19">
        <v>39254</v>
      </c>
      <c r="H318" s="19">
        <v>0</v>
      </c>
      <c r="I318" s="19">
        <v>0</v>
      </c>
      <c r="J318" s="19">
        <v>0</v>
      </c>
      <c r="K318" s="19">
        <v>0</v>
      </c>
      <c r="L318" t="e">
        <f>VLOOKUP(E318,PFI!A:B,2,0)</f>
        <v>#N/A</v>
      </c>
    </row>
    <row r="319" spans="1:12" hidden="1">
      <c r="A319" s="18" t="s">
        <v>10</v>
      </c>
      <c r="B319" s="18" t="s">
        <v>107</v>
      </c>
      <c r="C319" s="18" t="s">
        <v>18</v>
      </c>
      <c r="D319" s="18" t="s">
        <v>13</v>
      </c>
      <c r="E319" s="18" t="s">
        <v>370</v>
      </c>
      <c r="F319" s="19">
        <v>0</v>
      </c>
      <c r="G319" s="19">
        <v>129000</v>
      </c>
      <c r="H319" s="19">
        <v>0</v>
      </c>
      <c r="I319" s="19">
        <v>0</v>
      </c>
      <c r="J319" s="19">
        <v>129000</v>
      </c>
      <c r="K319" s="19">
        <v>0</v>
      </c>
      <c r="L319" t="str">
        <f>VLOOKUP(E319,PFI!A:B,2,0)</f>
        <v>formation</v>
      </c>
    </row>
    <row r="320" spans="1:12" hidden="1">
      <c r="A320" s="18" t="s">
        <v>10</v>
      </c>
      <c r="B320" s="18" t="s">
        <v>107</v>
      </c>
      <c r="C320" s="18" t="s">
        <v>18</v>
      </c>
      <c r="D320" s="18" t="s">
        <v>13</v>
      </c>
      <c r="E320" s="18" t="s">
        <v>18</v>
      </c>
      <c r="F320" s="19">
        <v>0</v>
      </c>
      <c r="G320" s="19">
        <v>25000</v>
      </c>
      <c r="H320" s="19">
        <v>0</v>
      </c>
      <c r="I320" s="19">
        <v>0</v>
      </c>
      <c r="J320" s="19">
        <v>0</v>
      </c>
      <c r="K320" s="19">
        <v>0</v>
      </c>
      <c r="L320" t="e">
        <f>VLOOKUP(E320,PFI!A:B,2,0)</f>
        <v>#N/A</v>
      </c>
    </row>
    <row r="321" spans="1:12" hidden="1">
      <c r="A321" s="18" t="s">
        <v>228</v>
      </c>
      <c r="B321" s="18" t="s">
        <v>107</v>
      </c>
      <c r="C321" s="18" t="s">
        <v>18</v>
      </c>
      <c r="D321" s="18" t="s">
        <v>46</v>
      </c>
      <c r="E321" s="18" t="s">
        <v>769</v>
      </c>
      <c r="F321" s="19">
        <v>0</v>
      </c>
      <c r="G321" s="19">
        <v>52000</v>
      </c>
      <c r="H321" s="19">
        <v>0</v>
      </c>
      <c r="I321" s="19">
        <v>0</v>
      </c>
      <c r="J321" s="19">
        <v>52000</v>
      </c>
      <c r="K321" s="19">
        <v>0</v>
      </c>
      <c r="L321" t="str">
        <f>VLOOKUP(E321,PFI!A:B,2,0)</f>
        <v>formation</v>
      </c>
    </row>
    <row r="322" spans="1:12" hidden="1">
      <c r="A322" s="18" t="s">
        <v>228</v>
      </c>
      <c r="B322" s="18" t="s">
        <v>107</v>
      </c>
      <c r="C322" s="18" t="s">
        <v>18</v>
      </c>
      <c r="D322" s="18" t="s">
        <v>46</v>
      </c>
      <c r="E322" s="18" t="s">
        <v>18</v>
      </c>
      <c r="F322" s="19">
        <v>0</v>
      </c>
      <c r="G322" s="19">
        <v>10000</v>
      </c>
      <c r="H322" s="19">
        <v>0</v>
      </c>
      <c r="I322" s="19">
        <v>0</v>
      </c>
      <c r="J322" s="19">
        <v>0</v>
      </c>
      <c r="K322" s="19">
        <v>0</v>
      </c>
      <c r="L322" t="e">
        <f>VLOOKUP(E322,PFI!A:B,2,0)</f>
        <v>#N/A</v>
      </c>
    </row>
    <row r="323" spans="1:12" hidden="1">
      <c r="A323" s="18" t="s">
        <v>229</v>
      </c>
      <c r="B323" s="18" t="s">
        <v>107</v>
      </c>
      <c r="C323" s="18" t="s">
        <v>18</v>
      </c>
      <c r="D323" s="18" t="s">
        <v>57</v>
      </c>
      <c r="E323" s="18" t="s">
        <v>18</v>
      </c>
      <c r="F323" s="19">
        <v>0</v>
      </c>
      <c r="G323" s="19">
        <v>8500</v>
      </c>
      <c r="H323" s="19">
        <v>0</v>
      </c>
      <c r="I323" s="19">
        <v>0</v>
      </c>
      <c r="J323" s="19">
        <v>0</v>
      </c>
      <c r="K323" s="19">
        <v>0</v>
      </c>
      <c r="L323" t="e">
        <f>VLOOKUP(E323,PFI!A:B,2,0)</f>
        <v>#N/A</v>
      </c>
    </row>
    <row r="324" spans="1:12" hidden="1">
      <c r="A324" s="18" t="s">
        <v>229</v>
      </c>
      <c r="B324" s="18" t="s">
        <v>107</v>
      </c>
      <c r="C324" s="18" t="s">
        <v>18</v>
      </c>
      <c r="D324" s="18" t="s">
        <v>46</v>
      </c>
      <c r="E324" s="18" t="s">
        <v>18</v>
      </c>
      <c r="F324" s="19">
        <v>0</v>
      </c>
      <c r="G324" s="19">
        <v>4500</v>
      </c>
      <c r="H324" s="19">
        <v>0</v>
      </c>
      <c r="I324" s="19">
        <v>0</v>
      </c>
      <c r="J324" s="19">
        <v>0</v>
      </c>
      <c r="K324" s="19">
        <v>0</v>
      </c>
      <c r="L324" t="e">
        <f>VLOOKUP(E324,PFI!A:B,2,0)</f>
        <v>#N/A</v>
      </c>
    </row>
    <row r="325" spans="1:12" hidden="1">
      <c r="A325" s="18" t="s">
        <v>229</v>
      </c>
      <c r="B325" s="18" t="s">
        <v>107</v>
      </c>
      <c r="C325" s="18" t="s">
        <v>18</v>
      </c>
      <c r="D325" s="18" t="s">
        <v>16</v>
      </c>
      <c r="E325" s="18" t="s">
        <v>770</v>
      </c>
      <c r="F325" s="19">
        <v>0</v>
      </c>
      <c r="G325" s="19">
        <v>24500</v>
      </c>
      <c r="H325" s="19">
        <v>0</v>
      </c>
      <c r="I325" s="19">
        <v>0</v>
      </c>
      <c r="J325" s="19">
        <v>24500</v>
      </c>
      <c r="K325" s="19">
        <v>0</v>
      </c>
      <c r="L325" t="str">
        <f>VLOOKUP(E325,PFI!A:B,2,0)</f>
        <v>formation</v>
      </c>
    </row>
    <row r="326" spans="1:12" hidden="1">
      <c r="A326" s="18" t="s">
        <v>1589</v>
      </c>
      <c r="B326" s="18" t="s">
        <v>107</v>
      </c>
      <c r="C326" s="18" t="s">
        <v>18</v>
      </c>
      <c r="D326" s="18" t="s">
        <v>46</v>
      </c>
      <c r="E326" s="18" t="s">
        <v>18</v>
      </c>
      <c r="F326" s="19">
        <v>0</v>
      </c>
      <c r="G326" s="19">
        <v>20000</v>
      </c>
      <c r="H326" s="19">
        <v>0</v>
      </c>
      <c r="I326" s="19">
        <v>0</v>
      </c>
      <c r="J326" s="19">
        <v>0</v>
      </c>
      <c r="K326" s="19">
        <v>0</v>
      </c>
      <c r="L326" t="e">
        <f>VLOOKUP(E326,PFI!A:B,2,0)</f>
        <v>#N/A</v>
      </c>
    </row>
    <row r="327" spans="1:12" hidden="1">
      <c r="A327" s="18" t="s">
        <v>230</v>
      </c>
      <c r="B327" s="18" t="s">
        <v>107</v>
      </c>
      <c r="C327" s="18" t="s">
        <v>18</v>
      </c>
      <c r="D327" s="18" t="s">
        <v>46</v>
      </c>
      <c r="E327" s="18" t="s">
        <v>231</v>
      </c>
      <c r="F327" s="19">
        <v>0</v>
      </c>
      <c r="G327" s="19">
        <v>35000</v>
      </c>
      <c r="H327" s="19">
        <v>0</v>
      </c>
      <c r="I327" s="19">
        <v>0</v>
      </c>
      <c r="J327" s="19">
        <v>35000</v>
      </c>
      <c r="K327" s="19">
        <v>0</v>
      </c>
      <c r="L327" t="str">
        <f>VLOOKUP(E327,PFI!A:B,2,0)</f>
        <v>formation</v>
      </c>
    </row>
    <row r="328" spans="1:12" hidden="1">
      <c r="A328" s="18" t="s">
        <v>230</v>
      </c>
      <c r="B328" s="18" t="s">
        <v>107</v>
      </c>
      <c r="C328" s="18" t="s">
        <v>18</v>
      </c>
      <c r="D328" s="18" t="s">
        <v>46</v>
      </c>
      <c r="E328" s="18" t="s">
        <v>18</v>
      </c>
      <c r="F328" s="19">
        <v>0</v>
      </c>
      <c r="G328" s="19">
        <v>7500</v>
      </c>
      <c r="H328" s="19">
        <v>0</v>
      </c>
      <c r="I328" s="19">
        <v>0</v>
      </c>
      <c r="J328" s="19">
        <v>0</v>
      </c>
      <c r="K328" s="19">
        <v>0</v>
      </c>
      <c r="L328" t="e">
        <f>VLOOKUP(E328,PFI!A:B,2,0)</f>
        <v>#N/A</v>
      </c>
    </row>
    <row r="329" spans="1:12" hidden="1">
      <c r="A329" s="18" t="s">
        <v>1595</v>
      </c>
      <c r="B329" s="18" t="s">
        <v>107</v>
      </c>
      <c r="C329" s="18" t="s">
        <v>18</v>
      </c>
      <c r="D329" s="18" t="s">
        <v>57</v>
      </c>
      <c r="E329" s="18" t="s">
        <v>18</v>
      </c>
      <c r="F329" s="19">
        <v>0</v>
      </c>
      <c r="G329" s="19">
        <v>15000</v>
      </c>
      <c r="H329" s="19">
        <v>0</v>
      </c>
      <c r="I329" s="19">
        <v>0</v>
      </c>
      <c r="J329" s="19">
        <v>0</v>
      </c>
      <c r="K329" s="19">
        <v>0</v>
      </c>
      <c r="L329" t="e">
        <f>VLOOKUP(E329,PFI!A:B,2,0)</f>
        <v>#N/A</v>
      </c>
    </row>
    <row r="330" spans="1:12" hidden="1">
      <c r="A330" s="18" t="s">
        <v>1595</v>
      </c>
      <c r="B330" s="18" t="s">
        <v>107</v>
      </c>
      <c r="C330" s="18" t="s">
        <v>18</v>
      </c>
      <c r="D330" s="18" t="s">
        <v>46</v>
      </c>
      <c r="E330" s="18" t="s">
        <v>18</v>
      </c>
      <c r="F330" s="19">
        <v>0</v>
      </c>
      <c r="G330" s="19">
        <v>19000</v>
      </c>
      <c r="H330" s="19">
        <v>0</v>
      </c>
      <c r="I330" s="19">
        <v>0</v>
      </c>
      <c r="J330" s="19">
        <v>0</v>
      </c>
      <c r="K330" s="19">
        <v>0</v>
      </c>
      <c r="L330" t="e">
        <f>VLOOKUP(E330,PFI!A:B,2,0)</f>
        <v>#N/A</v>
      </c>
    </row>
    <row r="331" spans="1:12" hidden="1">
      <c r="A331" s="18" t="s">
        <v>1590</v>
      </c>
      <c r="B331" s="18" t="s">
        <v>107</v>
      </c>
      <c r="C331" s="18" t="s">
        <v>18</v>
      </c>
      <c r="D331" s="18" t="s">
        <v>46</v>
      </c>
      <c r="E331" s="18" t="s">
        <v>18</v>
      </c>
      <c r="F331" s="19">
        <v>0</v>
      </c>
      <c r="G331" s="19">
        <v>40000</v>
      </c>
      <c r="H331" s="19">
        <v>0</v>
      </c>
      <c r="I331" s="19">
        <v>0</v>
      </c>
      <c r="J331" s="19">
        <v>0</v>
      </c>
      <c r="K331" s="19">
        <v>0</v>
      </c>
      <c r="L331" t="e">
        <f>VLOOKUP(E331,PFI!A:B,2,0)</f>
        <v>#N/A</v>
      </c>
    </row>
    <row r="332" spans="1:12" hidden="1">
      <c r="A332" s="18" t="s">
        <v>1591</v>
      </c>
      <c r="B332" s="18" t="s">
        <v>107</v>
      </c>
      <c r="C332" s="18" t="s">
        <v>18</v>
      </c>
      <c r="D332" s="18" t="s">
        <v>46</v>
      </c>
      <c r="E332" s="18" t="s">
        <v>18</v>
      </c>
      <c r="F332" s="19">
        <v>0</v>
      </c>
      <c r="G332" s="19">
        <v>92000</v>
      </c>
      <c r="H332" s="19">
        <v>0</v>
      </c>
      <c r="I332" s="19">
        <v>0</v>
      </c>
      <c r="J332" s="19">
        <v>0</v>
      </c>
      <c r="K332" s="19">
        <v>0</v>
      </c>
      <c r="L332" t="e">
        <f>VLOOKUP(E332,PFI!A:B,2,0)</f>
        <v>#N/A</v>
      </c>
    </row>
    <row r="333" spans="1:12" hidden="1">
      <c r="A333" s="18" t="s">
        <v>1592</v>
      </c>
      <c r="B333" s="18" t="s">
        <v>107</v>
      </c>
      <c r="C333" s="18" t="s">
        <v>18</v>
      </c>
      <c r="D333" s="18" t="s">
        <v>57</v>
      </c>
      <c r="E333" s="18" t="s">
        <v>18</v>
      </c>
      <c r="F333" s="19">
        <v>0</v>
      </c>
      <c r="G333" s="19">
        <v>35000</v>
      </c>
      <c r="H333" s="19">
        <v>0</v>
      </c>
      <c r="I333" s="19">
        <v>0</v>
      </c>
      <c r="J333" s="19">
        <v>0</v>
      </c>
      <c r="K333" s="19">
        <v>0</v>
      </c>
      <c r="L333" t="e">
        <f>VLOOKUP(E333,PFI!A:B,2,0)</f>
        <v>#N/A</v>
      </c>
    </row>
    <row r="334" spans="1:12" hidden="1">
      <c r="A334" s="18" t="s">
        <v>1593</v>
      </c>
      <c r="B334" s="18" t="s">
        <v>107</v>
      </c>
      <c r="C334" s="18" t="s">
        <v>18</v>
      </c>
      <c r="D334" s="18" t="s">
        <v>57</v>
      </c>
      <c r="E334" s="18" t="s">
        <v>18</v>
      </c>
      <c r="F334" s="19">
        <v>0</v>
      </c>
      <c r="G334" s="19">
        <v>22000</v>
      </c>
      <c r="H334" s="19">
        <v>0</v>
      </c>
      <c r="I334" s="19">
        <v>0</v>
      </c>
      <c r="J334" s="19">
        <v>0</v>
      </c>
      <c r="K334" s="19">
        <v>0</v>
      </c>
      <c r="L334" t="e">
        <f>VLOOKUP(E334,PFI!A:B,2,0)</f>
        <v>#N/A</v>
      </c>
    </row>
    <row r="335" spans="1:12" hidden="1">
      <c r="A335" s="18" t="s">
        <v>1597</v>
      </c>
      <c r="B335" s="18" t="s">
        <v>107</v>
      </c>
      <c r="C335" s="18" t="s">
        <v>18</v>
      </c>
      <c r="D335" s="18" t="s">
        <v>57</v>
      </c>
      <c r="E335" s="18" t="s">
        <v>18</v>
      </c>
      <c r="F335" s="19">
        <v>0</v>
      </c>
      <c r="G335" s="19">
        <v>25000</v>
      </c>
      <c r="H335" s="19">
        <v>0</v>
      </c>
      <c r="I335" s="19">
        <v>0</v>
      </c>
      <c r="J335" s="19">
        <v>0</v>
      </c>
      <c r="K335" s="19">
        <v>0</v>
      </c>
      <c r="L335" t="e">
        <f>VLOOKUP(E335,PFI!A:B,2,0)</f>
        <v>#N/A</v>
      </c>
    </row>
    <row r="336" spans="1:12" hidden="1">
      <c r="A336" s="18" t="s">
        <v>1597</v>
      </c>
      <c r="B336" s="18" t="s">
        <v>107</v>
      </c>
      <c r="C336" s="18" t="s">
        <v>18</v>
      </c>
      <c r="D336" s="18" t="s">
        <v>46</v>
      </c>
      <c r="E336" s="18" t="s">
        <v>18</v>
      </c>
      <c r="F336" s="19">
        <v>0</v>
      </c>
      <c r="G336" s="19">
        <v>11000</v>
      </c>
      <c r="H336" s="19">
        <v>0</v>
      </c>
      <c r="I336" s="19">
        <v>0</v>
      </c>
      <c r="J336" s="19">
        <v>0</v>
      </c>
      <c r="K336" s="19">
        <v>0</v>
      </c>
      <c r="L336" t="e">
        <f>VLOOKUP(E336,PFI!A:B,2,0)</f>
        <v>#N/A</v>
      </c>
    </row>
    <row r="337" spans="1:12" hidden="1">
      <c r="A337" s="18" t="s">
        <v>1594</v>
      </c>
      <c r="B337" s="18" t="s">
        <v>107</v>
      </c>
      <c r="C337" s="18" t="s">
        <v>18</v>
      </c>
      <c r="D337" s="18" t="s">
        <v>46</v>
      </c>
      <c r="E337" s="18" t="s">
        <v>18</v>
      </c>
      <c r="F337" s="19">
        <v>0</v>
      </c>
      <c r="G337" s="19">
        <v>12005</v>
      </c>
      <c r="H337" s="19">
        <v>0</v>
      </c>
      <c r="I337" s="19">
        <v>0</v>
      </c>
      <c r="J337" s="19">
        <v>0</v>
      </c>
      <c r="K337" s="19">
        <v>0</v>
      </c>
      <c r="L337" t="e">
        <f>VLOOKUP(E337,PFI!A:B,2,0)</f>
        <v>#N/A</v>
      </c>
    </row>
    <row r="338" spans="1:12" hidden="1">
      <c r="A338" s="18" t="s">
        <v>74</v>
      </c>
      <c r="B338" s="18" t="s">
        <v>107</v>
      </c>
      <c r="C338" s="18" t="s">
        <v>18</v>
      </c>
      <c r="D338" s="18" t="s">
        <v>13</v>
      </c>
      <c r="E338" s="18" t="s">
        <v>18</v>
      </c>
      <c r="F338" s="19">
        <v>0</v>
      </c>
      <c r="G338" s="19">
        <v>53529</v>
      </c>
      <c r="H338" s="19">
        <v>0</v>
      </c>
      <c r="I338" s="19">
        <v>0</v>
      </c>
      <c r="J338" s="19">
        <v>0</v>
      </c>
      <c r="K338" s="19">
        <v>0</v>
      </c>
      <c r="L338" t="e">
        <f>VLOOKUP(E338,PFI!A:B,2,0)</f>
        <v>#N/A</v>
      </c>
    </row>
    <row r="339" spans="1:12" hidden="1">
      <c r="A339" s="18" t="s">
        <v>1600</v>
      </c>
      <c r="B339" s="18" t="s">
        <v>107</v>
      </c>
      <c r="C339" s="18" t="s">
        <v>18</v>
      </c>
      <c r="D339" s="18" t="s">
        <v>46</v>
      </c>
      <c r="E339" s="18" t="s">
        <v>18</v>
      </c>
      <c r="F339" s="19">
        <v>0</v>
      </c>
      <c r="G339" s="19">
        <v>425646</v>
      </c>
      <c r="H339" s="19">
        <v>0</v>
      </c>
      <c r="I339" s="19">
        <v>0</v>
      </c>
      <c r="J339" s="19">
        <v>0</v>
      </c>
      <c r="K339" s="19">
        <v>0</v>
      </c>
      <c r="L339" t="e">
        <f>VLOOKUP(E339,PFI!A:B,2,0)</f>
        <v>#N/A</v>
      </c>
    </row>
    <row r="340" spans="1:12" hidden="1">
      <c r="A340" s="18" t="s">
        <v>232</v>
      </c>
      <c r="B340" s="18" t="s">
        <v>107</v>
      </c>
      <c r="C340" s="18" t="s">
        <v>18</v>
      </c>
      <c r="D340" s="18" t="s">
        <v>16</v>
      </c>
      <c r="E340" s="18" t="s">
        <v>319</v>
      </c>
      <c r="F340" s="19">
        <v>0</v>
      </c>
      <c r="G340" s="19">
        <v>23517.05</v>
      </c>
      <c r="H340" s="19">
        <v>0</v>
      </c>
      <c r="I340" s="19">
        <v>0</v>
      </c>
      <c r="J340" s="19">
        <v>23517.05</v>
      </c>
      <c r="K340" s="19">
        <v>0</v>
      </c>
      <c r="L340" t="str">
        <f>VLOOKUP(E340,PFI!A:B,2,0)</f>
        <v>formation</v>
      </c>
    </row>
    <row r="341" spans="1:12" hidden="1">
      <c r="A341" s="18" t="s">
        <v>232</v>
      </c>
      <c r="B341" s="18" t="s">
        <v>107</v>
      </c>
      <c r="C341" s="18" t="s">
        <v>18</v>
      </c>
      <c r="D341" s="18" t="s">
        <v>16</v>
      </c>
      <c r="E341" s="18" t="s">
        <v>233</v>
      </c>
      <c r="F341" s="19">
        <v>0</v>
      </c>
      <c r="G341" s="19">
        <v>100000</v>
      </c>
      <c r="H341" s="19">
        <v>0</v>
      </c>
      <c r="I341" s="19">
        <v>0</v>
      </c>
      <c r="J341" s="19">
        <v>100000</v>
      </c>
      <c r="K341" s="19">
        <v>0</v>
      </c>
      <c r="L341" t="str">
        <f>VLOOKUP(E341,PFI!A:B,2,0)</f>
        <v>formation</v>
      </c>
    </row>
    <row r="342" spans="1:12" hidden="1">
      <c r="A342" s="18" t="s">
        <v>1601</v>
      </c>
      <c r="B342" s="18" t="s">
        <v>107</v>
      </c>
      <c r="C342" s="18" t="s">
        <v>18</v>
      </c>
      <c r="D342" s="18" t="s">
        <v>13</v>
      </c>
      <c r="E342" s="18" t="s">
        <v>18</v>
      </c>
      <c r="F342" s="19">
        <v>0</v>
      </c>
      <c r="G342" s="19">
        <v>500000</v>
      </c>
      <c r="H342" s="19">
        <v>0</v>
      </c>
      <c r="I342" s="19">
        <v>0</v>
      </c>
      <c r="J342" s="19">
        <v>0</v>
      </c>
      <c r="K342" s="19">
        <v>0</v>
      </c>
      <c r="L342" t="e">
        <f>VLOOKUP(E342,PFI!A:B,2,0)</f>
        <v>#N/A</v>
      </c>
    </row>
    <row r="343" spans="1:12" hidden="1">
      <c r="A343" s="18" t="s">
        <v>76</v>
      </c>
      <c r="B343" s="18" t="s">
        <v>107</v>
      </c>
      <c r="C343" s="18" t="s">
        <v>18</v>
      </c>
      <c r="D343" s="18" t="s">
        <v>46</v>
      </c>
      <c r="E343" s="18" t="s">
        <v>907</v>
      </c>
      <c r="F343" s="19">
        <v>0</v>
      </c>
      <c r="G343" s="19">
        <v>0</v>
      </c>
      <c r="H343" s="19">
        <v>0</v>
      </c>
      <c r="I343" s="19">
        <v>0</v>
      </c>
      <c r="J343" s="19">
        <v>100000</v>
      </c>
      <c r="K343" s="19">
        <v>0</v>
      </c>
      <c r="L343" t="str">
        <f>VLOOKUP(E343,PFI!A:B,2,0)</f>
        <v>formation</v>
      </c>
    </row>
    <row r="344" spans="1:12" hidden="1">
      <c r="A344" s="18" t="s">
        <v>76</v>
      </c>
      <c r="B344" s="18" t="s">
        <v>107</v>
      </c>
      <c r="C344" s="18" t="s">
        <v>18</v>
      </c>
      <c r="D344" s="18" t="s">
        <v>13</v>
      </c>
      <c r="E344" s="18" t="s">
        <v>112</v>
      </c>
      <c r="F344" s="19">
        <v>0</v>
      </c>
      <c r="G344" s="19">
        <v>244000</v>
      </c>
      <c r="H344" s="19">
        <v>0</v>
      </c>
      <c r="I344" s="19">
        <v>0</v>
      </c>
      <c r="J344" s="19">
        <v>244000</v>
      </c>
      <c r="K344" s="19">
        <v>0</v>
      </c>
      <c r="L344" t="str">
        <f>VLOOKUP(E344,PFI!A:B,2,0)</f>
        <v>formation</v>
      </c>
    </row>
    <row r="345" spans="1:12" hidden="1">
      <c r="A345" s="18" t="s">
        <v>1605</v>
      </c>
      <c r="B345" s="18" t="s">
        <v>107</v>
      </c>
      <c r="C345" s="18" t="s">
        <v>18</v>
      </c>
      <c r="D345" s="18" t="s">
        <v>57</v>
      </c>
      <c r="E345" s="18" t="s">
        <v>18</v>
      </c>
      <c r="F345" s="19">
        <v>0</v>
      </c>
      <c r="G345" s="19">
        <v>62086</v>
      </c>
      <c r="H345" s="19">
        <v>0</v>
      </c>
      <c r="I345" s="19">
        <v>0</v>
      </c>
      <c r="J345" s="19">
        <v>0</v>
      </c>
      <c r="K345" s="19">
        <v>0</v>
      </c>
      <c r="L345" t="e">
        <f>VLOOKUP(E345,PFI!A:B,2,0)</f>
        <v>#N/A</v>
      </c>
    </row>
    <row r="346" spans="1:12" hidden="1">
      <c r="A346" s="18" t="s">
        <v>1606</v>
      </c>
      <c r="B346" s="18" t="s">
        <v>107</v>
      </c>
      <c r="C346" s="18" t="s">
        <v>18</v>
      </c>
      <c r="D346" s="18" t="s">
        <v>57</v>
      </c>
      <c r="E346" s="18" t="s">
        <v>18</v>
      </c>
      <c r="F346" s="19">
        <v>0</v>
      </c>
      <c r="G346" s="19">
        <v>94946</v>
      </c>
      <c r="H346" s="19">
        <v>0</v>
      </c>
      <c r="I346" s="19">
        <v>0</v>
      </c>
      <c r="J346" s="19">
        <v>0</v>
      </c>
      <c r="K346" s="19">
        <v>0</v>
      </c>
      <c r="L346" t="e">
        <f>VLOOKUP(E346,PFI!A:B,2,0)</f>
        <v>#N/A</v>
      </c>
    </row>
    <row r="347" spans="1:12" hidden="1">
      <c r="A347" s="18" t="s">
        <v>1607</v>
      </c>
      <c r="B347" s="18" t="s">
        <v>107</v>
      </c>
      <c r="C347" s="18" t="s">
        <v>18</v>
      </c>
      <c r="D347" s="18" t="s">
        <v>57</v>
      </c>
      <c r="E347" s="18" t="s">
        <v>18</v>
      </c>
      <c r="F347" s="19">
        <v>0</v>
      </c>
      <c r="G347" s="19">
        <v>53542</v>
      </c>
      <c r="H347" s="19">
        <v>0</v>
      </c>
      <c r="I347" s="19">
        <v>0</v>
      </c>
      <c r="J347" s="19">
        <v>0</v>
      </c>
      <c r="K347" s="19">
        <v>0</v>
      </c>
      <c r="L347" t="e">
        <f>VLOOKUP(E347,PFI!A:B,2,0)</f>
        <v>#N/A</v>
      </c>
    </row>
    <row r="348" spans="1:12" hidden="1">
      <c r="A348" s="18" t="s">
        <v>1608</v>
      </c>
      <c r="B348" s="18" t="s">
        <v>107</v>
      </c>
      <c r="C348" s="18" t="s">
        <v>18</v>
      </c>
      <c r="D348" s="18" t="s">
        <v>57</v>
      </c>
      <c r="E348" s="18" t="s">
        <v>18</v>
      </c>
      <c r="F348" s="19">
        <v>0</v>
      </c>
      <c r="G348" s="19">
        <v>49119</v>
      </c>
      <c r="H348" s="19">
        <v>0</v>
      </c>
      <c r="I348" s="19">
        <v>0</v>
      </c>
      <c r="J348" s="19">
        <v>0</v>
      </c>
      <c r="K348" s="19">
        <v>0</v>
      </c>
      <c r="L348" t="e">
        <f>VLOOKUP(E348,PFI!A:B,2,0)</f>
        <v>#N/A</v>
      </c>
    </row>
    <row r="349" spans="1:12" hidden="1">
      <c r="A349" s="18" t="s">
        <v>1609</v>
      </c>
      <c r="B349" s="18" t="s">
        <v>107</v>
      </c>
      <c r="C349" s="18" t="s">
        <v>18</v>
      </c>
      <c r="D349" s="18" t="s">
        <v>57</v>
      </c>
      <c r="E349" s="18" t="s">
        <v>18</v>
      </c>
      <c r="F349" s="19">
        <v>0</v>
      </c>
      <c r="G349" s="19">
        <v>52378</v>
      </c>
      <c r="H349" s="19">
        <v>0</v>
      </c>
      <c r="I349" s="19">
        <v>0</v>
      </c>
      <c r="J349" s="19">
        <v>0</v>
      </c>
      <c r="K349" s="19">
        <v>0</v>
      </c>
      <c r="L349" t="e">
        <f>VLOOKUP(E349,PFI!A:B,2,0)</f>
        <v>#N/A</v>
      </c>
    </row>
    <row r="350" spans="1:12" hidden="1">
      <c r="A350" s="18" t="s">
        <v>1610</v>
      </c>
      <c r="B350" s="18" t="s">
        <v>107</v>
      </c>
      <c r="C350" s="18" t="s">
        <v>18</v>
      </c>
      <c r="D350" s="18" t="s">
        <v>57</v>
      </c>
      <c r="E350" s="18" t="s">
        <v>18</v>
      </c>
      <c r="F350" s="19">
        <v>0</v>
      </c>
      <c r="G350" s="19">
        <v>51331</v>
      </c>
      <c r="H350" s="19">
        <v>0</v>
      </c>
      <c r="I350" s="19">
        <v>0</v>
      </c>
      <c r="J350" s="19">
        <v>0</v>
      </c>
      <c r="K350" s="19">
        <v>0</v>
      </c>
      <c r="L350" t="e">
        <f>VLOOKUP(E350,PFI!A:B,2,0)</f>
        <v>#N/A</v>
      </c>
    </row>
    <row r="351" spans="1:12" hidden="1">
      <c r="A351" s="18" t="s">
        <v>234</v>
      </c>
      <c r="B351" s="18" t="s">
        <v>107</v>
      </c>
      <c r="C351" s="18" t="s">
        <v>18</v>
      </c>
      <c r="D351" s="18" t="s">
        <v>57</v>
      </c>
      <c r="E351" s="18" t="s">
        <v>235</v>
      </c>
      <c r="F351" s="19">
        <v>0</v>
      </c>
      <c r="G351" s="19">
        <v>34646</v>
      </c>
      <c r="H351" s="19">
        <v>0</v>
      </c>
      <c r="I351" s="19">
        <v>0</v>
      </c>
      <c r="J351" s="19">
        <v>34646</v>
      </c>
      <c r="K351" s="19">
        <v>0</v>
      </c>
      <c r="L351" t="str">
        <f>VLOOKUP(E351,PFI!A:B,2,0)</f>
        <v>formation</v>
      </c>
    </row>
    <row r="352" spans="1:12" hidden="1">
      <c r="A352" s="18" t="s">
        <v>234</v>
      </c>
      <c r="B352" s="18" t="s">
        <v>107</v>
      </c>
      <c r="C352" s="18" t="s">
        <v>18</v>
      </c>
      <c r="D352" s="18" t="s">
        <v>57</v>
      </c>
      <c r="E352" s="18" t="s">
        <v>18</v>
      </c>
      <c r="F352" s="19">
        <v>0</v>
      </c>
      <c r="G352" s="19">
        <v>31427</v>
      </c>
      <c r="H352" s="19">
        <v>0</v>
      </c>
      <c r="I352" s="19">
        <v>0</v>
      </c>
      <c r="J352" s="19">
        <v>0</v>
      </c>
      <c r="K352" s="19">
        <v>0</v>
      </c>
      <c r="L352" t="e">
        <f>VLOOKUP(E352,PFI!A:B,2,0)</f>
        <v>#N/A</v>
      </c>
    </row>
    <row r="353" spans="1:12" hidden="1">
      <c r="A353" s="18" t="s">
        <v>1611</v>
      </c>
      <c r="B353" s="18" t="s">
        <v>107</v>
      </c>
      <c r="C353" s="18" t="s">
        <v>18</v>
      </c>
      <c r="D353" s="18" t="s">
        <v>57</v>
      </c>
      <c r="E353" s="18" t="s">
        <v>18</v>
      </c>
      <c r="F353" s="19">
        <v>0</v>
      </c>
      <c r="G353" s="19">
        <v>43299</v>
      </c>
      <c r="H353" s="19">
        <v>0</v>
      </c>
      <c r="I353" s="19">
        <v>0</v>
      </c>
      <c r="J353" s="19">
        <v>0</v>
      </c>
      <c r="K353" s="19">
        <v>0</v>
      </c>
      <c r="L353" t="e">
        <f>VLOOKUP(E353,PFI!A:B,2,0)</f>
        <v>#N/A</v>
      </c>
    </row>
    <row r="354" spans="1:12" hidden="1">
      <c r="A354" s="18" t="s">
        <v>1612</v>
      </c>
      <c r="B354" s="18" t="s">
        <v>107</v>
      </c>
      <c r="C354" s="18" t="s">
        <v>18</v>
      </c>
      <c r="D354" s="18" t="s">
        <v>57</v>
      </c>
      <c r="E354" s="18" t="s">
        <v>18</v>
      </c>
      <c r="F354" s="19">
        <v>0</v>
      </c>
      <c r="G354" s="19">
        <v>11872</v>
      </c>
      <c r="H354" s="19">
        <v>0</v>
      </c>
      <c r="I354" s="19">
        <v>0</v>
      </c>
      <c r="J354" s="19">
        <v>0</v>
      </c>
      <c r="K354" s="19">
        <v>0</v>
      </c>
      <c r="L354" t="e">
        <f>VLOOKUP(E354,PFI!A:B,2,0)</f>
        <v>#N/A</v>
      </c>
    </row>
    <row r="355" spans="1:12" hidden="1">
      <c r="A355" s="18" t="s">
        <v>1007</v>
      </c>
      <c r="B355" s="18" t="s">
        <v>107</v>
      </c>
      <c r="C355" s="18" t="s">
        <v>18</v>
      </c>
      <c r="D355" s="18" t="s">
        <v>19</v>
      </c>
      <c r="E355" s="18" t="s">
        <v>18</v>
      </c>
      <c r="F355" s="19">
        <v>0</v>
      </c>
      <c r="G355" s="19">
        <v>599368</v>
      </c>
      <c r="H355" s="19">
        <v>0</v>
      </c>
      <c r="I355" s="19">
        <v>0</v>
      </c>
      <c r="J355" s="19">
        <v>0</v>
      </c>
      <c r="K355" s="19">
        <v>0</v>
      </c>
      <c r="L355" t="e">
        <f>VLOOKUP(E355,PFI!A:B,2,0)</f>
        <v>#N/A</v>
      </c>
    </row>
    <row r="356" spans="1:12" hidden="1">
      <c r="A356" s="18" t="s">
        <v>1604</v>
      </c>
      <c r="B356" s="18" t="s">
        <v>107</v>
      </c>
      <c r="C356" s="18" t="s">
        <v>18</v>
      </c>
      <c r="D356" s="18" t="s">
        <v>13</v>
      </c>
      <c r="E356" s="18" t="s">
        <v>18</v>
      </c>
      <c r="F356" s="19">
        <v>0</v>
      </c>
      <c r="G356" s="19">
        <v>288225</v>
      </c>
      <c r="H356" s="19">
        <v>0</v>
      </c>
      <c r="I356" s="19">
        <v>0</v>
      </c>
      <c r="J356" s="19">
        <v>0</v>
      </c>
      <c r="K356" s="19">
        <v>0</v>
      </c>
      <c r="L356" t="e">
        <f>VLOOKUP(E356,PFI!A:B,2,0)</f>
        <v>#N/A</v>
      </c>
    </row>
    <row r="357" spans="1:12" hidden="1">
      <c r="A357" s="18" t="s">
        <v>1613</v>
      </c>
      <c r="B357" s="18" t="s">
        <v>107</v>
      </c>
      <c r="C357" s="18" t="s">
        <v>18</v>
      </c>
      <c r="D357" s="18" t="s">
        <v>13</v>
      </c>
      <c r="E357" s="18" t="s">
        <v>18</v>
      </c>
      <c r="F357" s="19">
        <v>0</v>
      </c>
      <c r="G357" s="19">
        <v>6000</v>
      </c>
      <c r="H357" s="19">
        <v>0</v>
      </c>
      <c r="I357" s="19">
        <v>0</v>
      </c>
      <c r="J357" s="19">
        <v>0</v>
      </c>
      <c r="K357" s="19">
        <v>0</v>
      </c>
      <c r="L357" t="e">
        <f>VLOOKUP(E357,PFI!A:B,2,0)</f>
        <v>#N/A</v>
      </c>
    </row>
    <row r="358" spans="1:12" hidden="1">
      <c r="A358" s="18" t="s">
        <v>1614</v>
      </c>
      <c r="B358" s="18" t="s">
        <v>107</v>
      </c>
      <c r="C358" s="18" t="s">
        <v>18</v>
      </c>
      <c r="D358" s="18" t="s">
        <v>13</v>
      </c>
      <c r="E358" s="18" t="s">
        <v>18</v>
      </c>
      <c r="F358" s="19">
        <v>0</v>
      </c>
      <c r="G358" s="19">
        <v>30000</v>
      </c>
      <c r="H358" s="19">
        <v>0</v>
      </c>
      <c r="I358" s="19">
        <v>0</v>
      </c>
      <c r="J358" s="19">
        <v>0</v>
      </c>
      <c r="K358" s="19">
        <v>0</v>
      </c>
      <c r="L358" t="e">
        <f>VLOOKUP(E358,PFI!A:B,2,0)</f>
        <v>#N/A</v>
      </c>
    </row>
    <row r="359" spans="1:12" hidden="1">
      <c r="A359" s="18" t="s">
        <v>1615</v>
      </c>
      <c r="B359" s="18" t="s">
        <v>107</v>
      </c>
      <c r="C359" s="18" t="s">
        <v>18</v>
      </c>
      <c r="D359" s="18" t="s">
        <v>13</v>
      </c>
      <c r="E359" s="18" t="s">
        <v>18</v>
      </c>
      <c r="F359" s="19">
        <v>0</v>
      </c>
      <c r="G359" s="19">
        <v>30000</v>
      </c>
      <c r="H359" s="19">
        <v>0</v>
      </c>
      <c r="I359" s="19">
        <v>0</v>
      </c>
      <c r="J359" s="19">
        <v>0</v>
      </c>
      <c r="K359" s="19">
        <v>0</v>
      </c>
      <c r="L359" t="e">
        <f>VLOOKUP(E359,PFI!A:B,2,0)</f>
        <v>#N/A</v>
      </c>
    </row>
    <row r="360" spans="1:12" hidden="1">
      <c r="A360" s="18" t="s">
        <v>1616</v>
      </c>
      <c r="B360" s="18" t="s">
        <v>107</v>
      </c>
      <c r="C360" s="18" t="s">
        <v>18</v>
      </c>
      <c r="D360" s="18" t="s">
        <v>13</v>
      </c>
      <c r="E360" s="18" t="s">
        <v>18</v>
      </c>
      <c r="F360" s="19">
        <v>0</v>
      </c>
      <c r="G360" s="19">
        <v>25000</v>
      </c>
      <c r="H360" s="19">
        <v>0</v>
      </c>
      <c r="I360" s="19">
        <v>0</v>
      </c>
      <c r="J360" s="19">
        <v>0</v>
      </c>
      <c r="K360" s="19">
        <v>0</v>
      </c>
      <c r="L360" t="e">
        <f>VLOOKUP(E360,PFI!A:B,2,0)</f>
        <v>#N/A</v>
      </c>
    </row>
    <row r="361" spans="1:12" hidden="1">
      <c r="A361" s="18" t="s">
        <v>1617</v>
      </c>
      <c r="B361" s="18" t="s">
        <v>107</v>
      </c>
      <c r="C361" s="18" t="s">
        <v>18</v>
      </c>
      <c r="D361" s="18" t="s">
        <v>13</v>
      </c>
      <c r="E361" s="18" t="s">
        <v>18</v>
      </c>
      <c r="F361" s="19">
        <v>0</v>
      </c>
      <c r="G361" s="19">
        <v>23000</v>
      </c>
      <c r="H361" s="19">
        <v>0</v>
      </c>
      <c r="I361" s="19">
        <v>0</v>
      </c>
      <c r="J361" s="19">
        <v>0</v>
      </c>
      <c r="K361" s="19">
        <v>0</v>
      </c>
      <c r="L361" t="e">
        <f>VLOOKUP(E361,PFI!A:B,2,0)</f>
        <v>#N/A</v>
      </c>
    </row>
    <row r="362" spans="1:12" hidden="1">
      <c r="A362" s="18" t="s">
        <v>236</v>
      </c>
      <c r="B362" s="18" t="s">
        <v>107</v>
      </c>
      <c r="C362" s="18" t="s">
        <v>18</v>
      </c>
      <c r="D362" s="18" t="s">
        <v>46</v>
      </c>
      <c r="E362" s="18" t="s">
        <v>771</v>
      </c>
      <c r="F362" s="19">
        <v>0</v>
      </c>
      <c r="G362" s="19">
        <v>105454</v>
      </c>
      <c r="H362" s="19">
        <v>0</v>
      </c>
      <c r="I362" s="19">
        <v>0</v>
      </c>
      <c r="J362" s="19">
        <v>105454</v>
      </c>
      <c r="K362" s="19">
        <v>0</v>
      </c>
      <c r="L362" t="str">
        <f>VLOOKUP(E362,PFI!A:B,2,0)</f>
        <v>formation</v>
      </c>
    </row>
    <row r="363" spans="1:12" hidden="1">
      <c r="A363" s="18" t="s">
        <v>1427</v>
      </c>
      <c r="B363" s="18" t="s">
        <v>107</v>
      </c>
      <c r="C363" s="18" t="s">
        <v>18</v>
      </c>
      <c r="D363" s="18" t="s">
        <v>57</v>
      </c>
      <c r="E363" s="18" t="s">
        <v>18</v>
      </c>
      <c r="F363" s="19">
        <v>0</v>
      </c>
      <c r="G363" s="19">
        <v>1614949</v>
      </c>
      <c r="H363" s="19">
        <v>0</v>
      </c>
      <c r="I363" s="19">
        <v>0</v>
      </c>
      <c r="J363" s="19">
        <v>0</v>
      </c>
      <c r="K363" s="19">
        <v>0</v>
      </c>
      <c r="L363" t="e">
        <f>VLOOKUP(E363,PFI!A:B,2,0)</f>
        <v>#N/A</v>
      </c>
    </row>
    <row r="364" spans="1:12" hidden="1">
      <c r="A364" s="18" t="s">
        <v>1751</v>
      </c>
      <c r="B364" s="18" t="s">
        <v>107</v>
      </c>
      <c r="C364" s="18" t="s">
        <v>18</v>
      </c>
      <c r="D364" s="18" t="s">
        <v>34</v>
      </c>
      <c r="E364" s="18" t="s">
        <v>18</v>
      </c>
      <c r="F364" s="19">
        <v>0</v>
      </c>
      <c r="G364" s="19">
        <v>1559010</v>
      </c>
      <c r="H364" s="19">
        <v>0</v>
      </c>
      <c r="I364" s="19">
        <v>0</v>
      </c>
      <c r="J364" s="19">
        <v>0</v>
      </c>
      <c r="K364" s="19">
        <v>0</v>
      </c>
      <c r="L364" t="e">
        <f>VLOOKUP(E364,PFI!A:B,2,0)</f>
        <v>#N/A</v>
      </c>
    </row>
    <row r="365" spans="1:12" hidden="1">
      <c r="A365" s="18" t="s">
        <v>1666</v>
      </c>
      <c r="B365" s="18" t="s">
        <v>107</v>
      </c>
      <c r="C365" s="18" t="s">
        <v>18</v>
      </c>
      <c r="D365" s="18" t="s">
        <v>57</v>
      </c>
      <c r="E365" s="18" t="s">
        <v>18</v>
      </c>
      <c r="F365" s="19">
        <v>0</v>
      </c>
      <c r="G365" s="19">
        <v>57174</v>
      </c>
      <c r="H365" s="19">
        <v>0</v>
      </c>
      <c r="I365" s="19">
        <v>0</v>
      </c>
      <c r="J365" s="19">
        <v>0</v>
      </c>
      <c r="K365" s="19">
        <v>0</v>
      </c>
      <c r="L365" t="e">
        <f>VLOOKUP(E365,PFI!A:B,2,0)</f>
        <v>#N/A</v>
      </c>
    </row>
    <row r="366" spans="1:12" hidden="1">
      <c r="A366" s="18" t="s">
        <v>1666</v>
      </c>
      <c r="B366" s="18" t="s">
        <v>107</v>
      </c>
      <c r="C366" s="18" t="s">
        <v>18</v>
      </c>
      <c r="D366" s="18" t="s">
        <v>13</v>
      </c>
      <c r="E366" s="18" t="s">
        <v>18</v>
      </c>
      <c r="F366" s="19">
        <v>0</v>
      </c>
      <c r="G366" s="19">
        <v>9000</v>
      </c>
      <c r="H366" s="19">
        <v>0</v>
      </c>
      <c r="I366" s="19">
        <v>0</v>
      </c>
      <c r="J366" s="19">
        <v>0</v>
      </c>
      <c r="K366" s="19">
        <v>0</v>
      </c>
      <c r="L366" t="e">
        <f>VLOOKUP(E366,PFI!A:B,2,0)</f>
        <v>#N/A</v>
      </c>
    </row>
    <row r="367" spans="1:12" hidden="1">
      <c r="A367" s="18" t="s">
        <v>1625</v>
      </c>
      <c r="B367" s="18" t="s">
        <v>107</v>
      </c>
      <c r="C367" s="18" t="s">
        <v>18</v>
      </c>
      <c r="D367" s="18" t="s">
        <v>13</v>
      </c>
      <c r="E367" s="18" t="s">
        <v>18</v>
      </c>
      <c r="F367" s="19">
        <v>0</v>
      </c>
      <c r="G367" s="19">
        <v>162938</v>
      </c>
      <c r="H367" s="19">
        <v>0</v>
      </c>
      <c r="I367" s="19">
        <v>0</v>
      </c>
      <c r="J367" s="19">
        <v>0</v>
      </c>
      <c r="K367" s="19">
        <v>0</v>
      </c>
      <c r="L367" t="e">
        <f>VLOOKUP(E367,PFI!A:B,2,0)</f>
        <v>#N/A</v>
      </c>
    </row>
    <row r="368" spans="1:12" hidden="1">
      <c r="A368" s="18" t="s">
        <v>1535</v>
      </c>
      <c r="B368" s="18" t="s">
        <v>107</v>
      </c>
      <c r="C368" s="18" t="s">
        <v>18</v>
      </c>
      <c r="D368" s="18" t="s">
        <v>57</v>
      </c>
      <c r="E368" s="18" t="s">
        <v>1350</v>
      </c>
      <c r="F368" s="19">
        <v>0</v>
      </c>
      <c r="G368" s="19">
        <v>1204</v>
      </c>
      <c r="H368" s="19">
        <v>0</v>
      </c>
      <c r="I368" s="19">
        <v>0</v>
      </c>
      <c r="J368" s="19">
        <v>0</v>
      </c>
      <c r="K368" s="19">
        <v>0</v>
      </c>
      <c r="L368" t="e">
        <f>VLOOKUP(E368,PFI!A:B,2,0)</f>
        <v>#N/A</v>
      </c>
    </row>
    <row r="369" spans="1:12" hidden="1">
      <c r="A369" s="18" t="s">
        <v>1541</v>
      </c>
      <c r="B369" s="18" t="s">
        <v>107</v>
      </c>
      <c r="C369" s="18" t="s">
        <v>18</v>
      </c>
      <c r="D369" s="18" t="s">
        <v>57</v>
      </c>
      <c r="E369" s="18" t="s">
        <v>1351</v>
      </c>
      <c r="F369" s="19">
        <v>0</v>
      </c>
      <c r="G369" s="19">
        <v>16023</v>
      </c>
      <c r="H369" s="19">
        <v>0</v>
      </c>
      <c r="I369" s="19">
        <v>0</v>
      </c>
      <c r="J369" s="19">
        <v>0</v>
      </c>
      <c r="K369" s="19">
        <v>0</v>
      </c>
      <c r="L369" t="e">
        <f>VLOOKUP(E369,PFI!A:B,2,0)</f>
        <v>#N/A</v>
      </c>
    </row>
    <row r="370" spans="1:12" hidden="1">
      <c r="A370" s="18" t="s">
        <v>1541</v>
      </c>
      <c r="B370" s="18" t="s">
        <v>107</v>
      </c>
      <c r="C370" s="18" t="s">
        <v>18</v>
      </c>
      <c r="D370" s="18" t="s">
        <v>57</v>
      </c>
      <c r="E370" s="18" t="s">
        <v>1356</v>
      </c>
      <c r="F370" s="19">
        <v>0</v>
      </c>
      <c r="G370" s="19">
        <v>10193</v>
      </c>
      <c r="H370" s="19">
        <v>0</v>
      </c>
      <c r="I370" s="19">
        <v>0</v>
      </c>
      <c r="J370" s="19">
        <v>0</v>
      </c>
      <c r="K370" s="19">
        <v>0</v>
      </c>
      <c r="L370" t="e">
        <f>VLOOKUP(E370,PFI!A:B,2,0)</f>
        <v>#N/A</v>
      </c>
    </row>
    <row r="371" spans="1:12" hidden="1">
      <c r="A371" s="18" t="s">
        <v>1541</v>
      </c>
      <c r="B371" s="18" t="s">
        <v>107</v>
      </c>
      <c r="C371" s="18" t="s">
        <v>18</v>
      </c>
      <c r="D371" s="18" t="s">
        <v>46</v>
      </c>
      <c r="E371" s="18" t="s">
        <v>1352</v>
      </c>
      <c r="F371" s="19">
        <v>0</v>
      </c>
      <c r="G371" s="19">
        <v>1097</v>
      </c>
      <c r="H371" s="19">
        <v>0</v>
      </c>
      <c r="I371" s="19">
        <v>0</v>
      </c>
      <c r="J371" s="19">
        <v>0</v>
      </c>
      <c r="K371" s="19">
        <v>0</v>
      </c>
      <c r="L371" t="e">
        <f>VLOOKUP(E371,PFI!A:B,2,0)</f>
        <v>#N/A</v>
      </c>
    </row>
    <row r="372" spans="1:12" hidden="1">
      <c r="A372" s="18" t="s">
        <v>1541</v>
      </c>
      <c r="B372" s="18" t="s">
        <v>107</v>
      </c>
      <c r="C372" s="18" t="s">
        <v>18</v>
      </c>
      <c r="D372" s="18" t="s">
        <v>46</v>
      </c>
      <c r="E372" s="18" t="s">
        <v>1353</v>
      </c>
      <c r="F372" s="19">
        <v>0</v>
      </c>
      <c r="G372" s="19">
        <v>13158</v>
      </c>
      <c r="H372" s="19">
        <v>0</v>
      </c>
      <c r="I372" s="19">
        <v>0</v>
      </c>
      <c r="J372" s="19">
        <v>0</v>
      </c>
      <c r="K372" s="19">
        <v>0</v>
      </c>
      <c r="L372" t="e">
        <f>VLOOKUP(E372,PFI!A:B,2,0)</f>
        <v>#N/A</v>
      </c>
    </row>
    <row r="373" spans="1:12" hidden="1">
      <c r="A373" s="18" t="s">
        <v>1541</v>
      </c>
      <c r="B373" s="18" t="s">
        <v>107</v>
      </c>
      <c r="C373" s="18" t="s">
        <v>18</v>
      </c>
      <c r="D373" s="18" t="s">
        <v>46</v>
      </c>
      <c r="E373" s="18" t="s">
        <v>1354</v>
      </c>
      <c r="F373" s="19">
        <v>0</v>
      </c>
      <c r="G373" s="19">
        <v>1096</v>
      </c>
      <c r="H373" s="19">
        <v>0</v>
      </c>
      <c r="I373" s="19">
        <v>0</v>
      </c>
      <c r="J373" s="19">
        <v>0</v>
      </c>
      <c r="K373" s="19">
        <v>0</v>
      </c>
      <c r="L373" t="e">
        <f>VLOOKUP(E373,PFI!A:B,2,0)</f>
        <v>#N/A</v>
      </c>
    </row>
    <row r="374" spans="1:12" hidden="1">
      <c r="A374" s="18" t="s">
        <v>1541</v>
      </c>
      <c r="B374" s="18" t="s">
        <v>107</v>
      </c>
      <c r="C374" s="18" t="s">
        <v>18</v>
      </c>
      <c r="D374" s="18" t="s">
        <v>46</v>
      </c>
      <c r="E374" s="18" t="s">
        <v>1355</v>
      </c>
      <c r="F374" s="19">
        <v>0</v>
      </c>
      <c r="G374" s="19">
        <v>366</v>
      </c>
      <c r="H374" s="19">
        <v>0</v>
      </c>
      <c r="I374" s="19">
        <v>0</v>
      </c>
      <c r="J374" s="19">
        <v>0</v>
      </c>
      <c r="K374" s="19">
        <v>0</v>
      </c>
      <c r="L374" t="e">
        <f>VLOOKUP(E374,PFI!A:B,2,0)</f>
        <v>#N/A</v>
      </c>
    </row>
    <row r="375" spans="1:12" hidden="1">
      <c r="A375" s="18" t="s">
        <v>1541</v>
      </c>
      <c r="B375" s="18" t="s">
        <v>107</v>
      </c>
      <c r="C375" s="18" t="s">
        <v>18</v>
      </c>
      <c r="D375" s="18" t="s">
        <v>46</v>
      </c>
      <c r="E375" s="18" t="s">
        <v>1357</v>
      </c>
      <c r="F375" s="19">
        <v>0</v>
      </c>
      <c r="G375" s="19">
        <v>4386</v>
      </c>
      <c r="H375" s="19">
        <v>0</v>
      </c>
      <c r="I375" s="19">
        <v>0</v>
      </c>
      <c r="J375" s="19">
        <v>0</v>
      </c>
      <c r="K375" s="19">
        <v>0</v>
      </c>
      <c r="L375" t="e">
        <f>VLOOKUP(E375,PFI!A:B,2,0)</f>
        <v>#N/A</v>
      </c>
    </row>
    <row r="376" spans="1:12" hidden="1">
      <c r="A376" s="18" t="s">
        <v>1541</v>
      </c>
      <c r="B376" s="18" t="s">
        <v>107</v>
      </c>
      <c r="C376" s="18" t="s">
        <v>18</v>
      </c>
      <c r="D376" s="18" t="s">
        <v>13</v>
      </c>
      <c r="E376" s="18" t="s">
        <v>1358</v>
      </c>
      <c r="F376" s="19">
        <v>0</v>
      </c>
      <c r="G376" s="19">
        <v>8174</v>
      </c>
      <c r="H376" s="19">
        <v>0</v>
      </c>
      <c r="I376" s="19">
        <v>0</v>
      </c>
      <c r="J376" s="19">
        <v>0</v>
      </c>
      <c r="K376" s="19">
        <v>0</v>
      </c>
      <c r="L376" t="e">
        <f>VLOOKUP(E376,PFI!A:B,2,0)</f>
        <v>#N/A</v>
      </c>
    </row>
    <row r="377" spans="1:12" hidden="1">
      <c r="A377" s="18" t="s">
        <v>1548</v>
      </c>
      <c r="B377" s="18" t="s">
        <v>107</v>
      </c>
      <c r="C377" s="18" t="s">
        <v>18</v>
      </c>
      <c r="D377" s="18" t="s">
        <v>57</v>
      </c>
      <c r="E377" s="18" t="s">
        <v>1359</v>
      </c>
      <c r="F377" s="19">
        <v>0</v>
      </c>
      <c r="G377" s="19">
        <v>6874</v>
      </c>
      <c r="H377" s="19">
        <v>0</v>
      </c>
      <c r="I377" s="19">
        <v>0</v>
      </c>
      <c r="J377" s="19">
        <v>0</v>
      </c>
      <c r="K377" s="19">
        <v>0</v>
      </c>
      <c r="L377" t="e">
        <f>VLOOKUP(E377,PFI!A:B,2,0)</f>
        <v>#N/A</v>
      </c>
    </row>
    <row r="378" spans="1:12" hidden="1">
      <c r="A378" s="18" t="s">
        <v>1548</v>
      </c>
      <c r="B378" s="18" t="s">
        <v>107</v>
      </c>
      <c r="C378" s="18" t="s">
        <v>18</v>
      </c>
      <c r="D378" s="18" t="s">
        <v>57</v>
      </c>
      <c r="E378" s="18" t="s">
        <v>1365</v>
      </c>
      <c r="F378" s="19">
        <v>0</v>
      </c>
      <c r="G378" s="19">
        <v>3010</v>
      </c>
      <c r="H378" s="19">
        <v>0</v>
      </c>
      <c r="I378" s="19">
        <v>0</v>
      </c>
      <c r="J378" s="19">
        <v>0</v>
      </c>
      <c r="K378" s="19">
        <v>0</v>
      </c>
      <c r="L378" t="e">
        <f>VLOOKUP(E378,PFI!A:B,2,0)</f>
        <v>#N/A</v>
      </c>
    </row>
    <row r="379" spans="1:12" hidden="1">
      <c r="A379" s="18" t="s">
        <v>1548</v>
      </c>
      <c r="B379" s="18" t="s">
        <v>107</v>
      </c>
      <c r="C379" s="18" t="s">
        <v>18</v>
      </c>
      <c r="D379" s="18" t="s">
        <v>57</v>
      </c>
      <c r="E379" s="18" t="s">
        <v>1370</v>
      </c>
      <c r="F379" s="19">
        <v>0</v>
      </c>
      <c r="G379" s="19">
        <v>14238</v>
      </c>
      <c r="H379" s="19">
        <v>0</v>
      </c>
      <c r="I379" s="19">
        <v>0</v>
      </c>
      <c r="J379" s="19">
        <v>0</v>
      </c>
      <c r="K379" s="19">
        <v>0</v>
      </c>
      <c r="L379" t="e">
        <f>VLOOKUP(E379,PFI!A:B,2,0)</f>
        <v>#N/A</v>
      </c>
    </row>
    <row r="380" spans="1:12" hidden="1">
      <c r="A380" s="18" t="s">
        <v>1548</v>
      </c>
      <c r="B380" s="18" t="s">
        <v>107</v>
      </c>
      <c r="C380" s="18" t="s">
        <v>18</v>
      </c>
      <c r="D380" s="18" t="s">
        <v>57</v>
      </c>
      <c r="E380" s="18" t="s">
        <v>1374</v>
      </c>
      <c r="F380" s="19">
        <v>0</v>
      </c>
      <c r="G380" s="19">
        <v>4069</v>
      </c>
      <c r="H380" s="19">
        <v>0</v>
      </c>
      <c r="I380" s="19">
        <v>0</v>
      </c>
      <c r="J380" s="19">
        <v>0</v>
      </c>
      <c r="K380" s="19">
        <v>0</v>
      </c>
      <c r="L380" t="e">
        <f>VLOOKUP(E380,PFI!A:B,2,0)</f>
        <v>#N/A</v>
      </c>
    </row>
    <row r="381" spans="1:12" hidden="1">
      <c r="A381" s="18" t="s">
        <v>1548</v>
      </c>
      <c r="B381" s="18" t="s">
        <v>107</v>
      </c>
      <c r="C381" s="18" t="s">
        <v>18</v>
      </c>
      <c r="D381" s="18" t="s">
        <v>57</v>
      </c>
      <c r="E381" s="18" t="s">
        <v>1375</v>
      </c>
      <c r="F381" s="19">
        <v>0</v>
      </c>
      <c r="G381" s="19">
        <v>808</v>
      </c>
      <c r="H381" s="19">
        <v>0</v>
      </c>
      <c r="I381" s="19">
        <v>0</v>
      </c>
      <c r="J381" s="19">
        <v>0</v>
      </c>
      <c r="K381" s="19">
        <v>0</v>
      </c>
      <c r="L381" t="e">
        <f>VLOOKUP(E381,PFI!A:B,2,0)</f>
        <v>#N/A</v>
      </c>
    </row>
    <row r="382" spans="1:12" hidden="1">
      <c r="A382" s="18" t="s">
        <v>1548</v>
      </c>
      <c r="B382" s="18" t="s">
        <v>107</v>
      </c>
      <c r="C382" s="18" t="s">
        <v>18</v>
      </c>
      <c r="D382" s="18" t="s">
        <v>46</v>
      </c>
      <c r="E382" s="18" t="s">
        <v>1360</v>
      </c>
      <c r="F382" s="19">
        <v>0</v>
      </c>
      <c r="G382" s="19">
        <v>21672</v>
      </c>
      <c r="H382" s="19">
        <v>0</v>
      </c>
      <c r="I382" s="19">
        <v>0</v>
      </c>
      <c r="J382" s="19">
        <v>0</v>
      </c>
      <c r="K382" s="19">
        <v>0</v>
      </c>
      <c r="L382" t="e">
        <f>VLOOKUP(E382,PFI!A:B,2,0)</f>
        <v>#N/A</v>
      </c>
    </row>
    <row r="383" spans="1:12" hidden="1">
      <c r="A383" s="18" t="s">
        <v>1548</v>
      </c>
      <c r="B383" s="18" t="s">
        <v>107</v>
      </c>
      <c r="C383" s="18" t="s">
        <v>18</v>
      </c>
      <c r="D383" s="18" t="s">
        <v>46</v>
      </c>
      <c r="E383" s="18" t="s">
        <v>1361</v>
      </c>
      <c r="F383" s="19">
        <v>0</v>
      </c>
      <c r="G383" s="19">
        <v>10535</v>
      </c>
      <c r="H383" s="19">
        <v>0</v>
      </c>
      <c r="I383" s="19">
        <v>0</v>
      </c>
      <c r="J383" s="19">
        <v>0</v>
      </c>
      <c r="K383" s="19">
        <v>0</v>
      </c>
      <c r="L383" t="e">
        <f>VLOOKUP(E383,PFI!A:B,2,0)</f>
        <v>#N/A</v>
      </c>
    </row>
    <row r="384" spans="1:12" hidden="1">
      <c r="A384" s="18" t="s">
        <v>1548</v>
      </c>
      <c r="B384" s="18" t="s">
        <v>107</v>
      </c>
      <c r="C384" s="18" t="s">
        <v>18</v>
      </c>
      <c r="D384" s="18" t="s">
        <v>46</v>
      </c>
      <c r="E384" s="18" t="s">
        <v>1362</v>
      </c>
      <c r="F384" s="19">
        <v>0</v>
      </c>
      <c r="G384" s="19">
        <v>5418</v>
      </c>
      <c r="H384" s="19">
        <v>0</v>
      </c>
      <c r="I384" s="19">
        <v>0</v>
      </c>
      <c r="J384" s="19">
        <v>0</v>
      </c>
      <c r="K384" s="19">
        <v>0</v>
      </c>
      <c r="L384" t="e">
        <f>VLOOKUP(E384,PFI!A:B,2,0)</f>
        <v>#N/A</v>
      </c>
    </row>
    <row r="385" spans="1:12" hidden="1">
      <c r="A385" s="18" t="s">
        <v>1548</v>
      </c>
      <c r="B385" s="18" t="s">
        <v>107</v>
      </c>
      <c r="C385" s="18" t="s">
        <v>18</v>
      </c>
      <c r="D385" s="18" t="s">
        <v>46</v>
      </c>
      <c r="E385" s="18" t="s">
        <v>1364</v>
      </c>
      <c r="F385" s="19">
        <v>0</v>
      </c>
      <c r="G385" s="19">
        <v>19405</v>
      </c>
      <c r="H385" s="19">
        <v>0</v>
      </c>
      <c r="I385" s="19">
        <v>0</v>
      </c>
      <c r="J385" s="19">
        <v>0</v>
      </c>
      <c r="K385" s="19">
        <v>0</v>
      </c>
      <c r="L385" t="e">
        <f>VLOOKUP(E385,PFI!A:B,2,0)</f>
        <v>#N/A</v>
      </c>
    </row>
    <row r="386" spans="1:12" hidden="1">
      <c r="A386" s="18" t="s">
        <v>1548</v>
      </c>
      <c r="B386" s="18" t="s">
        <v>107</v>
      </c>
      <c r="C386" s="18" t="s">
        <v>18</v>
      </c>
      <c r="D386" s="18" t="s">
        <v>46</v>
      </c>
      <c r="E386" s="18" t="s">
        <v>1366</v>
      </c>
      <c r="F386" s="19">
        <v>0</v>
      </c>
      <c r="G386" s="19">
        <v>3612</v>
      </c>
      <c r="H386" s="19">
        <v>0</v>
      </c>
      <c r="I386" s="19">
        <v>0</v>
      </c>
      <c r="J386" s="19">
        <v>0</v>
      </c>
      <c r="K386" s="19">
        <v>0</v>
      </c>
      <c r="L386" t="e">
        <f>VLOOKUP(E386,PFI!A:B,2,0)</f>
        <v>#N/A</v>
      </c>
    </row>
    <row r="387" spans="1:12" hidden="1">
      <c r="A387" s="18" t="s">
        <v>1548</v>
      </c>
      <c r="B387" s="18" t="s">
        <v>107</v>
      </c>
      <c r="C387" s="18" t="s">
        <v>18</v>
      </c>
      <c r="D387" s="18" t="s">
        <v>46</v>
      </c>
      <c r="E387" s="18" t="s">
        <v>1367</v>
      </c>
      <c r="F387" s="19">
        <v>0</v>
      </c>
      <c r="G387" s="19">
        <v>56588</v>
      </c>
      <c r="H387" s="19">
        <v>0</v>
      </c>
      <c r="I387" s="19">
        <v>0</v>
      </c>
      <c r="J387" s="19">
        <v>0</v>
      </c>
      <c r="K387" s="19">
        <v>0</v>
      </c>
      <c r="L387" t="e">
        <f>VLOOKUP(E387,PFI!A:B,2,0)</f>
        <v>#N/A</v>
      </c>
    </row>
    <row r="388" spans="1:12" hidden="1">
      <c r="A388" s="18" t="s">
        <v>1548</v>
      </c>
      <c r="B388" s="18" t="s">
        <v>107</v>
      </c>
      <c r="C388" s="18" t="s">
        <v>18</v>
      </c>
      <c r="D388" s="18" t="s">
        <v>46</v>
      </c>
      <c r="E388" s="18" t="s">
        <v>1368</v>
      </c>
      <c r="F388" s="19">
        <v>0</v>
      </c>
      <c r="G388" s="19">
        <v>23177</v>
      </c>
      <c r="H388" s="19">
        <v>0</v>
      </c>
      <c r="I388" s="19">
        <v>0</v>
      </c>
      <c r="J388" s="19">
        <v>0</v>
      </c>
      <c r="K388" s="19">
        <v>0</v>
      </c>
      <c r="L388" t="e">
        <f>VLOOKUP(E388,PFI!A:B,2,0)</f>
        <v>#N/A</v>
      </c>
    </row>
    <row r="389" spans="1:12" hidden="1">
      <c r="A389" s="18" t="s">
        <v>1548</v>
      </c>
      <c r="B389" s="18" t="s">
        <v>107</v>
      </c>
      <c r="C389" s="18" t="s">
        <v>18</v>
      </c>
      <c r="D389" s="18" t="s">
        <v>46</v>
      </c>
      <c r="E389" s="18" t="s">
        <v>1369</v>
      </c>
      <c r="F389" s="19">
        <v>0</v>
      </c>
      <c r="G389" s="19">
        <v>4214</v>
      </c>
      <c r="H389" s="19">
        <v>0</v>
      </c>
      <c r="I389" s="19">
        <v>0</v>
      </c>
      <c r="J389" s="19">
        <v>0</v>
      </c>
      <c r="K389" s="19">
        <v>0</v>
      </c>
      <c r="L389" t="e">
        <f>VLOOKUP(E389,PFI!A:B,2,0)</f>
        <v>#N/A</v>
      </c>
    </row>
    <row r="390" spans="1:12" hidden="1">
      <c r="A390" s="18" t="s">
        <v>1548</v>
      </c>
      <c r="B390" s="18" t="s">
        <v>107</v>
      </c>
      <c r="C390" s="18" t="s">
        <v>18</v>
      </c>
      <c r="D390" s="18" t="s">
        <v>46</v>
      </c>
      <c r="E390" s="18" t="s">
        <v>1371</v>
      </c>
      <c r="F390" s="19">
        <v>0</v>
      </c>
      <c r="G390" s="19">
        <v>3612</v>
      </c>
      <c r="H390" s="19">
        <v>0</v>
      </c>
      <c r="I390" s="19">
        <v>0</v>
      </c>
      <c r="J390" s="19">
        <v>0</v>
      </c>
      <c r="K390" s="19">
        <v>0</v>
      </c>
      <c r="L390" t="e">
        <f>VLOOKUP(E390,PFI!A:B,2,0)</f>
        <v>#N/A</v>
      </c>
    </row>
    <row r="391" spans="1:12" hidden="1">
      <c r="A391" s="18" t="s">
        <v>1548</v>
      </c>
      <c r="B391" s="18" t="s">
        <v>107</v>
      </c>
      <c r="C391" s="18" t="s">
        <v>18</v>
      </c>
      <c r="D391" s="18" t="s">
        <v>46</v>
      </c>
      <c r="E391" s="18" t="s">
        <v>1372</v>
      </c>
      <c r="F391" s="19">
        <v>0</v>
      </c>
      <c r="G391" s="19">
        <v>602</v>
      </c>
      <c r="H391" s="19">
        <v>0</v>
      </c>
      <c r="I391" s="19">
        <v>0</v>
      </c>
      <c r="J391" s="19">
        <v>0</v>
      </c>
      <c r="K391" s="19">
        <v>0</v>
      </c>
      <c r="L391" t="e">
        <f>VLOOKUP(E391,PFI!A:B,2,0)</f>
        <v>#N/A</v>
      </c>
    </row>
    <row r="392" spans="1:12" hidden="1">
      <c r="A392" s="18" t="s">
        <v>1548</v>
      </c>
      <c r="B392" s="18" t="s">
        <v>107</v>
      </c>
      <c r="C392" s="18" t="s">
        <v>18</v>
      </c>
      <c r="D392" s="18" t="s">
        <v>46</v>
      </c>
      <c r="E392" s="18" t="s">
        <v>1373</v>
      </c>
      <c r="F392" s="19">
        <v>0</v>
      </c>
      <c r="G392" s="19">
        <v>4214</v>
      </c>
      <c r="H392" s="19">
        <v>0</v>
      </c>
      <c r="I392" s="19">
        <v>0</v>
      </c>
      <c r="J392" s="19">
        <v>0</v>
      </c>
      <c r="K392" s="19">
        <v>0</v>
      </c>
      <c r="L392" t="e">
        <f>VLOOKUP(E392,PFI!A:B,2,0)</f>
        <v>#N/A</v>
      </c>
    </row>
    <row r="393" spans="1:12" hidden="1">
      <c r="A393" s="18" t="s">
        <v>1548</v>
      </c>
      <c r="B393" s="18" t="s">
        <v>107</v>
      </c>
      <c r="C393" s="18" t="s">
        <v>18</v>
      </c>
      <c r="D393" s="18" t="s">
        <v>46</v>
      </c>
      <c r="E393" s="18" t="s">
        <v>1376</v>
      </c>
      <c r="F393" s="19">
        <v>0</v>
      </c>
      <c r="G393" s="19">
        <v>8428</v>
      </c>
      <c r="H393" s="19">
        <v>0</v>
      </c>
      <c r="I393" s="19">
        <v>0</v>
      </c>
      <c r="J393" s="19">
        <v>0</v>
      </c>
      <c r="K393" s="19">
        <v>0</v>
      </c>
      <c r="L393" t="e">
        <f>VLOOKUP(E393,PFI!A:B,2,0)</f>
        <v>#N/A</v>
      </c>
    </row>
    <row r="394" spans="1:12" hidden="1">
      <c r="A394" s="18" t="s">
        <v>1548</v>
      </c>
      <c r="B394" s="18" t="s">
        <v>107</v>
      </c>
      <c r="C394" s="18" t="s">
        <v>18</v>
      </c>
      <c r="D394" s="18" t="s">
        <v>46</v>
      </c>
      <c r="E394" s="18" t="s">
        <v>1377</v>
      </c>
      <c r="F394" s="19">
        <v>0</v>
      </c>
      <c r="G394" s="19">
        <v>2107</v>
      </c>
      <c r="H394" s="19">
        <v>0</v>
      </c>
      <c r="I394" s="19">
        <v>0</v>
      </c>
      <c r="J394" s="19">
        <v>0</v>
      </c>
      <c r="K394" s="19">
        <v>0</v>
      </c>
      <c r="L394" t="e">
        <f>VLOOKUP(E394,PFI!A:B,2,0)</f>
        <v>#N/A</v>
      </c>
    </row>
    <row r="395" spans="1:12" hidden="1">
      <c r="A395" s="18" t="s">
        <v>1548</v>
      </c>
      <c r="B395" s="18" t="s">
        <v>107</v>
      </c>
      <c r="C395" s="18" t="s">
        <v>18</v>
      </c>
      <c r="D395" s="18" t="s">
        <v>13</v>
      </c>
      <c r="E395" s="18" t="s">
        <v>1378</v>
      </c>
      <c r="F395" s="19">
        <v>0</v>
      </c>
      <c r="G395" s="19">
        <v>73610</v>
      </c>
      <c r="H395" s="19">
        <v>0</v>
      </c>
      <c r="I395" s="19">
        <v>0</v>
      </c>
      <c r="J395" s="19">
        <v>0</v>
      </c>
      <c r="K395" s="19">
        <v>0</v>
      </c>
      <c r="L395" t="e">
        <f>VLOOKUP(E395,PFI!A:B,2,0)</f>
        <v>#N/A</v>
      </c>
    </row>
    <row r="396" spans="1:12" hidden="1">
      <c r="A396" s="18" t="s">
        <v>1556</v>
      </c>
      <c r="B396" s="18" t="s">
        <v>107</v>
      </c>
      <c r="C396" s="18" t="s">
        <v>18</v>
      </c>
      <c r="D396" s="18" t="s">
        <v>57</v>
      </c>
      <c r="E396" s="18" t="s">
        <v>1380</v>
      </c>
      <c r="F396" s="19">
        <v>0</v>
      </c>
      <c r="G396" s="19">
        <v>2064</v>
      </c>
      <c r="H396" s="19">
        <v>0</v>
      </c>
      <c r="I396" s="19">
        <v>0</v>
      </c>
      <c r="J396" s="19">
        <v>0</v>
      </c>
      <c r="K396" s="19">
        <v>0</v>
      </c>
      <c r="L396" t="e">
        <f>VLOOKUP(E396,PFI!A:B,2,0)</f>
        <v>#N/A</v>
      </c>
    </row>
    <row r="397" spans="1:12" hidden="1">
      <c r="A397" s="18" t="s">
        <v>1556</v>
      </c>
      <c r="B397" s="18" t="s">
        <v>107</v>
      </c>
      <c r="C397" s="18" t="s">
        <v>18</v>
      </c>
      <c r="D397" s="18" t="s">
        <v>57</v>
      </c>
      <c r="E397" s="18" t="s">
        <v>1381</v>
      </c>
      <c r="F397" s="19">
        <v>0</v>
      </c>
      <c r="G397" s="19">
        <v>688</v>
      </c>
      <c r="H397" s="19">
        <v>0</v>
      </c>
      <c r="I397" s="19">
        <v>0</v>
      </c>
      <c r="J397" s="19">
        <v>0</v>
      </c>
      <c r="K397" s="19">
        <v>0</v>
      </c>
      <c r="L397" t="e">
        <f>VLOOKUP(E397,PFI!A:B,2,0)</f>
        <v>#N/A</v>
      </c>
    </row>
    <row r="398" spans="1:12" hidden="1">
      <c r="A398" s="18" t="s">
        <v>1556</v>
      </c>
      <c r="B398" s="18" t="s">
        <v>107</v>
      </c>
      <c r="C398" s="18" t="s">
        <v>18</v>
      </c>
      <c r="D398" s="18" t="s">
        <v>46</v>
      </c>
      <c r="E398" s="18" t="s">
        <v>1379</v>
      </c>
      <c r="F398" s="19">
        <v>0</v>
      </c>
      <c r="G398" s="19">
        <v>4128</v>
      </c>
      <c r="H398" s="19">
        <v>0</v>
      </c>
      <c r="I398" s="19">
        <v>0</v>
      </c>
      <c r="J398" s="19">
        <v>0</v>
      </c>
      <c r="K398" s="19">
        <v>0</v>
      </c>
      <c r="L398" t="e">
        <f>VLOOKUP(E398,PFI!A:B,2,0)</f>
        <v>#N/A</v>
      </c>
    </row>
    <row r="399" spans="1:12" hidden="1">
      <c r="A399" s="18" t="s">
        <v>1556</v>
      </c>
      <c r="B399" s="18" t="s">
        <v>107</v>
      </c>
      <c r="C399" s="18" t="s">
        <v>18</v>
      </c>
      <c r="D399" s="18" t="s">
        <v>46</v>
      </c>
      <c r="E399" s="18" t="s">
        <v>1382</v>
      </c>
      <c r="F399" s="19">
        <v>0</v>
      </c>
      <c r="G399" s="19">
        <v>4128</v>
      </c>
      <c r="H399" s="19">
        <v>0</v>
      </c>
      <c r="I399" s="19">
        <v>0</v>
      </c>
      <c r="J399" s="19">
        <v>0</v>
      </c>
      <c r="K399" s="19">
        <v>0</v>
      </c>
      <c r="L399" t="e">
        <f>VLOOKUP(E399,PFI!A:B,2,0)</f>
        <v>#N/A</v>
      </c>
    </row>
    <row r="400" spans="1:12" hidden="1">
      <c r="A400" s="18" t="s">
        <v>1556</v>
      </c>
      <c r="B400" s="18" t="s">
        <v>107</v>
      </c>
      <c r="C400" s="18" t="s">
        <v>18</v>
      </c>
      <c r="D400" s="18" t="s">
        <v>46</v>
      </c>
      <c r="E400" s="18" t="s">
        <v>1383</v>
      </c>
      <c r="F400" s="19">
        <v>0</v>
      </c>
      <c r="G400" s="19">
        <v>688</v>
      </c>
      <c r="H400" s="19">
        <v>0</v>
      </c>
      <c r="I400" s="19">
        <v>0</v>
      </c>
      <c r="J400" s="19">
        <v>0</v>
      </c>
      <c r="K400" s="19">
        <v>0</v>
      </c>
      <c r="L400" t="e">
        <f>VLOOKUP(E400,PFI!A:B,2,0)</f>
        <v>#N/A</v>
      </c>
    </row>
    <row r="401" spans="1:12" hidden="1">
      <c r="A401" s="18" t="s">
        <v>1556</v>
      </c>
      <c r="B401" s="18" t="s">
        <v>107</v>
      </c>
      <c r="C401" s="18" t="s">
        <v>18</v>
      </c>
      <c r="D401" s="18" t="s">
        <v>13</v>
      </c>
      <c r="E401" s="18" t="s">
        <v>1384</v>
      </c>
      <c r="F401" s="19">
        <v>0</v>
      </c>
      <c r="G401" s="19">
        <v>2924</v>
      </c>
      <c r="H401" s="19">
        <v>0</v>
      </c>
      <c r="I401" s="19">
        <v>0</v>
      </c>
      <c r="J401" s="19">
        <v>0</v>
      </c>
      <c r="K401" s="19">
        <v>0</v>
      </c>
      <c r="L401" t="e">
        <f>VLOOKUP(E401,PFI!A:B,2,0)</f>
        <v>#N/A</v>
      </c>
    </row>
    <row r="402" spans="1:12" hidden="1">
      <c r="A402" s="18" t="s">
        <v>1567</v>
      </c>
      <c r="B402" s="18" t="s">
        <v>107</v>
      </c>
      <c r="C402" s="18" t="s">
        <v>18</v>
      </c>
      <c r="D402" s="18" t="s">
        <v>13</v>
      </c>
      <c r="E402" s="18" t="s">
        <v>1395</v>
      </c>
      <c r="F402" s="19">
        <v>0</v>
      </c>
      <c r="G402" s="19">
        <v>30401</v>
      </c>
      <c r="H402" s="19">
        <v>0</v>
      </c>
      <c r="I402" s="19">
        <v>0</v>
      </c>
      <c r="J402" s="19">
        <v>0</v>
      </c>
      <c r="K402" s="19">
        <v>0</v>
      </c>
      <c r="L402" t="e">
        <f>VLOOKUP(E402,PFI!A:B,2,0)</f>
        <v>#N/A</v>
      </c>
    </row>
    <row r="403" spans="1:12" hidden="1">
      <c r="A403" s="18" t="s">
        <v>1596</v>
      </c>
      <c r="B403" s="18" t="s">
        <v>107</v>
      </c>
      <c r="C403" s="18" t="s">
        <v>18</v>
      </c>
      <c r="D403" s="18" t="s">
        <v>57</v>
      </c>
      <c r="E403" s="18" t="s">
        <v>1398</v>
      </c>
      <c r="F403" s="19">
        <v>0</v>
      </c>
      <c r="G403" s="19">
        <v>4500</v>
      </c>
      <c r="H403" s="19">
        <v>0</v>
      </c>
      <c r="I403" s="19">
        <v>0</v>
      </c>
      <c r="J403" s="19">
        <v>0</v>
      </c>
      <c r="K403" s="19">
        <v>0</v>
      </c>
      <c r="L403" t="e">
        <f>VLOOKUP(E403,PFI!A:B,2,0)</f>
        <v>#N/A</v>
      </c>
    </row>
    <row r="404" spans="1:12" hidden="1">
      <c r="A404" s="18" t="s">
        <v>1596</v>
      </c>
      <c r="B404" s="18" t="s">
        <v>107</v>
      </c>
      <c r="C404" s="18" t="s">
        <v>18</v>
      </c>
      <c r="D404" s="18" t="s">
        <v>46</v>
      </c>
      <c r="E404" s="18" t="s">
        <v>1397</v>
      </c>
      <c r="F404" s="19">
        <v>0</v>
      </c>
      <c r="G404" s="19">
        <v>5160</v>
      </c>
      <c r="H404" s="19">
        <v>0</v>
      </c>
      <c r="I404" s="19">
        <v>0</v>
      </c>
      <c r="J404" s="19">
        <v>0</v>
      </c>
      <c r="K404" s="19">
        <v>0</v>
      </c>
      <c r="L404" t="e">
        <f>VLOOKUP(E404,PFI!A:B,2,0)</f>
        <v>#N/A</v>
      </c>
    </row>
    <row r="405" spans="1:12" hidden="1">
      <c r="A405" s="18" t="s">
        <v>1433</v>
      </c>
      <c r="B405" s="18" t="s">
        <v>107</v>
      </c>
      <c r="C405" s="18" t="s">
        <v>18</v>
      </c>
      <c r="D405" s="18" t="s">
        <v>46</v>
      </c>
      <c r="E405" s="18" t="s">
        <v>18</v>
      </c>
      <c r="F405" s="19">
        <v>0</v>
      </c>
      <c r="G405" s="19">
        <v>10294</v>
      </c>
      <c r="H405" s="19">
        <v>0</v>
      </c>
      <c r="I405" s="19">
        <v>0</v>
      </c>
      <c r="J405" s="19">
        <v>0</v>
      </c>
      <c r="K405" s="19">
        <v>0</v>
      </c>
      <c r="L405" t="e">
        <f>VLOOKUP(E405,PFI!A:B,2,0)</f>
        <v>#N/A</v>
      </c>
    </row>
    <row r="406" spans="1:12" hidden="1">
      <c r="A406" s="18" t="s">
        <v>1631</v>
      </c>
      <c r="B406" s="18" t="s">
        <v>107</v>
      </c>
      <c r="C406" s="18" t="s">
        <v>18</v>
      </c>
      <c r="D406" s="18" t="s">
        <v>57</v>
      </c>
      <c r="E406" s="18" t="s">
        <v>1406</v>
      </c>
      <c r="F406" s="19">
        <v>0</v>
      </c>
      <c r="G406" s="19">
        <v>1548</v>
      </c>
      <c r="H406" s="19">
        <v>0</v>
      </c>
      <c r="I406" s="19">
        <v>0</v>
      </c>
      <c r="J406" s="19">
        <v>0</v>
      </c>
      <c r="K406" s="19">
        <v>0</v>
      </c>
      <c r="L406" t="e">
        <f>VLOOKUP(E406,PFI!A:B,2,0)</f>
        <v>#N/A</v>
      </c>
    </row>
    <row r="407" spans="1:12" hidden="1">
      <c r="A407" s="18" t="s">
        <v>1631</v>
      </c>
      <c r="B407" s="18" t="s">
        <v>107</v>
      </c>
      <c r="C407" s="18" t="s">
        <v>18</v>
      </c>
      <c r="D407" s="18" t="s">
        <v>57</v>
      </c>
      <c r="E407" s="18" t="s">
        <v>1407</v>
      </c>
      <c r="F407" s="19">
        <v>0</v>
      </c>
      <c r="G407" s="19">
        <v>155</v>
      </c>
      <c r="H407" s="19">
        <v>0</v>
      </c>
      <c r="I407" s="19">
        <v>0</v>
      </c>
      <c r="J407" s="19">
        <v>0</v>
      </c>
      <c r="K407" s="19">
        <v>0</v>
      </c>
      <c r="L407" t="e">
        <f>VLOOKUP(E407,PFI!A:B,2,0)</f>
        <v>#N/A</v>
      </c>
    </row>
    <row r="408" spans="1:12" hidden="1">
      <c r="A408" s="18" t="s">
        <v>1631</v>
      </c>
      <c r="B408" s="18" t="s">
        <v>107</v>
      </c>
      <c r="C408" s="18" t="s">
        <v>18</v>
      </c>
      <c r="D408" s="18" t="s">
        <v>57</v>
      </c>
      <c r="E408" s="18" t="s">
        <v>1408</v>
      </c>
      <c r="F408" s="19">
        <v>0</v>
      </c>
      <c r="G408" s="19">
        <v>335</v>
      </c>
      <c r="H408" s="19">
        <v>0</v>
      </c>
      <c r="I408" s="19">
        <v>0</v>
      </c>
      <c r="J408" s="19">
        <v>0</v>
      </c>
      <c r="K408" s="19">
        <v>0</v>
      </c>
      <c r="L408" t="e">
        <f>VLOOKUP(E408,PFI!A:B,2,0)</f>
        <v>#N/A</v>
      </c>
    </row>
    <row r="409" spans="1:12" hidden="1">
      <c r="A409" s="18" t="s">
        <v>1631</v>
      </c>
      <c r="B409" s="18" t="s">
        <v>107</v>
      </c>
      <c r="C409" s="18" t="s">
        <v>18</v>
      </c>
      <c r="D409" s="18" t="s">
        <v>57</v>
      </c>
      <c r="E409" s="18" t="s">
        <v>1409</v>
      </c>
      <c r="F409" s="19">
        <v>0</v>
      </c>
      <c r="G409" s="19">
        <v>3182</v>
      </c>
      <c r="H409" s="19">
        <v>0</v>
      </c>
      <c r="I409" s="19">
        <v>0</v>
      </c>
      <c r="J409" s="19">
        <v>0</v>
      </c>
      <c r="K409" s="19">
        <v>0</v>
      </c>
      <c r="L409" t="e">
        <f>VLOOKUP(E409,PFI!A:B,2,0)</f>
        <v>#N/A</v>
      </c>
    </row>
    <row r="410" spans="1:12" hidden="1">
      <c r="A410" s="18" t="s">
        <v>1641</v>
      </c>
      <c r="B410" s="18" t="s">
        <v>107</v>
      </c>
      <c r="C410" s="18" t="s">
        <v>18</v>
      </c>
      <c r="D410" s="18" t="s">
        <v>46</v>
      </c>
      <c r="E410" s="18" t="s">
        <v>1419</v>
      </c>
      <c r="F410" s="19">
        <v>0</v>
      </c>
      <c r="G410" s="19">
        <v>22659</v>
      </c>
      <c r="H410" s="19">
        <v>0</v>
      </c>
      <c r="I410" s="19">
        <v>0</v>
      </c>
      <c r="J410" s="19">
        <v>0</v>
      </c>
      <c r="K410" s="19">
        <v>0</v>
      </c>
      <c r="L410" t="e">
        <f>VLOOKUP(E410,PFI!A:B,2,0)</f>
        <v>#N/A</v>
      </c>
    </row>
    <row r="411" spans="1:12" hidden="1">
      <c r="A411" s="18" t="s">
        <v>1659</v>
      </c>
      <c r="B411" s="18" t="s">
        <v>107</v>
      </c>
      <c r="C411" s="18" t="s">
        <v>18</v>
      </c>
      <c r="D411" s="18" t="s">
        <v>46</v>
      </c>
      <c r="E411" s="18" t="s">
        <v>1420</v>
      </c>
      <c r="F411" s="19">
        <v>0</v>
      </c>
      <c r="G411" s="19">
        <v>6020</v>
      </c>
      <c r="H411" s="19">
        <v>0</v>
      </c>
      <c r="I411" s="19">
        <v>0</v>
      </c>
      <c r="J411" s="19">
        <v>0</v>
      </c>
      <c r="K411" s="19">
        <v>0</v>
      </c>
      <c r="L411" t="e">
        <f>VLOOKUP(E411,PFI!A:B,2,0)</f>
        <v>#N/A</v>
      </c>
    </row>
    <row r="412" spans="1:12" hidden="1">
      <c r="A412" s="18" t="s">
        <v>1628</v>
      </c>
      <c r="B412" s="18" t="s">
        <v>107</v>
      </c>
      <c r="C412" s="18" t="s">
        <v>18</v>
      </c>
      <c r="D412" s="18" t="s">
        <v>46</v>
      </c>
      <c r="E412" s="18" t="s">
        <v>18</v>
      </c>
      <c r="F412" s="19">
        <v>0</v>
      </c>
      <c r="G412" s="19">
        <v>200037</v>
      </c>
      <c r="H412" s="19">
        <v>0</v>
      </c>
      <c r="I412" s="19">
        <v>0</v>
      </c>
      <c r="J412" s="19">
        <v>0</v>
      </c>
      <c r="K412" s="19">
        <v>0</v>
      </c>
      <c r="L412" t="e">
        <f>VLOOKUP(E412,PFI!A:B,2,0)</f>
        <v>#N/A</v>
      </c>
    </row>
    <row r="413" spans="1:12" hidden="1">
      <c r="A413" s="18" t="s">
        <v>1627</v>
      </c>
      <c r="B413" s="18" t="s">
        <v>107</v>
      </c>
      <c r="C413" s="18" t="s">
        <v>18</v>
      </c>
      <c r="D413" s="18" t="s">
        <v>46</v>
      </c>
      <c r="E413" s="18" t="s">
        <v>18</v>
      </c>
      <c r="F413" s="19">
        <v>0</v>
      </c>
      <c r="G413" s="19">
        <v>260294</v>
      </c>
      <c r="H413" s="19">
        <v>0</v>
      </c>
      <c r="I413" s="19">
        <v>0</v>
      </c>
      <c r="J413" s="19">
        <v>0</v>
      </c>
      <c r="K413" s="19">
        <v>0</v>
      </c>
      <c r="L413" t="e">
        <f>VLOOKUP(E413,PFI!A:B,2,0)</f>
        <v>#N/A</v>
      </c>
    </row>
    <row r="414" spans="1:12" hidden="1">
      <c r="A414" s="18" t="s">
        <v>1630</v>
      </c>
      <c r="B414" s="18" t="s">
        <v>107</v>
      </c>
      <c r="C414" s="18" t="s">
        <v>18</v>
      </c>
      <c r="D414" s="18" t="s">
        <v>13</v>
      </c>
      <c r="E414" s="18" t="s">
        <v>18</v>
      </c>
      <c r="F414" s="19">
        <v>0</v>
      </c>
      <c r="G414" s="19">
        <v>40000</v>
      </c>
      <c r="H414" s="19">
        <v>0</v>
      </c>
      <c r="I414" s="19">
        <v>0</v>
      </c>
      <c r="J414" s="19">
        <v>0</v>
      </c>
      <c r="K414" s="19">
        <v>0</v>
      </c>
      <c r="L414" t="e">
        <f>VLOOKUP(E414,PFI!A:B,2,0)</f>
        <v>#N/A</v>
      </c>
    </row>
    <row r="415" spans="1:12" hidden="1">
      <c r="A415" s="18" t="s">
        <v>1632</v>
      </c>
      <c r="B415" s="18" t="s">
        <v>107</v>
      </c>
      <c r="C415" s="18" t="s">
        <v>18</v>
      </c>
      <c r="D415" s="18" t="s">
        <v>13</v>
      </c>
      <c r="E415" s="18" t="s">
        <v>18</v>
      </c>
      <c r="F415" s="19">
        <v>0</v>
      </c>
      <c r="G415" s="19">
        <v>10000</v>
      </c>
      <c r="H415" s="19">
        <v>0</v>
      </c>
      <c r="I415" s="19">
        <v>0</v>
      </c>
      <c r="J415" s="19">
        <v>0</v>
      </c>
      <c r="K415" s="19">
        <v>0</v>
      </c>
      <c r="L415" t="e">
        <f>VLOOKUP(E415,PFI!A:B,2,0)</f>
        <v>#N/A</v>
      </c>
    </row>
    <row r="416" spans="1:12" hidden="1">
      <c r="A416" s="18" t="s">
        <v>1013</v>
      </c>
      <c r="B416" s="18" t="s">
        <v>107</v>
      </c>
      <c r="C416" s="18" t="s">
        <v>18</v>
      </c>
      <c r="D416" s="18" t="s">
        <v>19</v>
      </c>
      <c r="E416" s="18" t="s">
        <v>18</v>
      </c>
      <c r="F416" s="19">
        <v>0</v>
      </c>
      <c r="G416" s="19">
        <v>2263662</v>
      </c>
      <c r="H416" s="19">
        <v>0</v>
      </c>
      <c r="I416" s="19">
        <v>0</v>
      </c>
      <c r="J416" s="19">
        <v>0</v>
      </c>
      <c r="K416" s="19">
        <v>0</v>
      </c>
      <c r="L416" t="e">
        <f>VLOOKUP(E416,PFI!A:B,2,0)</f>
        <v>#N/A</v>
      </c>
    </row>
    <row r="417" spans="1:12" hidden="1">
      <c r="A417" s="18" t="s">
        <v>1059</v>
      </c>
      <c r="B417" s="18" t="s">
        <v>107</v>
      </c>
      <c r="C417" s="18" t="s">
        <v>18</v>
      </c>
      <c r="D417" s="18" t="s">
        <v>19</v>
      </c>
      <c r="E417" s="18" t="s">
        <v>18</v>
      </c>
      <c r="F417" s="19">
        <v>0</v>
      </c>
      <c r="G417" s="19">
        <v>88504</v>
      </c>
      <c r="H417" s="19">
        <v>0</v>
      </c>
      <c r="I417" s="19">
        <v>0</v>
      </c>
      <c r="J417" s="19">
        <v>0</v>
      </c>
      <c r="K417" s="19">
        <v>0</v>
      </c>
      <c r="L417" t="e">
        <f>VLOOKUP(E417,PFI!A:B,2,0)</f>
        <v>#N/A</v>
      </c>
    </row>
    <row r="418" spans="1:12" hidden="1">
      <c r="A418" s="18" t="s">
        <v>921</v>
      </c>
      <c r="B418" s="18" t="s">
        <v>107</v>
      </c>
      <c r="C418" s="18" t="s">
        <v>18</v>
      </c>
      <c r="D418" s="18" t="s">
        <v>46</v>
      </c>
      <c r="E418" s="18" t="s">
        <v>18</v>
      </c>
      <c r="F418" s="19">
        <v>0</v>
      </c>
      <c r="G418" s="19">
        <v>3000</v>
      </c>
      <c r="H418" s="19">
        <v>0</v>
      </c>
      <c r="I418" s="19">
        <v>0</v>
      </c>
      <c r="J418" s="19">
        <v>0</v>
      </c>
      <c r="K418" s="19">
        <v>0</v>
      </c>
      <c r="L418" t="e">
        <f>VLOOKUP(E418,PFI!A:B,2,0)</f>
        <v>#N/A</v>
      </c>
    </row>
    <row r="419" spans="1:12" hidden="1">
      <c r="A419" s="18" t="s">
        <v>239</v>
      </c>
      <c r="B419" s="18" t="s">
        <v>107</v>
      </c>
      <c r="C419" s="18" t="s">
        <v>18</v>
      </c>
      <c r="D419" s="18" t="s">
        <v>46</v>
      </c>
      <c r="E419" s="18" t="s">
        <v>18</v>
      </c>
      <c r="F419" s="19">
        <v>0</v>
      </c>
      <c r="G419" s="19">
        <v>5000</v>
      </c>
      <c r="H419" s="19">
        <v>0</v>
      </c>
      <c r="I419" s="19">
        <v>0</v>
      </c>
      <c r="J419" s="19">
        <v>0</v>
      </c>
      <c r="K419" s="19">
        <v>0</v>
      </c>
      <c r="L419" t="e">
        <f>VLOOKUP(E419,PFI!A:B,2,0)</f>
        <v>#N/A</v>
      </c>
    </row>
    <row r="420" spans="1:12" hidden="1">
      <c r="A420" s="18" t="s">
        <v>239</v>
      </c>
      <c r="B420" s="18" t="s">
        <v>107</v>
      </c>
      <c r="C420" s="18" t="s">
        <v>18</v>
      </c>
      <c r="D420" s="18" t="s">
        <v>22</v>
      </c>
      <c r="E420" s="18" t="s">
        <v>772</v>
      </c>
      <c r="F420" s="19">
        <v>0</v>
      </c>
      <c r="G420" s="19">
        <v>20000</v>
      </c>
      <c r="H420" s="19">
        <v>0</v>
      </c>
      <c r="I420" s="19">
        <v>0</v>
      </c>
      <c r="J420" s="19">
        <v>20000</v>
      </c>
      <c r="K420" s="19">
        <v>0</v>
      </c>
      <c r="L420" t="str">
        <f>VLOOKUP(E420,PFI!A:B,2,0)</f>
        <v>formation</v>
      </c>
    </row>
    <row r="421" spans="1:12" hidden="1">
      <c r="A421" s="18" t="s">
        <v>1637</v>
      </c>
      <c r="B421" s="18" t="s">
        <v>107</v>
      </c>
      <c r="C421" s="18" t="s">
        <v>18</v>
      </c>
      <c r="D421" s="18" t="s">
        <v>46</v>
      </c>
      <c r="E421" s="18" t="s">
        <v>18</v>
      </c>
      <c r="F421" s="19">
        <v>0</v>
      </c>
      <c r="G421" s="19">
        <v>245000</v>
      </c>
      <c r="H421" s="19">
        <v>0</v>
      </c>
      <c r="I421" s="19">
        <v>0</v>
      </c>
      <c r="J421" s="19">
        <v>0</v>
      </c>
      <c r="K421" s="19">
        <v>0</v>
      </c>
      <c r="L421" t="e">
        <f>VLOOKUP(E421,PFI!A:B,2,0)</f>
        <v>#N/A</v>
      </c>
    </row>
    <row r="422" spans="1:12" hidden="1">
      <c r="A422" s="18" t="s">
        <v>1638</v>
      </c>
      <c r="B422" s="18" t="s">
        <v>107</v>
      </c>
      <c r="C422" s="18" t="s">
        <v>18</v>
      </c>
      <c r="D422" s="18" t="s">
        <v>57</v>
      </c>
      <c r="E422" s="18" t="s">
        <v>18</v>
      </c>
      <c r="F422" s="19">
        <v>0</v>
      </c>
      <c r="G422" s="19">
        <v>120000</v>
      </c>
      <c r="H422" s="19">
        <v>0</v>
      </c>
      <c r="I422" s="19">
        <v>0</v>
      </c>
      <c r="J422" s="19">
        <v>0</v>
      </c>
      <c r="K422" s="19">
        <v>0</v>
      </c>
      <c r="L422" t="e">
        <f>VLOOKUP(E422,PFI!A:B,2,0)</f>
        <v>#N/A</v>
      </c>
    </row>
    <row r="423" spans="1:12" hidden="1">
      <c r="A423" s="18" t="s">
        <v>1635</v>
      </c>
      <c r="B423" s="18" t="s">
        <v>107</v>
      </c>
      <c r="C423" s="18" t="s">
        <v>18</v>
      </c>
      <c r="D423" s="18" t="s">
        <v>46</v>
      </c>
      <c r="E423" s="18" t="s">
        <v>18</v>
      </c>
      <c r="F423" s="19">
        <v>0</v>
      </c>
      <c r="G423" s="19">
        <v>533959</v>
      </c>
      <c r="H423" s="19">
        <v>0</v>
      </c>
      <c r="I423" s="19">
        <v>0</v>
      </c>
      <c r="J423" s="19">
        <v>0</v>
      </c>
      <c r="K423" s="19">
        <v>0</v>
      </c>
      <c r="L423" t="e">
        <f>VLOOKUP(E423,PFI!A:B,2,0)</f>
        <v>#N/A</v>
      </c>
    </row>
    <row r="424" spans="1:12" hidden="1">
      <c r="A424" s="18" t="s">
        <v>1636</v>
      </c>
      <c r="B424" s="18" t="s">
        <v>107</v>
      </c>
      <c r="C424" s="18" t="s">
        <v>18</v>
      </c>
      <c r="D424" s="18" t="s">
        <v>46</v>
      </c>
      <c r="E424" s="18" t="s">
        <v>18</v>
      </c>
      <c r="F424" s="19">
        <v>0</v>
      </c>
      <c r="G424" s="19">
        <v>150000</v>
      </c>
      <c r="H424" s="19">
        <v>0</v>
      </c>
      <c r="I424" s="19">
        <v>0</v>
      </c>
      <c r="J424" s="19">
        <v>0</v>
      </c>
      <c r="K424" s="19">
        <v>0</v>
      </c>
      <c r="L424" t="e">
        <f>VLOOKUP(E424,PFI!A:B,2,0)</f>
        <v>#N/A</v>
      </c>
    </row>
    <row r="425" spans="1:12" hidden="1">
      <c r="A425" s="18" t="s">
        <v>240</v>
      </c>
      <c r="B425" s="18" t="s">
        <v>107</v>
      </c>
      <c r="C425" s="18" t="s">
        <v>18</v>
      </c>
      <c r="D425" s="18" t="s">
        <v>13</v>
      </c>
      <c r="E425" s="18" t="s">
        <v>18</v>
      </c>
      <c r="F425" s="19">
        <v>0</v>
      </c>
      <c r="G425" s="19">
        <v>818144</v>
      </c>
      <c r="H425" s="19">
        <v>0</v>
      </c>
      <c r="I425" s="19">
        <v>0</v>
      </c>
      <c r="J425" s="19">
        <v>0</v>
      </c>
      <c r="K425" s="19">
        <v>0</v>
      </c>
      <c r="L425" t="e">
        <f>VLOOKUP(E425,PFI!A:B,2,0)</f>
        <v>#N/A</v>
      </c>
    </row>
    <row r="426" spans="1:12" hidden="1">
      <c r="A426" s="18" t="s">
        <v>1640</v>
      </c>
      <c r="B426" s="18" t="s">
        <v>107</v>
      </c>
      <c r="C426" s="18" t="s">
        <v>18</v>
      </c>
      <c r="D426" s="18" t="s">
        <v>13</v>
      </c>
      <c r="E426" s="18" t="s">
        <v>18</v>
      </c>
      <c r="F426" s="19">
        <v>0</v>
      </c>
      <c r="G426" s="19">
        <v>8000</v>
      </c>
      <c r="H426" s="19">
        <v>0</v>
      </c>
      <c r="I426" s="19">
        <v>0</v>
      </c>
      <c r="J426" s="19">
        <v>0</v>
      </c>
      <c r="K426" s="19">
        <v>0</v>
      </c>
      <c r="L426" t="e">
        <f>VLOOKUP(E426,PFI!A:B,2,0)</f>
        <v>#N/A</v>
      </c>
    </row>
    <row r="427" spans="1:12" hidden="1">
      <c r="A427" s="18" t="s">
        <v>1045</v>
      </c>
      <c r="B427" s="18" t="s">
        <v>107</v>
      </c>
      <c r="C427" s="18" t="s">
        <v>18</v>
      </c>
      <c r="D427" s="18" t="s">
        <v>19</v>
      </c>
      <c r="E427" s="18" t="s">
        <v>18</v>
      </c>
      <c r="F427" s="19">
        <v>0</v>
      </c>
      <c r="G427" s="19">
        <v>1122315</v>
      </c>
      <c r="H427" s="19">
        <v>0</v>
      </c>
      <c r="I427" s="19">
        <v>0</v>
      </c>
      <c r="J427" s="19">
        <v>0</v>
      </c>
      <c r="K427" s="19">
        <v>0</v>
      </c>
      <c r="L427" t="e">
        <f>VLOOKUP(E427,PFI!A:B,2,0)</f>
        <v>#N/A</v>
      </c>
    </row>
    <row r="428" spans="1:12" hidden="1">
      <c r="A428" s="18" t="s">
        <v>1756</v>
      </c>
      <c r="B428" s="18" t="s">
        <v>107</v>
      </c>
      <c r="C428" s="18" t="s">
        <v>18</v>
      </c>
      <c r="D428" s="18" t="s">
        <v>13</v>
      </c>
      <c r="E428" s="18" t="s">
        <v>18</v>
      </c>
      <c r="F428" s="19">
        <v>0</v>
      </c>
      <c r="G428" s="19">
        <v>40000</v>
      </c>
      <c r="H428" s="19">
        <v>0</v>
      </c>
      <c r="I428" s="19">
        <v>0</v>
      </c>
      <c r="J428" s="19">
        <v>0</v>
      </c>
      <c r="K428" s="19">
        <v>0</v>
      </c>
      <c r="L428" t="e">
        <f>VLOOKUP(E428,PFI!A:B,2,0)</f>
        <v>#N/A</v>
      </c>
    </row>
    <row r="429" spans="1:12" hidden="1">
      <c r="A429" s="18" t="s">
        <v>1023</v>
      </c>
      <c r="B429" s="18" t="s">
        <v>107</v>
      </c>
      <c r="C429" s="18" t="s">
        <v>18</v>
      </c>
      <c r="D429" s="18" t="s">
        <v>19</v>
      </c>
      <c r="E429" s="18" t="s">
        <v>18</v>
      </c>
      <c r="F429" s="19">
        <v>0</v>
      </c>
      <c r="G429" s="19">
        <v>1577476</v>
      </c>
      <c r="H429" s="19">
        <v>0</v>
      </c>
      <c r="I429" s="19">
        <v>0</v>
      </c>
      <c r="J429" s="19">
        <v>0</v>
      </c>
      <c r="K429" s="19">
        <v>0</v>
      </c>
      <c r="L429" t="e">
        <f>VLOOKUP(E429,PFI!A:B,2,0)</f>
        <v>#N/A</v>
      </c>
    </row>
    <row r="430" spans="1:12" hidden="1">
      <c r="A430" s="18" t="s">
        <v>1092</v>
      </c>
      <c r="B430" s="18" t="s">
        <v>107</v>
      </c>
      <c r="C430" s="18" t="s">
        <v>18</v>
      </c>
      <c r="D430" s="18" t="s">
        <v>13</v>
      </c>
      <c r="E430" s="18" t="s">
        <v>18</v>
      </c>
      <c r="F430" s="19">
        <v>0</v>
      </c>
      <c r="G430" s="19">
        <v>30000</v>
      </c>
      <c r="H430" s="19">
        <v>0</v>
      </c>
      <c r="I430" s="19">
        <v>0</v>
      </c>
      <c r="J430" s="19">
        <v>0</v>
      </c>
      <c r="K430" s="19">
        <v>0</v>
      </c>
      <c r="L430" t="e">
        <f>VLOOKUP(E430,PFI!A:B,2,0)</f>
        <v>#N/A</v>
      </c>
    </row>
    <row r="431" spans="1:12" hidden="1">
      <c r="A431" s="18" t="s">
        <v>1690</v>
      </c>
      <c r="B431" s="18" t="s">
        <v>107</v>
      </c>
      <c r="C431" s="18" t="s">
        <v>18</v>
      </c>
      <c r="D431" s="18" t="s">
        <v>13</v>
      </c>
      <c r="E431" s="18" t="s">
        <v>18</v>
      </c>
      <c r="F431" s="19">
        <v>0</v>
      </c>
      <c r="G431" s="19">
        <v>100000</v>
      </c>
      <c r="H431" s="19">
        <v>0</v>
      </c>
      <c r="I431" s="19">
        <v>0</v>
      </c>
      <c r="J431" s="19">
        <v>0</v>
      </c>
      <c r="K431" s="19">
        <v>0</v>
      </c>
      <c r="L431" t="e">
        <f>VLOOKUP(E431,PFI!A:B,2,0)</f>
        <v>#N/A</v>
      </c>
    </row>
    <row r="432" spans="1:12" hidden="1">
      <c r="A432" s="18" t="s">
        <v>1689</v>
      </c>
      <c r="B432" s="18" t="s">
        <v>107</v>
      </c>
      <c r="C432" s="18" t="s">
        <v>18</v>
      </c>
      <c r="D432" s="18" t="s">
        <v>13</v>
      </c>
      <c r="E432" s="18" t="s">
        <v>18</v>
      </c>
      <c r="F432" s="19">
        <v>0</v>
      </c>
      <c r="G432" s="19">
        <v>45000</v>
      </c>
      <c r="H432" s="19">
        <v>0</v>
      </c>
      <c r="I432" s="19">
        <v>0</v>
      </c>
      <c r="J432" s="19">
        <v>0</v>
      </c>
      <c r="K432" s="19">
        <v>0</v>
      </c>
      <c r="L432" t="e">
        <f>VLOOKUP(E432,PFI!A:B,2,0)</f>
        <v>#N/A</v>
      </c>
    </row>
    <row r="433" spans="1:12" hidden="1">
      <c r="A433" s="18" t="s">
        <v>83</v>
      </c>
      <c r="B433" s="18" t="s">
        <v>107</v>
      </c>
      <c r="C433" s="18" t="s">
        <v>18</v>
      </c>
      <c r="D433" s="18" t="s">
        <v>16</v>
      </c>
      <c r="E433" s="18" t="s">
        <v>245</v>
      </c>
      <c r="F433" s="19">
        <v>0</v>
      </c>
      <c r="G433" s="19">
        <v>5000</v>
      </c>
      <c r="H433" s="19">
        <v>0</v>
      </c>
      <c r="I433" s="19">
        <v>0</v>
      </c>
      <c r="J433" s="19">
        <v>5000</v>
      </c>
      <c r="K433" s="19">
        <v>0</v>
      </c>
      <c r="L433" t="str">
        <f>VLOOKUP(E433,PFI!A:B,2,0)</f>
        <v>formation</v>
      </c>
    </row>
    <row r="434" spans="1:12" hidden="1">
      <c r="A434" s="18" t="s">
        <v>83</v>
      </c>
      <c r="B434" s="18" t="s">
        <v>107</v>
      </c>
      <c r="C434" s="18" t="s">
        <v>18</v>
      </c>
      <c r="D434" s="18" t="s">
        <v>13</v>
      </c>
      <c r="E434" s="18" t="s">
        <v>18</v>
      </c>
      <c r="F434" s="19">
        <v>0</v>
      </c>
      <c r="G434" s="19">
        <v>40000</v>
      </c>
      <c r="H434" s="19">
        <v>0</v>
      </c>
      <c r="I434" s="19">
        <v>0</v>
      </c>
      <c r="J434" s="19">
        <v>0</v>
      </c>
      <c r="K434" s="19">
        <v>0</v>
      </c>
      <c r="L434" t="e">
        <f>VLOOKUP(E434,PFI!A:B,2,0)</f>
        <v>#N/A</v>
      </c>
    </row>
    <row r="435" spans="1:12" hidden="1">
      <c r="A435" s="18" t="s">
        <v>1686</v>
      </c>
      <c r="B435" s="18" t="s">
        <v>107</v>
      </c>
      <c r="C435" s="18" t="s">
        <v>18</v>
      </c>
      <c r="D435" s="18" t="s">
        <v>13</v>
      </c>
      <c r="E435" s="18" t="s">
        <v>18</v>
      </c>
      <c r="F435" s="19">
        <v>0</v>
      </c>
      <c r="G435" s="19">
        <v>4800</v>
      </c>
      <c r="H435" s="19">
        <v>0</v>
      </c>
      <c r="I435" s="19">
        <v>0</v>
      </c>
      <c r="J435" s="19">
        <v>0</v>
      </c>
      <c r="K435" s="19">
        <v>0</v>
      </c>
      <c r="L435" t="e">
        <f>VLOOKUP(E435,PFI!A:B,2,0)</f>
        <v>#N/A</v>
      </c>
    </row>
    <row r="436" spans="1:12" hidden="1">
      <c r="A436" s="18" t="s">
        <v>1687</v>
      </c>
      <c r="B436" s="18" t="s">
        <v>107</v>
      </c>
      <c r="C436" s="18" t="s">
        <v>18</v>
      </c>
      <c r="D436" s="18" t="s">
        <v>13</v>
      </c>
      <c r="E436" s="18" t="s">
        <v>18</v>
      </c>
      <c r="F436" s="19">
        <v>0</v>
      </c>
      <c r="G436" s="19">
        <v>20000</v>
      </c>
      <c r="H436" s="19">
        <v>0</v>
      </c>
      <c r="I436" s="19">
        <v>0</v>
      </c>
      <c r="J436" s="19">
        <v>0</v>
      </c>
      <c r="K436" s="19">
        <v>0</v>
      </c>
      <c r="L436" t="e">
        <f>VLOOKUP(E436,PFI!A:B,2,0)</f>
        <v>#N/A</v>
      </c>
    </row>
    <row r="437" spans="1:12" hidden="1">
      <c r="A437" s="18" t="s">
        <v>1685</v>
      </c>
      <c r="B437" s="18" t="s">
        <v>107</v>
      </c>
      <c r="C437" s="18" t="s">
        <v>18</v>
      </c>
      <c r="D437" s="18" t="s">
        <v>13</v>
      </c>
      <c r="E437" s="18" t="s">
        <v>18</v>
      </c>
      <c r="F437" s="19">
        <v>0</v>
      </c>
      <c r="G437" s="19">
        <v>50000</v>
      </c>
      <c r="H437" s="19">
        <v>0</v>
      </c>
      <c r="I437" s="19">
        <v>0</v>
      </c>
      <c r="J437" s="19">
        <v>0</v>
      </c>
      <c r="K437" s="19">
        <v>0</v>
      </c>
      <c r="L437" t="e">
        <f>VLOOKUP(E437,PFI!A:B,2,0)</f>
        <v>#N/A</v>
      </c>
    </row>
    <row r="438" spans="1:12" hidden="1">
      <c r="A438" s="18" t="s">
        <v>1677</v>
      </c>
      <c r="B438" s="18" t="s">
        <v>107</v>
      </c>
      <c r="C438" s="18" t="s">
        <v>18</v>
      </c>
      <c r="D438" s="18" t="s">
        <v>13</v>
      </c>
      <c r="E438" s="18" t="s">
        <v>18</v>
      </c>
      <c r="F438" s="19">
        <v>0</v>
      </c>
      <c r="G438" s="19">
        <v>17400</v>
      </c>
      <c r="H438" s="19">
        <v>0</v>
      </c>
      <c r="I438" s="19">
        <v>0</v>
      </c>
      <c r="J438" s="19">
        <v>0</v>
      </c>
      <c r="K438" s="19">
        <v>0</v>
      </c>
      <c r="L438" t="e">
        <f>VLOOKUP(E438,PFI!A:B,2,0)</f>
        <v>#N/A</v>
      </c>
    </row>
    <row r="439" spans="1:12" hidden="1">
      <c r="A439" s="18" t="s">
        <v>1678</v>
      </c>
      <c r="B439" s="18" t="s">
        <v>107</v>
      </c>
      <c r="C439" s="18" t="s">
        <v>18</v>
      </c>
      <c r="D439" s="18" t="s">
        <v>13</v>
      </c>
      <c r="E439" s="18" t="s">
        <v>18</v>
      </c>
      <c r="F439" s="19">
        <v>0</v>
      </c>
      <c r="G439" s="19">
        <v>12300</v>
      </c>
      <c r="H439" s="19">
        <v>0</v>
      </c>
      <c r="I439" s="19">
        <v>0</v>
      </c>
      <c r="J439" s="19">
        <v>0</v>
      </c>
      <c r="K439" s="19">
        <v>0</v>
      </c>
      <c r="L439" t="e">
        <f>VLOOKUP(E439,PFI!A:B,2,0)</f>
        <v>#N/A</v>
      </c>
    </row>
    <row r="440" spans="1:12" hidden="1">
      <c r="A440" s="18" t="s">
        <v>1679</v>
      </c>
      <c r="B440" s="18" t="s">
        <v>107</v>
      </c>
      <c r="C440" s="18" t="s">
        <v>18</v>
      </c>
      <c r="D440" s="18" t="s">
        <v>13</v>
      </c>
      <c r="E440" s="18" t="s">
        <v>18</v>
      </c>
      <c r="F440" s="19">
        <v>0</v>
      </c>
      <c r="G440" s="19">
        <v>10200</v>
      </c>
      <c r="H440" s="19">
        <v>0</v>
      </c>
      <c r="I440" s="19">
        <v>0</v>
      </c>
      <c r="J440" s="19">
        <v>0</v>
      </c>
      <c r="K440" s="19">
        <v>0</v>
      </c>
      <c r="L440" t="e">
        <f>VLOOKUP(E440,PFI!A:B,2,0)</f>
        <v>#N/A</v>
      </c>
    </row>
    <row r="441" spans="1:12" hidden="1">
      <c r="A441" s="18" t="s">
        <v>1711</v>
      </c>
      <c r="B441" s="18" t="s">
        <v>107</v>
      </c>
      <c r="C441" s="18" t="s">
        <v>18</v>
      </c>
      <c r="D441" s="18" t="s">
        <v>13</v>
      </c>
      <c r="E441" s="18" t="s">
        <v>18</v>
      </c>
      <c r="F441" s="19">
        <v>0</v>
      </c>
      <c r="G441" s="19">
        <v>11400</v>
      </c>
      <c r="H441" s="19">
        <v>0</v>
      </c>
      <c r="I441" s="19">
        <v>0</v>
      </c>
      <c r="J441" s="19">
        <v>0</v>
      </c>
      <c r="K441" s="19">
        <v>0</v>
      </c>
      <c r="L441" t="e">
        <f>VLOOKUP(E441,PFI!A:B,2,0)</f>
        <v>#N/A</v>
      </c>
    </row>
    <row r="442" spans="1:12" hidden="1">
      <c r="A442" s="18" t="s">
        <v>1680</v>
      </c>
      <c r="B442" s="18" t="s">
        <v>107</v>
      </c>
      <c r="C442" s="18" t="s">
        <v>18</v>
      </c>
      <c r="D442" s="18" t="s">
        <v>13</v>
      </c>
      <c r="E442" s="18" t="s">
        <v>18</v>
      </c>
      <c r="F442" s="19">
        <v>0</v>
      </c>
      <c r="G442" s="19">
        <v>5700</v>
      </c>
      <c r="H442" s="19">
        <v>0</v>
      </c>
      <c r="I442" s="19">
        <v>0</v>
      </c>
      <c r="J442" s="19">
        <v>0</v>
      </c>
      <c r="K442" s="19">
        <v>0</v>
      </c>
      <c r="L442" t="e">
        <f>VLOOKUP(E442,PFI!A:B,2,0)</f>
        <v>#N/A</v>
      </c>
    </row>
    <row r="443" spans="1:12" hidden="1">
      <c r="A443" s="18" t="s">
        <v>1683</v>
      </c>
      <c r="B443" s="18" t="s">
        <v>107</v>
      </c>
      <c r="C443" s="18" t="s">
        <v>18</v>
      </c>
      <c r="D443" s="18" t="s">
        <v>13</v>
      </c>
      <c r="E443" s="18" t="s">
        <v>18</v>
      </c>
      <c r="F443" s="19">
        <v>0</v>
      </c>
      <c r="G443" s="19">
        <v>11700</v>
      </c>
      <c r="H443" s="19">
        <v>0</v>
      </c>
      <c r="I443" s="19">
        <v>0</v>
      </c>
      <c r="J443" s="19">
        <v>0</v>
      </c>
      <c r="K443" s="19">
        <v>0</v>
      </c>
      <c r="L443" t="e">
        <f>VLOOKUP(E443,PFI!A:B,2,0)</f>
        <v>#N/A</v>
      </c>
    </row>
    <row r="444" spans="1:12" hidden="1">
      <c r="A444" s="18" t="s">
        <v>1681</v>
      </c>
      <c r="B444" s="18" t="s">
        <v>107</v>
      </c>
      <c r="C444" s="18" t="s">
        <v>18</v>
      </c>
      <c r="D444" s="18" t="s">
        <v>13</v>
      </c>
      <c r="E444" s="18" t="s">
        <v>18</v>
      </c>
      <c r="F444" s="19">
        <v>0</v>
      </c>
      <c r="G444" s="19">
        <v>5700</v>
      </c>
      <c r="H444" s="19">
        <v>0</v>
      </c>
      <c r="I444" s="19">
        <v>0</v>
      </c>
      <c r="J444" s="19">
        <v>0</v>
      </c>
      <c r="K444" s="19">
        <v>0</v>
      </c>
      <c r="L444" t="e">
        <f>VLOOKUP(E444,PFI!A:B,2,0)</f>
        <v>#N/A</v>
      </c>
    </row>
    <row r="445" spans="1:12" hidden="1">
      <c r="A445" s="18" t="s">
        <v>1719</v>
      </c>
      <c r="B445" s="18" t="s">
        <v>107</v>
      </c>
      <c r="C445" s="18" t="s">
        <v>18</v>
      </c>
      <c r="D445" s="18" t="s">
        <v>13</v>
      </c>
      <c r="E445" s="18" t="s">
        <v>18</v>
      </c>
      <c r="F445" s="19">
        <v>0</v>
      </c>
      <c r="G445" s="19">
        <v>2400</v>
      </c>
      <c r="H445" s="19">
        <v>0</v>
      </c>
      <c r="I445" s="19">
        <v>0</v>
      </c>
      <c r="J445" s="19">
        <v>0</v>
      </c>
      <c r="K445" s="19">
        <v>0</v>
      </c>
      <c r="L445" t="e">
        <f>VLOOKUP(E445,PFI!A:B,2,0)</f>
        <v>#N/A</v>
      </c>
    </row>
    <row r="446" spans="1:12" hidden="1">
      <c r="A446" s="18" t="s">
        <v>1682</v>
      </c>
      <c r="B446" s="18" t="s">
        <v>107</v>
      </c>
      <c r="C446" s="18" t="s">
        <v>18</v>
      </c>
      <c r="D446" s="18" t="s">
        <v>13</v>
      </c>
      <c r="E446" s="18" t="s">
        <v>18</v>
      </c>
      <c r="F446" s="19">
        <v>0</v>
      </c>
      <c r="G446" s="19">
        <v>3900</v>
      </c>
      <c r="H446" s="19">
        <v>0</v>
      </c>
      <c r="I446" s="19">
        <v>0</v>
      </c>
      <c r="J446" s="19">
        <v>0</v>
      </c>
      <c r="K446" s="19">
        <v>0</v>
      </c>
      <c r="L446" t="e">
        <f>VLOOKUP(E446,PFI!A:B,2,0)</f>
        <v>#N/A</v>
      </c>
    </row>
    <row r="447" spans="1:12" hidden="1">
      <c r="A447" s="18" t="s">
        <v>1712</v>
      </c>
      <c r="B447" s="18" t="s">
        <v>107</v>
      </c>
      <c r="C447" s="18" t="s">
        <v>18</v>
      </c>
      <c r="D447" s="18" t="s">
        <v>13</v>
      </c>
      <c r="E447" s="18" t="s">
        <v>18</v>
      </c>
      <c r="F447" s="19">
        <v>0</v>
      </c>
      <c r="G447" s="19">
        <v>900</v>
      </c>
      <c r="H447" s="19">
        <v>0</v>
      </c>
      <c r="I447" s="19">
        <v>0</v>
      </c>
      <c r="J447" s="19">
        <v>0</v>
      </c>
      <c r="K447" s="19">
        <v>0</v>
      </c>
      <c r="L447" t="e">
        <f>VLOOKUP(E447,PFI!A:B,2,0)</f>
        <v>#N/A</v>
      </c>
    </row>
    <row r="448" spans="1:12" hidden="1">
      <c r="A448" s="18" t="s">
        <v>1713</v>
      </c>
      <c r="B448" s="18" t="s">
        <v>107</v>
      </c>
      <c r="C448" s="18" t="s">
        <v>18</v>
      </c>
      <c r="D448" s="18" t="s">
        <v>13</v>
      </c>
      <c r="E448" s="18" t="s">
        <v>18</v>
      </c>
      <c r="F448" s="19">
        <v>0</v>
      </c>
      <c r="G448" s="19">
        <v>900</v>
      </c>
      <c r="H448" s="19">
        <v>0</v>
      </c>
      <c r="I448" s="19">
        <v>0</v>
      </c>
      <c r="J448" s="19">
        <v>0</v>
      </c>
      <c r="K448" s="19">
        <v>0</v>
      </c>
      <c r="L448" t="e">
        <f>VLOOKUP(E448,PFI!A:B,2,0)</f>
        <v>#N/A</v>
      </c>
    </row>
    <row r="449" spans="1:12" hidden="1">
      <c r="A449" s="18" t="s">
        <v>1714</v>
      </c>
      <c r="B449" s="18" t="s">
        <v>107</v>
      </c>
      <c r="C449" s="18" t="s">
        <v>18</v>
      </c>
      <c r="D449" s="18" t="s">
        <v>13</v>
      </c>
      <c r="E449" s="18" t="s">
        <v>18</v>
      </c>
      <c r="F449" s="19">
        <v>0</v>
      </c>
      <c r="G449" s="19">
        <v>4800</v>
      </c>
      <c r="H449" s="19">
        <v>0</v>
      </c>
      <c r="I449" s="19">
        <v>0</v>
      </c>
      <c r="J449" s="19">
        <v>0</v>
      </c>
      <c r="K449" s="19">
        <v>0</v>
      </c>
      <c r="L449" t="e">
        <f>VLOOKUP(E449,PFI!A:B,2,0)</f>
        <v>#N/A</v>
      </c>
    </row>
    <row r="450" spans="1:12" hidden="1">
      <c r="A450" s="18" t="s">
        <v>1715</v>
      </c>
      <c r="B450" s="18" t="s">
        <v>107</v>
      </c>
      <c r="C450" s="18" t="s">
        <v>18</v>
      </c>
      <c r="D450" s="18" t="s">
        <v>13</v>
      </c>
      <c r="E450" s="18" t="s">
        <v>18</v>
      </c>
      <c r="F450" s="19">
        <v>0</v>
      </c>
      <c r="G450" s="19">
        <v>1500</v>
      </c>
      <c r="H450" s="19">
        <v>0</v>
      </c>
      <c r="I450" s="19">
        <v>0</v>
      </c>
      <c r="J450" s="19">
        <v>0</v>
      </c>
      <c r="K450" s="19">
        <v>0</v>
      </c>
      <c r="L450" t="e">
        <f>VLOOKUP(E450,PFI!A:B,2,0)</f>
        <v>#N/A</v>
      </c>
    </row>
    <row r="451" spans="1:12" hidden="1">
      <c r="A451" s="18" t="s">
        <v>1716</v>
      </c>
      <c r="B451" s="18" t="s">
        <v>107</v>
      </c>
      <c r="C451" s="18" t="s">
        <v>18</v>
      </c>
      <c r="D451" s="18" t="s">
        <v>13</v>
      </c>
      <c r="E451" s="18" t="s">
        <v>18</v>
      </c>
      <c r="F451" s="19">
        <v>0</v>
      </c>
      <c r="G451" s="19">
        <v>1800</v>
      </c>
      <c r="H451" s="19">
        <v>0</v>
      </c>
      <c r="I451" s="19">
        <v>0</v>
      </c>
      <c r="J451" s="19">
        <v>0</v>
      </c>
      <c r="K451" s="19">
        <v>0</v>
      </c>
      <c r="L451" t="e">
        <f>VLOOKUP(E451,PFI!A:B,2,0)</f>
        <v>#N/A</v>
      </c>
    </row>
    <row r="452" spans="1:12" hidden="1">
      <c r="A452" s="18" t="s">
        <v>1717</v>
      </c>
      <c r="B452" s="18" t="s">
        <v>107</v>
      </c>
      <c r="C452" s="18" t="s">
        <v>18</v>
      </c>
      <c r="D452" s="18" t="s">
        <v>13</v>
      </c>
      <c r="E452" s="18" t="s">
        <v>18</v>
      </c>
      <c r="F452" s="19">
        <v>0</v>
      </c>
      <c r="G452" s="19">
        <v>13800</v>
      </c>
      <c r="H452" s="19">
        <v>0</v>
      </c>
      <c r="I452" s="19">
        <v>0</v>
      </c>
      <c r="J452" s="19">
        <v>0</v>
      </c>
      <c r="K452" s="19">
        <v>0</v>
      </c>
      <c r="L452" t="e">
        <f>VLOOKUP(E452,PFI!A:B,2,0)</f>
        <v>#N/A</v>
      </c>
    </row>
    <row r="453" spans="1:12" hidden="1">
      <c r="A453" s="18" t="s">
        <v>1718</v>
      </c>
      <c r="B453" s="18" t="s">
        <v>107</v>
      </c>
      <c r="C453" s="18" t="s">
        <v>18</v>
      </c>
      <c r="D453" s="18" t="s">
        <v>13</v>
      </c>
      <c r="E453" s="18" t="s">
        <v>18</v>
      </c>
      <c r="F453" s="19">
        <v>0</v>
      </c>
      <c r="G453" s="19">
        <v>3900</v>
      </c>
      <c r="H453" s="19">
        <v>0</v>
      </c>
      <c r="I453" s="19">
        <v>0</v>
      </c>
      <c r="J453" s="19">
        <v>0</v>
      </c>
      <c r="K453" s="19">
        <v>0</v>
      </c>
      <c r="L453" t="e">
        <f>VLOOKUP(E453,PFI!A:B,2,0)</f>
        <v>#N/A</v>
      </c>
    </row>
    <row r="454" spans="1:12" hidden="1">
      <c r="A454" s="18" t="s">
        <v>1688</v>
      </c>
      <c r="B454" s="18" t="s">
        <v>107</v>
      </c>
      <c r="C454" s="18" t="s">
        <v>18</v>
      </c>
      <c r="D454" s="18" t="s">
        <v>13</v>
      </c>
      <c r="E454" s="18" t="s">
        <v>18</v>
      </c>
      <c r="F454" s="19">
        <v>0</v>
      </c>
      <c r="G454" s="19">
        <v>110000</v>
      </c>
      <c r="H454" s="19">
        <v>0</v>
      </c>
      <c r="I454" s="19">
        <v>0</v>
      </c>
      <c r="J454" s="19">
        <v>0</v>
      </c>
      <c r="K454" s="19">
        <v>0</v>
      </c>
      <c r="L454" t="e">
        <f>VLOOKUP(E454,PFI!A:B,2,0)</f>
        <v>#N/A</v>
      </c>
    </row>
    <row r="455" spans="1:12" hidden="1">
      <c r="A455" s="18" t="s">
        <v>1471</v>
      </c>
      <c r="B455" s="18" t="s">
        <v>107</v>
      </c>
      <c r="C455" s="18" t="s">
        <v>18</v>
      </c>
      <c r="D455" s="18" t="s">
        <v>13</v>
      </c>
      <c r="E455" s="18" t="s">
        <v>18</v>
      </c>
      <c r="F455" s="19">
        <v>0</v>
      </c>
      <c r="G455" s="19">
        <v>31500</v>
      </c>
      <c r="H455" s="19">
        <v>0</v>
      </c>
      <c r="I455" s="19">
        <v>0</v>
      </c>
      <c r="J455" s="19">
        <v>0</v>
      </c>
      <c r="K455" s="19">
        <v>0</v>
      </c>
      <c r="L455" t="e">
        <f>VLOOKUP(E455,PFI!A:B,2,0)</f>
        <v>#N/A</v>
      </c>
    </row>
    <row r="456" spans="1:12" hidden="1">
      <c r="A456" s="18" t="s">
        <v>1472</v>
      </c>
      <c r="B456" s="18" t="s">
        <v>107</v>
      </c>
      <c r="C456" s="18" t="s">
        <v>18</v>
      </c>
      <c r="D456" s="18" t="s">
        <v>13</v>
      </c>
      <c r="E456" s="18" t="s">
        <v>18</v>
      </c>
      <c r="F456" s="19">
        <v>0</v>
      </c>
      <c r="G456" s="19">
        <v>357825</v>
      </c>
      <c r="H456" s="19">
        <v>0</v>
      </c>
      <c r="I456" s="19">
        <v>0</v>
      </c>
      <c r="J456" s="19">
        <v>0</v>
      </c>
      <c r="K456" s="19">
        <v>0</v>
      </c>
      <c r="L456" t="e">
        <f>VLOOKUP(E456,PFI!A:B,2,0)</f>
        <v>#N/A</v>
      </c>
    </row>
    <row r="457" spans="1:12" hidden="1">
      <c r="A457" s="18" t="s">
        <v>1473</v>
      </c>
      <c r="B457" s="18" t="s">
        <v>107</v>
      </c>
      <c r="C457" s="18" t="s">
        <v>18</v>
      </c>
      <c r="D457" s="18" t="s">
        <v>13</v>
      </c>
      <c r="E457" s="18" t="s">
        <v>18</v>
      </c>
      <c r="F457" s="19">
        <v>0</v>
      </c>
      <c r="G457" s="19">
        <v>212379</v>
      </c>
      <c r="H457" s="19">
        <v>0</v>
      </c>
      <c r="I457" s="19">
        <v>0</v>
      </c>
      <c r="J457" s="19">
        <v>0</v>
      </c>
      <c r="K457" s="19">
        <v>0</v>
      </c>
      <c r="L457" t="e">
        <f>VLOOKUP(E457,PFI!A:B,2,0)</f>
        <v>#N/A</v>
      </c>
    </row>
    <row r="458" spans="1:12" hidden="1">
      <c r="A458" s="18" t="s">
        <v>1474</v>
      </c>
      <c r="B458" s="18" t="s">
        <v>107</v>
      </c>
      <c r="C458" s="18" t="s">
        <v>18</v>
      </c>
      <c r="D458" s="18" t="s">
        <v>13</v>
      </c>
      <c r="E458" s="18" t="s">
        <v>18</v>
      </c>
      <c r="F458" s="19">
        <v>0</v>
      </c>
      <c r="G458" s="19">
        <v>15542</v>
      </c>
      <c r="H458" s="19">
        <v>0</v>
      </c>
      <c r="I458" s="19">
        <v>0</v>
      </c>
      <c r="J458" s="19">
        <v>0</v>
      </c>
      <c r="K458" s="19">
        <v>0</v>
      </c>
      <c r="L458" t="e">
        <f>VLOOKUP(E458,PFI!A:B,2,0)</f>
        <v>#N/A</v>
      </c>
    </row>
    <row r="459" spans="1:12" hidden="1">
      <c r="A459" s="18" t="s">
        <v>1469</v>
      </c>
      <c r="B459" s="18" t="s">
        <v>107</v>
      </c>
      <c r="C459" s="18" t="s">
        <v>18</v>
      </c>
      <c r="D459" s="18" t="s">
        <v>13</v>
      </c>
      <c r="E459" s="18" t="s">
        <v>18</v>
      </c>
      <c r="F459" s="19">
        <v>0</v>
      </c>
      <c r="G459" s="19">
        <v>704400</v>
      </c>
      <c r="H459" s="19">
        <v>0</v>
      </c>
      <c r="I459" s="19">
        <v>0</v>
      </c>
      <c r="J459" s="19">
        <v>0</v>
      </c>
      <c r="K459" s="19">
        <v>0</v>
      </c>
      <c r="L459" t="e">
        <f>VLOOKUP(E459,PFI!A:B,2,0)</f>
        <v>#N/A</v>
      </c>
    </row>
    <row r="460" spans="1:12" hidden="1">
      <c r="A460" s="18" t="s">
        <v>1475</v>
      </c>
      <c r="B460" s="18" t="s">
        <v>107</v>
      </c>
      <c r="C460" s="18" t="s">
        <v>18</v>
      </c>
      <c r="D460" s="18" t="s">
        <v>13</v>
      </c>
      <c r="E460" s="18" t="s">
        <v>18</v>
      </c>
      <c r="F460" s="19">
        <v>0</v>
      </c>
      <c r="G460" s="19">
        <v>15000</v>
      </c>
      <c r="H460" s="19">
        <v>0</v>
      </c>
      <c r="I460" s="19">
        <v>0</v>
      </c>
      <c r="J460" s="19">
        <v>0</v>
      </c>
      <c r="K460" s="19">
        <v>0</v>
      </c>
      <c r="L460" t="e">
        <f>VLOOKUP(E460,PFI!A:B,2,0)</f>
        <v>#N/A</v>
      </c>
    </row>
    <row r="461" spans="1:12" hidden="1">
      <c r="A461" s="18" t="s">
        <v>1757</v>
      </c>
      <c r="B461" s="18" t="s">
        <v>107</v>
      </c>
      <c r="C461" s="18" t="s">
        <v>18</v>
      </c>
      <c r="D461" s="18" t="s">
        <v>888</v>
      </c>
      <c r="E461" s="18" t="s">
        <v>18</v>
      </c>
      <c r="F461" s="19">
        <v>0</v>
      </c>
      <c r="G461" s="19">
        <v>1349528</v>
      </c>
      <c r="H461" s="19">
        <v>0</v>
      </c>
      <c r="I461" s="19">
        <v>0</v>
      </c>
      <c r="J461" s="19">
        <v>0</v>
      </c>
      <c r="K461" s="19">
        <v>0</v>
      </c>
      <c r="L461" t="e">
        <f>VLOOKUP(E461,PFI!A:B,2,0)</f>
        <v>#N/A</v>
      </c>
    </row>
    <row r="462" spans="1:12" hidden="1">
      <c r="A462" s="18" t="s">
        <v>92</v>
      </c>
      <c r="B462" s="18" t="s">
        <v>107</v>
      </c>
      <c r="C462" s="18" t="s">
        <v>18</v>
      </c>
      <c r="D462" s="18" t="s">
        <v>888</v>
      </c>
      <c r="E462" s="18" t="s">
        <v>18</v>
      </c>
      <c r="F462" s="19">
        <v>0</v>
      </c>
      <c r="G462" s="19">
        <v>345000</v>
      </c>
      <c r="H462" s="19">
        <v>0</v>
      </c>
      <c r="I462" s="19">
        <v>0</v>
      </c>
      <c r="J462" s="19">
        <v>0</v>
      </c>
      <c r="K462" s="19">
        <v>0</v>
      </c>
      <c r="L462" t="e">
        <f>VLOOKUP(E462,PFI!A:B,2,0)</f>
        <v>#N/A</v>
      </c>
    </row>
    <row r="463" spans="1:12" hidden="1">
      <c r="A463" s="18" t="s">
        <v>1670</v>
      </c>
      <c r="B463" s="18" t="s">
        <v>107</v>
      </c>
      <c r="C463" s="18" t="s">
        <v>18</v>
      </c>
      <c r="D463" s="18" t="s">
        <v>16</v>
      </c>
      <c r="E463" s="18" t="s">
        <v>18</v>
      </c>
      <c r="F463" s="19">
        <v>0</v>
      </c>
      <c r="G463" s="19">
        <v>18000</v>
      </c>
      <c r="H463" s="19">
        <v>0</v>
      </c>
      <c r="I463" s="19">
        <v>0</v>
      </c>
      <c r="J463" s="19">
        <v>0</v>
      </c>
      <c r="K463" s="19">
        <v>0</v>
      </c>
      <c r="L463" t="e">
        <f>VLOOKUP(E463,PFI!A:B,2,0)</f>
        <v>#N/A</v>
      </c>
    </row>
    <row r="464" spans="1:12" hidden="1">
      <c r="A464" s="18" t="s">
        <v>1669</v>
      </c>
      <c r="B464" s="18" t="s">
        <v>107</v>
      </c>
      <c r="C464" s="18" t="s">
        <v>18</v>
      </c>
      <c r="D464" s="18" t="s">
        <v>16</v>
      </c>
      <c r="E464" s="18" t="s">
        <v>18</v>
      </c>
      <c r="F464" s="19">
        <v>0</v>
      </c>
      <c r="G464" s="19">
        <v>25300</v>
      </c>
      <c r="H464" s="19">
        <v>0</v>
      </c>
      <c r="I464" s="19">
        <v>0</v>
      </c>
      <c r="J464" s="19">
        <v>0</v>
      </c>
      <c r="K464" s="19">
        <v>0</v>
      </c>
      <c r="L464" t="e">
        <f>VLOOKUP(E464,PFI!A:B,2,0)</f>
        <v>#N/A</v>
      </c>
    </row>
    <row r="465" spans="1:12" hidden="1">
      <c r="A465" s="18" t="s">
        <v>1671</v>
      </c>
      <c r="B465" s="18" t="s">
        <v>107</v>
      </c>
      <c r="C465" s="18" t="s">
        <v>18</v>
      </c>
      <c r="D465" s="18" t="s">
        <v>16</v>
      </c>
      <c r="E465" s="18" t="s">
        <v>18</v>
      </c>
      <c r="F465" s="19">
        <v>0</v>
      </c>
      <c r="G465" s="19">
        <v>18000</v>
      </c>
      <c r="H465" s="19">
        <v>0</v>
      </c>
      <c r="I465" s="19">
        <v>0</v>
      </c>
      <c r="J465" s="19">
        <v>0</v>
      </c>
      <c r="K465" s="19">
        <v>0</v>
      </c>
      <c r="L465" t="e">
        <f>VLOOKUP(E465,PFI!A:B,2,0)</f>
        <v>#N/A</v>
      </c>
    </row>
    <row r="466" spans="1:12" hidden="1">
      <c r="A466" s="18" t="s">
        <v>1672</v>
      </c>
      <c r="B466" s="18" t="s">
        <v>107</v>
      </c>
      <c r="C466" s="18" t="s">
        <v>18</v>
      </c>
      <c r="D466" s="18" t="s">
        <v>16</v>
      </c>
      <c r="E466" s="18" t="s">
        <v>18</v>
      </c>
      <c r="F466" s="19">
        <v>0</v>
      </c>
      <c r="G466" s="19">
        <v>2500</v>
      </c>
      <c r="H466" s="19">
        <v>0</v>
      </c>
      <c r="I466" s="19">
        <v>0</v>
      </c>
      <c r="J466" s="19">
        <v>0</v>
      </c>
      <c r="K466" s="19">
        <v>0</v>
      </c>
      <c r="L466" t="e">
        <f>VLOOKUP(E466,PFI!A:B,2,0)</f>
        <v>#N/A</v>
      </c>
    </row>
    <row r="467" spans="1:12" hidden="1">
      <c r="A467" s="18" t="s">
        <v>1668</v>
      </c>
      <c r="B467" s="18" t="s">
        <v>107</v>
      </c>
      <c r="C467" s="18" t="s">
        <v>18</v>
      </c>
      <c r="D467" s="18" t="s">
        <v>16</v>
      </c>
      <c r="E467" s="18" t="s">
        <v>18</v>
      </c>
      <c r="F467" s="19">
        <v>0</v>
      </c>
      <c r="G467" s="19">
        <v>24950</v>
      </c>
      <c r="H467" s="19">
        <v>0</v>
      </c>
      <c r="I467" s="19">
        <v>0</v>
      </c>
      <c r="J467" s="19">
        <v>0</v>
      </c>
      <c r="K467" s="19">
        <v>0</v>
      </c>
      <c r="L467" t="e">
        <f>VLOOKUP(E467,PFI!A:B,2,0)</f>
        <v>#N/A</v>
      </c>
    </row>
    <row r="468" spans="1:12" hidden="1">
      <c r="A468" s="18" t="s">
        <v>1673</v>
      </c>
      <c r="B468" s="18" t="s">
        <v>107</v>
      </c>
      <c r="C468" s="18" t="s">
        <v>18</v>
      </c>
      <c r="D468" s="18" t="s">
        <v>16</v>
      </c>
      <c r="E468" s="18" t="s">
        <v>18</v>
      </c>
      <c r="F468" s="19">
        <v>0</v>
      </c>
      <c r="G468" s="19">
        <v>17000</v>
      </c>
      <c r="H468" s="19">
        <v>0</v>
      </c>
      <c r="I468" s="19">
        <v>0</v>
      </c>
      <c r="J468" s="19">
        <v>0</v>
      </c>
      <c r="K468" s="19">
        <v>0</v>
      </c>
      <c r="L468" t="e">
        <f>VLOOKUP(E468,PFI!A:B,2,0)</f>
        <v>#N/A</v>
      </c>
    </row>
    <row r="469" spans="1:12" hidden="1">
      <c r="A469" s="18" t="s">
        <v>98</v>
      </c>
      <c r="B469" s="18" t="s">
        <v>107</v>
      </c>
      <c r="C469" s="18" t="s">
        <v>18</v>
      </c>
      <c r="D469" s="18" t="s">
        <v>16</v>
      </c>
      <c r="E469" s="18" t="s">
        <v>248</v>
      </c>
      <c r="F469" s="19">
        <v>0</v>
      </c>
      <c r="G469" s="19">
        <v>40000</v>
      </c>
      <c r="H469" s="19">
        <v>0</v>
      </c>
      <c r="I469" s="19">
        <v>0</v>
      </c>
      <c r="J469" s="19">
        <v>40000</v>
      </c>
      <c r="K469" s="19">
        <v>0</v>
      </c>
      <c r="L469" t="str">
        <f>VLOOKUP(E469,PFI!A:B,2,0)</f>
        <v>recherche</v>
      </c>
    </row>
    <row r="470" spans="1:12" hidden="1">
      <c r="A470" s="18" t="s">
        <v>98</v>
      </c>
      <c r="B470" s="18" t="s">
        <v>107</v>
      </c>
      <c r="C470" s="18" t="s">
        <v>18</v>
      </c>
      <c r="D470" s="18" t="s">
        <v>16</v>
      </c>
      <c r="E470" s="18" t="s">
        <v>1732</v>
      </c>
      <c r="F470" s="19">
        <v>0</v>
      </c>
      <c r="G470" s="19">
        <v>80000</v>
      </c>
      <c r="H470" s="19">
        <v>0</v>
      </c>
      <c r="I470" s="19">
        <v>0</v>
      </c>
      <c r="J470" s="19">
        <v>80000</v>
      </c>
      <c r="K470" s="19">
        <v>0</v>
      </c>
      <c r="L470" t="str">
        <f>VLOOKUP(E470,PFI!A:B,2,0)</f>
        <v>recherche</v>
      </c>
    </row>
    <row r="471" spans="1:12" hidden="1">
      <c r="A471" s="18" t="s">
        <v>98</v>
      </c>
      <c r="B471" s="18" t="s">
        <v>107</v>
      </c>
      <c r="C471" s="18" t="s">
        <v>18</v>
      </c>
      <c r="D471" s="18" t="s">
        <v>16</v>
      </c>
      <c r="E471" s="18" t="s">
        <v>18</v>
      </c>
      <c r="F471" s="19">
        <v>0</v>
      </c>
      <c r="G471" s="19">
        <v>104500</v>
      </c>
      <c r="H471" s="19">
        <v>0</v>
      </c>
      <c r="I471" s="19">
        <v>0</v>
      </c>
      <c r="J471" s="19">
        <v>0</v>
      </c>
      <c r="K471" s="19">
        <v>0</v>
      </c>
      <c r="L471" t="e">
        <f>VLOOKUP(E471,PFI!A:B,2,0)</f>
        <v>#N/A</v>
      </c>
    </row>
    <row r="472" spans="1:12" hidden="1">
      <c r="A472" s="18" t="s">
        <v>1032</v>
      </c>
      <c r="B472" s="18" t="s">
        <v>107</v>
      </c>
      <c r="C472" s="18" t="s">
        <v>18</v>
      </c>
      <c r="D472" s="18" t="s">
        <v>19</v>
      </c>
      <c r="E472" s="18" t="s">
        <v>18</v>
      </c>
      <c r="F472" s="19">
        <v>0</v>
      </c>
      <c r="G472" s="19">
        <v>611204</v>
      </c>
      <c r="H472" s="19">
        <v>0</v>
      </c>
      <c r="I472" s="19">
        <v>0</v>
      </c>
      <c r="J472" s="19">
        <v>0</v>
      </c>
      <c r="K472" s="19">
        <v>0</v>
      </c>
      <c r="L472" t="e">
        <f>VLOOKUP(E472,PFI!A:B,2,0)</f>
        <v>#N/A</v>
      </c>
    </row>
    <row r="473" spans="1:12" hidden="1">
      <c r="A473" s="18" t="s">
        <v>1523</v>
      </c>
      <c r="B473" s="18" t="s">
        <v>107</v>
      </c>
      <c r="C473" s="18" t="s">
        <v>18</v>
      </c>
      <c r="D473" s="18" t="s">
        <v>19</v>
      </c>
      <c r="E473" s="18" t="s">
        <v>18</v>
      </c>
      <c r="F473" s="19">
        <v>0</v>
      </c>
      <c r="G473" s="19">
        <v>40000</v>
      </c>
      <c r="H473" s="19">
        <v>0</v>
      </c>
      <c r="I473" s="19">
        <v>0</v>
      </c>
      <c r="J473" s="19">
        <v>0</v>
      </c>
      <c r="K473" s="19">
        <v>0</v>
      </c>
      <c r="L473" t="e">
        <f>VLOOKUP(E473,PFI!A:B,2,0)</f>
        <v>#N/A</v>
      </c>
    </row>
    <row r="474" spans="1:12" hidden="1">
      <c r="A474" s="18" t="s">
        <v>1524</v>
      </c>
      <c r="B474" s="18" t="s">
        <v>107</v>
      </c>
      <c r="C474" s="18" t="s">
        <v>18</v>
      </c>
      <c r="D474" s="18" t="s">
        <v>19</v>
      </c>
      <c r="E474" s="18" t="s">
        <v>18</v>
      </c>
      <c r="F474" s="19">
        <v>0</v>
      </c>
      <c r="G474" s="19">
        <v>155000</v>
      </c>
      <c r="H474" s="19">
        <v>0</v>
      </c>
      <c r="I474" s="19">
        <v>0</v>
      </c>
      <c r="J474" s="19">
        <v>0</v>
      </c>
      <c r="K474" s="19">
        <v>0</v>
      </c>
      <c r="L474" t="e">
        <f>VLOOKUP(E474,PFI!A:B,2,0)</f>
        <v>#N/A</v>
      </c>
    </row>
    <row r="475" spans="1:12" hidden="1">
      <c r="A475" s="18" t="s">
        <v>1526</v>
      </c>
      <c r="B475" s="18" t="s">
        <v>107</v>
      </c>
      <c r="C475" s="18" t="s">
        <v>18</v>
      </c>
      <c r="D475" s="18" t="s">
        <v>13</v>
      </c>
      <c r="E475" s="18" t="s">
        <v>18</v>
      </c>
      <c r="F475" s="19">
        <v>0</v>
      </c>
      <c r="G475" s="19">
        <v>9000</v>
      </c>
      <c r="H475" s="19">
        <v>0</v>
      </c>
      <c r="I475" s="19">
        <v>0</v>
      </c>
      <c r="J475" s="19">
        <v>0</v>
      </c>
      <c r="K475" s="19">
        <v>0</v>
      </c>
      <c r="L475" t="e">
        <f>VLOOKUP(E475,PFI!A:B,2,0)</f>
        <v>#N/A</v>
      </c>
    </row>
    <row r="476" spans="1:12" hidden="1">
      <c r="A476" s="18" t="s">
        <v>1527</v>
      </c>
      <c r="B476" s="18" t="s">
        <v>107</v>
      </c>
      <c r="C476" s="18" t="s">
        <v>18</v>
      </c>
      <c r="D476" s="18" t="s">
        <v>13</v>
      </c>
      <c r="E476" s="18" t="s">
        <v>18</v>
      </c>
      <c r="F476" s="19">
        <v>0</v>
      </c>
      <c r="G476" s="19">
        <v>32425</v>
      </c>
      <c r="H476" s="19">
        <v>0</v>
      </c>
      <c r="I476" s="19">
        <v>0</v>
      </c>
      <c r="J476" s="19">
        <v>0</v>
      </c>
      <c r="K476" s="19">
        <v>0</v>
      </c>
      <c r="L476" t="e">
        <f>VLOOKUP(E476,PFI!A:B,2,0)</f>
        <v>#N/A</v>
      </c>
    </row>
    <row r="477" spans="1:12" hidden="1">
      <c r="A477" s="18" t="s">
        <v>1528</v>
      </c>
      <c r="B477" s="18" t="s">
        <v>107</v>
      </c>
      <c r="C477" s="18" t="s">
        <v>18</v>
      </c>
      <c r="D477" s="18" t="s">
        <v>13</v>
      </c>
      <c r="E477" s="18" t="s">
        <v>18</v>
      </c>
      <c r="F477" s="19">
        <v>0</v>
      </c>
      <c r="G477" s="19">
        <v>2000</v>
      </c>
      <c r="H477" s="19">
        <v>0</v>
      </c>
      <c r="I477" s="19">
        <v>0</v>
      </c>
      <c r="J477" s="19">
        <v>0</v>
      </c>
      <c r="K477" s="19">
        <v>0</v>
      </c>
      <c r="L477" t="e">
        <f>VLOOKUP(E477,PFI!A:B,2,0)</f>
        <v>#N/A</v>
      </c>
    </row>
    <row r="478" spans="1:12" hidden="1">
      <c r="A478" s="18" t="s">
        <v>1254</v>
      </c>
      <c r="B478" s="18" t="s">
        <v>107</v>
      </c>
      <c r="C478" s="18" t="s">
        <v>18</v>
      </c>
      <c r="D478" s="18" t="s">
        <v>46</v>
      </c>
      <c r="E478" s="18" t="s">
        <v>18</v>
      </c>
      <c r="F478" s="19">
        <v>0</v>
      </c>
      <c r="G478" s="19">
        <v>25000</v>
      </c>
      <c r="H478" s="19">
        <v>0</v>
      </c>
      <c r="I478" s="19">
        <v>0</v>
      </c>
      <c r="J478" s="19">
        <v>0</v>
      </c>
      <c r="K478" s="19">
        <v>0</v>
      </c>
      <c r="L478" t="e">
        <f>VLOOKUP(E478,PFI!A:B,2,0)</f>
        <v>#N/A</v>
      </c>
    </row>
    <row r="479" spans="1:12" hidden="1">
      <c r="A479" s="18" t="s">
        <v>1645</v>
      </c>
      <c r="B479" s="18" t="s">
        <v>107</v>
      </c>
      <c r="C479" s="18" t="s">
        <v>18</v>
      </c>
      <c r="D479" s="18" t="s">
        <v>46</v>
      </c>
      <c r="E479" s="18" t="s">
        <v>18</v>
      </c>
      <c r="F479" s="19">
        <v>0</v>
      </c>
      <c r="G479" s="19">
        <v>25000</v>
      </c>
      <c r="H479" s="19">
        <v>0</v>
      </c>
      <c r="I479" s="19">
        <v>0</v>
      </c>
      <c r="J479" s="19">
        <v>0</v>
      </c>
      <c r="K479" s="19">
        <v>0</v>
      </c>
      <c r="L479" t="e">
        <f>VLOOKUP(E479,PFI!A:B,2,0)</f>
        <v>#N/A</v>
      </c>
    </row>
    <row r="480" spans="1:12" hidden="1">
      <c r="A480" s="18" t="s">
        <v>251</v>
      </c>
      <c r="B480" s="18" t="s">
        <v>107</v>
      </c>
      <c r="C480" s="18" t="s">
        <v>18</v>
      </c>
      <c r="D480" s="18" t="s">
        <v>13</v>
      </c>
      <c r="E480" s="18" t="s">
        <v>252</v>
      </c>
      <c r="F480" s="19">
        <v>0</v>
      </c>
      <c r="G480" s="19">
        <v>24600</v>
      </c>
      <c r="H480" s="19">
        <v>0</v>
      </c>
      <c r="I480" s="19">
        <v>0</v>
      </c>
      <c r="J480" s="19">
        <v>24600</v>
      </c>
      <c r="K480" s="19">
        <v>0</v>
      </c>
      <c r="L480" t="str">
        <f>VLOOKUP(E480,PFI!A:B,2,0)</f>
        <v>formation</v>
      </c>
    </row>
    <row r="481" spans="1:12" hidden="1">
      <c r="A481" s="18" t="s">
        <v>251</v>
      </c>
      <c r="B481" s="18" t="s">
        <v>107</v>
      </c>
      <c r="C481" s="18" t="s">
        <v>18</v>
      </c>
      <c r="D481" s="18" t="s">
        <v>13</v>
      </c>
      <c r="E481" s="18" t="s">
        <v>18</v>
      </c>
      <c r="F481" s="19">
        <v>0</v>
      </c>
      <c r="G481" s="19">
        <v>30000</v>
      </c>
      <c r="H481" s="19">
        <v>0</v>
      </c>
      <c r="I481" s="19">
        <v>0</v>
      </c>
      <c r="J481" s="19">
        <v>0</v>
      </c>
      <c r="K481" s="19">
        <v>0</v>
      </c>
      <c r="L481" t="e">
        <f>VLOOKUP(E481,PFI!A:B,2,0)</f>
        <v>#N/A</v>
      </c>
    </row>
    <row r="482" spans="1:12" hidden="1">
      <c r="A482" s="18" t="s">
        <v>253</v>
      </c>
      <c r="B482" s="18" t="s">
        <v>107</v>
      </c>
      <c r="C482" s="18" t="s">
        <v>18</v>
      </c>
      <c r="D482" s="18" t="s">
        <v>13</v>
      </c>
      <c r="E482" s="18" t="s">
        <v>254</v>
      </c>
      <c r="F482" s="19">
        <v>0</v>
      </c>
      <c r="G482" s="19">
        <v>103251.94</v>
      </c>
      <c r="H482" s="19">
        <v>0</v>
      </c>
      <c r="I482" s="19">
        <v>0</v>
      </c>
      <c r="J482" s="19">
        <v>103251.94</v>
      </c>
      <c r="K482" s="19">
        <v>0</v>
      </c>
      <c r="L482" t="str">
        <f>VLOOKUP(E482,PFI!A:B,2,0)</f>
        <v>recherche</v>
      </c>
    </row>
    <row r="483" spans="1:12" hidden="1">
      <c r="A483" s="18" t="s">
        <v>1646</v>
      </c>
      <c r="B483" s="18" t="s">
        <v>107</v>
      </c>
      <c r="C483" s="18" t="s">
        <v>18</v>
      </c>
      <c r="D483" s="18" t="s">
        <v>13</v>
      </c>
      <c r="E483" s="18" t="s">
        <v>18</v>
      </c>
      <c r="F483" s="19">
        <v>0</v>
      </c>
      <c r="G483" s="19">
        <v>154164</v>
      </c>
      <c r="H483" s="19">
        <v>0</v>
      </c>
      <c r="I483" s="19">
        <v>0</v>
      </c>
      <c r="J483" s="19">
        <v>0</v>
      </c>
      <c r="K483" s="19">
        <v>0</v>
      </c>
      <c r="L483" t="e">
        <f>VLOOKUP(E483,PFI!A:B,2,0)</f>
        <v>#N/A</v>
      </c>
    </row>
    <row r="484" spans="1:12" hidden="1">
      <c r="A484" s="18" t="s">
        <v>1036</v>
      </c>
      <c r="B484" s="18" t="s">
        <v>107</v>
      </c>
      <c r="C484" s="18" t="s">
        <v>18</v>
      </c>
      <c r="D484" s="18" t="s">
        <v>19</v>
      </c>
      <c r="E484" s="18" t="s">
        <v>18</v>
      </c>
      <c r="F484" s="19">
        <v>0</v>
      </c>
      <c r="G484" s="19">
        <v>1776640</v>
      </c>
      <c r="H484" s="19">
        <v>0</v>
      </c>
      <c r="I484" s="19">
        <v>0</v>
      </c>
      <c r="J484" s="19">
        <v>0</v>
      </c>
      <c r="K484" s="19">
        <v>0</v>
      </c>
      <c r="L484" t="e">
        <f>VLOOKUP(E484,PFI!A:B,2,0)</f>
        <v>#N/A</v>
      </c>
    </row>
    <row r="485" spans="1:12" hidden="1">
      <c r="A485" s="18" t="s">
        <v>1758</v>
      </c>
      <c r="B485" s="18" t="s">
        <v>107</v>
      </c>
      <c r="C485" s="18" t="s">
        <v>18</v>
      </c>
      <c r="D485" s="18" t="s">
        <v>13</v>
      </c>
      <c r="E485" s="18" t="s">
        <v>18</v>
      </c>
      <c r="F485" s="19">
        <v>0</v>
      </c>
      <c r="G485" s="19">
        <v>20000</v>
      </c>
      <c r="H485" s="19">
        <v>0</v>
      </c>
      <c r="I485" s="19">
        <v>0</v>
      </c>
      <c r="J485" s="19">
        <v>0</v>
      </c>
      <c r="K485" s="19">
        <v>0</v>
      </c>
      <c r="L485" t="e">
        <f>VLOOKUP(E485,PFI!A:B,2,0)</f>
        <v>#N/A</v>
      </c>
    </row>
    <row r="486" spans="1:12" hidden="1">
      <c r="A486" s="18" t="s">
        <v>1065</v>
      </c>
      <c r="B486" s="18" t="s">
        <v>107</v>
      </c>
      <c r="C486" s="18" t="s">
        <v>18</v>
      </c>
      <c r="D486" s="18" t="s">
        <v>46</v>
      </c>
      <c r="E486" s="18" t="s">
        <v>1066</v>
      </c>
      <c r="F486" s="19">
        <v>0</v>
      </c>
      <c r="G486" s="19">
        <v>606658</v>
      </c>
      <c r="H486" s="19">
        <v>0</v>
      </c>
      <c r="I486" s="19">
        <v>0</v>
      </c>
      <c r="J486" s="19">
        <v>606658</v>
      </c>
      <c r="K486" s="19">
        <v>0</v>
      </c>
      <c r="L486" t="str">
        <f>VLOOKUP(E486,PFI!A:B,2,0)</f>
        <v>formation</v>
      </c>
    </row>
    <row r="487" spans="1:12" hidden="1">
      <c r="A487" s="18" t="s">
        <v>1065</v>
      </c>
      <c r="B487" s="18" t="s">
        <v>107</v>
      </c>
      <c r="C487" s="18" t="s">
        <v>18</v>
      </c>
      <c r="D487" s="18" t="s">
        <v>46</v>
      </c>
      <c r="E487" s="18" t="s">
        <v>18</v>
      </c>
      <c r="F487" s="19">
        <v>0</v>
      </c>
      <c r="G487" s="19">
        <v>50000</v>
      </c>
      <c r="H487" s="19">
        <v>0</v>
      </c>
      <c r="I487" s="19">
        <v>0</v>
      </c>
      <c r="J487" s="19">
        <v>0</v>
      </c>
      <c r="K487" s="19">
        <v>0</v>
      </c>
      <c r="L487" t="e">
        <f>VLOOKUP(E487,PFI!A:B,2,0)</f>
        <v>#N/A</v>
      </c>
    </row>
    <row r="488" spans="1:12" hidden="1">
      <c r="A488" s="18" t="s">
        <v>1652</v>
      </c>
      <c r="B488" s="18" t="s">
        <v>107</v>
      </c>
      <c r="C488" s="18" t="s">
        <v>18</v>
      </c>
      <c r="D488" s="18" t="s">
        <v>46</v>
      </c>
      <c r="E488" s="18" t="s">
        <v>18</v>
      </c>
      <c r="F488" s="19">
        <v>0</v>
      </c>
      <c r="G488" s="19">
        <v>17500</v>
      </c>
      <c r="H488" s="19">
        <v>0</v>
      </c>
      <c r="I488" s="19">
        <v>0</v>
      </c>
      <c r="J488" s="19">
        <v>0</v>
      </c>
      <c r="K488" s="19">
        <v>0</v>
      </c>
      <c r="L488" t="e">
        <f>VLOOKUP(E488,PFI!A:B,2,0)</f>
        <v>#N/A</v>
      </c>
    </row>
    <row r="489" spans="1:12" hidden="1">
      <c r="A489" s="18" t="s">
        <v>1653</v>
      </c>
      <c r="B489" s="18" t="s">
        <v>107</v>
      </c>
      <c r="C489" s="18" t="s">
        <v>18</v>
      </c>
      <c r="D489" s="18" t="s">
        <v>46</v>
      </c>
      <c r="E489" s="18" t="s">
        <v>18</v>
      </c>
      <c r="F489" s="19">
        <v>0</v>
      </c>
      <c r="G489" s="19">
        <v>3000</v>
      </c>
      <c r="H489" s="19">
        <v>0</v>
      </c>
      <c r="I489" s="19">
        <v>0</v>
      </c>
      <c r="J489" s="19">
        <v>0</v>
      </c>
      <c r="K489" s="19">
        <v>0</v>
      </c>
      <c r="L489" t="e">
        <f>VLOOKUP(E489,PFI!A:B,2,0)</f>
        <v>#N/A</v>
      </c>
    </row>
    <row r="490" spans="1:12" hidden="1">
      <c r="A490" s="18" t="s">
        <v>1655</v>
      </c>
      <c r="B490" s="18" t="s">
        <v>107</v>
      </c>
      <c r="C490" s="18" t="s">
        <v>18</v>
      </c>
      <c r="D490" s="18" t="s">
        <v>46</v>
      </c>
      <c r="E490" s="18" t="s">
        <v>18</v>
      </c>
      <c r="F490" s="19">
        <v>0</v>
      </c>
      <c r="G490" s="19">
        <v>7500</v>
      </c>
      <c r="H490" s="19">
        <v>0</v>
      </c>
      <c r="I490" s="19">
        <v>0</v>
      </c>
      <c r="J490" s="19">
        <v>0</v>
      </c>
      <c r="K490" s="19">
        <v>0</v>
      </c>
      <c r="L490" t="e">
        <f>VLOOKUP(E490,PFI!A:B,2,0)</f>
        <v>#N/A</v>
      </c>
    </row>
    <row r="491" spans="1:12" hidden="1">
      <c r="A491" s="18" t="s">
        <v>1648</v>
      </c>
      <c r="B491" s="18" t="s">
        <v>107</v>
      </c>
      <c r="C491" s="18" t="s">
        <v>18</v>
      </c>
      <c r="D491" s="18" t="s">
        <v>46</v>
      </c>
      <c r="E491" s="18" t="s">
        <v>18</v>
      </c>
      <c r="F491" s="19">
        <v>0</v>
      </c>
      <c r="G491" s="19">
        <v>50000</v>
      </c>
      <c r="H491" s="19">
        <v>0</v>
      </c>
      <c r="I491" s="19">
        <v>0</v>
      </c>
      <c r="J491" s="19">
        <v>0</v>
      </c>
      <c r="K491" s="19">
        <v>0</v>
      </c>
      <c r="L491" t="e">
        <f>VLOOKUP(E491,PFI!A:B,2,0)</f>
        <v>#N/A</v>
      </c>
    </row>
    <row r="492" spans="1:12" hidden="1">
      <c r="A492" s="18" t="s">
        <v>1651</v>
      </c>
      <c r="B492" s="18" t="s">
        <v>107</v>
      </c>
      <c r="C492" s="18" t="s">
        <v>18</v>
      </c>
      <c r="D492" s="18" t="s">
        <v>46</v>
      </c>
      <c r="E492" s="18" t="s">
        <v>18</v>
      </c>
      <c r="F492" s="19">
        <v>0</v>
      </c>
      <c r="G492" s="19">
        <v>7500</v>
      </c>
      <c r="H492" s="19">
        <v>0</v>
      </c>
      <c r="I492" s="19">
        <v>0</v>
      </c>
      <c r="J492" s="19">
        <v>0</v>
      </c>
      <c r="K492" s="19">
        <v>0</v>
      </c>
      <c r="L492" t="e">
        <f>VLOOKUP(E492,PFI!A:B,2,0)</f>
        <v>#N/A</v>
      </c>
    </row>
    <row r="493" spans="1:12" hidden="1">
      <c r="A493" s="18" t="s">
        <v>1649</v>
      </c>
      <c r="B493" s="18" t="s">
        <v>107</v>
      </c>
      <c r="C493" s="18" t="s">
        <v>18</v>
      </c>
      <c r="D493" s="18" t="s">
        <v>46</v>
      </c>
      <c r="E493" s="18" t="s">
        <v>18</v>
      </c>
      <c r="F493" s="19">
        <v>0</v>
      </c>
      <c r="G493" s="19">
        <v>7500</v>
      </c>
      <c r="H493" s="19">
        <v>0</v>
      </c>
      <c r="I493" s="19">
        <v>0</v>
      </c>
      <c r="J493" s="19">
        <v>0</v>
      </c>
      <c r="K493" s="19">
        <v>0</v>
      </c>
      <c r="L493" t="e">
        <f>VLOOKUP(E493,PFI!A:B,2,0)</f>
        <v>#N/A</v>
      </c>
    </row>
    <row r="494" spans="1:12" hidden="1">
      <c r="A494" s="18" t="s">
        <v>1650</v>
      </c>
      <c r="B494" s="18" t="s">
        <v>107</v>
      </c>
      <c r="C494" s="18" t="s">
        <v>18</v>
      </c>
      <c r="D494" s="18" t="s">
        <v>46</v>
      </c>
      <c r="E494" s="18" t="s">
        <v>18</v>
      </c>
      <c r="F494" s="19">
        <v>0</v>
      </c>
      <c r="G494" s="19">
        <v>7500</v>
      </c>
      <c r="H494" s="19">
        <v>0</v>
      </c>
      <c r="I494" s="19">
        <v>0</v>
      </c>
      <c r="J494" s="19">
        <v>0</v>
      </c>
      <c r="K494" s="19">
        <v>0</v>
      </c>
      <c r="L494" t="e">
        <f>VLOOKUP(E494,PFI!A:B,2,0)</f>
        <v>#N/A</v>
      </c>
    </row>
    <row r="495" spans="1:12" hidden="1">
      <c r="A495" s="18" t="s">
        <v>1657</v>
      </c>
      <c r="B495" s="18" t="s">
        <v>107</v>
      </c>
      <c r="C495" s="18" t="s">
        <v>18</v>
      </c>
      <c r="D495" s="18" t="s">
        <v>46</v>
      </c>
      <c r="E495" s="18" t="s">
        <v>18</v>
      </c>
      <c r="F495" s="19">
        <v>0</v>
      </c>
      <c r="G495" s="19">
        <v>150000</v>
      </c>
      <c r="H495" s="19">
        <v>0</v>
      </c>
      <c r="I495" s="19">
        <v>0</v>
      </c>
      <c r="J495" s="19">
        <v>0</v>
      </c>
      <c r="K495" s="19">
        <v>0</v>
      </c>
      <c r="L495" t="e">
        <f>VLOOKUP(E495,PFI!A:B,2,0)</f>
        <v>#N/A</v>
      </c>
    </row>
    <row r="496" spans="1:12" hidden="1">
      <c r="A496" s="18" t="s">
        <v>1654</v>
      </c>
      <c r="B496" s="18" t="s">
        <v>107</v>
      </c>
      <c r="C496" s="18" t="s">
        <v>18</v>
      </c>
      <c r="D496" s="18" t="s">
        <v>46</v>
      </c>
      <c r="E496" s="18" t="s">
        <v>18</v>
      </c>
      <c r="F496" s="19">
        <v>0</v>
      </c>
      <c r="G496" s="19">
        <v>3000</v>
      </c>
      <c r="H496" s="19">
        <v>0</v>
      </c>
      <c r="I496" s="19">
        <v>0</v>
      </c>
      <c r="J496" s="19">
        <v>0</v>
      </c>
      <c r="K496" s="19">
        <v>0</v>
      </c>
      <c r="L496" t="e">
        <f>VLOOKUP(E496,PFI!A:B,2,0)</f>
        <v>#N/A</v>
      </c>
    </row>
    <row r="497" spans="1:12" hidden="1">
      <c r="A497" s="18" t="s">
        <v>1660</v>
      </c>
      <c r="B497" s="18" t="s">
        <v>107</v>
      </c>
      <c r="C497" s="18" t="s">
        <v>18</v>
      </c>
      <c r="D497" s="18" t="s">
        <v>46</v>
      </c>
      <c r="E497" s="18" t="s">
        <v>18</v>
      </c>
      <c r="F497" s="19">
        <v>0</v>
      </c>
      <c r="G497" s="19">
        <v>50000</v>
      </c>
      <c r="H497" s="19">
        <v>0</v>
      </c>
      <c r="I497" s="19">
        <v>0</v>
      </c>
      <c r="J497" s="19">
        <v>0</v>
      </c>
      <c r="K497" s="19">
        <v>0</v>
      </c>
      <c r="L497" t="e">
        <f>VLOOKUP(E497,PFI!A:B,2,0)</f>
        <v>#N/A</v>
      </c>
    </row>
    <row r="498" spans="1:12" hidden="1">
      <c r="A498" s="18" t="s">
        <v>1661</v>
      </c>
      <c r="B498" s="18" t="s">
        <v>107</v>
      </c>
      <c r="C498" s="18" t="s">
        <v>18</v>
      </c>
      <c r="D498" s="18" t="s">
        <v>46</v>
      </c>
      <c r="E498" s="18" t="s">
        <v>18</v>
      </c>
      <c r="F498" s="19">
        <v>0</v>
      </c>
      <c r="G498" s="19">
        <v>150000</v>
      </c>
      <c r="H498" s="19">
        <v>0</v>
      </c>
      <c r="I498" s="19">
        <v>0</v>
      </c>
      <c r="J498" s="19">
        <v>0</v>
      </c>
      <c r="K498" s="19">
        <v>0</v>
      </c>
      <c r="L498" t="e">
        <f>VLOOKUP(E498,PFI!A:B,2,0)</f>
        <v>#N/A</v>
      </c>
    </row>
    <row r="499" spans="1:12" hidden="1">
      <c r="A499" s="18" t="s">
        <v>1662</v>
      </c>
      <c r="B499" s="18" t="s">
        <v>107</v>
      </c>
      <c r="C499" s="18" t="s">
        <v>18</v>
      </c>
      <c r="D499" s="18" t="s">
        <v>46</v>
      </c>
      <c r="E499" s="18" t="s">
        <v>18</v>
      </c>
      <c r="F499" s="19">
        <v>0</v>
      </c>
      <c r="G499" s="19">
        <v>60000</v>
      </c>
      <c r="H499" s="19">
        <v>0</v>
      </c>
      <c r="I499" s="19">
        <v>0</v>
      </c>
      <c r="J499" s="19">
        <v>0</v>
      </c>
      <c r="K499" s="19">
        <v>0</v>
      </c>
      <c r="L499" t="e">
        <f>VLOOKUP(E499,PFI!A:B,2,0)</f>
        <v>#N/A</v>
      </c>
    </row>
    <row r="500" spans="1:12" hidden="1">
      <c r="A500" s="18" t="s">
        <v>1664</v>
      </c>
      <c r="B500" s="18" t="s">
        <v>107</v>
      </c>
      <c r="C500" s="18" t="s">
        <v>18</v>
      </c>
      <c r="D500" s="18" t="s">
        <v>13</v>
      </c>
      <c r="E500" s="18" t="s">
        <v>18</v>
      </c>
      <c r="F500" s="19">
        <v>0</v>
      </c>
      <c r="G500" s="19">
        <v>50000</v>
      </c>
      <c r="H500" s="19">
        <v>0</v>
      </c>
      <c r="I500" s="19">
        <v>0</v>
      </c>
      <c r="J500" s="19">
        <v>0</v>
      </c>
      <c r="K500" s="19">
        <v>0</v>
      </c>
      <c r="L500" t="e">
        <f>VLOOKUP(E500,PFI!A:B,2,0)</f>
        <v>#N/A</v>
      </c>
    </row>
    <row r="501" spans="1:12" hidden="1">
      <c r="A501" s="18" t="s">
        <v>99</v>
      </c>
      <c r="B501" s="18" t="s">
        <v>107</v>
      </c>
      <c r="C501" s="18" t="s">
        <v>18</v>
      </c>
      <c r="D501" s="18" t="s">
        <v>13</v>
      </c>
      <c r="E501" s="18" t="s">
        <v>18</v>
      </c>
      <c r="F501" s="19">
        <v>0</v>
      </c>
      <c r="G501" s="19">
        <v>545192</v>
      </c>
      <c r="H501" s="19">
        <v>0</v>
      </c>
      <c r="I501" s="19">
        <v>0</v>
      </c>
      <c r="J501" s="19">
        <v>0</v>
      </c>
      <c r="K501" s="19">
        <v>0</v>
      </c>
      <c r="L501" t="e">
        <f>VLOOKUP(E501,PFI!A:B,2,0)</f>
        <v>#N/A</v>
      </c>
    </row>
    <row r="502" spans="1:12" hidden="1">
      <c r="A502" s="18" t="s">
        <v>1658</v>
      </c>
      <c r="B502" s="18" t="s">
        <v>107</v>
      </c>
      <c r="C502" s="18" t="s">
        <v>18</v>
      </c>
      <c r="D502" s="18" t="s">
        <v>13</v>
      </c>
      <c r="E502" s="18" t="s">
        <v>18</v>
      </c>
      <c r="F502" s="19">
        <v>0</v>
      </c>
      <c r="G502" s="19">
        <v>50000</v>
      </c>
      <c r="H502" s="19">
        <v>0</v>
      </c>
      <c r="I502" s="19">
        <v>0</v>
      </c>
      <c r="J502" s="19">
        <v>0</v>
      </c>
      <c r="K502" s="19">
        <v>0</v>
      </c>
      <c r="L502" t="e">
        <f>VLOOKUP(E502,PFI!A:B,2,0)</f>
        <v>#N/A</v>
      </c>
    </row>
    <row r="503" spans="1:12" hidden="1">
      <c r="A503" s="18" t="s">
        <v>1665</v>
      </c>
      <c r="B503" s="18" t="s">
        <v>107</v>
      </c>
      <c r="C503" s="18" t="s">
        <v>18</v>
      </c>
      <c r="D503" s="18" t="s">
        <v>13</v>
      </c>
      <c r="E503" s="18" t="s">
        <v>18</v>
      </c>
      <c r="F503" s="19">
        <v>0</v>
      </c>
      <c r="G503" s="19">
        <v>35000</v>
      </c>
      <c r="H503" s="19">
        <v>0</v>
      </c>
      <c r="I503" s="19">
        <v>0</v>
      </c>
      <c r="J503" s="19">
        <v>0</v>
      </c>
      <c r="K503" s="19">
        <v>0</v>
      </c>
      <c r="L503" t="e">
        <f>VLOOKUP(E503,PFI!A:B,2,0)</f>
        <v>#N/A</v>
      </c>
    </row>
    <row r="504" spans="1:12" hidden="1">
      <c r="A504" s="18" t="s">
        <v>255</v>
      </c>
      <c r="B504" s="18" t="s">
        <v>107</v>
      </c>
      <c r="C504" s="18" t="s">
        <v>18</v>
      </c>
      <c r="D504" s="18" t="s">
        <v>16</v>
      </c>
      <c r="E504" s="18" t="s">
        <v>369</v>
      </c>
      <c r="F504" s="19">
        <v>0</v>
      </c>
      <c r="G504" s="19">
        <v>10000</v>
      </c>
      <c r="H504" s="19">
        <v>0</v>
      </c>
      <c r="I504" s="19">
        <v>0</v>
      </c>
      <c r="J504" s="19">
        <v>10000</v>
      </c>
      <c r="K504" s="19">
        <v>0</v>
      </c>
      <c r="L504" t="str">
        <f>VLOOKUP(E504,PFI!A:B,2,0)</f>
        <v>formation</v>
      </c>
    </row>
    <row r="505" spans="1:12" hidden="1">
      <c r="A505" s="18" t="s">
        <v>255</v>
      </c>
      <c r="B505" s="18" t="s">
        <v>107</v>
      </c>
      <c r="C505" s="18" t="s">
        <v>18</v>
      </c>
      <c r="D505" s="18" t="s">
        <v>16</v>
      </c>
      <c r="E505" s="18" t="s">
        <v>368</v>
      </c>
      <c r="F505" s="19">
        <v>0</v>
      </c>
      <c r="G505" s="19">
        <v>15000</v>
      </c>
      <c r="H505" s="19">
        <v>0</v>
      </c>
      <c r="I505" s="19">
        <v>0</v>
      </c>
      <c r="J505" s="19">
        <v>15000</v>
      </c>
      <c r="K505" s="19">
        <v>0</v>
      </c>
      <c r="L505" t="str">
        <f>VLOOKUP(E505,PFI!A:B,2,0)</f>
        <v>formation</v>
      </c>
    </row>
    <row r="506" spans="1:12" hidden="1">
      <c r="A506" s="18" t="s">
        <v>1497</v>
      </c>
      <c r="B506" s="18" t="s">
        <v>107</v>
      </c>
      <c r="C506" s="18" t="s">
        <v>18</v>
      </c>
      <c r="D506" s="18" t="s">
        <v>13</v>
      </c>
      <c r="E506" s="18" t="s">
        <v>18</v>
      </c>
      <c r="F506" s="19">
        <v>0</v>
      </c>
      <c r="G506" s="19">
        <v>150000</v>
      </c>
      <c r="H506" s="19">
        <v>0</v>
      </c>
      <c r="I506" s="19">
        <v>0</v>
      </c>
      <c r="J506" s="19">
        <v>0</v>
      </c>
      <c r="K506" s="19">
        <v>0</v>
      </c>
      <c r="L506" t="e">
        <f>VLOOKUP(E506,PFI!A:B,2,0)</f>
        <v>#N/A</v>
      </c>
    </row>
    <row r="507" spans="1:12" hidden="1">
      <c r="A507" s="18" t="s">
        <v>101</v>
      </c>
      <c r="B507" s="18" t="s">
        <v>107</v>
      </c>
      <c r="C507" s="18" t="s">
        <v>18</v>
      </c>
      <c r="D507" s="18" t="s">
        <v>13</v>
      </c>
      <c r="E507" s="18" t="s">
        <v>256</v>
      </c>
      <c r="F507" s="19">
        <v>0</v>
      </c>
      <c r="G507" s="19">
        <v>303167.67</v>
      </c>
      <c r="H507" s="19">
        <v>0</v>
      </c>
      <c r="I507" s="19">
        <v>0</v>
      </c>
      <c r="J507" s="19">
        <v>303167.67</v>
      </c>
      <c r="K507" s="19">
        <v>0</v>
      </c>
      <c r="L507" t="str">
        <f>VLOOKUP(E507,PFI!A:B,2,0)</f>
        <v>formation</v>
      </c>
    </row>
    <row r="508" spans="1:12" hidden="1">
      <c r="A508" s="18" t="s">
        <v>101</v>
      </c>
      <c r="B508" s="18" t="s">
        <v>107</v>
      </c>
      <c r="C508" s="18" t="s">
        <v>18</v>
      </c>
      <c r="D508" s="18" t="s">
        <v>13</v>
      </c>
      <c r="E508" s="18" t="s">
        <v>257</v>
      </c>
      <c r="F508" s="19">
        <v>0</v>
      </c>
      <c r="G508" s="19">
        <v>30000</v>
      </c>
      <c r="H508" s="19">
        <v>0</v>
      </c>
      <c r="I508" s="19">
        <v>0</v>
      </c>
      <c r="J508" s="19">
        <v>30000</v>
      </c>
      <c r="K508" s="19">
        <v>0</v>
      </c>
      <c r="L508" t="e">
        <f>VLOOKUP(E508,PFI!A:B,2,0)</f>
        <v>#N/A</v>
      </c>
    </row>
    <row r="509" spans="1:12" hidden="1">
      <c r="A509" s="18" t="s">
        <v>101</v>
      </c>
      <c r="B509" s="18" t="s">
        <v>107</v>
      </c>
      <c r="C509" s="18" t="s">
        <v>18</v>
      </c>
      <c r="D509" s="18" t="s">
        <v>13</v>
      </c>
      <c r="E509" s="18" t="s">
        <v>18</v>
      </c>
      <c r="F509" s="19">
        <v>0</v>
      </c>
      <c r="G509" s="19">
        <v>2000000</v>
      </c>
      <c r="H509" s="19">
        <v>0</v>
      </c>
      <c r="I509" s="19">
        <v>0</v>
      </c>
      <c r="J509" s="19">
        <v>0</v>
      </c>
      <c r="K509" s="19">
        <v>0</v>
      </c>
      <c r="L509" t="e">
        <f>VLOOKUP(E509,PFI!A:B,2,0)</f>
        <v>#N/A</v>
      </c>
    </row>
    <row r="510" spans="1:12" hidden="1">
      <c r="A510" s="18" t="s">
        <v>1496</v>
      </c>
      <c r="B510" s="18" t="s">
        <v>107</v>
      </c>
      <c r="C510" s="18" t="s">
        <v>18</v>
      </c>
      <c r="D510" s="18" t="s">
        <v>13</v>
      </c>
      <c r="E510" s="18" t="s">
        <v>18</v>
      </c>
      <c r="F510" s="19">
        <v>0</v>
      </c>
      <c r="G510" s="19">
        <v>700000</v>
      </c>
      <c r="H510" s="19">
        <v>0</v>
      </c>
      <c r="I510" s="19">
        <v>0</v>
      </c>
      <c r="J510" s="19">
        <v>0</v>
      </c>
      <c r="K510" s="19">
        <v>0</v>
      </c>
      <c r="L510" t="e">
        <f>VLOOKUP(E510,PFI!A:B,2,0)</f>
        <v>#N/A</v>
      </c>
    </row>
    <row r="511" spans="1:12" hidden="1">
      <c r="A511" s="18" t="s">
        <v>1491</v>
      </c>
      <c r="B511" s="18" t="s">
        <v>107</v>
      </c>
      <c r="C511" s="18" t="s">
        <v>18</v>
      </c>
      <c r="D511" s="18" t="s">
        <v>13</v>
      </c>
      <c r="E511" s="18" t="s">
        <v>18</v>
      </c>
      <c r="F511" s="19">
        <v>0</v>
      </c>
      <c r="G511" s="19">
        <v>21000</v>
      </c>
      <c r="H511" s="19">
        <v>0</v>
      </c>
      <c r="I511" s="19">
        <v>0</v>
      </c>
      <c r="J511" s="19">
        <v>0</v>
      </c>
      <c r="K511" s="19">
        <v>0</v>
      </c>
      <c r="L511" t="e">
        <f>VLOOKUP(E511,PFI!A:B,2,0)</f>
        <v>#N/A</v>
      </c>
    </row>
    <row r="512" spans="1:12" hidden="1">
      <c r="A512" s="18" t="s">
        <v>1494</v>
      </c>
      <c r="B512" s="18" t="s">
        <v>107</v>
      </c>
      <c r="C512" s="18" t="s">
        <v>18</v>
      </c>
      <c r="D512" s="18" t="s">
        <v>13</v>
      </c>
      <c r="E512" s="18" t="s">
        <v>18</v>
      </c>
      <c r="F512" s="19">
        <v>0</v>
      </c>
      <c r="G512" s="19">
        <v>47000</v>
      </c>
      <c r="H512" s="19">
        <v>0</v>
      </c>
      <c r="I512" s="19">
        <v>0</v>
      </c>
      <c r="J512" s="19">
        <v>0</v>
      </c>
      <c r="K512" s="19">
        <v>0</v>
      </c>
      <c r="L512" t="e">
        <f>VLOOKUP(E512,PFI!A:B,2,0)</f>
        <v>#N/A</v>
      </c>
    </row>
    <row r="513" spans="1:12" hidden="1">
      <c r="A513" s="18" t="s">
        <v>1492</v>
      </c>
      <c r="B513" s="18" t="s">
        <v>107</v>
      </c>
      <c r="C513" s="18" t="s">
        <v>18</v>
      </c>
      <c r="D513" s="18" t="s">
        <v>13</v>
      </c>
      <c r="E513" s="18" t="s">
        <v>18</v>
      </c>
      <c r="F513" s="19">
        <v>0</v>
      </c>
      <c r="G513" s="19">
        <v>16329</v>
      </c>
      <c r="H513" s="19">
        <v>0</v>
      </c>
      <c r="I513" s="19">
        <v>0</v>
      </c>
      <c r="J513" s="19">
        <v>0</v>
      </c>
      <c r="K513" s="19">
        <v>0</v>
      </c>
      <c r="L513" t="e">
        <f>VLOOKUP(E513,PFI!A:B,2,0)</f>
        <v>#N/A</v>
      </c>
    </row>
    <row r="514" spans="1:12" hidden="1">
      <c r="A514" s="18" t="s">
        <v>1493</v>
      </c>
      <c r="B514" s="18" t="s">
        <v>107</v>
      </c>
      <c r="C514" s="18" t="s">
        <v>18</v>
      </c>
      <c r="D514" s="18" t="s">
        <v>13</v>
      </c>
      <c r="E514" s="18" t="s">
        <v>18</v>
      </c>
      <c r="F514" s="19">
        <v>0</v>
      </c>
      <c r="G514" s="19">
        <v>49000</v>
      </c>
      <c r="H514" s="19">
        <v>0</v>
      </c>
      <c r="I514" s="19">
        <v>0</v>
      </c>
      <c r="J514" s="19">
        <v>0</v>
      </c>
      <c r="K514" s="19">
        <v>0</v>
      </c>
      <c r="L514" t="e">
        <f>VLOOKUP(E514,PFI!A:B,2,0)</f>
        <v>#N/A</v>
      </c>
    </row>
    <row r="515" spans="1:12" hidden="1">
      <c r="A515" s="18" t="s">
        <v>102</v>
      </c>
      <c r="B515" s="18" t="s">
        <v>107</v>
      </c>
      <c r="C515" s="18" t="s">
        <v>18</v>
      </c>
      <c r="D515" s="18" t="s">
        <v>16</v>
      </c>
      <c r="E515" s="18" t="s">
        <v>908</v>
      </c>
      <c r="F515" s="19">
        <v>0</v>
      </c>
      <c r="G515" s="19">
        <v>3280</v>
      </c>
      <c r="H515" s="19">
        <v>0</v>
      </c>
      <c r="I515" s="19">
        <v>0</v>
      </c>
      <c r="J515" s="19">
        <v>3280</v>
      </c>
      <c r="K515" s="19">
        <v>0</v>
      </c>
      <c r="L515" t="str">
        <f>VLOOKUP(E515,PFI!A:B,2,0)</f>
        <v>recherche</v>
      </c>
    </row>
    <row r="516" spans="1:12" hidden="1">
      <c r="A516" s="18" t="s">
        <v>102</v>
      </c>
      <c r="B516" s="18" t="s">
        <v>107</v>
      </c>
      <c r="C516" s="18" t="s">
        <v>18</v>
      </c>
      <c r="D516" s="18" t="s">
        <v>13</v>
      </c>
      <c r="E516" s="18" t="s">
        <v>238</v>
      </c>
      <c r="F516" s="19">
        <v>0</v>
      </c>
      <c r="G516" s="19">
        <v>35356</v>
      </c>
      <c r="H516" s="19">
        <v>0</v>
      </c>
      <c r="I516" s="19">
        <v>0</v>
      </c>
      <c r="J516" s="19">
        <v>35356</v>
      </c>
      <c r="K516" s="19">
        <v>0</v>
      </c>
      <c r="L516" t="e">
        <f>VLOOKUP(E516,PFI!A:B,2,0)</f>
        <v>#N/A</v>
      </c>
    </row>
    <row r="517" spans="1:12" hidden="1">
      <c r="A517" s="18" t="s">
        <v>102</v>
      </c>
      <c r="B517" s="18" t="s">
        <v>107</v>
      </c>
      <c r="C517" s="18" t="s">
        <v>18</v>
      </c>
      <c r="D517" s="18" t="s">
        <v>13</v>
      </c>
      <c r="E517" s="18" t="s">
        <v>18</v>
      </c>
      <c r="F517" s="19">
        <v>0</v>
      </c>
      <c r="G517" s="19">
        <v>15468</v>
      </c>
      <c r="H517" s="19">
        <v>0</v>
      </c>
      <c r="I517" s="19">
        <v>0</v>
      </c>
      <c r="J517" s="19">
        <v>0</v>
      </c>
      <c r="K517" s="19">
        <v>0</v>
      </c>
      <c r="L517" t="e">
        <f>VLOOKUP(E517,PFI!A:B,2,0)</f>
        <v>#N/A</v>
      </c>
    </row>
    <row r="518" spans="1:12" hidden="1">
      <c r="A518" s="18" t="s">
        <v>258</v>
      </c>
      <c r="B518" s="18" t="s">
        <v>107</v>
      </c>
      <c r="C518" s="18" t="s">
        <v>18</v>
      </c>
      <c r="D518" s="18" t="s">
        <v>13</v>
      </c>
      <c r="E518" s="18" t="s">
        <v>18</v>
      </c>
      <c r="F518" s="19">
        <v>0</v>
      </c>
      <c r="G518" s="19">
        <v>48500</v>
      </c>
      <c r="H518" s="19">
        <v>0</v>
      </c>
      <c r="I518" s="19">
        <v>0</v>
      </c>
      <c r="J518" s="19">
        <v>0</v>
      </c>
      <c r="K518" s="19">
        <v>0</v>
      </c>
      <c r="L518" t="e">
        <f>VLOOKUP(E518,PFI!A:B,2,0)</f>
        <v>#N/A</v>
      </c>
    </row>
    <row r="519" spans="1:12" hidden="1">
      <c r="A519" s="18" t="s">
        <v>109</v>
      </c>
      <c r="B519" s="18" t="s">
        <v>107</v>
      </c>
      <c r="C519" s="18" t="s">
        <v>18</v>
      </c>
      <c r="D519" s="18" t="s">
        <v>16</v>
      </c>
      <c r="E519" s="18" t="s">
        <v>773</v>
      </c>
      <c r="F519" s="19">
        <v>0</v>
      </c>
      <c r="G519" s="19">
        <v>10000</v>
      </c>
      <c r="H519" s="19">
        <v>0</v>
      </c>
      <c r="I519" s="19">
        <v>0</v>
      </c>
      <c r="J519" s="19">
        <v>10000</v>
      </c>
      <c r="K519" s="19">
        <v>0</v>
      </c>
      <c r="L519" t="str">
        <f>VLOOKUP(E519,PFI!A:B,2,0)</f>
        <v>formation</v>
      </c>
    </row>
    <row r="520" spans="1:12" hidden="1">
      <c r="A520" s="18" t="s">
        <v>109</v>
      </c>
      <c r="B520" s="18" t="s">
        <v>107</v>
      </c>
      <c r="C520" s="18" t="s">
        <v>18</v>
      </c>
      <c r="D520" s="18" t="s">
        <v>16</v>
      </c>
      <c r="E520" s="18" t="s">
        <v>774</v>
      </c>
      <c r="F520" s="19">
        <v>0</v>
      </c>
      <c r="G520" s="19">
        <v>20000</v>
      </c>
      <c r="H520" s="19">
        <v>0</v>
      </c>
      <c r="I520" s="19">
        <v>0</v>
      </c>
      <c r="J520" s="19">
        <v>20000</v>
      </c>
      <c r="K520" s="19">
        <v>0</v>
      </c>
      <c r="L520" t="str">
        <f>VLOOKUP(E520,PFI!A:B,2,0)</f>
        <v>formation</v>
      </c>
    </row>
    <row r="521" spans="1:12" hidden="1">
      <c r="A521" s="18" t="s">
        <v>109</v>
      </c>
      <c r="B521" s="18" t="s">
        <v>107</v>
      </c>
      <c r="C521" s="18" t="s">
        <v>18</v>
      </c>
      <c r="D521" s="18" t="s">
        <v>13</v>
      </c>
      <c r="E521" s="18" t="s">
        <v>265</v>
      </c>
      <c r="F521" s="19">
        <v>0</v>
      </c>
      <c r="G521" s="19">
        <v>4193.2</v>
      </c>
      <c r="H521" s="19">
        <v>0</v>
      </c>
      <c r="I521" s="19">
        <v>0</v>
      </c>
      <c r="J521" s="19">
        <v>4193.2</v>
      </c>
      <c r="K521" s="19">
        <v>0</v>
      </c>
      <c r="L521" t="str">
        <f>VLOOKUP(E521,PFI!A:B,2,0)</f>
        <v>formation</v>
      </c>
    </row>
    <row r="522" spans="1:12" hidden="1">
      <c r="A522" s="18" t="s">
        <v>109</v>
      </c>
      <c r="B522" s="18" t="s">
        <v>107</v>
      </c>
      <c r="C522" s="18" t="s">
        <v>18</v>
      </c>
      <c r="D522" s="18" t="s">
        <v>13</v>
      </c>
      <c r="E522" s="18" t="s">
        <v>266</v>
      </c>
      <c r="F522" s="19">
        <v>0</v>
      </c>
      <c r="G522" s="19">
        <v>7010</v>
      </c>
      <c r="H522" s="19">
        <v>0</v>
      </c>
      <c r="I522" s="19">
        <v>0</v>
      </c>
      <c r="J522" s="19">
        <v>7010</v>
      </c>
      <c r="K522" s="19">
        <v>0</v>
      </c>
      <c r="L522" t="str">
        <f>VLOOKUP(E522,PFI!A:B,2,0)</f>
        <v>formation</v>
      </c>
    </row>
    <row r="523" spans="1:12" hidden="1">
      <c r="A523" s="18" t="s">
        <v>109</v>
      </c>
      <c r="B523" s="18" t="s">
        <v>107</v>
      </c>
      <c r="C523" s="18" t="s">
        <v>18</v>
      </c>
      <c r="D523" s="18" t="s">
        <v>13</v>
      </c>
      <c r="E523" s="18" t="s">
        <v>267</v>
      </c>
      <c r="F523" s="19">
        <v>0</v>
      </c>
      <c r="G523" s="19">
        <v>8680.68</v>
      </c>
      <c r="H523" s="19">
        <v>0</v>
      </c>
      <c r="I523" s="19">
        <v>0</v>
      </c>
      <c r="J523" s="19">
        <v>8680.68</v>
      </c>
      <c r="K523" s="19">
        <v>0</v>
      </c>
      <c r="L523" t="str">
        <f>VLOOKUP(E523,PFI!A:B,2,0)</f>
        <v>formation</v>
      </c>
    </row>
    <row r="524" spans="1:12" hidden="1">
      <c r="A524" s="18" t="s">
        <v>109</v>
      </c>
      <c r="B524" s="18" t="s">
        <v>107</v>
      </c>
      <c r="C524" s="18" t="s">
        <v>18</v>
      </c>
      <c r="D524" s="18" t="s">
        <v>13</v>
      </c>
      <c r="E524" s="18" t="s">
        <v>372</v>
      </c>
      <c r="F524" s="19">
        <v>0</v>
      </c>
      <c r="G524" s="19">
        <v>200000</v>
      </c>
      <c r="H524" s="19">
        <v>0</v>
      </c>
      <c r="I524" s="19">
        <v>0</v>
      </c>
      <c r="J524" s="19">
        <v>200000</v>
      </c>
      <c r="K524" s="19">
        <v>0</v>
      </c>
      <c r="L524" t="str">
        <f>VLOOKUP(E524,PFI!A:B,2,0)</f>
        <v>formation</v>
      </c>
    </row>
    <row r="525" spans="1:12" hidden="1">
      <c r="A525" s="18" t="s">
        <v>109</v>
      </c>
      <c r="B525" s="18" t="s">
        <v>107</v>
      </c>
      <c r="C525" s="18" t="s">
        <v>18</v>
      </c>
      <c r="D525" s="18" t="s">
        <v>13</v>
      </c>
      <c r="E525" s="18" t="s">
        <v>18</v>
      </c>
      <c r="F525" s="19">
        <v>0</v>
      </c>
      <c r="G525" s="19">
        <v>735000</v>
      </c>
      <c r="H525" s="19">
        <v>0</v>
      </c>
      <c r="I525" s="19">
        <v>0</v>
      </c>
      <c r="J525" s="19">
        <v>0</v>
      </c>
      <c r="K525" s="19">
        <v>0</v>
      </c>
      <c r="L525" t="e">
        <f>VLOOKUP(E525,PFI!A:B,2,0)</f>
        <v>#N/A</v>
      </c>
    </row>
    <row r="526" spans="1:12" hidden="1">
      <c r="A526" s="18" t="s">
        <v>268</v>
      </c>
      <c r="B526" s="18" t="s">
        <v>107</v>
      </c>
      <c r="C526" s="18" t="s">
        <v>18</v>
      </c>
      <c r="D526" s="18" t="s">
        <v>46</v>
      </c>
      <c r="E526" s="18" t="s">
        <v>269</v>
      </c>
      <c r="F526" s="19">
        <v>0</v>
      </c>
      <c r="G526" s="19">
        <v>60000</v>
      </c>
      <c r="H526" s="19">
        <v>0</v>
      </c>
      <c r="I526" s="19">
        <v>0</v>
      </c>
      <c r="J526" s="19">
        <v>60000</v>
      </c>
      <c r="K526" s="19">
        <v>0</v>
      </c>
      <c r="L526" t="str">
        <f>VLOOKUP(E526,PFI!A:B,2,0)</f>
        <v>formation</v>
      </c>
    </row>
    <row r="527" spans="1:12" hidden="1">
      <c r="A527" s="18" t="s">
        <v>1490</v>
      </c>
      <c r="B527" s="18" t="s">
        <v>107</v>
      </c>
      <c r="C527" s="18" t="s">
        <v>18</v>
      </c>
      <c r="D527" s="18" t="s">
        <v>13</v>
      </c>
      <c r="E527" s="18" t="s">
        <v>18</v>
      </c>
      <c r="F527" s="19">
        <v>0</v>
      </c>
      <c r="G527" s="19">
        <v>615500</v>
      </c>
      <c r="H527" s="19">
        <v>0</v>
      </c>
      <c r="I527" s="19">
        <v>0</v>
      </c>
      <c r="J527" s="19">
        <v>0</v>
      </c>
      <c r="K527" s="19">
        <v>0</v>
      </c>
      <c r="L527" t="e">
        <f>VLOOKUP(E527,PFI!A:B,2,0)</f>
        <v>#N/A</v>
      </c>
    </row>
    <row r="528" spans="1:12" hidden="1">
      <c r="A528" s="18" t="s">
        <v>1487</v>
      </c>
      <c r="B528" s="18" t="s">
        <v>107</v>
      </c>
      <c r="C528" s="18" t="s">
        <v>18</v>
      </c>
      <c r="D528" s="18" t="s">
        <v>13</v>
      </c>
      <c r="E528" s="18" t="s">
        <v>18</v>
      </c>
      <c r="F528" s="19">
        <v>0</v>
      </c>
      <c r="G528" s="19">
        <v>545000</v>
      </c>
      <c r="H528" s="19">
        <v>0</v>
      </c>
      <c r="I528" s="19">
        <v>0</v>
      </c>
      <c r="J528" s="19">
        <v>0</v>
      </c>
      <c r="K528" s="19">
        <v>0</v>
      </c>
      <c r="L528" t="e">
        <f>VLOOKUP(E528,PFI!A:B,2,0)</f>
        <v>#N/A</v>
      </c>
    </row>
    <row r="529" spans="1:12" hidden="1">
      <c r="A529" s="18" t="s">
        <v>1488</v>
      </c>
      <c r="B529" s="18" t="s">
        <v>107</v>
      </c>
      <c r="C529" s="18" t="s">
        <v>18</v>
      </c>
      <c r="D529" s="18" t="s">
        <v>13</v>
      </c>
      <c r="E529" s="18" t="s">
        <v>18</v>
      </c>
      <c r="F529" s="19">
        <v>0</v>
      </c>
      <c r="G529" s="19">
        <v>74000</v>
      </c>
      <c r="H529" s="19">
        <v>0</v>
      </c>
      <c r="I529" s="19">
        <v>0</v>
      </c>
      <c r="J529" s="19">
        <v>0</v>
      </c>
      <c r="K529" s="19">
        <v>0</v>
      </c>
      <c r="L529" t="e">
        <f>VLOOKUP(E529,PFI!A:B,2,0)</f>
        <v>#N/A</v>
      </c>
    </row>
    <row r="530" spans="1:12" hidden="1">
      <c r="A530" s="18" t="s">
        <v>1489</v>
      </c>
      <c r="B530" s="18" t="s">
        <v>107</v>
      </c>
      <c r="C530" s="18" t="s">
        <v>18</v>
      </c>
      <c r="D530" s="18" t="s">
        <v>13</v>
      </c>
      <c r="E530" s="18" t="s">
        <v>18</v>
      </c>
      <c r="F530" s="19">
        <v>0</v>
      </c>
      <c r="G530" s="19">
        <v>86000</v>
      </c>
      <c r="H530" s="19">
        <v>0</v>
      </c>
      <c r="I530" s="19">
        <v>0</v>
      </c>
      <c r="J530" s="19">
        <v>0</v>
      </c>
      <c r="K530" s="19">
        <v>0</v>
      </c>
      <c r="L530" t="e">
        <f>VLOOKUP(E530,PFI!A:B,2,0)</f>
        <v>#N/A</v>
      </c>
    </row>
    <row r="531" spans="1:12" hidden="1">
      <c r="A531" s="18" t="s">
        <v>1495</v>
      </c>
      <c r="B531" s="18" t="s">
        <v>107</v>
      </c>
      <c r="C531" s="18" t="s">
        <v>18</v>
      </c>
      <c r="D531" s="18" t="s">
        <v>13</v>
      </c>
      <c r="E531" s="18" t="s">
        <v>18</v>
      </c>
      <c r="F531" s="19">
        <v>0</v>
      </c>
      <c r="G531" s="19">
        <v>300000</v>
      </c>
      <c r="H531" s="19">
        <v>0</v>
      </c>
      <c r="I531" s="19">
        <v>0</v>
      </c>
      <c r="J531" s="19">
        <v>0</v>
      </c>
      <c r="K531" s="19">
        <v>0</v>
      </c>
      <c r="L531" t="e">
        <f>VLOOKUP(E531,PFI!A:B,2,0)</f>
        <v>#N/A</v>
      </c>
    </row>
    <row r="532" spans="1:12" hidden="1">
      <c r="A532" s="18" t="s">
        <v>103</v>
      </c>
      <c r="B532" s="18" t="s">
        <v>107</v>
      </c>
      <c r="C532" s="18" t="s">
        <v>18</v>
      </c>
      <c r="D532" s="18" t="s">
        <v>13</v>
      </c>
      <c r="E532" s="18" t="s">
        <v>18</v>
      </c>
      <c r="F532" s="19">
        <v>0</v>
      </c>
      <c r="G532" s="19">
        <v>30000</v>
      </c>
      <c r="H532" s="19">
        <v>0</v>
      </c>
      <c r="I532" s="19">
        <v>0</v>
      </c>
      <c r="J532" s="19">
        <v>0</v>
      </c>
      <c r="K532" s="19">
        <v>0</v>
      </c>
      <c r="L532" t="e">
        <f>VLOOKUP(E532,PFI!A:B,2,0)</f>
        <v>#N/A</v>
      </c>
    </row>
    <row r="533" spans="1:12" hidden="1">
      <c r="A533" s="18" t="s">
        <v>1067</v>
      </c>
      <c r="B533" s="18" t="s">
        <v>107</v>
      </c>
      <c r="C533" s="18" t="s">
        <v>18</v>
      </c>
      <c r="D533" s="18" t="s">
        <v>46</v>
      </c>
      <c r="E533" s="18" t="s">
        <v>1068</v>
      </c>
      <c r="F533" s="19">
        <v>0</v>
      </c>
      <c r="G533" s="19">
        <v>169696.81</v>
      </c>
      <c r="H533" s="19">
        <v>0</v>
      </c>
      <c r="I533" s="19">
        <v>0</v>
      </c>
      <c r="J533" s="19">
        <v>169696.81</v>
      </c>
      <c r="K533" s="19">
        <v>0</v>
      </c>
      <c r="L533" t="str">
        <f>VLOOKUP(E533,PFI!A:B,2,0)</f>
        <v>formation</v>
      </c>
    </row>
    <row r="534" spans="1:12" hidden="1">
      <c r="A534" s="18" t="s">
        <v>923</v>
      </c>
      <c r="B534" s="18" t="s">
        <v>107</v>
      </c>
      <c r="C534" s="18" t="s">
        <v>18</v>
      </c>
      <c r="D534" s="18" t="s">
        <v>19</v>
      </c>
      <c r="E534" s="18" t="s">
        <v>1730</v>
      </c>
      <c r="F534" s="19">
        <v>0</v>
      </c>
      <c r="G534" s="19">
        <v>80000</v>
      </c>
      <c r="H534" s="19">
        <v>0</v>
      </c>
      <c r="I534" s="19">
        <v>0</v>
      </c>
      <c r="J534" s="19">
        <v>80000</v>
      </c>
      <c r="K534" s="19">
        <v>0</v>
      </c>
      <c r="L534" t="e">
        <f>VLOOKUP(E534,PFI!A:B,2,0)</f>
        <v>#N/A</v>
      </c>
    </row>
    <row r="535" spans="1:12" hidden="1">
      <c r="A535" s="18" t="s">
        <v>923</v>
      </c>
      <c r="B535" s="18" t="s">
        <v>107</v>
      </c>
      <c r="C535" s="18" t="s">
        <v>18</v>
      </c>
      <c r="D535" s="18" t="s">
        <v>13</v>
      </c>
      <c r="E535" s="18" t="s">
        <v>18</v>
      </c>
      <c r="F535" s="19">
        <v>0</v>
      </c>
      <c r="G535" s="19">
        <v>20000</v>
      </c>
      <c r="H535" s="19">
        <v>0</v>
      </c>
      <c r="I535" s="19">
        <v>0</v>
      </c>
      <c r="J535" s="19">
        <v>0</v>
      </c>
      <c r="K535" s="19">
        <v>0</v>
      </c>
      <c r="L535" t="e">
        <f>VLOOKUP(E535,PFI!A:B,2,0)</f>
        <v>#N/A</v>
      </c>
    </row>
    <row r="536" spans="1:12" hidden="1">
      <c r="A536" s="18" t="s">
        <v>923</v>
      </c>
      <c r="B536" s="18" t="s">
        <v>107</v>
      </c>
      <c r="C536" s="18" t="s">
        <v>18</v>
      </c>
      <c r="D536" s="18" t="s">
        <v>13</v>
      </c>
      <c r="E536" s="18" t="s">
        <v>1759</v>
      </c>
      <c r="F536" s="19">
        <v>0</v>
      </c>
      <c r="G536" s="19">
        <v>4000000</v>
      </c>
      <c r="H536" s="19">
        <v>0</v>
      </c>
      <c r="I536" s="19">
        <v>0</v>
      </c>
      <c r="J536" s="19">
        <v>0</v>
      </c>
      <c r="K536" s="19">
        <v>0</v>
      </c>
      <c r="L536" t="e">
        <f>VLOOKUP(E536,PFI!A:B,2,0)</f>
        <v>#N/A</v>
      </c>
    </row>
    <row r="537" spans="1:12" hidden="1">
      <c r="A537" s="18" t="s">
        <v>17</v>
      </c>
      <c r="B537" s="18" t="s">
        <v>270</v>
      </c>
      <c r="C537" s="18" t="s">
        <v>18</v>
      </c>
      <c r="D537" s="18" t="s">
        <v>19</v>
      </c>
      <c r="E537" s="18" t="s">
        <v>909</v>
      </c>
      <c r="F537" s="19">
        <v>0</v>
      </c>
      <c r="G537" s="19">
        <v>0</v>
      </c>
      <c r="H537" s="19">
        <v>0</v>
      </c>
      <c r="I537" s="19">
        <v>0</v>
      </c>
      <c r="J537" s="19">
        <v>656373.87</v>
      </c>
      <c r="K537" s="19">
        <v>0</v>
      </c>
      <c r="L537" t="str">
        <f>VLOOKUP(E537,PFI!A:B,2,0)</f>
        <v>PPI</v>
      </c>
    </row>
    <row r="538" spans="1:12" hidden="1">
      <c r="A538" s="18" t="s">
        <v>17</v>
      </c>
      <c r="B538" s="18" t="s">
        <v>270</v>
      </c>
      <c r="C538" s="18" t="s">
        <v>18</v>
      </c>
      <c r="D538" s="18" t="s">
        <v>19</v>
      </c>
      <c r="E538" s="18" t="s">
        <v>910</v>
      </c>
      <c r="F538" s="19">
        <v>0</v>
      </c>
      <c r="G538" s="19">
        <v>0</v>
      </c>
      <c r="H538" s="19">
        <v>0</v>
      </c>
      <c r="I538" s="19">
        <v>0</v>
      </c>
      <c r="J538" s="19">
        <v>144025.49</v>
      </c>
      <c r="K538" s="19">
        <v>0</v>
      </c>
      <c r="L538" t="str">
        <f>VLOOKUP(E538,PFI!A:B,2,0)</f>
        <v>PPI</v>
      </c>
    </row>
    <row r="539" spans="1:12" hidden="1">
      <c r="A539" s="18" t="s">
        <v>17</v>
      </c>
      <c r="B539" s="18" t="s">
        <v>270</v>
      </c>
      <c r="C539" s="18" t="s">
        <v>18</v>
      </c>
      <c r="D539" s="18" t="s">
        <v>19</v>
      </c>
      <c r="E539" s="18" t="s">
        <v>271</v>
      </c>
      <c r="F539" s="19">
        <v>0</v>
      </c>
      <c r="G539" s="19">
        <v>1100000</v>
      </c>
      <c r="H539" s="19">
        <v>0</v>
      </c>
      <c r="I539" s="19">
        <v>0</v>
      </c>
      <c r="J539" s="19">
        <v>1100000</v>
      </c>
      <c r="K539" s="19">
        <v>0</v>
      </c>
      <c r="L539" t="str">
        <f>VLOOKUP(E539,PFI!A:B,2,0)</f>
        <v>PPI</v>
      </c>
    </row>
    <row r="540" spans="1:12" hidden="1">
      <c r="A540" s="18" t="s">
        <v>911</v>
      </c>
      <c r="B540" s="18" t="s">
        <v>270</v>
      </c>
      <c r="C540" s="18" t="s">
        <v>18</v>
      </c>
      <c r="D540" s="18" t="s">
        <v>19</v>
      </c>
      <c r="E540" s="18" t="s">
        <v>20</v>
      </c>
      <c r="F540" s="19">
        <v>0</v>
      </c>
      <c r="G540" s="19">
        <v>0</v>
      </c>
      <c r="H540" s="19">
        <v>0</v>
      </c>
      <c r="I540" s="19">
        <v>0</v>
      </c>
      <c r="J540" s="19">
        <v>2500000</v>
      </c>
      <c r="K540" s="19">
        <v>0</v>
      </c>
      <c r="L540" t="str">
        <f>VLOOKUP(E540,PFI!A:B,2,0)</f>
        <v>PPI</v>
      </c>
    </row>
    <row r="541" spans="1:12" hidden="1">
      <c r="A541" s="18" t="s">
        <v>21</v>
      </c>
      <c r="B541" s="18" t="s">
        <v>270</v>
      </c>
      <c r="C541" s="18" t="s">
        <v>18</v>
      </c>
      <c r="D541" s="18" t="s">
        <v>22</v>
      </c>
      <c r="E541" s="18" t="s">
        <v>23</v>
      </c>
      <c r="F541" s="19">
        <v>0</v>
      </c>
      <c r="G541" s="19">
        <v>0</v>
      </c>
      <c r="H541" s="19">
        <v>0</v>
      </c>
      <c r="I541" s="19">
        <v>0</v>
      </c>
      <c r="J541" s="19">
        <v>1000</v>
      </c>
      <c r="K541" s="19">
        <v>0</v>
      </c>
      <c r="L541" t="str">
        <f>VLOOKUP(E541,PFI!A:B,2,0)</f>
        <v>recherche</v>
      </c>
    </row>
    <row r="542" spans="1:12" hidden="1">
      <c r="A542" s="18" t="s">
        <v>210</v>
      </c>
      <c r="B542" s="18" t="s">
        <v>270</v>
      </c>
      <c r="C542" s="18" t="s">
        <v>18</v>
      </c>
      <c r="D542" s="18" t="s">
        <v>16</v>
      </c>
      <c r="E542" s="18" t="s">
        <v>359</v>
      </c>
      <c r="F542" s="19">
        <v>0</v>
      </c>
      <c r="G542" s="19">
        <v>40000</v>
      </c>
      <c r="H542" s="19">
        <v>0</v>
      </c>
      <c r="I542" s="19">
        <v>0</v>
      </c>
      <c r="J542" s="19">
        <v>40000</v>
      </c>
      <c r="K542" s="19">
        <v>0</v>
      </c>
      <c r="L542" t="str">
        <f>VLOOKUP(E542,PFI!A:B,2,0)</f>
        <v>recherche</v>
      </c>
    </row>
    <row r="543" spans="1:12" hidden="1">
      <c r="A543" s="18" t="s">
        <v>55</v>
      </c>
      <c r="B543" s="18" t="s">
        <v>270</v>
      </c>
      <c r="C543" s="18" t="s">
        <v>18</v>
      </c>
      <c r="D543" s="18" t="s">
        <v>16</v>
      </c>
      <c r="E543" s="18" t="s">
        <v>367</v>
      </c>
      <c r="F543" s="19">
        <v>0</v>
      </c>
      <c r="G543" s="19">
        <v>43500</v>
      </c>
      <c r="H543" s="19">
        <v>0</v>
      </c>
      <c r="I543" s="19">
        <v>0</v>
      </c>
      <c r="J543" s="19">
        <v>43500</v>
      </c>
      <c r="K543" s="19">
        <v>0</v>
      </c>
      <c r="L543" t="str">
        <f>VLOOKUP(E543,PFI!A:B,2,0)</f>
        <v>recherche</v>
      </c>
    </row>
    <row r="544" spans="1:12" hidden="1">
      <c r="A544" s="18" t="s">
        <v>68</v>
      </c>
      <c r="B544" s="18" t="s">
        <v>270</v>
      </c>
      <c r="C544" s="18" t="s">
        <v>18</v>
      </c>
      <c r="D544" s="18" t="s">
        <v>16</v>
      </c>
      <c r="E544" s="18" t="s">
        <v>69</v>
      </c>
      <c r="F544" s="19">
        <v>0</v>
      </c>
      <c r="G544" s="19">
        <v>0</v>
      </c>
      <c r="H544" s="19">
        <v>0</v>
      </c>
      <c r="I544" s="19">
        <v>0</v>
      </c>
      <c r="J544" s="19">
        <v>149621.21</v>
      </c>
      <c r="K544" s="19">
        <v>0</v>
      </c>
      <c r="L544" t="str">
        <f>VLOOKUP(E544,PFI!A:B,2,0)</f>
        <v>recherche</v>
      </c>
    </row>
    <row r="545" spans="1:12" hidden="1">
      <c r="A545" s="18" t="s">
        <v>68</v>
      </c>
      <c r="B545" s="18" t="s">
        <v>270</v>
      </c>
      <c r="C545" s="18" t="s">
        <v>18</v>
      </c>
      <c r="D545" s="18" t="s">
        <v>13</v>
      </c>
      <c r="E545" s="18" t="s">
        <v>69</v>
      </c>
      <c r="F545" s="19">
        <v>0</v>
      </c>
      <c r="G545" s="19">
        <v>37000</v>
      </c>
      <c r="H545" s="19">
        <v>0</v>
      </c>
      <c r="I545" s="19">
        <v>0</v>
      </c>
      <c r="J545" s="19">
        <v>37000</v>
      </c>
      <c r="K545" s="19">
        <v>0</v>
      </c>
      <c r="L545" t="str">
        <f>VLOOKUP(E545,PFI!A:B,2,0)</f>
        <v>recherche</v>
      </c>
    </row>
    <row r="546" spans="1:12" hidden="1">
      <c r="A546" s="18" t="s">
        <v>72</v>
      </c>
      <c r="B546" s="18" t="s">
        <v>270</v>
      </c>
      <c r="C546" s="18" t="s">
        <v>18</v>
      </c>
      <c r="D546" s="18" t="s">
        <v>16</v>
      </c>
      <c r="E546" s="18" t="s">
        <v>73</v>
      </c>
      <c r="F546" s="19">
        <v>0</v>
      </c>
      <c r="G546" s="19">
        <v>150000</v>
      </c>
      <c r="H546" s="19">
        <v>0</v>
      </c>
      <c r="I546" s="19">
        <v>0</v>
      </c>
      <c r="J546" s="19">
        <v>150000</v>
      </c>
      <c r="K546" s="19">
        <v>0</v>
      </c>
      <c r="L546" t="str">
        <f>VLOOKUP(E546,PFI!A:B,2,0)</f>
        <v>formation</v>
      </c>
    </row>
    <row r="547" spans="1:12" hidden="1">
      <c r="A547" s="18" t="s">
        <v>230</v>
      </c>
      <c r="B547" s="18" t="s">
        <v>270</v>
      </c>
      <c r="C547" s="18" t="s">
        <v>18</v>
      </c>
      <c r="D547" s="18" t="s">
        <v>46</v>
      </c>
      <c r="E547" s="18" t="s">
        <v>732</v>
      </c>
      <c r="F547" s="19">
        <v>0</v>
      </c>
      <c r="G547" s="19">
        <v>50000</v>
      </c>
      <c r="H547" s="19">
        <v>0</v>
      </c>
      <c r="I547" s="19">
        <v>0</v>
      </c>
      <c r="J547" s="19">
        <v>50000</v>
      </c>
      <c r="K547" s="19">
        <v>0</v>
      </c>
      <c r="L547" t="str">
        <f>VLOOKUP(E547,PFI!A:B,2,0)</f>
        <v>formation</v>
      </c>
    </row>
    <row r="548" spans="1:12" hidden="1">
      <c r="A548" s="18" t="s">
        <v>77</v>
      </c>
      <c r="B548" s="18" t="s">
        <v>270</v>
      </c>
      <c r="C548" s="18" t="s">
        <v>18</v>
      </c>
      <c r="D548" s="18" t="s">
        <v>57</v>
      </c>
      <c r="E548" s="18" t="s">
        <v>78</v>
      </c>
      <c r="F548" s="19">
        <v>0</v>
      </c>
      <c r="G548" s="19">
        <v>50000</v>
      </c>
      <c r="H548" s="19">
        <v>0</v>
      </c>
      <c r="I548" s="19">
        <v>0</v>
      </c>
      <c r="J548" s="19">
        <v>50000</v>
      </c>
      <c r="K548" s="19">
        <v>0</v>
      </c>
      <c r="L548" t="str">
        <f>VLOOKUP(E548,PFI!A:B,2,0)</f>
        <v>formation</v>
      </c>
    </row>
    <row r="549" spans="1:12" hidden="1">
      <c r="A549" s="18" t="s">
        <v>81</v>
      </c>
      <c r="B549" s="18" t="s">
        <v>270</v>
      </c>
      <c r="C549" s="18" t="s">
        <v>18</v>
      </c>
      <c r="D549" s="18" t="s">
        <v>16</v>
      </c>
      <c r="E549" s="18" t="s">
        <v>82</v>
      </c>
      <c r="F549" s="19">
        <v>0</v>
      </c>
      <c r="G549" s="19">
        <v>51887.73</v>
      </c>
      <c r="H549" s="19">
        <v>0</v>
      </c>
      <c r="I549" s="19">
        <v>0</v>
      </c>
      <c r="J549" s="19">
        <v>51887.73</v>
      </c>
      <c r="K549" s="19">
        <v>0</v>
      </c>
      <c r="L549" t="str">
        <f>VLOOKUP(E549,PFI!A:B,2,0)</f>
        <v>formation</v>
      </c>
    </row>
    <row r="550" spans="1:12" hidden="1">
      <c r="A550" s="18" t="s">
        <v>83</v>
      </c>
      <c r="B550" s="18" t="s">
        <v>270</v>
      </c>
      <c r="C550" s="18" t="s">
        <v>18</v>
      </c>
      <c r="D550" s="18" t="s">
        <v>16</v>
      </c>
      <c r="E550" s="18" t="s">
        <v>84</v>
      </c>
      <c r="F550" s="19">
        <v>0</v>
      </c>
      <c r="G550" s="19">
        <v>6250</v>
      </c>
      <c r="H550" s="19">
        <v>0</v>
      </c>
      <c r="I550" s="19">
        <v>0</v>
      </c>
      <c r="J550" s="19">
        <v>6250</v>
      </c>
      <c r="K550" s="19">
        <v>0</v>
      </c>
      <c r="L550" t="str">
        <f>VLOOKUP(E550,PFI!A:B,2,0)</f>
        <v>recherche</v>
      </c>
    </row>
    <row r="551" spans="1:12" hidden="1">
      <c r="A551" s="18" t="s">
        <v>83</v>
      </c>
      <c r="B551" s="18" t="s">
        <v>270</v>
      </c>
      <c r="C551" s="18" t="s">
        <v>18</v>
      </c>
      <c r="D551" s="18" t="s">
        <v>13</v>
      </c>
      <c r="E551" s="18" t="s">
        <v>272</v>
      </c>
      <c r="F551" s="19">
        <v>0</v>
      </c>
      <c r="G551" s="19">
        <v>50000</v>
      </c>
      <c r="H551" s="19">
        <v>0</v>
      </c>
      <c r="I551" s="19">
        <v>0</v>
      </c>
      <c r="J551" s="19">
        <v>50000</v>
      </c>
      <c r="K551" s="19">
        <v>0</v>
      </c>
      <c r="L551" t="str">
        <f>VLOOKUP(E551,PFI!A:B,2,0)</f>
        <v>recherche</v>
      </c>
    </row>
    <row r="552" spans="1:12" hidden="1">
      <c r="A552" s="18" t="s">
        <v>912</v>
      </c>
      <c r="B552" s="18" t="s">
        <v>270</v>
      </c>
      <c r="C552" s="18" t="s">
        <v>18</v>
      </c>
      <c r="D552" s="18" t="s">
        <v>19</v>
      </c>
      <c r="E552" s="18" t="s">
        <v>913</v>
      </c>
      <c r="F552" s="19">
        <v>0</v>
      </c>
      <c r="G552" s="19">
        <v>550000</v>
      </c>
      <c r="H552" s="19">
        <v>0</v>
      </c>
      <c r="I552" s="19">
        <v>0</v>
      </c>
      <c r="J552" s="19">
        <v>550000</v>
      </c>
      <c r="K552" s="19">
        <v>0</v>
      </c>
      <c r="L552" t="str">
        <f>VLOOKUP(E552,PFI!A:B,2,0)</f>
        <v>PPI</v>
      </c>
    </row>
    <row r="553" spans="1:12" hidden="1">
      <c r="A553" s="18" t="s">
        <v>246</v>
      </c>
      <c r="B553" s="18" t="s">
        <v>270</v>
      </c>
      <c r="C553" s="18" t="s">
        <v>18</v>
      </c>
      <c r="D553" s="18" t="s">
        <v>19</v>
      </c>
      <c r="E553" s="18" t="s">
        <v>914</v>
      </c>
      <c r="F553" s="19">
        <v>0</v>
      </c>
      <c r="G553" s="19">
        <v>0</v>
      </c>
      <c r="H553" s="19">
        <v>0</v>
      </c>
      <c r="I553" s="19">
        <v>0</v>
      </c>
      <c r="J553" s="19">
        <v>375492.36</v>
      </c>
      <c r="K553" s="19">
        <v>0</v>
      </c>
      <c r="L553" t="e">
        <f>VLOOKUP(E553,PFI!A:B,2,0)</f>
        <v>#N/A</v>
      </c>
    </row>
    <row r="554" spans="1:12" hidden="1">
      <c r="A554" s="18" t="s">
        <v>246</v>
      </c>
      <c r="B554" s="18" t="s">
        <v>270</v>
      </c>
      <c r="C554" s="18" t="s">
        <v>18</v>
      </c>
      <c r="D554" s="18" t="s">
        <v>19</v>
      </c>
      <c r="E554" s="18" t="s">
        <v>915</v>
      </c>
      <c r="F554" s="19">
        <v>0</v>
      </c>
      <c r="G554" s="19">
        <v>0</v>
      </c>
      <c r="H554" s="19">
        <v>0</v>
      </c>
      <c r="I554" s="19">
        <v>0</v>
      </c>
      <c r="J554" s="19">
        <v>403388.34</v>
      </c>
      <c r="K554" s="19">
        <v>0</v>
      </c>
      <c r="L554" t="e">
        <f>VLOOKUP(E554,PFI!A:B,2,0)</f>
        <v>#N/A</v>
      </c>
    </row>
    <row r="555" spans="1:12" hidden="1">
      <c r="A555" s="18" t="s">
        <v>246</v>
      </c>
      <c r="B555" s="18" t="s">
        <v>270</v>
      </c>
      <c r="C555" s="18" t="s">
        <v>18</v>
      </c>
      <c r="D555" s="18" t="s">
        <v>19</v>
      </c>
      <c r="E555" s="18" t="s">
        <v>775</v>
      </c>
      <c r="F555" s="19">
        <v>0</v>
      </c>
      <c r="G555" s="19">
        <v>900000</v>
      </c>
      <c r="H555" s="19">
        <v>0</v>
      </c>
      <c r="I555" s="19">
        <v>0</v>
      </c>
      <c r="J555" s="19">
        <v>1249161.3400000001</v>
      </c>
      <c r="K555" s="19">
        <v>0</v>
      </c>
      <c r="L555" t="e">
        <f>VLOOKUP(E555,PFI!A:B,2,0)</f>
        <v>#N/A</v>
      </c>
    </row>
    <row r="556" spans="1:12" hidden="1">
      <c r="A556" s="18" t="s">
        <v>87</v>
      </c>
      <c r="B556" s="18" t="s">
        <v>270</v>
      </c>
      <c r="C556" s="18" t="s">
        <v>18</v>
      </c>
      <c r="D556" s="18" t="s">
        <v>19</v>
      </c>
      <c r="E556" s="18" t="s">
        <v>88</v>
      </c>
      <c r="F556" s="19">
        <v>0</v>
      </c>
      <c r="G556" s="19">
        <v>0</v>
      </c>
      <c r="H556" s="19">
        <v>0</v>
      </c>
      <c r="I556" s="19">
        <v>0</v>
      </c>
      <c r="J556" s="19">
        <v>310798.06</v>
      </c>
      <c r="K556" s="19">
        <v>0</v>
      </c>
      <c r="L556" t="str">
        <f>VLOOKUP(E556,PFI!A:B,2,0)</f>
        <v>PPI</v>
      </c>
    </row>
    <row r="557" spans="1:12" hidden="1">
      <c r="A557" s="18" t="s">
        <v>87</v>
      </c>
      <c r="B557" s="18" t="s">
        <v>270</v>
      </c>
      <c r="C557" s="18" t="s">
        <v>18</v>
      </c>
      <c r="D557" s="18" t="s">
        <v>19</v>
      </c>
      <c r="E557" s="18" t="s">
        <v>89</v>
      </c>
      <c r="F557" s="19">
        <v>0</v>
      </c>
      <c r="G557" s="19">
        <v>0</v>
      </c>
      <c r="H557" s="19">
        <v>0</v>
      </c>
      <c r="I557" s="19">
        <v>0</v>
      </c>
      <c r="J557" s="19">
        <v>297670.15999999997</v>
      </c>
      <c r="K557" s="19">
        <v>0</v>
      </c>
      <c r="L557" t="str">
        <f>VLOOKUP(E557,PFI!A:B,2,0)</f>
        <v>PPI</v>
      </c>
    </row>
    <row r="558" spans="1:12" hidden="1">
      <c r="A558" s="18" t="s">
        <v>87</v>
      </c>
      <c r="B558" s="18" t="s">
        <v>270</v>
      </c>
      <c r="C558" s="18" t="s">
        <v>18</v>
      </c>
      <c r="D558" s="18" t="s">
        <v>19</v>
      </c>
      <c r="E558" s="18" t="s">
        <v>20</v>
      </c>
      <c r="F558" s="19">
        <v>0</v>
      </c>
      <c r="G558" s="19">
        <v>1425000</v>
      </c>
      <c r="H558" s="19">
        <v>0</v>
      </c>
      <c r="I558" s="19">
        <v>0</v>
      </c>
      <c r="J558" s="19">
        <v>2723679.54</v>
      </c>
      <c r="K558" s="19">
        <v>0</v>
      </c>
      <c r="L558" t="str">
        <f>VLOOKUP(E558,PFI!A:B,2,0)</f>
        <v>PPI</v>
      </c>
    </row>
    <row r="559" spans="1:12" hidden="1">
      <c r="A559" s="18" t="s">
        <v>17</v>
      </c>
      <c r="B559" s="18" t="s">
        <v>273</v>
      </c>
      <c r="C559" s="18" t="s">
        <v>18</v>
      </c>
      <c r="D559" s="18" t="s">
        <v>19</v>
      </c>
      <c r="E559" s="18" t="s">
        <v>916</v>
      </c>
      <c r="F559" s="19">
        <v>0</v>
      </c>
      <c r="G559" s="19">
        <v>0</v>
      </c>
      <c r="H559" s="19">
        <v>0</v>
      </c>
      <c r="I559" s="19">
        <v>0</v>
      </c>
      <c r="J559" s="19">
        <v>79915.199999999997</v>
      </c>
      <c r="K559" s="19">
        <v>0</v>
      </c>
      <c r="L559" t="str">
        <f>VLOOKUP(E559,PFI!A:B,2,0)</f>
        <v>PPI</v>
      </c>
    </row>
    <row r="560" spans="1:12" hidden="1">
      <c r="A560" s="18" t="s">
        <v>1447</v>
      </c>
      <c r="B560" s="18" t="s">
        <v>273</v>
      </c>
      <c r="C560" s="18" t="s">
        <v>18</v>
      </c>
      <c r="D560" s="18" t="s">
        <v>16</v>
      </c>
      <c r="E560" s="18" t="s">
        <v>18</v>
      </c>
      <c r="F560" s="19">
        <v>0</v>
      </c>
      <c r="G560" s="19">
        <v>450000</v>
      </c>
      <c r="H560" s="19">
        <v>0</v>
      </c>
      <c r="I560" s="19">
        <v>0</v>
      </c>
      <c r="J560" s="19">
        <v>0</v>
      </c>
      <c r="K560" s="19">
        <v>0</v>
      </c>
      <c r="L560" t="e">
        <f>VLOOKUP(E560,PFI!A:B,2,0)</f>
        <v>#N/A</v>
      </c>
    </row>
    <row r="561" spans="1:12" hidden="1">
      <c r="A561" s="18" t="s">
        <v>1450</v>
      </c>
      <c r="B561" s="18" t="s">
        <v>273</v>
      </c>
      <c r="C561" s="18" t="s">
        <v>18</v>
      </c>
      <c r="D561" s="18" t="s">
        <v>16</v>
      </c>
      <c r="E561" s="18" t="s">
        <v>18</v>
      </c>
      <c r="F561" s="19">
        <v>0</v>
      </c>
      <c r="G561" s="19">
        <v>110000</v>
      </c>
      <c r="H561" s="19">
        <v>0</v>
      </c>
      <c r="I561" s="19">
        <v>0</v>
      </c>
      <c r="J561" s="19">
        <v>0</v>
      </c>
      <c r="K561" s="19">
        <v>0</v>
      </c>
      <c r="L561" t="e">
        <f>VLOOKUP(E561,PFI!A:B,2,0)</f>
        <v>#N/A</v>
      </c>
    </row>
    <row r="562" spans="1:12" hidden="1">
      <c r="A562" s="18" t="s">
        <v>126</v>
      </c>
      <c r="B562" s="18" t="s">
        <v>273</v>
      </c>
      <c r="C562" s="18" t="s">
        <v>18</v>
      </c>
      <c r="D562" s="18" t="s">
        <v>13</v>
      </c>
      <c r="E562" s="18" t="s">
        <v>127</v>
      </c>
      <c r="F562" s="19">
        <v>0</v>
      </c>
      <c r="G562" s="19">
        <v>14000</v>
      </c>
      <c r="H562" s="19">
        <v>0</v>
      </c>
      <c r="I562" s="19">
        <v>0</v>
      </c>
      <c r="J562" s="19">
        <v>14000</v>
      </c>
      <c r="K562" s="19">
        <v>0</v>
      </c>
      <c r="L562" t="str">
        <f>VLOOKUP(E562,PFI!A:B,2,0)</f>
        <v>recherche</v>
      </c>
    </row>
    <row r="563" spans="1:12" hidden="1">
      <c r="A563" s="18" t="s">
        <v>134</v>
      </c>
      <c r="B563" s="18" t="s">
        <v>273</v>
      </c>
      <c r="C563" s="18" t="s">
        <v>18</v>
      </c>
      <c r="D563" s="18" t="s">
        <v>22</v>
      </c>
      <c r="E563" s="18" t="s">
        <v>135</v>
      </c>
      <c r="F563" s="19">
        <v>0</v>
      </c>
      <c r="G563" s="19">
        <v>1500</v>
      </c>
      <c r="H563" s="19">
        <v>0</v>
      </c>
      <c r="I563" s="19">
        <v>0</v>
      </c>
      <c r="J563" s="19">
        <v>1500</v>
      </c>
      <c r="K563" s="19">
        <v>0</v>
      </c>
      <c r="L563" t="str">
        <f>VLOOKUP(E563,PFI!A:B,2,0)</f>
        <v>recherche</v>
      </c>
    </row>
    <row r="564" spans="1:12" hidden="1">
      <c r="A564" s="18" t="s">
        <v>136</v>
      </c>
      <c r="B564" s="18" t="s">
        <v>273</v>
      </c>
      <c r="C564" s="18" t="s">
        <v>18</v>
      </c>
      <c r="D564" s="18" t="s">
        <v>16</v>
      </c>
      <c r="E564" s="18" t="s">
        <v>137</v>
      </c>
      <c r="F564" s="19">
        <v>0</v>
      </c>
      <c r="G564" s="19">
        <v>4703.07</v>
      </c>
      <c r="H564" s="19">
        <v>0</v>
      </c>
      <c r="I564" s="19">
        <v>0</v>
      </c>
      <c r="J564" s="19">
        <v>4703.07</v>
      </c>
      <c r="K564" s="19">
        <v>0</v>
      </c>
      <c r="L564" t="str">
        <f>VLOOKUP(E564,PFI!A:B,2,0)</f>
        <v>recherche</v>
      </c>
    </row>
    <row r="565" spans="1:12" hidden="1">
      <c r="A565" s="18" t="s">
        <v>136</v>
      </c>
      <c r="B565" s="18" t="s">
        <v>273</v>
      </c>
      <c r="C565" s="18" t="s">
        <v>18</v>
      </c>
      <c r="D565" s="18" t="s">
        <v>16</v>
      </c>
      <c r="E565" s="18" t="s">
        <v>138</v>
      </c>
      <c r="F565" s="19">
        <v>0</v>
      </c>
      <c r="G565" s="19">
        <v>1000</v>
      </c>
      <c r="H565" s="19">
        <v>0</v>
      </c>
      <c r="I565" s="19">
        <v>0</v>
      </c>
      <c r="J565" s="19">
        <v>1000</v>
      </c>
      <c r="K565" s="19">
        <v>0</v>
      </c>
      <c r="L565" t="str">
        <f>VLOOKUP(E565,PFI!A:B,2,0)</f>
        <v>recherche</v>
      </c>
    </row>
    <row r="566" spans="1:12" hidden="1">
      <c r="A566" s="18" t="s">
        <v>917</v>
      </c>
      <c r="B566" s="18" t="s">
        <v>273</v>
      </c>
      <c r="C566" s="18" t="s">
        <v>18</v>
      </c>
      <c r="D566" s="18" t="s">
        <v>22</v>
      </c>
      <c r="E566" s="18" t="s">
        <v>918</v>
      </c>
      <c r="F566" s="19">
        <v>0</v>
      </c>
      <c r="G566" s="19">
        <v>0</v>
      </c>
      <c r="H566" s="19">
        <v>0</v>
      </c>
      <c r="I566" s="19">
        <v>0</v>
      </c>
      <c r="J566" s="19">
        <v>81806</v>
      </c>
      <c r="K566" s="19">
        <v>0</v>
      </c>
      <c r="L566" t="str">
        <f>VLOOKUP(E566,PFI!A:B,2,0)</f>
        <v>formation</v>
      </c>
    </row>
    <row r="567" spans="1:12" hidden="1">
      <c r="A567" s="18" t="s">
        <v>140</v>
      </c>
      <c r="B567" s="18" t="s">
        <v>273</v>
      </c>
      <c r="C567" s="18" t="s">
        <v>18</v>
      </c>
      <c r="D567" s="18" t="s">
        <v>16</v>
      </c>
      <c r="E567" s="18" t="s">
        <v>1069</v>
      </c>
      <c r="F567" s="19">
        <v>0</v>
      </c>
      <c r="G567" s="19">
        <v>172367</v>
      </c>
      <c r="H567" s="19">
        <v>0</v>
      </c>
      <c r="I567" s="19">
        <v>0</v>
      </c>
      <c r="J567" s="19">
        <v>172367</v>
      </c>
      <c r="K567" s="19">
        <v>0</v>
      </c>
      <c r="L567" t="str">
        <f>VLOOKUP(E567,PFI!A:B,2,0)</f>
        <v>recherche</v>
      </c>
    </row>
    <row r="568" spans="1:12" hidden="1">
      <c r="A568" s="18" t="s">
        <v>140</v>
      </c>
      <c r="B568" s="18" t="s">
        <v>273</v>
      </c>
      <c r="C568" s="18" t="s">
        <v>18</v>
      </c>
      <c r="D568" s="18" t="s">
        <v>16</v>
      </c>
      <c r="E568" s="18" t="s">
        <v>18</v>
      </c>
      <c r="F568" s="19">
        <v>0</v>
      </c>
      <c r="G568" s="19">
        <v>20000</v>
      </c>
      <c r="H568" s="19">
        <v>0</v>
      </c>
      <c r="I568" s="19">
        <v>0</v>
      </c>
      <c r="J568" s="19">
        <v>0</v>
      </c>
      <c r="K568" s="19">
        <v>0</v>
      </c>
      <c r="L568" t="e">
        <f>VLOOKUP(E568,PFI!A:B,2,0)</f>
        <v>#N/A</v>
      </c>
    </row>
    <row r="569" spans="1:12" hidden="1">
      <c r="A569" s="18" t="s">
        <v>141</v>
      </c>
      <c r="B569" s="18" t="s">
        <v>273</v>
      </c>
      <c r="C569" s="18" t="s">
        <v>18</v>
      </c>
      <c r="D569" s="18" t="s">
        <v>15</v>
      </c>
      <c r="E569" s="18" t="s">
        <v>142</v>
      </c>
      <c r="F569" s="19">
        <v>0</v>
      </c>
      <c r="G569" s="19">
        <v>2000</v>
      </c>
      <c r="H569" s="19">
        <v>0</v>
      </c>
      <c r="I569" s="19">
        <v>0</v>
      </c>
      <c r="J569" s="19">
        <v>2000</v>
      </c>
      <c r="K569" s="19">
        <v>0</v>
      </c>
      <c r="L569" t="str">
        <f>VLOOKUP(E569,PFI!A:B,2,0)</f>
        <v>recherche</v>
      </c>
    </row>
    <row r="570" spans="1:12" hidden="1">
      <c r="A570" s="18" t="s">
        <v>141</v>
      </c>
      <c r="B570" s="18" t="s">
        <v>273</v>
      </c>
      <c r="C570" s="18" t="s">
        <v>18</v>
      </c>
      <c r="D570" s="18" t="s">
        <v>16</v>
      </c>
      <c r="E570" s="18" t="s">
        <v>738</v>
      </c>
      <c r="F570" s="19">
        <v>0</v>
      </c>
      <c r="G570" s="19">
        <v>10000</v>
      </c>
      <c r="H570" s="19">
        <v>0</v>
      </c>
      <c r="I570" s="19">
        <v>0</v>
      </c>
      <c r="J570" s="19">
        <v>10000</v>
      </c>
      <c r="K570" s="19">
        <v>0</v>
      </c>
      <c r="L570" t="str">
        <f>VLOOKUP(E570,PFI!A:B,2,0)</f>
        <v>recherche</v>
      </c>
    </row>
    <row r="571" spans="1:12" hidden="1">
      <c r="A571" s="18" t="s">
        <v>141</v>
      </c>
      <c r="B571" s="18" t="s">
        <v>273</v>
      </c>
      <c r="C571" s="18" t="s">
        <v>18</v>
      </c>
      <c r="D571" s="18" t="s">
        <v>13</v>
      </c>
      <c r="E571" s="18" t="s">
        <v>142</v>
      </c>
      <c r="F571" s="19">
        <v>0</v>
      </c>
      <c r="G571" s="19">
        <v>2000</v>
      </c>
      <c r="H571" s="19">
        <v>0</v>
      </c>
      <c r="I571" s="19">
        <v>0</v>
      </c>
      <c r="J571" s="19">
        <v>2000</v>
      </c>
      <c r="K571" s="19">
        <v>0</v>
      </c>
      <c r="L571" t="str">
        <f>VLOOKUP(E571,PFI!A:B,2,0)</f>
        <v>recherche</v>
      </c>
    </row>
    <row r="572" spans="1:12" hidden="1">
      <c r="A572" s="18" t="s">
        <v>26</v>
      </c>
      <c r="B572" s="18" t="s">
        <v>273</v>
      </c>
      <c r="C572" s="18" t="s">
        <v>18</v>
      </c>
      <c r="D572" s="18" t="s">
        <v>27</v>
      </c>
      <c r="E572" s="18" t="s">
        <v>116</v>
      </c>
      <c r="F572" s="19">
        <v>0</v>
      </c>
      <c r="G572" s="19">
        <v>2920</v>
      </c>
      <c r="H572" s="19">
        <v>0</v>
      </c>
      <c r="I572" s="19">
        <v>0</v>
      </c>
      <c r="J572" s="19">
        <v>2920</v>
      </c>
      <c r="K572" s="19">
        <v>0</v>
      </c>
      <c r="L572" t="str">
        <f>VLOOKUP(E572,PFI!A:B,2,0)</f>
        <v>recherche</v>
      </c>
    </row>
    <row r="573" spans="1:12" hidden="1">
      <c r="A573" s="18" t="s">
        <v>26</v>
      </c>
      <c r="B573" s="18" t="s">
        <v>273</v>
      </c>
      <c r="C573" s="18" t="s">
        <v>18</v>
      </c>
      <c r="D573" s="18" t="s">
        <v>27</v>
      </c>
      <c r="E573" s="18" t="s">
        <v>152</v>
      </c>
      <c r="F573" s="19">
        <v>0</v>
      </c>
      <c r="G573" s="19">
        <v>10000</v>
      </c>
      <c r="H573" s="19">
        <v>0</v>
      </c>
      <c r="I573" s="19">
        <v>0</v>
      </c>
      <c r="J573" s="19">
        <v>10000</v>
      </c>
      <c r="K573" s="19">
        <v>0</v>
      </c>
      <c r="L573" t="str">
        <f>VLOOKUP(E573,PFI!A:B,2,0)</f>
        <v>recherche</v>
      </c>
    </row>
    <row r="574" spans="1:12" hidden="1">
      <c r="A574" s="18" t="s">
        <v>26</v>
      </c>
      <c r="B574" s="18" t="s">
        <v>273</v>
      </c>
      <c r="C574" s="18" t="s">
        <v>18</v>
      </c>
      <c r="D574" s="18" t="s">
        <v>27</v>
      </c>
      <c r="E574" s="18" t="s">
        <v>153</v>
      </c>
      <c r="F574" s="19">
        <v>0</v>
      </c>
      <c r="G574" s="19">
        <v>40000</v>
      </c>
      <c r="H574" s="19">
        <v>0</v>
      </c>
      <c r="I574" s="19">
        <v>0</v>
      </c>
      <c r="J574" s="19">
        <v>40000</v>
      </c>
      <c r="K574" s="19">
        <v>0</v>
      </c>
      <c r="L574" t="str">
        <f>VLOOKUP(E574,PFI!A:B,2,0)</f>
        <v>recherche</v>
      </c>
    </row>
    <row r="575" spans="1:12" hidden="1">
      <c r="A575" s="18" t="s">
        <v>26</v>
      </c>
      <c r="B575" s="18" t="s">
        <v>273</v>
      </c>
      <c r="C575" s="18" t="s">
        <v>18</v>
      </c>
      <c r="D575" s="18" t="s">
        <v>27</v>
      </c>
      <c r="E575" s="18" t="s">
        <v>154</v>
      </c>
      <c r="F575" s="19">
        <v>0</v>
      </c>
      <c r="G575" s="19">
        <v>17678.07</v>
      </c>
      <c r="H575" s="19">
        <v>0</v>
      </c>
      <c r="I575" s="19">
        <v>0</v>
      </c>
      <c r="J575" s="19">
        <v>129886.14</v>
      </c>
      <c r="K575" s="19">
        <v>0</v>
      </c>
      <c r="L575" t="str">
        <f>VLOOKUP(E575,PFI!A:B,2,0)</f>
        <v>recherche</v>
      </c>
    </row>
    <row r="576" spans="1:12" hidden="1">
      <c r="A576" s="18" t="s">
        <v>26</v>
      </c>
      <c r="B576" s="18" t="s">
        <v>273</v>
      </c>
      <c r="C576" s="18" t="s">
        <v>18</v>
      </c>
      <c r="D576" s="18" t="s">
        <v>27</v>
      </c>
      <c r="E576" s="18" t="s">
        <v>315</v>
      </c>
      <c r="F576" s="19">
        <v>0</v>
      </c>
      <c r="G576" s="19">
        <v>15000</v>
      </c>
      <c r="H576" s="19">
        <v>0</v>
      </c>
      <c r="I576" s="19">
        <v>0</v>
      </c>
      <c r="J576" s="19">
        <v>15000</v>
      </c>
      <c r="K576" s="19">
        <v>0</v>
      </c>
      <c r="L576" t="str">
        <f>VLOOKUP(E576,PFI!A:B,2,0)</f>
        <v>recherche</v>
      </c>
    </row>
    <row r="577" spans="1:12" hidden="1">
      <c r="A577" s="18" t="s">
        <v>26</v>
      </c>
      <c r="B577" s="18" t="s">
        <v>273</v>
      </c>
      <c r="C577" s="18" t="s">
        <v>18</v>
      </c>
      <c r="D577" s="18" t="s">
        <v>27</v>
      </c>
      <c r="E577" s="18" t="s">
        <v>355</v>
      </c>
      <c r="F577" s="19">
        <v>0</v>
      </c>
      <c r="G577" s="19">
        <v>5000</v>
      </c>
      <c r="H577" s="19">
        <v>0</v>
      </c>
      <c r="I577" s="19">
        <v>0</v>
      </c>
      <c r="J577" s="19">
        <v>5000</v>
      </c>
      <c r="K577" s="19">
        <v>0</v>
      </c>
      <c r="L577" t="str">
        <f>VLOOKUP(E577,PFI!A:B,2,0)</f>
        <v>recherche</v>
      </c>
    </row>
    <row r="578" spans="1:12" hidden="1">
      <c r="A578" s="18" t="s">
        <v>26</v>
      </c>
      <c r="B578" s="18" t="s">
        <v>273</v>
      </c>
      <c r="C578" s="18" t="s">
        <v>18</v>
      </c>
      <c r="D578" s="18" t="s">
        <v>27</v>
      </c>
      <c r="E578" s="18" t="s">
        <v>352</v>
      </c>
      <c r="F578" s="19">
        <v>0</v>
      </c>
      <c r="G578" s="19">
        <v>10000</v>
      </c>
      <c r="H578" s="19">
        <v>0</v>
      </c>
      <c r="I578" s="19">
        <v>0</v>
      </c>
      <c r="J578" s="19">
        <v>10000</v>
      </c>
      <c r="K578" s="19">
        <v>0</v>
      </c>
      <c r="L578" t="str">
        <f>VLOOKUP(E578,PFI!A:B,2,0)</f>
        <v>recherche</v>
      </c>
    </row>
    <row r="579" spans="1:12" hidden="1">
      <c r="A579" s="18" t="s">
        <v>26</v>
      </c>
      <c r="B579" s="18" t="s">
        <v>273</v>
      </c>
      <c r="C579" s="18" t="s">
        <v>18</v>
      </c>
      <c r="D579" s="18" t="s">
        <v>16</v>
      </c>
      <c r="E579" s="18" t="s">
        <v>776</v>
      </c>
      <c r="F579" s="19">
        <v>0</v>
      </c>
      <c r="G579" s="19">
        <v>20000</v>
      </c>
      <c r="H579" s="19">
        <v>0</v>
      </c>
      <c r="I579" s="19">
        <v>0</v>
      </c>
      <c r="J579" s="19">
        <v>20000</v>
      </c>
      <c r="K579" s="19">
        <v>0</v>
      </c>
      <c r="L579" t="str">
        <f>VLOOKUP(E579,PFI!A:B,2,0)</f>
        <v>recherche</v>
      </c>
    </row>
    <row r="580" spans="1:12" hidden="1">
      <c r="A580" s="18" t="s">
        <v>26</v>
      </c>
      <c r="B580" s="18" t="s">
        <v>273</v>
      </c>
      <c r="C580" s="18" t="s">
        <v>18</v>
      </c>
      <c r="D580" s="18" t="s">
        <v>13</v>
      </c>
      <c r="E580" s="18" t="s">
        <v>147</v>
      </c>
      <c r="F580" s="19">
        <v>0</v>
      </c>
      <c r="G580" s="19">
        <v>2176.14</v>
      </c>
      <c r="H580" s="19">
        <v>0</v>
      </c>
      <c r="I580" s="19">
        <v>0</v>
      </c>
      <c r="J580" s="19">
        <v>2176.14</v>
      </c>
      <c r="K580" s="19">
        <v>0</v>
      </c>
      <c r="L580" t="str">
        <f>VLOOKUP(E580,PFI!A:B,2,0)</f>
        <v>recherche</v>
      </c>
    </row>
    <row r="581" spans="1:12" hidden="1">
      <c r="A581" s="18" t="s">
        <v>113</v>
      </c>
      <c r="B581" s="18" t="s">
        <v>273</v>
      </c>
      <c r="C581" s="18" t="s">
        <v>18</v>
      </c>
      <c r="D581" s="18" t="s">
        <v>59</v>
      </c>
      <c r="E581" s="18" t="s">
        <v>353</v>
      </c>
      <c r="F581" s="19">
        <v>0</v>
      </c>
      <c r="G581" s="19">
        <v>2500</v>
      </c>
      <c r="H581" s="19">
        <v>0</v>
      </c>
      <c r="I581" s="19">
        <v>0</v>
      </c>
      <c r="J581" s="19">
        <v>2500</v>
      </c>
      <c r="K581" s="19">
        <v>0</v>
      </c>
      <c r="L581" t="str">
        <f>VLOOKUP(E581,PFI!A:B,2,0)</f>
        <v>recherche</v>
      </c>
    </row>
    <row r="582" spans="1:12" hidden="1">
      <c r="A582" s="18" t="s">
        <v>113</v>
      </c>
      <c r="B582" s="18" t="s">
        <v>273</v>
      </c>
      <c r="C582" s="18" t="s">
        <v>18</v>
      </c>
      <c r="D582" s="18" t="s">
        <v>31</v>
      </c>
      <c r="E582" s="18" t="s">
        <v>162</v>
      </c>
      <c r="F582" s="19">
        <v>0</v>
      </c>
      <c r="G582" s="19">
        <v>3470</v>
      </c>
      <c r="H582" s="19">
        <v>0</v>
      </c>
      <c r="I582" s="19">
        <v>0</v>
      </c>
      <c r="J582" s="19">
        <v>3470</v>
      </c>
      <c r="K582" s="19">
        <v>0</v>
      </c>
      <c r="L582" t="str">
        <f>VLOOKUP(E582,PFI!A:B,2,0)</f>
        <v>recherche</v>
      </c>
    </row>
    <row r="583" spans="1:12" hidden="1">
      <c r="A583" s="18" t="s">
        <v>113</v>
      </c>
      <c r="B583" s="18" t="s">
        <v>273</v>
      </c>
      <c r="C583" s="18" t="s">
        <v>18</v>
      </c>
      <c r="D583" s="18" t="s">
        <v>31</v>
      </c>
      <c r="E583" s="18" t="s">
        <v>164</v>
      </c>
      <c r="F583" s="19">
        <v>0</v>
      </c>
      <c r="G583" s="19">
        <v>3900</v>
      </c>
      <c r="H583" s="19">
        <v>0</v>
      </c>
      <c r="I583" s="19">
        <v>0</v>
      </c>
      <c r="J583" s="19">
        <v>3900</v>
      </c>
      <c r="K583" s="19">
        <v>0</v>
      </c>
      <c r="L583" t="str">
        <f>VLOOKUP(E583,PFI!A:B,2,0)</f>
        <v>recherche</v>
      </c>
    </row>
    <row r="584" spans="1:12" hidden="1">
      <c r="A584" s="18" t="s">
        <v>113</v>
      </c>
      <c r="B584" s="18" t="s">
        <v>273</v>
      </c>
      <c r="C584" s="18" t="s">
        <v>18</v>
      </c>
      <c r="D584" s="18" t="s">
        <v>15</v>
      </c>
      <c r="E584" s="18" t="s">
        <v>165</v>
      </c>
      <c r="F584" s="19">
        <v>0</v>
      </c>
      <c r="G584" s="19">
        <v>8350</v>
      </c>
      <c r="H584" s="19">
        <v>0</v>
      </c>
      <c r="I584" s="19">
        <v>0</v>
      </c>
      <c r="J584" s="19">
        <v>8350</v>
      </c>
      <c r="K584" s="19">
        <v>0</v>
      </c>
      <c r="L584" t="str">
        <f>VLOOKUP(E584,PFI!A:B,2,0)</f>
        <v>recherche</v>
      </c>
    </row>
    <row r="585" spans="1:12" hidden="1">
      <c r="A585" s="18" t="s">
        <v>113</v>
      </c>
      <c r="B585" s="18" t="s">
        <v>273</v>
      </c>
      <c r="C585" s="18" t="s">
        <v>18</v>
      </c>
      <c r="D585" s="18" t="s">
        <v>15</v>
      </c>
      <c r="E585" s="18" t="s">
        <v>115</v>
      </c>
      <c r="F585" s="19">
        <v>0</v>
      </c>
      <c r="G585" s="19">
        <v>9824.2800000000007</v>
      </c>
      <c r="H585" s="19">
        <v>0</v>
      </c>
      <c r="I585" s="19">
        <v>0</v>
      </c>
      <c r="J585" s="19">
        <v>9824.2800000000007</v>
      </c>
      <c r="K585" s="19">
        <v>0</v>
      </c>
      <c r="L585" t="str">
        <f>VLOOKUP(E585,PFI!A:B,2,0)</f>
        <v>recherche</v>
      </c>
    </row>
    <row r="586" spans="1:12" hidden="1">
      <c r="A586" s="18" t="s">
        <v>113</v>
      </c>
      <c r="B586" s="18" t="s">
        <v>273</v>
      </c>
      <c r="C586" s="18" t="s">
        <v>18</v>
      </c>
      <c r="D586" s="18" t="s">
        <v>15</v>
      </c>
      <c r="E586" s="18" t="s">
        <v>167</v>
      </c>
      <c r="F586" s="19">
        <v>0</v>
      </c>
      <c r="G586" s="19">
        <v>3500</v>
      </c>
      <c r="H586" s="19">
        <v>0</v>
      </c>
      <c r="I586" s="19">
        <v>0</v>
      </c>
      <c r="J586" s="19">
        <v>3500</v>
      </c>
      <c r="K586" s="19">
        <v>0</v>
      </c>
      <c r="L586" t="str">
        <f>VLOOKUP(E586,PFI!A:B,2,0)</f>
        <v>recherche</v>
      </c>
    </row>
    <row r="587" spans="1:12" hidden="1">
      <c r="A587" s="18" t="s">
        <v>113</v>
      </c>
      <c r="B587" s="18" t="s">
        <v>273</v>
      </c>
      <c r="C587" s="18" t="s">
        <v>18</v>
      </c>
      <c r="D587" s="18" t="s">
        <v>15</v>
      </c>
      <c r="E587" s="18" t="s">
        <v>777</v>
      </c>
      <c r="F587" s="19">
        <v>0</v>
      </c>
      <c r="G587" s="19">
        <v>1500</v>
      </c>
      <c r="H587" s="19">
        <v>0</v>
      </c>
      <c r="I587" s="19">
        <v>0</v>
      </c>
      <c r="J587" s="19">
        <v>1500</v>
      </c>
      <c r="K587" s="19">
        <v>0</v>
      </c>
      <c r="L587" t="str">
        <f>VLOOKUP(E587,PFI!A:B,2,0)</f>
        <v>recherche</v>
      </c>
    </row>
    <row r="588" spans="1:12" hidden="1">
      <c r="A588" s="18" t="s">
        <v>113</v>
      </c>
      <c r="B588" s="18" t="s">
        <v>273</v>
      </c>
      <c r="C588" s="18" t="s">
        <v>18</v>
      </c>
      <c r="D588" s="18" t="s">
        <v>15</v>
      </c>
      <c r="E588" s="18" t="s">
        <v>894</v>
      </c>
      <c r="F588" s="19">
        <v>0</v>
      </c>
      <c r="G588" s="19">
        <v>2000</v>
      </c>
      <c r="H588" s="19">
        <v>0</v>
      </c>
      <c r="I588" s="19">
        <v>0</v>
      </c>
      <c r="J588" s="19">
        <v>2000</v>
      </c>
      <c r="K588" s="19">
        <v>0</v>
      </c>
      <c r="L588" t="str">
        <f>VLOOKUP(E588,PFI!A:B,2,0)</f>
        <v>recherche</v>
      </c>
    </row>
    <row r="589" spans="1:12" hidden="1">
      <c r="A589" s="18" t="s">
        <v>113</v>
      </c>
      <c r="B589" s="18" t="s">
        <v>273</v>
      </c>
      <c r="C589" s="18" t="s">
        <v>18</v>
      </c>
      <c r="D589" s="18" t="s">
        <v>15</v>
      </c>
      <c r="E589" s="18" t="s">
        <v>895</v>
      </c>
      <c r="F589" s="19">
        <v>0</v>
      </c>
      <c r="G589" s="19">
        <v>2000</v>
      </c>
      <c r="H589" s="19">
        <v>0</v>
      </c>
      <c r="I589" s="19">
        <v>0</v>
      </c>
      <c r="J589" s="19">
        <v>2000</v>
      </c>
      <c r="K589" s="19">
        <v>0</v>
      </c>
      <c r="L589" t="str">
        <f>VLOOKUP(E589,PFI!A:B,2,0)</f>
        <v>recherche</v>
      </c>
    </row>
    <row r="590" spans="1:12" hidden="1">
      <c r="A590" s="18" t="s">
        <v>113</v>
      </c>
      <c r="B590" s="18" t="s">
        <v>273</v>
      </c>
      <c r="C590" s="18" t="s">
        <v>18</v>
      </c>
      <c r="D590" s="18" t="s">
        <v>15</v>
      </c>
      <c r="E590" s="18" t="s">
        <v>896</v>
      </c>
      <c r="F590" s="19">
        <v>0</v>
      </c>
      <c r="G590" s="19">
        <v>1500</v>
      </c>
      <c r="H590" s="19">
        <v>0</v>
      </c>
      <c r="I590" s="19">
        <v>0</v>
      </c>
      <c r="J590" s="19">
        <v>1500</v>
      </c>
      <c r="K590" s="19">
        <v>0</v>
      </c>
      <c r="L590" t="str">
        <f>VLOOKUP(E590,PFI!A:B,2,0)</f>
        <v>recherche</v>
      </c>
    </row>
    <row r="591" spans="1:12" hidden="1">
      <c r="A591" s="18" t="s">
        <v>113</v>
      </c>
      <c r="B591" s="18" t="s">
        <v>273</v>
      </c>
      <c r="C591" s="18" t="s">
        <v>18</v>
      </c>
      <c r="D591" s="18" t="s">
        <v>16</v>
      </c>
      <c r="E591" s="18" t="s">
        <v>167</v>
      </c>
      <c r="F591" s="19">
        <v>0</v>
      </c>
      <c r="G591" s="19">
        <v>-3500</v>
      </c>
      <c r="H591" s="19">
        <v>0</v>
      </c>
      <c r="I591" s="19">
        <v>0</v>
      </c>
      <c r="J591" s="19">
        <v>-3500</v>
      </c>
      <c r="K591" s="19">
        <v>0</v>
      </c>
      <c r="L591" t="str">
        <f>VLOOKUP(E591,PFI!A:B,2,0)</f>
        <v>recherche</v>
      </c>
    </row>
    <row r="592" spans="1:12" hidden="1">
      <c r="A592" s="18" t="s">
        <v>113</v>
      </c>
      <c r="B592" s="18" t="s">
        <v>273</v>
      </c>
      <c r="C592" s="18" t="s">
        <v>18</v>
      </c>
      <c r="D592" s="18" t="s">
        <v>16</v>
      </c>
      <c r="E592" s="18" t="s">
        <v>897</v>
      </c>
      <c r="F592" s="19">
        <v>0</v>
      </c>
      <c r="G592" s="19">
        <v>2500</v>
      </c>
      <c r="H592" s="19">
        <v>0</v>
      </c>
      <c r="I592" s="19">
        <v>0</v>
      </c>
      <c r="J592" s="19">
        <v>2500</v>
      </c>
      <c r="K592" s="19">
        <v>0</v>
      </c>
      <c r="L592" t="str">
        <f>VLOOKUP(E592,PFI!A:B,2,0)</f>
        <v>recherche</v>
      </c>
    </row>
    <row r="593" spans="1:12" hidden="1">
      <c r="A593" s="18" t="s">
        <v>29</v>
      </c>
      <c r="B593" s="18" t="s">
        <v>273</v>
      </c>
      <c r="C593" s="18" t="s">
        <v>18</v>
      </c>
      <c r="D593" s="18" t="s">
        <v>31</v>
      </c>
      <c r="E593" s="18" t="s">
        <v>170</v>
      </c>
      <c r="F593" s="19">
        <v>0</v>
      </c>
      <c r="G593" s="19">
        <v>1500</v>
      </c>
      <c r="H593" s="19">
        <v>0</v>
      </c>
      <c r="I593" s="19">
        <v>0</v>
      </c>
      <c r="J593" s="19">
        <v>1500</v>
      </c>
      <c r="K593" s="19">
        <v>0</v>
      </c>
      <c r="L593" t="str">
        <f>VLOOKUP(E593,PFI!A:B,2,0)</f>
        <v>recherche</v>
      </c>
    </row>
    <row r="594" spans="1:12" hidden="1">
      <c r="A594" s="18" t="s">
        <v>29</v>
      </c>
      <c r="B594" s="18" t="s">
        <v>273</v>
      </c>
      <c r="C594" s="18" t="s">
        <v>18</v>
      </c>
      <c r="D594" s="18" t="s">
        <v>15</v>
      </c>
      <c r="E594" s="18" t="s">
        <v>173</v>
      </c>
      <c r="F594" s="19">
        <v>0</v>
      </c>
      <c r="G594" s="19">
        <v>1500</v>
      </c>
      <c r="H594" s="19">
        <v>0</v>
      </c>
      <c r="I594" s="19">
        <v>0</v>
      </c>
      <c r="J594" s="19">
        <v>1500</v>
      </c>
      <c r="K594" s="19">
        <v>0</v>
      </c>
      <c r="L594" t="str">
        <f>VLOOKUP(E594,PFI!A:B,2,0)</f>
        <v>recherche</v>
      </c>
    </row>
    <row r="595" spans="1:12" hidden="1">
      <c r="A595" s="18" t="s">
        <v>29</v>
      </c>
      <c r="B595" s="18" t="s">
        <v>273</v>
      </c>
      <c r="C595" s="18" t="s">
        <v>18</v>
      </c>
      <c r="D595" s="18" t="s">
        <v>15</v>
      </c>
      <c r="E595" s="18" t="s">
        <v>175</v>
      </c>
      <c r="F595" s="19">
        <v>0</v>
      </c>
      <c r="G595" s="19">
        <v>4600</v>
      </c>
      <c r="H595" s="19">
        <v>0</v>
      </c>
      <c r="I595" s="19">
        <v>0</v>
      </c>
      <c r="J595" s="19">
        <v>4600</v>
      </c>
      <c r="K595" s="19">
        <v>0</v>
      </c>
      <c r="L595" t="str">
        <f>VLOOKUP(E595,PFI!A:B,2,0)</f>
        <v>recherche</v>
      </c>
    </row>
    <row r="596" spans="1:12" hidden="1">
      <c r="A596" s="18" t="s">
        <v>29</v>
      </c>
      <c r="B596" s="18" t="s">
        <v>273</v>
      </c>
      <c r="C596" s="18" t="s">
        <v>18</v>
      </c>
      <c r="D596" s="18" t="s">
        <v>15</v>
      </c>
      <c r="E596" s="18" t="s">
        <v>746</v>
      </c>
      <c r="F596" s="19">
        <v>0</v>
      </c>
      <c r="G596" s="19">
        <v>1000</v>
      </c>
      <c r="H596" s="19">
        <v>0</v>
      </c>
      <c r="I596" s="19">
        <v>0</v>
      </c>
      <c r="J596" s="19">
        <v>1000</v>
      </c>
      <c r="K596" s="19">
        <v>0</v>
      </c>
      <c r="L596" t="str">
        <f>VLOOKUP(E596,PFI!A:B,2,0)</f>
        <v>recherche</v>
      </c>
    </row>
    <row r="597" spans="1:12" hidden="1">
      <c r="A597" s="18" t="s">
        <v>30</v>
      </c>
      <c r="B597" s="18" t="s">
        <v>273</v>
      </c>
      <c r="C597" s="18" t="s">
        <v>18</v>
      </c>
      <c r="D597" s="18" t="s">
        <v>31</v>
      </c>
      <c r="E597" s="18" t="s">
        <v>898</v>
      </c>
      <c r="F597" s="19">
        <v>0</v>
      </c>
      <c r="G597" s="19">
        <v>9999.2800000000007</v>
      </c>
      <c r="H597" s="19">
        <v>0</v>
      </c>
      <c r="I597" s="19">
        <v>0</v>
      </c>
      <c r="J597" s="19">
        <v>9999.2800000000007</v>
      </c>
      <c r="K597" s="19">
        <v>0</v>
      </c>
      <c r="L597" t="str">
        <f>VLOOKUP(E597,PFI!A:B,2,0)</f>
        <v>recherche</v>
      </c>
    </row>
    <row r="598" spans="1:12" hidden="1">
      <c r="A598" s="18" t="s">
        <v>30</v>
      </c>
      <c r="B598" s="18" t="s">
        <v>273</v>
      </c>
      <c r="C598" s="18" t="s">
        <v>18</v>
      </c>
      <c r="D598" s="18" t="s">
        <v>31</v>
      </c>
      <c r="E598" s="18" t="s">
        <v>184</v>
      </c>
      <c r="F598" s="19">
        <v>0</v>
      </c>
      <c r="G598" s="19">
        <v>4000</v>
      </c>
      <c r="H598" s="19">
        <v>0</v>
      </c>
      <c r="I598" s="19">
        <v>0</v>
      </c>
      <c r="J598" s="19">
        <v>4000</v>
      </c>
      <c r="K598" s="19">
        <v>0</v>
      </c>
      <c r="L598" t="str">
        <f>VLOOKUP(E598,PFI!A:B,2,0)</f>
        <v>recherche</v>
      </c>
    </row>
    <row r="599" spans="1:12" hidden="1">
      <c r="A599" s="18" t="s">
        <v>188</v>
      </c>
      <c r="B599" s="18" t="s">
        <v>273</v>
      </c>
      <c r="C599" s="18" t="s">
        <v>18</v>
      </c>
      <c r="D599" s="18" t="s">
        <v>31</v>
      </c>
      <c r="E599" s="18" t="s">
        <v>189</v>
      </c>
      <c r="F599" s="19">
        <v>0</v>
      </c>
      <c r="G599" s="19">
        <v>400000</v>
      </c>
      <c r="H599" s="19">
        <v>0</v>
      </c>
      <c r="I599" s="19">
        <v>0</v>
      </c>
      <c r="J599" s="19">
        <v>400000</v>
      </c>
      <c r="K599" s="19">
        <v>0</v>
      </c>
      <c r="L599" t="str">
        <f>VLOOKUP(E599,PFI!A:B,2,0)</f>
        <v>recherche</v>
      </c>
    </row>
    <row r="600" spans="1:12" hidden="1">
      <c r="A600" s="18" t="s">
        <v>199</v>
      </c>
      <c r="B600" s="18" t="s">
        <v>273</v>
      </c>
      <c r="C600" s="18" t="s">
        <v>18</v>
      </c>
      <c r="D600" s="18" t="s">
        <v>22</v>
      </c>
      <c r="E600" s="18" t="s">
        <v>202</v>
      </c>
      <c r="F600" s="19">
        <v>0</v>
      </c>
      <c r="G600" s="19">
        <v>199.19</v>
      </c>
      <c r="H600" s="19">
        <v>0</v>
      </c>
      <c r="I600" s="19">
        <v>0</v>
      </c>
      <c r="J600" s="19">
        <v>199.19</v>
      </c>
      <c r="K600" s="19">
        <v>0</v>
      </c>
      <c r="L600" t="str">
        <f>VLOOKUP(E600,PFI!A:B,2,0)</f>
        <v>recherche</v>
      </c>
    </row>
    <row r="601" spans="1:12" hidden="1">
      <c r="A601" s="18" t="s">
        <v>1729</v>
      </c>
      <c r="B601" s="18" t="s">
        <v>273</v>
      </c>
      <c r="C601" s="18" t="s">
        <v>18</v>
      </c>
      <c r="D601" s="18" t="s">
        <v>16</v>
      </c>
      <c r="E601" s="18" t="s">
        <v>18</v>
      </c>
      <c r="F601" s="19">
        <v>0</v>
      </c>
      <c r="G601" s="19">
        <v>5000</v>
      </c>
      <c r="H601" s="19">
        <v>0</v>
      </c>
      <c r="I601" s="19">
        <v>0</v>
      </c>
      <c r="J601" s="19">
        <v>0</v>
      </c>
      <c r="K601" s="19">
        <v>0</v>
      </c>
      <c r="L601" t="e">
        <f>VLOOKUP(E601,PFI!A:B,2,0)</f>
        <v>#N/A</v>
      </c>
    </row>
    <row r="602" spans="1:12" hidden="1">
      <c r="A602" s="18" t="s">
        <v>205</v>
      </c>
      <c r="B602" s="18" t="s">
        <v>273</v>
      </c>
      <c r="C602" s="18" t="s">
        <v>18</v>
      </c>
      <c r="D602" s="18" t="s">
        <v>31</v>
      </c>
      <c r="E602" s="18" t="s">
        <v>207</v>
      </c>
      <c r="F602" s="19">
        <v>0</v>
      </c>
      <c r="G602" s="19">
        <v>3474.39</v>
      </c>
      <c r="H602" s="19">
        <v>0</v>
      </c>
      <c r="I602" s="19">
        <v>0</v>
      </c>
      <c r="J602" s="19">
        <v>3474.39</v>
      </c>
      <c r="K602" s="19">
        <v>0</v>
      </c>
      <c r="L602" t="str">
        <f>VLOOKUP(E602,PFI!A:B,2,0)</f>
        <v>recherche</v>
      </c>
    </row>
    <row r="603" spans="1:12" hidden="1">
      <c r="A603" s="18" t="s">
        <v>42</v>
      </c>
      <c r="B603" s="18" t="s">
        <v>273</v>
      </c>
      <c r="C603" s="18" t="s">
        <v>18</v>
      </c>
      <c r="D603" s="18" t="s">
        <v>16</v>
      </c>
      <c r="E603" s="18" t="s">
        <v>318</v>
      </c>
      <c r="F603" s="19">
        <v>0</v>
      </c>
      <c r="G603" s="19">
        <v>2500</v>
      </c>
      <c r="H603" s="19">
        <v>0</v>
      </c>
      <c r="I603" s="19">
        <v>0</v>
      </c>
      <c r="J603" s="19">
        <v>2500</v>
      </c>
      <c r="K603" s="19">
        <v>0</v>
      </c>
      <c r="L603" t="str">
        <f>VLOOKUP(E603,PFI!A:B,2,0)</f>
        <v>recherche</v>
      </c>
    </row>
    <row r="604" spans="1:12" hidden="1">
      <c r="A604" s="18" t="s">
        <v>42</v>
      </c>
      <c r="B604" s="18" t="s">
        <v>273</v>
      </c>
      <c r="C604" s="18" t="s">
        <v>18</v>
      </c>
      <c r="D604" s="18" t="s">
        <v>16</v>
      </c>
      <c r="E604" s="18" t="s">
        <v>904</v>
      </c>
      <c r="F604" s="19">
        <v>0</v>
      </c>
      <c r="G604" s="19">
        <v>4000</v>
      </c>
      <c r="H604" s="19">
        <v>0</v>
      </c>
      <c r="I604" s="19">
        <v>0</v>
      </c>
      <c r="J604" s="19">
        <v>4000</v>
      </c>
      <c r="K604" s="19">
        <v>0</v>
      </c>
      <c r="L604" t="str">
        <f>VLOOKUP(E604,PFI!A:B,2,0)</f>
        <v>recherche</v>
      </c>
    </row>
    <row r="605" spans="1:12" hidden="1">
      <c r="A605" s="18" t="s">
        <v>215</v>
      </c>
      <c r="B605" s="18" t="s">
        <v>273</v>
      </c>
      <c r="C605" s="18" t="s">
        <v>18</v>
      </c>
      <c r="D605" s="18" t="s">
        <v>16</v>
      </c>
      <c r="E605" s="18" t="s">
        <v>18</v>
      </c>
      <c r="F605" s="19">
        <v>0</v>
      </c>
      <c r="G605" s="19">
        <v>150000</v>
      </c>
      <c r="H605" s="19">
        <v>0</v>
      </c>
      <c r="I605" s="19">
        <v>0</v>
      </c>
      <c r="J605" s="19">
        <v>0</v>
      </c>
      <c r="K605" s="19">
        <v>0</v>
      </c>
      <c r="L605" t="e">
        <f>VLOOKUP(E605,PFI!A:B,2,0)</f>
        <v>#N/A</v>
      </c>
    </row>
    <row r="606" spans="1:12" hidden="1">
      <c r="A606" s="18" t="s">
        <v>1755</v>
      </c>
      <c r="B606" s="18" t="s">
        <v>273</v>
      </c>
      <c r="C606" s="18" t="s">
        <v>18</v>
      </c>
      <c r="D606" s="18" t="s">
        <v>57</v>
      </c>
      <c r="E606" s="18" t="s">
        <v>1398</v>
      </c>
      <c r="F606" s="19">
        <v>0</v>
      </c>
      <c r="G606" s="19">
        <v>0</v>
      </c>
      <c r="H606" s="19">
        <v>0</v>
      </c>
      <c r="I606" s="19">
        <v>0</v>
      </c>
      <c r="J606" s="19">
        <v>1692</v>
      </c>
      <c r="K606" s="19">
        <v>0</v>
      </c>
      <c r="L606" t="e">
        <f>VLOOKUP(E606,PFI!A:B,2,0)</f>
        <v>#N/A</v>
      </c>
    </row>
    <row r="607" spans="1:12" hidden="1">
      <c r="A607" s="18" t="s">
        <v>1755</v>
      </c>
      <c r="B607" s="18" t="s">
        <v>273</v>
      </c>
      <c r="C607" s="18" t="s">
        <v>18</v>
      </c>
      <c r="D607" s="18" t="s">
        <v>57</v>
      </c>
      <c r="E607" s="18" t="s">
        <v>18</v>
      </c>
      <c r="F607" s="19">
        <v>0</v>
      </c>
      <c r="G607" s="19">
        <v>0</v>
      </c>
      <c r="H607" s="19">
        <v>0</v>
      </c>
      <c r="I607" s="19">
        <v>0</v>
      </c>
      <c r="J607" s="19">
        <v>359408</v>
      </c>
      <c r="K607" s="19">
        <v>0</v>
      </c>
      <c r="L607" t="e">
        <f>VLOOKUP(E607,PFI!A:B,2,0)</f>
        <v>#N/A</v>
      </c>
    </row>
    <row r="608" spans="1:12" hidden="1">
      <c r="A608" s="18" t="s">
        <v>1755</v>
      </c>
      <c r="B608" s="18" t="s">
        <v>273</v>
      </c>
      <c r="C608" s="18" t="s">
        <v>18</v>
      </c>
      <c r="D608" s="18" t="s">
        <v>46</v>
      </c>
      <c r="E608" s="18" t="s">
        <v>1361</v>
      </c>
      <c r="F608" s="19">
        <v>0</v>
      </c>
      <c r="G608" s="19">
        <v>0</v>
      </c>
      <c r="H608" s="19">
        <v>0</v>
      </c>
      <c r="I608" s="19">
        <v>0</v>
      </c>
      <c r="J608" s="19">
        <v>4500</v>
      </c>
      <c r="K608" s="19">
        <v>0</v>
      </c>
      <c r="L608" t="e">
        <f>VLOOKUP(E608,PFI!A:B,2,0)</f>
        <v>#N/A</v>
      </c>
    </row>
    <row r="609" spans="1:12" hidden="1">
      <c r="A609" s="18" t="s">
        <v>1755</v>
      </c>
      <c r="B609" s="18" t="s">
        <v>273</v>
      </c>
      <c r="C609" s="18" t="s">
        <v>18</v>
      </c>
      <c r="D609" s="18" t="s">
        <v>46</v>
      </c>
      <c r="E609" s="18" t="s">
        <v>1419</v>
      </c>
      <c r="F609" s="19">
        <v>0</v>
      </c>
      <c r="G609" s="19">
        <v>0</v>
      </c>
      <c r="H609" s="19">
        <v>0</v>
      </c>
      <c r="I609" s="19">
        <v>0</v>
      </c>
      <c r="J609" s="19">
        <v>5632</v>
      </c>
      <c r="K609" s="19">
        <v>0</v>
      </c>
      <c r="L609" t="e">
        <f>VLOOKUP(E609,PFI!A:B,2,0)</f>
        <v>#N/A</v>
      </c>
    </row>
    <row r="610" spans="1:12" hidden="1">
      <c r="A610" s="18" t="s">
        <v>1755</v>
      </c>
      <c r="B610" s="18" t="s">
        <v>273</v>
      </c>
      <c r="C610" s="18" t="s">
        <v>18</v>
      </c>
      <c r="D610" s="18" t="s">
        <v>46</v>
      </c>
      <c r="E610" s="18" t="s">
        <v>18</v>
      </c>
      <c r="F610" s="19">
        <v>0</v>
      </c>
      <c r="G610" s="19">
        <v>0</v>
      </c>
      <c r="H610" s="19">
        <v>0</v>
      </c>
      <c r="I610" s="19">
        <v>0</v>
      </c>
      <c r="J610" s="19">
        <v>572489</v>
      </c>
      <c r="K610" s="19">
        <v>0</v>
      </c>
      <c r="L610" t="e">
        <f>VLOOKUP(E610,PFI!A:B,2,0)</f>
        <v>#N/A</v>
      </c>
    </row>
    <row r="611" spans="1:12" hidden="1">
      <c r="A611" s="18" t="s">
        <v>1755</v>
      </c>
      <c r="B611" s="18" t="s">
        <v>273</v>
      </c>
      <c r="C611" s="18" t="s">
        <v>18</v>
      </c>
      <c r="D611" s="18" t="s">
        <v>34</v>
      </c>
      <c r="E611" s="18" t="s">
        <v>18</v>
      </c>
      <c r="F611" s="19">
        <v>0</v>
      </c>
      <c r="G611" s="19">
        <v>0</v>
      </c>
      <c r="H611" s="19">
        <v>0</v>
      </c>
      <c r="I611" s="19">
        <v>0</v>
      </c>
      <c r="J611" s="19">
        <v>2000</v>
      </c>
      <c r="K611" s="19">
        <v>0</v>
      </c>
      <c r="L611" t="e">
        <f>VLOOKUP(E611,PFI!A:B,2,0)</f>
        <v>#N/A</v>
      </c>
    </row>
    <row r="612" spans="1:12" hidden="1">
      <c r="A612" s="18" t="s">
        <v>1755</v>
      </c>
      <c r="B612" s="18" t="s">
        <v>273</v>
      </c>
      <c r="C612" s="18" t="s">
        <v>18</v>
      </c>
      <c r="D612" s="18" t="s">
        <v>16</v>
      </c>
      <c r="E612" s="18" t="s">
        <v>18</v>
      </c>
      <c r="F612" s="19">
        <v>0</v>
      </c>
      <c r="G612" s="19">
        <v>0</v>
      </c>
      <c r="H612" s="19">
        <v>0</v>
      </c>
      <c r="I612" s="19">
        <v>0</v>
      </c>
      <c r="J612" s="19">
        <v>738000</v>
      </c>
      <c r="K612" s="19">
        <v>0</v>
      </c>
      <c r="L612" t="e">
        <f>VLOOKUP(E612,PFI!A:B,2,0)</f>
        <v>#N/A</v>
      </c>
    </row>
    <row r="613" spans="1:12" hidden="1">
      <c r="A613" s="18" t="s">
        <v>1755</v>
      </c>
      <c r="B613" s="18" t="s">
        <v>273</v>
      </c>
      <c r="C613" s="18" t="s">
        <v>18</v>
      </c>
      <c r="D613" s="18" t="s">
        <v>19</v>
      </c>
      <c r="E613" s="18" t="s">
        <v>18</v>
      </c>
      <c r="F613" s="19">
        <v>0</v>
      </c>
      <c r="G613" s="19">
        <v>0</v>
      </c>
      <c r="H613" s="19">
        <v>0</v>
      </c>
      <c r="I613" s="19">
        <v>0</v>
      </c>
      <c r="J613" s="19">
        <v>1708240</v>
      </c>
      <c r="K613" s="19">
        <v>0</v>
      </c>
      <c r="L613" t="e">
        <f>VLOOKUP(E613,PFI!A:B,2,0)</f>
        <v>#N/A</v>
      </c>
    </row>
    <row r="614" spans="1:12" hidden="1">
      <c r="A614" s="18" t="s">
        <v>1755</v>
      </c>
      <c r="B614" s="18" t="s">
        <v>273</v>
      </c>
      <c r="C614" s="18" t="s">
        <v>18</v>
      </c>
      <c r="D614" s="18" t="s">
        <v>13</v>
      </c>
      <c r="E614" s="18" t="s">
        <v>18</v>
      </c>
      <c r="F614" s="19">
        <v>0</v>
      </c>
      <c r="G614" s="19">
        <v>0</v>
      </c>
      <c r="H614" s="19">
        <v>0</v>
      </c>
      <c r="I614" s="19">
        <v>0</v>
      </c>
      <c r="J614" s="19">
        <v>1434811</v>
      </c>
      <c r="K614" s="19">
        <v>0</v>
      </c>
      <c r="L614" t="e">
        <f>VLOOKUP(E614,PFI!A:B,2,0)</f>
        <v>#N/A</v>
      </c>
    </row>
    <row r="615" spans="1:12" hidden="1">
      <c r="A615" s="18" t="s">
        <v>1755</v>
      </c>
      <c r="B615" s="18" t="s">
        <v>273</v>
      </c>
      <c r="C615" s="18" t="s">
        <v>18</v>
      </c>
      <c r="D615" s="18" t="s">
        <v>888</v>
      </c>
      <c r="E615" s="18" t="s">
        <v>18</v>
      </c>
      <c r="F615" s="19">
        <v>0</v>
      </c>
      <c r="G615" s="19">
        <v>0</v>
      </c>
      <c r="H615" s="19">
        <v>0</v>
      </c>
      <c r="I615" s="19">
        <v>0</v>
      </c>
      <c r="J615" s="19">
        <v>500000</v>
      </c>
      <c r="K615" s="19">
        <v>0</v>
      </c>
      <c r="L615" t="e">
        <f>VLOOKUP(E615,PFI!A:B,2,0)</f>
        <v>#N/A</v>
      </c>
    </row>
    <row r="616" spans="1:12" hidden="1">
      <c r="A616" s="18" t="s">
        <v>1529</v>
      </c>
      <c r="B616" s="18" t="s">
        <v>273</v>
      </c>
      <c r="C616" s="18" t="s">
        <v>18</v>
      </c>
      <c r="D616" s="18" t="s">
        <v>13</v>
      </c>
      <c r="E616" s="18" t="s">
        <v>18</v>
      </c>
      <c r="F616" s="19">
        <v>0</v>
      </c>
      <c r="G616" s="19">
        <v>2000</v>
      </c>
      <c r="H616" s="19">
        <v>0</v>
      </c>
      <c r="I616" s="19">
        <v>0</v>
      </c>
      <c r="J616" s="19">
        <v>0</v>
      </c>
      <c r="K616" s="19">
        <v>0</v>
      </c>
      <c r="L616" t="e">
        <f>VLOOKUP(E616,PFI!A:B,2,0)</f>
        <v>#N/A</v>
      </c>
    </row>
    <row r="617" spans="1:12" hidden="1">
      <c r="A617" s="18" t="s">
        <v>62</v>
      </c>
      <c r="B617" s="18" t="s">
        <v>273</v>
      </c>
      <c r="C617" s="18" t="s">
        <v>18</v>
      </c>
      <c r="D617" s="18" t="s">
        <v>13</v>
      </c>
      <c r="E617" s="18" t="s">
        <v>18</v>
      </c>
      <c r="F617" s="19">
        <v>0</v>
      </c>
      <c r="G617" s="19">
        <v>5000</v>
      </c>
      <c r="H617" s="19">
        <v>0</v>
      </c>
      <c r="I617" s="19">
        <v>0</v>
      </c>
      <c r="J617" s="19">
        <v>0</v>
      </c>
      <c r="K617" s="19">
        <v>0</v>
      </c>
      <c r="L617" t="e">
        <f>VLOOKUP(E617,PFI!A:B,2,0)</f>
        <v>#N/A</v>
      </c>
    </row>
    <row r="618" spans="1:12" hidden="1">
      <c r="A618" s="18" t="s">
        <v>1546</v>
      </c>
      <c r="B618" s="18" t="s">
        <v>273</v>
      </c>
      <c r="C618" s="18" t="s">
        <v>18</v>
      </c>
      <c r="D618" s="18" t="s">
        <v>46</v>
      </c>
      <c r="E618" s="18" t="s">
        <v>18</v>
      </c>
      <c r="F618" s="19">
        <v>0</v>
      </c>
      <c r="G618" s="19">
        <v>4500</v>
      </c>
      <c r="H618" s="19">
        <v>0</v>
      </c>
      <c r="I618" s="19">
        <v>0</v>
      </c>
      <c r="J618" s="19">
        <v>0</v>
      </c>
      <c r="K618" s="19">
        <v>0</v>
      </c>
      <c r="L618" t="e">
        <f>VLOOKUP(E618,PFI!A:B,2,0)</f>
        <v>#N/A</v>
      </c>
    </row>
    <row r="619" spans="1:12" hidden="1">
      <c r="A619" s="18" t="s">
        <v>996</v>
      </c>
      <c r="B619" s="18" t="s">
        <v>273</v>
      </c>
      <c r="C619" s="18" t="s">
        <v>18</v>
      </c>
      <c r="D619" s="18" t="s">
        <v>19</v>
      </c>
      <c r="E619" s="18" t="s">
        <v>18</v>
      </c>
      <c r="F619" s="19">
        <v>0</v>
      </c>
      <c r="G619" s="19">
        <v>35000</v>
      </c>
      <c r="H619" s="19">
        <v>0</v>
      </c>
      <c r="I619" s="19">
        <v>0</v>
      </c>
      <c r="J619" s="19">
        <v>0</v>
      </c>
      <c r="K619" s="19">
        <v>0</v>
      </c>
      <c r="L619" t="e">
        <f>VLOOKUP(E619,PFI!A:B,2,0)</f>
        <v>#N/A</v>
      </c>
    </row>
    <row r="620" spans="1:12" hidden="1">
      <c r="A620" s="18" t="s">
        <v>1517</v>
      </c>
      <c r="B620" s="18" t="s">
        <v>273</v>
      </c>
      <c r="C620" s="18" t="s">
        <v>18</v>
      </c>
      <c r="D620" s="18" t="s">
        <v>13</v>
      </c>
      <c r="E620" s="18" t="s">
        <v>18</v>
      </c>
      <c r="F620" s="19">
        <v>0</v>
      </c>
      <c r="G620" s="19">
        <v>15000</v>
      </c>
      <c r="H620" s="19">
        <v>0</v>
      </c>
      <c r="I620" s="19">
        <v>0</v>
      </c>
      <c r="J620" s="19">
        <v>0</v>
      </c>
      <c r="K620" s="19">
        <v>0</v>
      </c>
      <c r="L620" t="e">
        <f>VLOOKUP(E620,PFI!A:B,2,0)</f>
        <v>#N/A</v>
      </c>
    </row>
    <row r="621" spans="1:12" hidden="1">
      <c r="A621" s="18" t="s">
        <v>222</v>
      </c>
      <c r="B621" s="18" t="s">
        <v>273</v>
      </c>
      <c r="C621" s="18" t="s">
        <v>18</v>
      </c>
      <c r="D621" s="18" t="s">
        <v>46</v>
      </c>
      <c r="E621" s="18" t="s">
        <v>778</v>
      </c>
      <c r="F621" s="19">
        <v>0</v>
      </c>
      <c r="G621" s="19">
        <v>14379</v>
      </c>
      <c r="H621" s="19">
        <v>0</v>
      </c>
      <c r="I621" s="19">
        <v>0</v>
      </c>
      <c r="J621" s="19">
        <v>14379</v>
      </c>
      <c r="K621" s="19">
        <v>0</v>
      </c>
      <c r="L621" t="str">
        <f>VLOOKUP(E621,PFI!A:B,2,0)</f>
        <v>formation</v>
      </c>
    </row>
    <row r="622" spans="1:12" hidden="1">
      <c r="A622" s="18" t="s">
        <v>66</v>
      </c>
      <c r="B622" s="18" t="s">
        <v>273</v>
      </c>
      <c r="C622" s="18" t="s">
        <v>18</v>
      </c>
      <c r="D622" s="18" t="s">
        <v>13</v>
      </c>
      <c r="E622" s="18" t="s">
        <v>18</v>
      </c>
      <c r="F622" s="19">
        <v>0</v>
      </c>
      <c r="G622" s="19">
        <v>16221</v>
      </c>
      <c r="H622" s="19">
        <v>0</v>
      </c>
      <c r="I622" s="19">
        <v>0</v>
      </c>
      <c r="J622" s="19">
        <v>0</v>
      </c>
      <c r="K622" s="19">
        <v>0</v>
      </c>
      <c r="L622" t="e">
        <f>VLOOKUP(E622,PFI!A:B,2,0)</f>
        <v>#N/A</v>
      </c>
    </row>
    <row r="623" spans="1:12" hidden="1">
      <c r="A623" s="18" t="s">
        <v>324</v>
      </c>
      <c r="B623" s="18" t="s">
        <v>273</v>
      </c>
      <c r="C623" s="18" t="s">
        <v>18</v>
      </c>
      <c r="D623" s="18" t="s">
        <v>46</v>
      </c>
      <c r="E623" s="18" t="s">
        <v>767</v>
      </c>
      <c r="F623" s="19">
        <v>0</v>
      </c>
      <c r="G623" s="19">
        <v>5000</v>
      </c>
      <c r="H623" s="19">
        <v>0</v>
      </c>
      <c r="I623" s="19">
        <v>0</v>
      </c>
      <c r="J623" s="19">
        <v>5000</v>
      </c>
      <c r="K623" s="19">
        <v>0</v>
      </c>
      <c r="L623" t="str">
        <f>VLOOKUP(E623,PFI!A:B,2,0)</f>
        <v>formation</v>
      </c>
    </row>
    <row r="624" spans="1:12" hidden="1">
      <c r="A624" s="18" t="s">
        <v>1003</v>
      </c>
      <c r="B624" s="18" t="s">
        <v>273</v>
      </c>
      <c r="C624" s="18" t="s">
        <v>18</v>
      </c>
      <c r="D624" s="18" t="s">
        <v>19</v>
      </c>
      <c r="E624" s="18" t="s">
        <v>18</v>
      </c>
      <c r="F624" s="19">
        <v>0</v>
      </c>
      <c r="G624" s="19">
        <v>60000</v>
      </c>
      <c r="H624" s="19">
        <v>0</v>
      </c>
      <c r="I624" s="19">
        <v>0</v>
      </c>
      <c r="J624" s="19">
        <v>0</v>
      </c>
      <c r="K624" s="19">
        <v>0</v>
      </c>
      <c r="L624" t="e">
        <f>VLOOKUP(E624,PFI!A:B,2,0)</f>
        <v>#N/A</v>
      </c>
    </row>
    <row r="625" spans="1:12" hidden="1">
      <c r="A625" s="18" t="s">
        <v>1521</v>
      </c>
      <c r="B625" s="18" t="s">
        <v>273</v>
      </c>
      <c r="C625" s="18" t="s">
        <v>18</v>
      </c>
      <c r="D625" s="18" t="s">
        <v>13</v>
      </c>
      <c r="E625" s="18" t="s">
        <v>18</v>
      </c>
      <c r="F625" s="19">
        <v>0</v>
      </c>
      <c r="G625" s="19">
        <v>8050</v>
      </c>
      <c r="H625" s="19">
        <v>0</v>
      </c>
      <c r="I625" s="19">
        <v>0</v>
      </c>
      <c r="J625" s="19">
        <v>0</v>
      </c>
      <c r="K625" s="19">
        <v>0</v>
      </c>
      <c r="L625" t="e">
        <f>VLOOKUP(E625,PFI!A:B,2,0)</f>
        <v>#N/A</v>
      </c>
    </row>
    <row r="626" spans="1:12" hidden="1">
      <c r="A626" s="18" t="s">
        <v>226</v>
      </c>
      <c r="B626" s="18" t="s">
        <v>273</v>
      </c>
      <c r="C626" s="18" t="s">
        <v>18</v>
      </c>
      <c r="D626" s="18" t="s">
        <v>57</v>
      </c>
      <c r="E626" s="18" t="s">
        <v>18</v>
      </c>
      <c r="F626" s="19">
        <v>0</v>
      </c>
      <c r="G626" s="19">
        <v>104408</v>
      </c>
      <c r="H626" s="19">
        <v>0</v>
      </c>
      <c r="I626" s="19">
        <v>0</v>
      </c>
      <c r="J626" s="19">
        <v>0</v>
      </c>
      <c r="K626" s="19">
        <v>0</v>
      </c>
      <c r="L626" t="e">
        <f>VLOOKUP(E626,PFI!A:B,2,0)</f>
        <v>#N/A</v>
      </c>
    </row>
    <row r="627" spans="1:12" hidden="1">
      <c r="A627" s="18" t="s">
        <v>226</v>
      </c>
      <c r="B627" s="18" t="s">
        <v>273</v>
      </c>
      <c r="C627" s="18" t="s">
        <v>18</v>
      </c>
      <c r="D627" s="18" t="s">
        <v>46</v>
      </c>
      <c r="E627" s="18" t="s">
        <v>768</v>
      </c>
      <c r="F627" s="19">
        <v>0</v>
      </c>
      <c r="G627" s="19">
        <v>100000</v>
      </c>
      <c r="H627" s="19">
        <v>0</v>
      </c>
      <c r="I627" s="19">
        <v>0</v>
      </c>
      <c r="J627" s="19">
        <v>100000</v>
      </c>
      <c r="K627" s="19">
        <v>0</v>
      </c>
      <c r="L627" t="str">
        <f>VLOOKUP(E627,PFI!A:B,2,0)</f>
        <v>formation</v>
      </c>
    </row>
    <row r="628" spans="1:12" hidden="1">
      <c r="A628" s="18" t="s">
        <v>226</v>
      </c>
      <c r="B628" s="18" t="s">
        <v>273</v>
      </c>
      <c r="C628" s="18" t="s">
        <v>18</v>
      </c>
      <c r="D628" s="18" t="s">
        <v>46</v>
      </c>
      <c r="E628" s="18" t="s">
        <v>18</v>
      </c>
      <c r="F628" s="19">
        <v>0</v>
      </c>
      <c r="G628" s="19">
        <v>125494</v>
      </c>
      <c r="H628" s="19">
        <v>0</v>
      </c>
      <c r="I628" s="19">
        <v>0</v>
      </c>
      <c r="J628" s="19">
        <v>0</v>
      </c>
      <c r="K628" s="19">
        <v>0</v>
      </c>
      <c r="L628" t="e">
        <f>VLOOKUP(E628,PFI!A:B,2,0)</f>
        <v>#N/A</v>
      </c>
    </row>
    <row r="629" spans="1:12" hidden="1">
      <c r="A629" s="18" t="s">
        <v>1588</v>
      </c>
      <c r="B629" s="18" t="s">
        <v>273</v>
      </c>
      <c r="C629" s="18" t="s">
        <v>18</v>
      </c>
      <c r="D629" s="18" t="s">
        <v>46</v>
      </c>
      <c r="E629" s="18" t="s">
        <v>18</v>
      </c>
      <c r="F629" s="19">
        <v>0</v>
      </c>
      <c r="G629" s="19">
        <v>20000</v>
      </c>
      <c r="H629" s="19">
        <v>0</v>
      </c>
      <c r="I629" s="19">
        <v>0</v>
      </c>
      <c r="J629" s="19">
        <v>0</v>
      </c>
      <c r="K629" s="19">
        <v>0</v>
      </c>
      <c r="L629" t="e">
        <f>VLOOKUP(E629,PFI!A:B,2,0)</f>
        <v>#N/A</v>
      </c>
    </row>
    <row r="630" spans="1:12" hidden="1">
      <c r="A630" s="18" t="s">
        <v>228</v>
      </c>
      <c r="B630" s="18" t="s">
        <v>273</v>
      </c>
      <c r="C630" s="18" t="s">
        <v>18</v>
      </c>
      <c r="D630" s="18" t="s">
        <v>46</v>
      </c>
      <c r="E630" s="18" t="s">
        <v>769</v>
      </c>
      <c r="F630" s="19">
        <v>0</v>
      </c>
      <c r="G630" s="19">
        <v>130000</v>
      </c>
      <c r="H630" s="19">
        <v>0</v>
      </c>
      <c r="I630" s="19">
        <v>0</v>
      </c>
      <c r="J630" s="19">
        <v>130000</v>
      </c>
      <c r="K630" s="19">
        <v>0</v>
      </c>
      <c r="L630" t="str">
        <f>VLOOKUP(E630,PFI!A:B,2,0)</f>
        <v>formation</v>
      </c>
    </row>
    <row r="631" spans="1:12" hidden="1">
      <c r="A631" s="18" t="s">
        <v>228</v>
      </c>
      <c r="B631" s="18" t="s">
        <v>273</v>
      </c>
      <c r="C631" s="18" t="s">
        <v>18</v>
      </c>
      <c r="D631" s="18" t="s">
        <v>46</v>
      </c>
      <c r="E631" s="18" t="s">
        <v>18</v>
      </c>
      <c r="F631" s="19">
        <v>0</v>
      </c>
      <c r="G631" s="19">
        <v>20000</v>
      </c>
      <c r="H631" s="19">
        <v>0</v>
      </c>
      <c r="I631" s="19">
        <v>0</v>
      </c>
      <c r="J631" s="19">
        <v>0</v>
      </c>
      <c r="K631" s="19">
        <v>0</v>
      </c>
      <c r="L631" t="e">
        <f>VLOOKUP(E631,PFI!A:B,2,0)</f>
        <v>#N/A</v>
      </c>
    </row>
    <row r="632" spans="1:12" hidden="1">
      <c r="A632" s="18" t="s">
        <v>229</v>
      </c>
      <c r="B632" s="18" t="s">
        <v>273</v>
      </c>
      <c r="C632" s="18" t="s">
        <v>18</v>
      </c>
      <c r="D632" s="18" t="s">
        <v>46</v>
      </c>
      <c r="E632" s="18" t="s">
        <v>18</v>
      </c>
      <c r="F632" s="19">
        <v>0</v>
      </c>
      <c r="G632" s="19">
        <v>3500</v>
      </c>
      <c r="H632" s="19">
        <v>0</v>
      </c>
      <c r="I632" s="19">
        <v>0</v>
      </c>
      <c r="J632" s="19">
        <v>0</v>
      </c>
      <c r="K632" s="19">
        <v>0</v>
      </c>
      <c r="L632" t="e">
        <f>VLOOKUP(E632,PFI!A:B,2,0)</f>
        <v>#N/A</v>
      </c>
    </row>
    <row r="633" spans="1:12" hidden="1">
      <c r="A633" s="18" t="s">
        <v>230</v>
      </c>
      <c r="B633" s="18" t="s">
        <v>273</v>
      </c>
      <c r="C633" s="18" t="s">
        <v>18</v>
      </c>
      <c r="D633" s="18" t="s">
        <v>46</v>
      </c>
      <c r="E633" s="18" t="s">
        <v>18</v>
      </c>
      <c r="F633" s="19">
        <v>0</v>
      </c>
      <c r="G633" s="19">
        <v>7500</v>
      </c>
      <c r="H633" s="19">
        <v>0</v>
      </c>
      <c r="I633" s="19">
        <v>0</v>
      </c>
      <c r="J633" s="19">
        <v>0</v>
      </c>
      <c r="K633" s="19">
        <v>0</v>
      </c>
      <c r="L633" t="e">
        <f>VLOOKUP(E633,PFI!A:B,2,0)</f>
        <v>#N/A</v>
      </c>
    </row>
    <row r="634" spans="1:12" hidden="1">
      <c r="A634" s="18" t="s">
        <v>1595</v>
      </c>
      <c r="B634" s="18" t="s">
        <v>273</v>
      </c>
      <c r="C634" s="18" t="s">
        <v>18</v>
      </c>
      <c r="D634" s="18" t="s">
        <v>46</v>
      </c>
      <c r="E634" s="18" t="s">
        <v>18</v>
      </c>
      <c r="F634" s="19">
        <v>0</v>
      </c>
      <c r="G634" s="19">
        <v>6000</v>
      </c>
      <c r="H634" s="19">
        <v>0</v>
      </c>
      <c r="I634" s="19">
        <v>0</v>
      </c>
      <c r="J634" s="19">
        <v>0</v>
      </c>
      <c r="K634" s="19">
        <v>0</v>
      </c>
      <c r="L634" t="e">
        <f>VLOOKUP(E634,PFI!A:B,2,0)</f>
        <v>#N/A</v>
      </c>
    </row>
    <row r="635" spans="1:12" hidden="1">
      <c r="A635" s="18" t="s">
        <v>1594</v>
      </c>
      <c r="B635" s="18" t="s">
        <v>273</v>
      </c>
      <c r="C635" s="18" t="s">
        <v>18</v>
      </c>
      <c r="D635" s="18" t="s">
        <v>46</v>
      </c>
      <c r="E635" s="18" t="s">
        <v>18</v>
      </c>
      <c r="F635" s="19">
        <v>0</v>
      </c>
      <c r="G635" s="19">
        <v>7995</v>
      </c>
      <c r="H635" s="19">
        <v>0</v>
      </c>
      <c r="I635" s="19">
        <v>0</v>
      </c>
      <c r="J635" s="19">
        <v>0</v>
      </c>
      <c r="K635" s="19">
        <v>0</v>
      </c>
      <c r="L635" t="e">
        <f>VLOOKUP(E635,PFI!A:B,2,0)</f>
        <v>#N/A</v>
      </c>
    </row>
    <row r="636" spans="1:12" hidden="1">
      <c r="A636" s="18" t="s">
        <v>74</v>
      </c>
      <c r="B636" s="18" t="s">
        <v>273</v>
      </c>
      <c r="C636" s="18" t="s">
        <v>18</v>
      </c>
      <c r="D636" s="18" t="s">
        <v>13</v>
      </c>
      <c r="E636" s="18" t="s">
        <v>18</v>
      </c>
      <c r="F636" s="19">
        <v>0</v>
      </c>
      <c r="G636" s="19">
        <v>22576</v>
      </c>
      <c r="H636" s="19">
        <v>0</v>
      </c>
      <c r="I636" s="19">
        <v>0</v>
      </c>
      <c r="J636" s="19">
        <v>0</v>
      </c>
      <c r="K636" s="19">
        <v>0</v>
      </c>
      <c r="L636" t="e">
        <f>VLOOKUP(E636,PFI!A:B,2,0)</f>
        <v>#N/A</v>
      </c>
    </row>
    <row r="637" spans="1:12" hidden="1">
      <c r="A637" s="18" t="s">
        <v>1601</v>
      </c>
      <c r="B637" s="18" t="s">
        <v>273</v>
      </c>
      <c r="C637" s="18" t="s">
        <v>18</v>
      </c>
      <c r="D637" s="18" t="s">
        <v>13</v>
      </c>
      <c r="E637" s="18" t="s">
        <v>18</v>
      </c>
      <c r="F637" s="19">
        <v>0</v>
      </c>
      <c r="G637" s="19">
        <v>300000</v>
      </c>
      <c r="H637" s="19">
        <v>0</v>
      </c>
      <c r="I637" s="19">
        <v>0</v>
      </c>
      <c r="J637" s="19">
        <v>0</v>
      </c>
      <c r="K637" s="19">
        <v>0</v>
      </c>
      <c r="L637" t="e">
        <f>VLOOKUP(E637,PFI!A:B,2,0)</f>
        <v>#N/A</v>
      </c>
    </row>
    <row r="638" spans="1:12" hidden="1">
      <c r="A638" s="18" t="s">
        <v>1618</v>
      </c>
      <c r="B638" s="18" t="s">
        <v>273</v>
      </c>
      <c r="C638" s="18" t="s">
        <v>18</v>
      </c>
      <c r="D638" s="18" t="s">
        <v>57</v>
      </c>
      <c r="E638" s="18" t="s">
        <v>18</v>
      </c>
      <c r="F638" s="19">
        <v>0</v>
      </c>
      <c r="G638" s="19">
        <v>250000</v>
      </c>
      <c r="H638" s="19">
        <v>0</v>
      </c>
      <c r="I638" s="19">
        <v>0</v>
      </c>
      <c r="J638" s="19">
        <v>0</v>
      </c>
      <c r="K638" s="19">
        <v>0</v>
      </c>
      <c r="L638" t="e">
        <f>VLOOKUP(E638,PFI!A:B,2,0)</f>
        <v>#N/A</v>
      </c>
    </row>
    <row r="639" spans="1:12" hidden="1">
      <c r="A639" s="18" t="s">
        <v>1427</v>
      </c>
      <c r="B639" s="18" t="s">
        <v>273</v>
      </c>
      <c r="C639" s="18" t="s">
        <v>18</v>
      </c>
      <c r="D639" s="18" t="s">
        <v>57</v>
      </c>
      <c r="E639" s="18" t="s">
        <v>18</v>
      </c>
      <c r="F639" s="19">
        <v>0</v>
      </c>
      <c r="G639" s="19">
        <v>5000</v>
      </c>
      <c r="H639" s="19">
        <v>0</v>
      </c>
      <c r="I639" s="19">
        <v>0</v>
      </c>
      <c r="J639" s="19">
        <v>0</v>
      </c>
      <c r="K639" s="19">
        <v>0</v>
      </c>
      <c r="L639" t="e">
        <f>VLOOKUP(E639,PFI!A:B,2,0)</f>
        <v>#N/A</v>
      </c>
    </row>
    <row r="640" spans="1:12" hidden="1">
      <c r="A640" s="18" t="s">
        <v>1751</v>
      </c>
      <c r="B640" s="18" t="s">
        <v>273</v>
      </c>
      <c r="C640" s="18" t="s">
        <v>18</v>
      </c>
      <c r="D640" s="18" t="s">
        <v>34</v>
      </c>
      <c r="E640" s="18" t="s">
        <v>18</v>
      </c>
      <c r="F640" s="19">
        <v>0</v>
      </c>
      <c r="G640" s="19">
        <v>2000</v>
      </c>
      <c r="H640" s="19">
        <v>0</v>
      </c>
      <c r="I640" s="19">
        <v>0</v>
      </c>
      <c r="J640" s="19">
        <v>0</v>
      </c>
      <c r="K640" s="19">
        <v>0</v>
      </c>
      <c r="L640" t="e">
        <f>VLOOKUP(E640,PFI!A:B,2,0)</f>
        <v>#N/A</v>
      </c>
    </row>
    <row r="641" spans="1:12" hidden="1">
      <c r="A641" s="18" t="s">
        <v>1548</v>
      </c>
      <c r="B641" s="18" t="s">
        <v>273</v>
      </c>
      <c r="C641" s="18" t="s">
        <v>18</v>
      </c>
      <c r="D641" s="18" t="s">
        <v>46</v>
      </c>
      <c r="E641" s="18" t="s">
        <v>1361</v>
      </c>
      <c r="F641" s="19">
        <v>0</v>
      </c>
      <c r="G641" s="19">
        <v>4500</v>
      </c>
      <c r="H641" s="19">
        <v>0</v>
      </c>
      <c r="I641" s="19">
        <v>0</v>
      </c>
      <c r="J641" s="19">
        <v>0</v>
      </c>
      <c r="K641" s="19">
        <v>0</v>
      </c>
      <c r="L641" t="e">
        <f>VLOOKUP(E641,PFI!A:B,2,0)</f>
        <v>#N/A</v>
      </c>
    </row>
    <row r="642" spans="1:12" hidden="1">
      <c r="A642" s="18" t="s">
        <v>1596</v>
      </c>
      <c r="B642" s="18" t="s">
        <v>273</v>
      </c>
      <c r="C642" s="18" t="s">
        <v>18</v>
      </c>
      <c r="D642" s="18" t="s">
        <v>57</v>
      </c>
      <c r="E642" s="18" t="s">
        <v>1398</v>
      </c>
      <c r="F642" s="19">
        <v>0</v>
      </c>
      <c r="G642" s="19">
        <v>1692</v>
      </c>
      <c r="H642" s="19">
        <v>0</v>
      </c>
      <c r="I642" s="19">
        <v>0</v>
      </c>
      <c r="J642" s="19">
        <v>0</v>
      </c>
      <c r="K642" s="19">
        <v>0</v>
      </c>
      <c r="L642" t="e">
        <f>VLOOKUP(E642,PFI!A:B,2,0)</f>
        <v>#N/A</v>
      </c>
    </row>
    <row r="643" spans="1:12" hidden="1">
      <c r="A643" s="18" t="s">
        <v>1433</v>
      </c>
      <c r="B643" s="18" t="s">
        <v>273</v>
      </c>
      <c r="C643" s="18" t="s">
        <v>18</v>
      </c>
      <c r="D643" s="18" t="s">
        <v>46</v>
      </c>
      <c r="E643" s="18" t="s">
        <v>18</v>
      </c>
      <c r="F643" s="19">
        <v>0</v>
      </c>
      <c r="G643" s="19">
        <v>60000</v>
      </c>
      <c r="H643" s="19">
        <v>0</v>
      </c>
      <c r="I643" s="19">
        <v>0</v>
      </c>
      <c r="J643" s="19">
        <v>0</v>
      </c>
      <c r="K643" s="19">
        <v>0</v>
      </c>
      <c r="L643" t="e">
        <f>VLOOKUP(E643,PFI!A:B,2,0)</f>
        <v>#N/A</v>
      </c>
    </row>
    <row r="644" spans="1:12" hidden="1">
      <c r="A644" s="18" t="s">
        <v>1641</v>
      </c>
      <c r="B644" s="18" t="s">
        <v>273</v>
      </c>
      <c r="C644" s="18" t="s">
        <v>18</v>
      </c>
      <c r="D644" s="18" t="s">
        <v>46</v>
      </c>
      <c r="E644" s="18" t="s">
        <v>1419</v>
      </c>
      <c r="F644" s="19">
        <v>0</v>
      </c>
      <c r="G644" s="19">
        <v>5632</v>
      </c>
      <c r="H644" s="19">
        <v>0</v>
      </c>
      <c r="I644" s="19">
        <v>0</v>
      </c>
      <c r="J644" s="19">
        <v>0</v>
      </c>
      <c r="K644" s="19">
        <v>0</v>
      </c>
      <c r="L644" t="e">
        <f>VLOOKUP(E644,PFI!A:B,2,0)</f>
        <v>#N/A</v>
      </c>
    </row>
    <row r="645" spans="1:12" hidden="1">
      <c r="A645" s="18" t="s">
        <v>1628</v>
      </c>
      <c r="B645" s="18" t="s">
        <v>273</v>
      </c>
      <c r="C645" s="18" t="s">
        <v>18</v>
      </c>
      <c r="D645" s="18" t="s">
        <v>46</v>
      </c>
      <c r="E645" s="18" t="s">
        <v>18</v>
      </c>
      <c r="F645" s="19">
        <v>0</v>
      </c>
      <c r="G645" s="19">
        <v>290000</v>
      </c>
      <c r="H645" s="19">
        <v>0</v>
      </c>
      <c r="I645" s="19">
        <v>0</v>
      </c>
      <c r="J645" s="19">
        <v>0</v>
      </c>
      <c r="K645" s="19">
        <v>0</v>
      </c>
      <c r="L645" t="e">
        <f>VLOOKUP(E645,PFI!A:B,2,0)</f>
        <v>#N/A</v>
      </c>
    </row>
    <row r="646" spans="1:12" hidden="1">
      <c r="A646" s="18" t="s">
        <v>1627</v>
      </c>
      <c r="B646" s="18" t="s">
        <v>273</v>
      </c>
      <c r="C646" s="18" t="s">
        <v>18</v>
      </c>
      <c r="D646" s="18" t="s">
        <v>46</v>
      </c>
      <c r="E646" s="18" t="s">
        <v>18</v>
      </c>
      <c r="F646" s="19">
        <v>0</v>
      </c>
      <c r="G646" s="19">
        <v>5000</v>
      </c>
      <c r="H646" s="19">
        <v>0</v>
      </c>
      <c r="I646" s="19">
        <v>0</v>
      </c>
      <c r="J646" s="19">
        <v>0</v>
      </c>
      <c r="K646" s="19">
        <v>0</v>
      </c>
      <c r="L646" t="e">
        <f>VLOOKUP(E646,PFI!A:B,2,0)</f>
        <v>#N/A</v>
      </c>
    </row>
    <row r="647" spans="1:12" hidden="1">
      <c r="A647" s="18" t="s">
        <v>1630</v>
      </c>
      <c r="B647" s="18" t="s">
        <v>273</v>
      </c>
      <c r="C647" s="18" t="s">
        <v>18</v>
      </c>
      <c r="D647" s="18" t="s">
        <v>13</v>
      </c>
      <c r="E647" s="18" t="s">
        <v>18</v>
      </c>
      <c r="F647" s="19">
        <v>0</v>
      </c>
      <c r="G647" s="19">
        <v>5000</v>
      </c>
      <c r="H647" s="19">
        <v>0</v>
      </c>
      <c r="I647" s="19">
        <v>0</v>
      </c>
      <c r="J647" s="19">
        <v>0</v>
      </c>
      <c r="K647" s="19">
        <v>0</v>
      </c>
      <c r="L647" t="e">
        <f>VLOOKUP(E647,PFI!A:B,2,0)</f>
        <v>#N/A</v>
      </c>
    </row>
    <row r="648" spans="1:12" hidden="1">
      <c r="A648" s="18" t="s">
        <v>1045</v>
      </c>
      <c r="B648" s="18" t="s">
        <v>273</v>
      </c>
      <c r="C648" s="18" t="s">
        <v>18</v>
      </c>
      <c r="D648" s="18" t="s">
        <v>19</v>
      </c>
      <c r="E648" s="18" t="s">
        <v>18</v>
      </c>
      <c r="F648" s="19">
        <v>0</v>
      </c>
      <c r="G648" s="19">
        <v>7240</v>
      </c>
      <c r="H648" s="19">
        <v>0</v>
      </c>
      <c r="I648" s="19">
        <v>0</v>
      </c>
      <c r="J648" s="19">
        <v>0</v>
      </c>
      <c r="K648" s="19">
        <v>0</v>
      </c>
      <c r="L648" t="e">
        <f>VLOOKUP(E648,PFI!A:B,2,0)</f>
        <v>#N/A</v>
      </c>
    </row>
    <row r="649" spans="1:12" hidden="1">
      <c r="A649" s="18" t="s">
        <v>1756</v>
      </c>
      <c r="B649" s="18" t="s">
        <v>273</v>
      </c>
      <c r="C649" s="18" t="s">
        <v>18</v>
      </c>
      <c r="D649" s="18" t="s">
        <v>13</v>
      </c>
      <c r="E649" s="18" t="s">
        <v>18</v>
      </c>
      <c r="F649" s="19">
        <v>0</v>
      </c>
      <c r="G649" s="19">
        <v>10964</v>
      </c>
      <c r="H649" s="19">
        <v>0</v>
      </c>
      <c r="I649" s="19">
        <v>0</v>
      </c>
      <c r="J649" s="19">
        <v>0</v>
      </c>
      <c r="K649" s="19">
        <v>0</v>
      </c>
      <c r="L649" t="e">
        <f>VLOOKUP(E649,PFI!A:B,2,0)</f>
        <v>#N/A</v>
      </c>
    </row>
    <row r="650" spans="1:12" hidden="1">
      <c r="A650" s="18" t="s">
        <v>1023</v>
      </c>
      <c r="B650" s="18" t="s">
        <v>273</v>
      </c>
      <c r="C650" s="18" t="s">
        <v>18</v>
      </c>
      <c r="D650" s="18" t="s">
        <v>19</v>
      </c>
      <c r="E650" s="18" t="s">
        <v>18</v>
      </c>
      <c r="F650" s="19">
        <v>0</v>
      </c>
      <c r="G650" s="19">
        <v>60000</v>
      </c>
      <c r="H650" s="19">
        <v>0</v>
      </c>
      <c r="I650" s="19">
        <v>0</v>
      </c>
      <c r="J650" s="19">
        <v>0</v>
      </c>
      <c r="K650" s="19">
        <v>0</v>
      </c>
      <c r="L650" t="e">
        <f>VLOOKUP(E650,PFI!A:B,2,0)</f>
        <v>#N/A</v>
      </c>
    </row>
    <row r="651" spans="1:12" hidden="1">
      <c r="A651" s="18" t="s">
        <v>1684</v>
      </c>
      <c r="B651" s="18" t="s">
        <v>273</v>
      </c>
      <c r="C651" s="18" t="s">
        <v>18</v>
      </c>
      <c r="D651" s="18" t="s">
        <v>19</v>
      </c>
      <c r="E651" s="18" t="s">
        <v>18</v>
      </c>
      <c r="F651" s="19">
        <v>0</v>
      </c>
      <c r="G651" s="19">
        <v>500000</v>
      </c>
      <c r="H651" s="19">
        <v>0</v>
      </c>
      <c r="I651" s="19">
        <v>0</v>
      </c>
      <c r="J651" s="19">
        <v>0</v>
      </c>
      <c r="K651" s="19">
        <v>0</v>
      </c>
      <c r="L651" t="e">
        <f>VLOOKUP(E651,PFI!A:B,2,0)</f>
        <v>#N/A</v>
      </c>
    </row>
    <row r="652" spans="1:12" hidden="1">
      <c r="A652" s="18" t="s">
        <v>246</v>
      </c>
      <c r="B652" s="18" t="s">
        <v>273</v>
      </c>
      <c r="C652" s="18" t="s">
        <v>18</v>
      </c>
      <c r="D652" s="18" t="s">
        <v>19</v>
      </c>
      <c r="E652" s="18" t="s">
        <v>18</v>
      </c>
      <c r="F652" s="19">
        <v>0</v>
      </c>
      <c r="G652" s="19">
        <v>700000</v>
      </c>
      <c r="H652" s="19">
        <v>0</v>
      </c>
      <c r="I652" s="19">
        <v>0</v>
      </c>
      <c r="J652" s="19">
        <v>0</v>
      </c>
      <c r="K652" s="19">
        <v>0</v>
      </c>
      <c r="L652" t="e">
        <f>VLOOKUP(E652,PFI!A:B,2,0)</f>
        <v>#N/A</v>
      </c>
    </row>
    <row r="653" spans="1:12" hidden="1">
      <c r="A653" s="18" t="s">
        <v>1757</v>
      </c>
      <c r="B653" s="18" t="s">
        <v>273</v>
      </c>
      <c r="C653" s="18" t="s">
        <v>18</v>
      </c>
      <c r="D653" s="18" t="s">
        <v>888</v>
      </c>
      <c r="E653" s="18" t="s">
        <v>18</v>
      </c>
      <c r="F653" s="19">
        <v>0</v>
      </c>
      <c r="G653" s="19">
        <v>500000</v>
      </c>
      <c r="H653" s="19">
        <v>0</v>
      </c>
      <c r="I653" s="19">
        <v>0</v>
      </c>
      <c r="J653" s="19">
        <v>0</v>
      </c>
      <c r="K653" s="19">
        <v>0</v>
      </c>
      <c r="L653" t="e">
        <f>VLOOKUP(E653,PFI!A:B,2,0)</f>
        <v>#N/A</v>
      </c>
    </row>
    <row r="654" spans="1:12" hidden="1">
      <c r="A654" s="18" t="s">
        <v>98</v>
      </c>
      <c r="B654" s="18" t="s">
        <v>273</v>
      </c>
      <c r="C654" s="18" t="s">
        <v>18</v>
      </c>
      <c r="D654" s="18" t="s">
        <v>16</v>
      </c>
      <c r="E654" s="18" t="s">
        <v>18</v>
      </c>
      <c r="F654" s="19">
        <v>0</v>
      </c>
      <c r="G654" s="19">
        <v>3000</v>
      </c>
      <c r="H654" s="19">
        <v>0</v>
      </c>
      <c r="I654" s="19">
        <v>0</v>
      </c>
      <c r="J654" s="19">
        <v>0</v>
      </c>
      <c r="K654" s="19">
        <v>0</v>
      </c>
      <c r="L654" t="e">
        <f>VLOOKUP(E654,PFI!A:B,2,0)</f>
        <v>#N/A</v>
      </c>
    </row>
    <row r="655" spans="1:12" hidden="1">
      <c r="A655" s="18" t="s">
        <v>1525</v>
      </c>
      <c r="B655" s="18" t="s">
        <v>273</v>
      </c>
      <c r="C655" s="18" t="s">
        <v>18</v>
      </c>
      <c r="D655" s="18" t="s">
        <v>19</v>
      </c>
      <c r="E655" s="18" t="s">
        <v>18</v>
      </c>
      <c r="F655" s="19">
        <v>0</v>
      </c>
      <c r="G655" s="19">
        <v>10000</v>
      </c>
      <c r="H655" s="19">
        <v>0</v>
      </c>
      <c r="I655" s="19">
        <v>0</v>
      </c>
      <c r="J655" s="19">
        <v>0</v>
      </c>
      <c r="K655" s="19">
        <v>0</v>
      </c>
      <c r="L655" t="e">
        <f>VLOOKUP(E655,PFI!A:B,2,0)</f>
        <v>#N/A</v>
      </c>
    </row>
    <row r="656" spans="1:12" hidden="1">
      <c r="A656" s="18" t="s">
        <v>1528</v>
      </c>
      <c r="B656" s="18" t="s">
        <v>273</v>
      </c>
      <c r="C656" s="18" t="s">
        <v>18</v>
      </c>
      <c r="D656" s="18" t="s">
        <v>13</v>
      </c>
      <c r="E656" s="18" t="s">
        <v>18</v>
      </c>
      <c r="F656" s="19">
        <v>0</v>
      </c>
      <c r="G656" s="19">
        <v>10000</v>
      </c>
      <c r="H656" s="19">
        <v>0</v>
      </c>
      <c r="I656" s="19">
        <v>0</v>
      </c>
      <c r="J656" s="19">
        <v>0</v>
      </c>
      <c r="K656" s="19">
        <v>0</v>
      </c>
      <c r="L656" t="e">
        <f>VLOOKUP(E656,PFI!A:B,2,0)</f>
        <v>#N/A</v>
      </c>
    </row>
    <row r="657" spans="1:12" hidden="1">
      <c r="A657" s="18" t="s">
        <v>251</v>
      </c>
      <c r="B657" s="18" t="s">
        <v>273</v>
      </c>
      <c r="C657" s="18" t="s">
        <v>18</v>
      </c>
      <c r="D657" s="18" t="s">
        <v>13</v>
      </c>
      <c r="E657" s="18" t="s">
        <v>18</v>
      </c>
      <c r="F657" s="19">
        <v>0</v>
      </c>
      <c r="G657" s="19">
        <v>15000</v>
      </c>
      <c r="H657" s="19">
        <v>0</v>
      </c>
      <c r="I657" s="19">
        <v>0</v>
      </c>
      <c r="J657" s="19">
        <v>0</v>
      </c>
      <c r="K657" s="19">
        <v>0</v>
      </c>
      <c r="L657" t="e">
        <f>VLOOKUP(E657,PFI!A:B,2,0)</f>
        <v>#N/A</v>
      </c>
    </row>
    <row r="658" spans="1:12" hidden="1">
      <c r="A658" s="18" t="s">
        <v>1646</v>
      </c>
      <c r="B658" s="18" t="s">
        <v>273</v>
      </c>
      <c r="C658" s="18" t="s">
        <v>18</v>
      </c>
      <c r="D658" s="18" t="s">
        <v>13</v>
      </c>
      <c r="E658" s="18" t="s">
        <v>18</v>
      </c>
      <c r="F658" s="19">
        <v>0</v>
      </c>
      <c r="G658" s="19">
        <v>15000</v>
      </c>
      <c r="H658" s="19">
        <v>0</v>
      </c>
      <c r="I658" s="19">
        <v>0</v>
      </c>
      <c r="J658" s="19">
        <v>0</v>
      </c>
      <c r="K658" s="19">
        <v>0</v>
      </c>
      <c r="L658" t="e">
        <f>VLOOKUP(E658,PFI!A:B,2,0)</f>
        <v>#N/A</v>
      </c>
    </row>
    <row r="659" spans="1:12" hidden="1">
      <c r="A659" s="18" t="s">
        <v>1036</v>
      </c>
      <c r="B659" s="18" t="s">
        <v>273</v>
      </c>
      <c r="C659" s="18" t="s">
        <v>18</v>
      </c>
      <c r="D659" s="18" t="s">
        <v>19</v>
      </c>
      <c r="E659" s="18" t="s">
        <v>18</v>
      </c>
      <c r="F659" s="19">
        <v>0</v>
      </c>
      <c r="G659" s="19">
        <v>30000</v>
      </c>
      <c r="H659" s="19">
        <v>0</v>
      </c>
      <c r="I659" s="19">
        <v>0</v>
      </c>
      <c r="J659" s="19">
        <v>0</v>
      </c>
      <c r="K659" s="19">
        <v>0</v>
      </c>
      <c r="L659" t="e">
        <f>VLOOKUP(E659,PFI!A:B,2,0)</f>
        <v>#N/A</v>
      </c>
    </row>
    <row r="660" spans="1:12" hidden="1">
      <c r="A660" s="18" t="s">
        <v>1652</v>
      </c>
      <c r="B660" s="18" t="s">
        <v>273</v>
      </c>
      <c r="C660" s="18" t="s">
        <v>18</v>
      </c>
      <c r="D660" s="18" t="s">
        <v>46</v>
      </c>
      <c r="E660" s="18" t="s">
        <v>18</v>
      </c>
      <c r="F660" s="19">
        <v>0</v>
      </c>
      <c r="G660" s="19">
        <v>2500</v>
      </c>
      <c r="H660" s="19">
        <v>0</v>
      </c>
      <c r="I660" s="19">
        <v>0</v>
      </c>
      <c r="J660" s="19">
        <v>0</v>
      </c>
      <c r="K660" s="19">
        <v>0</v>
      </c>
      <c r="L660" t="e">
        <f>VLOOKUP(E660,PFI!A:B,2,0)</f>
        <v>#N/A</v>
      </c>
    </row>
    <row r="661" spans="1:12" hidden="1">
      <c r="A661" s="18" t="s">
        <v>1655</v>
      </c>
      <c r="B661" s="18" t="s">
        <v>273</v>
      </c>
      <c r="C661" s="18" t="s">
        <v>18</v>
      </c>
      <c r="D661" s="18" t="s">
        <v>46</v>
      </c>
      <c r="E661" s="18" t="s">
        <v>18</v>
      </c>
      <c r="F661" s="19">
        <v>0</v>
      </c>
      <c r="G661" s="19">
        <v>2500</v>
      </c>
      <c r="H661" s="19">
        <v>0</v>
      </c>
      <c r="I661" s="19">
        <v>0</v>
      </c>
      <c r="J661" s="19">
        <v>0</v>
      </c>
      <c r="K661" s="19">
        <v>0</v>
      </c>
      <c r="L661" t="e">
        <f>VLOOKUP(E661,PFI!A:B,2,0)</f>
        <v>#N/A</v>
      </c>
    </row>
    <row r="662" spans="1:12" hidden="1">
      <c r="A662" s="18" t="s">
        <v>1648</v>
      </c>
      <c r="B662" s="18" t="s">
        <v>273</v>
      </c>
      <c r="C662" s="18" t="s">
        <v>18</v>
      </c>
      <c r="D662" s="18" t="s">
        <v>46</v>
      </c>
      <c r="E662" s="18" t="s">
        <v>18</v>
      </c>
      <c r="F662" s="19">
        <v>0</v>
      </c>
      <c r="G662" s="19">
        <v>10000</v>
      </c>
      <c r="H662" s="19">
        <v>0</v>
      </c>
      <c r="I662" s="19">
        <v>0</v>
      </c>
      <c r="J662" s="19">
        <v>0</v>
      </c>
      <c r="K662" s="19">
        <v>0</v>
      </c>
      <c r="L662" t="e">
        <f>VLOOKUP(E662,PFI!A:B,2,0)</f>
        <v>#N/A</v>
      </c>
    </row>
    <row r="663" spans="1:12" hidden="1">
      <c r="A663" s="18" t="s">
        <v>1651</v>
      </c>
      <c r="B663" s="18" t="s">
        <v>273</v>
      </c>
      <c r="C663" s="18" t="s">
        <v>18</v>
      </c>
      <c r="D663" s="18" t="s">
        <v>46</v>
      </c>
      <c r="E663" s="18" t="s">
        <v>18</v>
      </c>
      <c r="F663" s="19">
        <v>0</v>
      </c>
      <c r="G663" s="19">
        <v>2500</v>
      </c>
      <c r="H663" s="19">
        <v>0</v>
      </c>
      <c r="I663" s="19">
        <v>0</v>
      </c>
      <c r="J663" s="19">
        <v>0</v>
      </c>
      <c r="K663" s="19">
        <v>0</v>
      </c>
      <c r="L663" t="e">
        <f>VLOOKUP(E663,PFI!A:B,2,0)</f>
        <v>#N/A</v>
      </c>
    </row>
    <row r="664" spans="1:12" hidden="1">
      <c r="A664" s="18" t="s">
        <v>1649</v>
      </c>
      <c r="B664" s="18" t="s">
        <v>273</v>
      </c>
      <c r="C664" s="18" t="s">
        <v>18</v>
      </c>
      <c r="D664" s="18" t="s">
        <v>46</v>
      </c>
      <c r="E664" s="18" t="s">
        <v>18</v>
      </c>
      <c r="F664" s="19">
        <v>0</v>
      </c>
      <c r="G664" s="19">
        <v>2500</v>
      </c>
      <c r="H664" s="19">
        <v>0</v>
      </c>
      <c r="I664" s="19">
        <v>0</v>
      </c>
      <c r="J664" s="19">
        <v>0</v>
      </c>
      <c r="K664" s="19">
        <v>0</v>
      </c>
      <c r="L664" t="e">
        <f>VLOOKUP(E664,PFI!A:B,2,0)</f>
        <v>#N/A</v>
      </c>
    </row>
    <row r="665" spans="1:12" hidden="1">
      <c r="A665" s="18" t="s">
        <v>1650</v>
      </c>
      <c r="B665" s="18" t="s">
        <v>273</v>
      </c>
      <c r="C665" s="18" t="s">
        <v>18</v>
      </c>
      <c r="D665" s="18" t="s">
        <v>46</v>
      </c>
      <c r="E665" s="18" t="s">
        <v>18</v>
      </c>
      <c r="F665" s="19">
        <v>0</v>
      </c>
      <c r="G665" s="19">
        <v>2500</v>
      </c>
      <c r="H665" s="19">
        <v>0</v>
      </c>
      <c r="I665" s="19">
        <v>0</v>
      </c>
      <c r="J665" s="19">
        <v>0</v>
      </c>
      <c r="K665" s="19">
        <v>0</v>
      </c>
      <c r="L665" t="e">
        <f>VLOOKUP(E665,PFI!A:B,2,0)</f>
        <v>#N/A</v>
      </c>
    </row>
    <row r="666" spans="1:12" hidden="1">
      <c r="A666" s="18" t="s">
        <v>99</v>
      </c>
      <c r="B666" s="18" t="s">
        <v>273</v>
      </c>
      <c r="C666" s="18" t="s">
        <v>18</v>
      </c>
      <c r="D666" s="18" t="s">
        <v>13</v>
      </c>
      <c r="E666" s="18" t="s">
        <v>18</v>
      </c>
      <c r="F666" s="19">
        <v>0</v>
      </c>
      <c r="G666" s="19">
        <v>100000</v>
      </c>
      <c r="H666" s="19">
        <v>0</v>
      </c>
      <c r="I666" s="19">
        <v>0</v>
      </c>
      <c r="J666" s="19">
        <v>0</v>
      </c>
      <c r="K666" s="19">
        <v>0</v>
      </c>
      <c r="L666" t="e">
        <f>VLOOKUP(E666,PFI!A:B,2,0)</f>
        <v>#N/A</v>
      </c>
    </row>
    <row r="667" spans="1:12" hidden="1">
      <c r="A667" s="18" t="s">
        <v>1658</v>
      </c>
      <c r="B667" s="18" t="s">
        <v>273</v>
      </c>
      <c r="C667" s="18" t="s">
        <v>18</v>
      </c>
      <c r="D667" s="18" t="s">
        <v>13</v>
      </c>
      <c r="E667" s="18" t="s">
        <v>18</v>
      </c>
      <c r="F667" s="19">
        <v>0</v>
      </c>
      <c r="G667" s="19">
        <v>5000</v>
      </c>
      <c r="H667" s="19">
        <v>0</v>
      </c>
      <c r="I667" s="19">
        <v>0</v>
      </c>
      <c r="J667" s="19">
        <v>0</v>
      </c>
      <c r="K667" s="19">
        <v>0</v>
      </c>
      <c r="L667" t="e">
        <f>VLOOKUP(E667,PFI!A:B,2,0)</f>
        <v>#N/A</v>
      </c>
    </row>
    <row r="668" spans="1:12" hidden="1">
      <c r="A668" s="18" t="s">
        <v>101</v>
      </c>
      <c r="B668" s="18" t="s">
        <v>273</v>
      </c>
      <c r="C668" s="18" t="s">
        <v>18</v>
      </c>
      <c r="D668" s="18" t="s">
        <v>13</v>
      </c>
      <c r="E668" s="18" t="s">
        <v>18</v>
      </c>
      <c r="F668" s="19">
        <v>0</v>
      </c>
      <c r="G668" s="19">
        <v>600000</v>
      </c>
      <c r="H668" s="19">
        <v>0</v>
      </c>
      <c r="I668" s="19">
        <v>0</v>
      </c>
      <c r="J668" s="19">
        <v>0</v>
      </c>
      <c r="K668" s="19">
        <v>0</v>
      </c>
      <c r="L668" t="e">
        <f>VLOOKUP(E668,PFI!A:B,2,0)</f>
        <v>#N/A</v>
      </c>
    </row>
    <row r="669" spans="1:12" hidden="1">
      <c r="A669" s="18" t="s">
        <v>102</v>
      </c>
      <c r="B669" s="18" t="s">
        <v>273</v>
      </c>
      <c r="C669" s="18" t="s">
        <v>18</v>
      </c>
      <c r="D669" s="18" t="s">
        <v>13</v>
      </c>
      <c r="E669" s="18" t="s">
        <v>18</v>
      </c>
      <c r="F669" s="19">
        <v>0</v>
      </c>
      <c r="G669" s="19">
        <v>5000</v>
      </c>
      <c r="H669" s="19">
        <v>0</v>
      </c>
      <c r="I669" s="19">
        <v>0</v>
      </c>
      <c r="J669" s="19">
        <v>0</v>
      </c>
      <c r="K669" s="19">
        <v>0</v>
      </c>
      <c r="L669" t="e">
        <f>VLOOKUP(E669,PFI!A:B,2,0)</f>
        <v>#N/A</v>
      </c>
    </row>
    <row r="670" spans="1:12" hidden="1">
      <c r="A670" s="18" t="s">
        <v>1495</v>
      </c>
      <c r="B670" s="18" t="s">
        <v>273</v>
      </c>
      <c r="C670" s="18" t="s">
        <v>18</v>
      </c>
      <c r="D670" s="18" t="s">
        <v>13</v>
      </c>
      <c r="E670" s="18" t="s">
        <v>18</v>
      </c>
      <c r="F670" s="19">
        <v>0</v>
      </c>
      <c r="G670" s="19">
        <v>300000</v>
      </c>
      <c r="H670" s="19">
        <v>0</v>
      </c>
      <c r="I670" s="19">
        <v>0</v>
      </c>
      <c r="J670" s="19">
        <v>0</v>
      </c>
      <c r="K670" s="19">
        <v>0</v>
      </c>
      <c r="L670" t="e">
        <f>VLOOKUP(E670,PFI!A:B,2,0)</f>
        <v>#N/A</v>
      </c>
    </row>
    <row r="671" spans="1:12" hidden="1">
      <c r="A671" s="18" t="s">
        <v>923</v>
      </c>
      <c r="B671" s="18" t="s">
        <v>273</v>
      </c>
      <c r="C671" s="18" t="s">
        <v>18</v>
      </c>
      <c r="D671" s="18" t="s">
        <v>19</v>
      </c>
      <c r="E671" s="18" t="s">
        <v>1730</v>
      </c>
      <c r="F671" s="19">
        <v>0</v>
      </c>
      <c r="G671" s="19">
        <v>10646500</v>
      </c>
      <c r="H671" s="19">
        <v>0</v>
      </c>
      <c r="I671" s="19">
        <v>0</v>
      </c>
      <c r="J671" s="19">
        <v>6704536</v>
      </c>
      <c r="K671" s="19">
        <v>0</v>
      </c>
      <c r="L671" t="e">
        <f>VLOOKUP(E671,PFI!A:B,2,0)</f>
        <v>#N/A</v>
      </c>
    </row>
    <row r="672" spans="1:12" hidden="1">
      <c r="A672" s="18" t="s">
        <v>923</v>
      </c>
      <c r="B672" s="18" t="s">
        <v>273</v>
      </c>
      <c r="C672" s="18" t="s">
        <v>18</v>
      </c>
      <c r="D672" s="18" t="s">
        <v>13</v>
      </c>
      <c r="E672" s="18" t="s">
        <v>1759</v>
      </c>
      <c r="F672" s="19">
        <v>0</v>
      </c>
      <c r="G672" s="19">
        <v>4000000</v>
      </c>
      <c r="H672" s="19">
        <v>0</v>
      </c>
      <c r="I672" s="19">
        <v>0</v>
      </c>
      <c r="J672" s="19">
        <v>0</v>
      </c>
      <c r="K672" s="19">
        <v>0</v>
      </c>
      <c r="L672" t="e">
        <f>VLOOKUP(E672,PFI!A:B,2,0)</f>
        <v>#N/A</v>
      </c>
    </row>
    <row r="673" spans="1:12" hidden="1">
      <c r="A673" s="18" t="s">
        <v>21</v>
      </c>
      <c r="B673" s="18" t="s">
        <v>278</v>
      </c>
      <c r="C673" s="18" t="s">
        <v>18</v>
      </c>
      <c r="D673" s="18" t="s">
        <v>22</v>
      </c>
      <c r="E673" s="18" t="s">
        <v>23</v>
      </c>
      <c r="F673" s="19">
        <v>0</v>
      </c>
      <c r="G673" s="19">
        <v>238575.5</v>
      </c>
      <c r="H673" s="19">
        <v>0</v>
      </c>
      <c r="I673" s="19">
        <v>0</v>
      </c>
      <c r="J673" s="19">
        <v>238575.5</v>
      </c>
      <c r="K673" s="19">
        <v>0</v>
      </c>
      <c r="L673" t="str">
        <f>VLOOKUP(E673,PFI!A:B,2,0)</f>
        <v>recherche</v>
      </c>
    </row>
    <row r="674" spans="1:12" hidden="1">
      <c r="A674" s="18" t="s">
        <v>24</v>
      </c>
      <c r="B674" s="18" t="s">
        <v>278</v>
      </c>
      <c r="C674" s="18" t="s">
        <v>18</v>
      </c>
      <c r="D674" s="18" t="s">
        <v>16</v>
      </c>
      <c r="E674" s="18" t="s">
        <v>25</v>
      </c>
      <c r="F674" s="19">
        <v>0</v>
      </c>
      <c r="G674" s="19">
        <v>564067.88</v>
      </c>
      <c r="H674" s="19">
        <v>0</v>
      </c>
      <c r="I674" s="19">
        <v>0</v>
      </c>
      <c r="J674" s="19">
        <v>564067.88</v>
      </c>
      <c r="K674" s="19">
        <v>0</v>
      </c>
      <c r="L674" t="str">
        <f>VLOOKUP(E674,PFI!A:B,2,0)</f>
        <v>recherche</v>
      </c>
    </row>
    <row r="675" spans="1:12" hidden="1">
      <c r="A675" s="18" t="s">
        <v>26</v>
      </c>
      <c r="B675" s="18" t="s">
        <v>278</v>
      </c>
      <c r="C675" s="18" t="s">
        <v>18</v>
      </c>
      <c r="D675" s="18" t="s">
        <v>27</v>
      </c>
      <c r="E675" s="18" t="s">
        <v>28</v>
      </c>
      <c r="F675" s="19">
        <v>0</v>
      </c>
      <c r="G675" s="19">
        <v>91552.27</v>
      </c>
      <c r="H675" s="19">
        <v>0</v>
      </c>
      <c r="I675" s="19">
        <v>0</v>
      </c>
      <c r="J675" s="19">
        <v>91552.27</v>
      </c>
      <c r="K675" s="19">
        <v>0</v>
      </c>
      <c r="L675" t="str">
        <f>VLOOKUP(E675,PFI!A:B,2,0)</f>
        <v>recherche</v>
      </c>
    </row>
    <row r="676" spans="1:12" hidden="1">
      <c r="A676" s="18" t="s">
        <v>33</v>
      </c>
      <c r="B676" s="18" t="s">
        <v>278</v>
      </c>
      <c r="C676" s="18" t="s">
        <v>18</v>
      </c>
      <c r="D676" s="18" t="s">
        <v>31</v>
      </c>
      <c r="E676" s="18" t="s">
        <v>35</v>
      </c>
      <c r="F676" s="19">
        <v>0</v>
      </c>
      <c r="G676" s="19">
        <v>-2690056.79</v>
      </c>
      <c r="H676" s="19">
        <v>0</v>
      </c>
      <c r="I676" s="19">
        <v>0</v>
      </c>
      <c r="J676" s="19">
        <v>-2690056.79</v>
      </c>
      <c r="K676" s="19">
        <v>0</v>
      </c>
      <c r="L676" t="str">
        <f>VLOOKUP(E676,PFI!A:B,2,0)</f>
        <v>recherche</v>
      </c>
    </row>
    <row r="677" spans="1:12" hidden="1">
      <c r="A677" s="18" t="s">
        <v>33</v>
      </c>
      <c r="B677" s="18" t="s">
        <v>278</v>
      </c>
      <c r="C677" s="18" t="s">
        <v>18</v>
      </c>
      <c r="D677" s="18" t="s">
        <v>16</v>
      </c>
      <c r="E677" s="18" t="s">
        <v>35</v>
      </c>
      <c r="F677" s="19">
        <v>0</v>
      </c>
      <c r="G677" s="19">
        <v>241830.01</v>
      </c>
      <c r="H677" s="19">
        <v>0</v>
      </c>
      <c r="I677" s="19">
        <v>0</v>
      </c>
      <c r="J677" s="19">
        <v>241830.01</v>
      </c>
      <c r="K677" s="19">
        <v>0</v>
      </c>
      <c r="L677" t="str">
        <f>VLOOKUP(E677,PFI!A:B,2,0)</f>
        <v>recherche</v>
      </c>
    </row>
    <row r="678" spans="1:12" hidden="1">
      <c r="A678" s="18" t="s">
        <v>33</v>
      </c>
      <c r="B678" s="18" t="s">
        <v>278</v>
      </c>
      <c r="C678" s="18" t="s">
        <v>18</v>
      </c>
      <c r="D678" s="18" t="s">
        <v>13</v>
      </c>
      <c r="E678" s="18" t="s">
        <v>35</v>
      </c>
      <c r="F678" s="19">
        <v>0</v>
      </c>
      <c r="G678" s="19">
        <v>2995506.5</v>
      </c>
      <c r="H678" s="19">
        <v>0</v>
      </c>
      <c r="I678" s="19">
        <v>0</v>
      </c>
      <c r="J678" s="19">
        <v>2995506.5</v>
      </c>
      <c r="K678" s="19">
        <v>0</v>
      </c>
      <c r="L678" t="str">
        <f>VLOOKUP(E678,PFI!A:B,2,0)</f>
        <v>recherche</v>
      </c>
    </row>
    <row r="679" spans="1:12" hidden="1">
      <c r="A679" s="18" t="s">
        <v>210</v>
      </c>
      <c r="B679" s="18" t="s">
        <v>278</v>
      </c>
      <c r="C679" s="18" t="s">
        <v>18</v>
      </c>
      <c r="D679" s="18" t="s">
        <v>16</v>
      </c>
      <c r="E679" s="18" t="s">
        <v>359</v>
      </c>
      <c r="F679" s="19">
        <v>0</v>
      </c>
      <c r="G679" s="19">
        <v>55000</v>
      </c>
      <c r="H679" s="19">
        <v>0</v>
      </c>
      <c r="I679" s="19">
        <v>0</v>
      </c>
      <c r="J679" s="19">
        <v>55000</v>
      </c>
      <c r="K679" s="19">
        <v>0</v>
      </c>
      <c r="L679" t="str">
        <f>VLOOKUP(E679,PFI!A:B,2,0)</f>
        <v>recherche</v>
      </c>
    </row>
    <row r="680" spans="1:12" hidden="1">
      <c r="A680" s="18" t="s">
        <v>42</v>
      </c>
      <c r="B680" s="18" t="s">
        <v>278</v>
      </c>
      <c r="C680" s="18" t="s">
        <v>18</v>
      </c>
      <c r="D680" s="18" t="s">
        <v>22</v>
      </c>
      <c r="E680" s="18" t="s">
        <v>43</v>
      </c>
      <c r="F680" s="19">
        <v>0</v>
      </c>
      <c r="G680" s="19">
        <v>41000.83</v>
      </c>
      <c r="H680" s="19">
        <v>0</v>
      </c>
      <c r="I680" s="19">
        <v>0</v>
      </c>
      <c r="J680" s="19">
        <v>41000.83</v>
      </c>
      <c r="K680" s="19">
        <v>0</v>
      </c>
      <c r="L680" t="str">
        <f>VLOOKUP(E680,PFI!A:B,2,0)</f>
        <v>recherche</v>
      </c>
    </row>
    <row r="681" spans="1:12" hidden="1">
      <c r="A681" s="18" t="s">
        <v>55</v>
      </c>
      <c r="B681" s="18" t="s">
        <v>278</v>
      </c>
      <c r="C681" s="18" t="s">
        <v>18</v>
      </c>
      <c r="D681" s="18" t="s">
        <v>16</v>
      </c>
      <c r="E681" s="18" t="s">
        <v>56</v>
      </c>
      <c r="F681" s="19">
        <v>0</v>
      </c>
      <c r="G681" s="19">
        <v>5696.98</v>
      </c>
      <c r="H681" s="19">
        <v>0</v>
      </c>
      <c r="I681" s="19">
        <v>0</v>
      </c>
      <c r="J681" s="19">
        <v>5696.81</v>
      </c>
      <c r="K681" s="19">
        <v>0</v>
      </c>
      <c r="L681" t="e">
        <f>VLOOKUP(E681,PFI!A:B,2,0)</f>
        <v>#N/A</v>
      </c>
    </row>
    <row r="682" spans="1:12" hidden="1">
      <c r="A682" s="18" t="s">
        <v>55</v>
      </c>
      <c r="B682" s="18" t="s">
        <v>278</v>
      </c>
      <c r="C682" s="18" t="s">
        <v>18</v>
      </c>
      <c r="D682" s="18" t="s">
        <v>16</v>
      </c>
      <c r="E682" s="18" t="s">
        <v>367</v>
      </c>
      <c r="F682" s="19">
        <v>0</v>
      </c>
      <c r="G682" s="19">
        <v>20600</v>
      </c>
      <c r="H682" s="19">
        <v>0</v>
      </c>
      <c r="I682" s="19">
        <v>0</v>
      </c>
      <c r="J682" s="19">
        <v>20600</v>
      </c>
      <c r="K682" s="19">
        <v>0</v>
      </c>
      <c r="L682" t="str">
        <f>VLOOKUP(E682,PFI!A:B,2,0)</f>
        <v>recherche</v>
      </c>
    </row>
    <row r="683" spans="1:12" hidden="1">
      <c r="A683" s="18" t="s">
        <v>60</v>
      </c>
      <c r="B683" s="18" t="s">
        <v>278</v>
      </c>
      <c r="C683" s="18" t="s">
        <v>18</v>
      </c>
      <c r="D683" s="18" t="s">
        <v>16</v>
      </c>
      <c r="E683" s="18" t="s">
        <v>61</v>
      </c>
      <c r="F683" s="19">
        <v>0</v>
      </c>
      <c r="G683" s="19">
        <v>28000</v>
      </c>
      <c r="H683" s="19">
        <v>0</v>
      </c>
      <c r="I683" s="19">
        <v>0</v>
      </c>
      <c r="J683" s="19">
        <v>28000</v>
      </c>
      <c r="K683" s="19">
        <v>0</v>
      </c>
      <c r="L683" t="str">
        <f>VLOOKUP(E683,PFI!A:B,2,0)</f>
        <v>recherche</v>
      </c>
    </row>
    <row r="684" spans="1:12" hidden="1">
      <c r="A684" s="18" t="s">
        <v>72</v>
      </c>
      <c r="B684" s="18" t="s">
        <v>278</v>
      </c>
      <c r="C684" s="18" t="s">
        <v>18</v>
      </c>
      <c r="D684" s="18" t="s">
        <v>16</v>
      </c>
      <c r="E684" s="18" t="s">
        <v>73</v>
      </c>
      <c r="F684" s="19">
        <v>0</v>
      </c>
      <c r="G684" s="19">
        <v>1135295.8</v>
      </c>
      <c r="H684" s="19">
        <v>0</v>
      </c>
      <c r="I684" s="19">
        <v>0</v>
      </c>
      <c r="J684" s="19">
        <v>1135295.8</v>
      </c>
      <c r="K684" s="19">
        <v>0</v>
      </c>
      <c r="L684" t="str">
        <f>VLOOKUP(E684,PFI!A:B,2,0)</f>
        <v>formation</v>
      </c>
    </row>
    <row r="685" spans="1:12" hidden="1">
      <c r="A685" s="18" t="s">
        <v>230</v>
      </c>
      <c r="B685" s="18" t="s">
        <v>278</v>
      </c>
      <c r="C685" s="18" t="s">
        <v>18</v>
      </c>
      <c r="D685" s="18" t="s">
        <v>59</v>
      </c>
      <c r="E685" s="18" t="s">
        <v>732</v>
      </c>
      <c r="F685" s="19">
        <v>0</v>
      </c>
      <c r="G685" s="19">
        <v>90000</v>
      </c>
      <c r="H685" s="19">
        <v>0</v>
      </c>
      <c r="I685" s="19">
        <v>0</v>
      </c>
      <c r="J685" s="19">
        <v>90000</v>
      </c>
      <c r="K685" s="19">
        <v>0</v>
      </c>
      <c r="L685" t="str">
        <f>VLOOKUP(E685,PFI!A:B,2,0)</f>
        <v>formation</v>
      </c>
    </row>
    <row r="686" spans="1:12" hidden="1">
      <c r="A686" s="18" t="s">
        <v>77</v>
      </c>
      <c r="B686" s="18" t="s">
        <v>278</v>
      </c>
      <c r="C686" s="18" t="s">
        <v>18</v>
      </c>
      <c r="D686" s="18" t="s">
        <v>57</v>
      </c>
      <c r="E686" s="18" t="s">
        <v>78</v>
      </c>
      <c r="F686" s="19">
        <v>0</v>
      </c>
      <c r="G686" s="19">
        <v>861000.83</v>
      </c>
      <c r="H686" s="19">
        <v>0</v>
      </c>
      <c r="I686" s="19">
        <v>0</v>
      </c>
      <c r="J686" s="19">
        <v>861000.83</v>
      </c>
      <c r="K686" s="19">
        <v>0</v>
      </c>
      <c r="L686" t="str">
        <f>VLOOKUP(E686,PFI!A:B,2,0)</f>
        <v>formation</v>
      </c>
    </row>
    <row r="687" spans="1:12" hidden="1">
      <c r="A687" s="18" t="s">
        <v>81</v>
      </c>
      <c r="B687" s="18" t="s">
        <v>278</v>
      </c>
      <c r="C687" s="18" t="s">
        <v>18</v>
      </c>
      <c r="D687" s="18" t="s">
        <v>16</v>
      </c>
      <c r="E687" s="18" t="s">
        <v>82</v>
      </c>
      <c r="F687" s="19">
        <v>0</v>
      </c>
      <c r="G687" s="19">
        <v>1045277.4</v>
      </c>
      <c r="H687" s="19">
        <v>0</v>
      </c>
      <c r="I687" s="19">
        <v>0</v>
      </c>
      <c r="J687" s="19">
        <v>1045277.4</v>
      </c>
      <c r="K687" s="19">
        <v>0</v>
      </c>
      <c r="L687" t="str">
        <f>VLOOKUP(E687,PFI!A:B,2,0)</f>
        <v>formation</v>
      </c>
    </row>
    <row r="688" spans="1:12" hidden="1">
      <c r="A688" s="18" t="s">
        <v>243</v>
      </c>
      <c r="B688" s="18" t="s">
        <v>278</v>
      </c>
      <c r="C688" s="18" t="s">
        <v>18</v>
      </c>
      <c r="D688" s="18" t="s">
        <v>16</v>
      </c>
      <c r="E688" s="18" t="s">
        <v>779</v>
      </c>
      <c r="F688" s="19">
        <v>0</v>
      </c>
      <c r="G688" s="19">
        <v>203828.18</v>
      </c>
      <c r="H688" s="19">
        <v>0</v>
      </c>
      <c r="I688" s="19">
        <v>0</v>
      </c>
      <c r="J688" s="19">
        <v>203828.18</v>
      </c>
      <c r="K688" s="19">
        <v>0</v>
      </c>
      <c r="L688" t="str">
        <f>VLOOKUP(E688,PFI!A:B,2,0)</f>
        <v>formation</v>
      </c>
    </row>
    <row r="689" spans="1:12" hidden="1">
      <c r="A689" s="18" t="s">
        <v>83</v>
      </c>
      <c r="B689" s="18" t="s">
        <v>278</v>
      </c>
      <c r="C689" s="18" t="s">
        <v>18</v>
      </c>
      <c r="D689" s="18" t="s">
        <v>59</v>
      </c>
      <c r="E689" s="18" t="s">
        <v>272</v>
      </c>
      <c r="F689" s="19">
        <v>0</v>
      </c>
      <c r="G689" s="19">
        <v>57013</v>
      </c>
      <c r="H689" s="19">
        <v>0</v>
      </c>
      <c r="I689" s="19">
        <v>0</v>
      </c>
      <c r="J689" s="19">
        <v>57013</v>
      </c>
      <c r="K689" s="19">
        <v>0</v>
      </c>
      <c r="L689" t="str">
        <f>VLOOKUP(E689,PFI!A:B,2,0)</f>
        <v>recherche</v>
      </c>
    </row>
    <row r="690" spans="1:12" hidden="1">
      <c r="A690" s="18" t="s">
        <v>83</v>
      </c>
      <c r="B690" s="18" t="s">
        <v>278</v>
      </c>
      <c r="C690" s="18" t="s">
        <v>18</v>
      </c>
      <c r="D690" s="18" t="s">
        <v>16</v>
      </c>
      <c r="E690" s="18" t="s">
        <v>307</v>
      </c>
      <c r="F690" s="19">
        <v>0</v>
      </c>
      <c r="G690" s="19">
        <v>-259237.72</v>
      </c>
      <c r="H690" s="19">
        <v>0</v>
      </c>
      <c r="I690" s="19">
        <v>0</v>
      </c>
      <c r="J690" s="19">
        <v>-259237.72</v>
      </c>
      <c r="K690" s="19">
        <v>0</v>
      </c>
      <c r="L690" t="str">
        <f>VLOOKUP(E690,PFI!A:B,2,0)</f>
        <v>recherche</v>
      </c>
    </row>
    <row r="691" spans="1:12" hidden="1">
      <c r="A691" s="18" t="s">
        <v>83</v>
      </c>
      <c r="B691" s="18" t="s">
        <v>278</v>
      </c>
      <c r="C691" s="18" t="s">
        <v>18</v>
      </c>
      <c r="D691" s="18" t="s">
        <v>16</v>
      </c>
      <c r="E691" s="18" t="s">
        <v>272</v>
      </c>
      <c r="F691" s="19">
        <v>0</v>
      </c>
      <c r="G691" s="19">
        <v>43507</v>
      </c>
      <c r="H691" s="19">
        <v>0</v>
      </c>
      <c r="I691" s="19">
        <v>0</v>
      </c>
      <c r="J691" s="19">
        <v>43507</v>
      </c>
      <c r="K691" s="19">
        <v>0</v>
      </c>
      <c r="L691" t="str">
        <f>VLOOKUP(E691,PFI!A:B,2,0)</f>
        <v>recherche</v>
      </c>
    </row>
    <row r="692" spans="1:12" hidden="1">
      <c r="A692" s="18" t="s">
        <v>83</v>
      </c>
      <c r="B692" s="18" t="s">
        <v>278</v>
      </c>
      <c r="C692" s="18" t="s">
        <v>18</v>
      </c>
      <c r="D692" s="18" t="s">
        <v>13</v>
      </c>
      <c r="E692" s="18" t="s">
        <v>307</v>
      </c>
      <c r="F692" s="19">
        <v>0</v>
      </c>
      <c r="G692" s="19">
        <v>259237.72</v>
      </c>
      <c r="H692" s="19">
        <v>0</v>
      </c>
      <c r="I692" s="19">
        <v>0</v>
      </c>
      <c r="J692" s="19">
        <v>259237.72</v>
      </c>
      <c r="K692" s="19">
        <v>0</v>
      </c>
      <c r="L692" t="str">
        <f>VLOOKUP(E692,PFI!A:B,2,0)</f>
        <v>recherche</v>
      </c>
    </row>
    <row r="693" spans="1:12" hidden="1">
      <c r="A693" s="18" t="s">
        <v>83</v>
      </c>
      <c r="B693" s="18" t="s">
        <v>278</v>
      </c>
      <c r="C693" s="18" t="s">
        <v>18</v>
      </c>
      <c r="D693" s="18" t="s">
        <v>13</v>
      </c>
      <c r="E693" s="18" t="s">
        <v>272</v>
      </c>
      <c r="F693" s="19">
        <v>0</v>
      </c>
      <c r="G693" s="19">
        <v>362229.63</v>
      </c>
      <c r="H693" s="19">
        <v>0</v>
      </c>
      <c r="I693" s="19">
        <v>0</v>
      </c>
      <c r="J693" s="19">
        <v>362229.63</v>
      </c>
      <c r="K693" s="19">
        <v>0</v>
      </c>
      <c r="L693" t="str">
        <f>VLOOKUP(E693,PFI!A:B,2,0)</f>
        <v>recherche</v>
      </c>
    </row>
    <row r="694" spans="1:12" hidden="1">
      <c r="A694" s="18" t="s">
        <v>85</v>
      </c>
      <c r="B694" s="18" t="s">
        <v>278</v>
      </c>
      <c r="C694" s="18" t="s">
        <v>18</v>
      </c>
      <c r="D694" s="18" t="s">
        <v>16</v>
      </c>
      <c r="E694" s="18" t="s">
        <v>86</v>
      </c>
      <c r="F694" s="19">
        <v>0</v>
      </c>
      <c r="G694" s="19">
        <v>20685</v>
      </c>
      <c r="H694" s="19">
        <v>0</v>
      </c>
      <c r="I694" s="19">
        <v>0</v>
      </c>
      <c r="J694" s="19">
        <v>20685</v>
      </c>
      <c r="K694" s="19">
        <v>0</v>
      </c>
      <c r="L694" t="str">
        <f>VLOOKUP(E694,PFI!A:B,2,0)</f>
        <v>recherche</v>
      </c>
    </row>
    <row r="695" spans="1:12" hidden="1">
      <c r="A695" s="18" t="s">
        <v>96</v>
      </c>
      <c r="B695" s="18" t="s">
        <v>278</v>
      </c>
      <c r="C695" s="18" t="s">
        <v>18</v>
      </c>
      <c r="D695" s="18" t="s">
        <v>13</v>
      </c>
      <c r="E695" s="18" t="s">
        <v>97</v>
      </c>
      <c r="F695" s="19">
        <v>0</v>
      </c>
      <c r="G695" s="19">
        <v>282884.40999999997</v>
      </c>
      <c r="H695" s="19">
        <v>0</v>
      </c>
      <c r="I695" s="19">
        <v>0</v>
      </c>
      <c r="J695" s="19">
        <v>282884.40999999997</v>
      </c>
      <c r="K695" s="19">
        <v>0</v>
      </c>
      <c r="L695" t="str">
        <f>VLOOKUP(E695,PFI!A:B,2,0)</f>
        <v>recherche</v>
      </c>
    </row>
    <row r="696" spans="1:12" hidden="1">
      <c r="A696" s="18" t="s">
        <v>98</v>
      </c>
      <c r="B696" s="18" t="s">
        <v>278</v>
      </c>
      <c r="C696" s="18" t="s">
        <v>18</v>
      </c>
      <c r="D696" s="18" t="s">
        <v>94</v>
      </c>
      <c r="E696" s="18" t="s">
        <v>95</v>
      </c>
      <c r="F696" s="19">
        <v>0</v>
      </c>
      <c r="G696" s="19">
        <v>146800</v>
      </c>
      <c r="H696" s="19">
        <v>0</v>
      </c>
      <c r="I696" s="19">
        <v>0</v>
      </c>
      <c r="J696" s="19">
        <v>146800</v>
      </c>
      <c r="K696" s="19">
        <v>0</v>
      </c>
      <c r="L696" t="str">
        <f>VLOOKUP(E696,PFI!A:B,2,0)</f>
        <v>formation</v>
      </c>
    </row>
    <row r="697" spans="1:12" hidden="1">
      <c r="A697" s="18" t="s">
        <v>734</v>
      </c>
      <c r="B697" s="18" t="s">
        <v>278</v>
      </c>
      <c r="C697" s="18" t="s">
        <v>18</v>
      </c>
      <c r="D697" s="18" t="s">
        <v>16</v>
      </c>
      <c r="E697" s="18" t="s">
        <v>371</v>
      </c>
      <c r="F697" s="19">
        <v>0</v>
      </c>
      <c r="G697" s="19">
        <v>113000</v>
      </c>
      <c r="H697" s="19">
        <v>0</v>
      </c>
      <c r="I697" s="19">
        <v>0</v>
      </c>
      <c r="J697" s="19">
        <v>113000</v>
      </c>
      <c r="K697" s="19">
        <v>0</v>
      </c>
      <c r="L697" t="str">
        <f>VLOOKUP(E697,PFI!A:B,2,0)</f>
        <v>formation</v>
      </c>
    </row>
    <row r="698" spans="1:12" hidden="1">
      <c r="A698" s="18" t="s">
        <v>109</v>
      </c>
      <c r="B698" s="18" t="s">
        <v>278</v>
      </c>
      <c r="C698" s="18" t="s">
        <v>18</v>
      </c>
      <c r="D698" s="18" t="s">
        <v>16</v>
      </c>
      <c r="E698" s="18" t="s">
        <v>780</v>
      </c>
      <c r="F698" s="19">
        <v>0</v>
      </c>
      <c r="G698" s="19">
        <v>67609</v>
      </c>
      <c r="H698" s="19">
        <v>0</v>
      </c>
      <c r="I698" s="19">
        <v>0</v>
      </c>
      <c r="J698" s="19">
        <v>67609</v>
      </c>
      <c r="K698" s="19">
        <v>0</v>
      </c>
      <c r="L698" t="str">
        <f>VLOOKUP(E698,PFI!A:B,2,0)</f>
        <v>formation</v>
      </c>
    </row>
    <row r="699" spans="1:12" hidden="1">
      <c r="A699" s="18" t="s">
        <v>103</v>
      </c>
      <c r="B699" s="18" t="s">
        <v>278</v>
      </c>
      <c r="C699" s="18" t="s">
        <v>18</v>
      </c>
      <c r="D699" s="18" t="s">
        <v>16</v>
      </c>
      <c r="E699" s="18" t="s">
        <v>104</v>
      </c>
      <c r="F699" s="19">
        <v>0</v>
      </c>
      <c r="G699" s="19">
        <v>32618</v>
      </c>
      <c r="H699" s="19">
        <v>0</v>
      </c>
      <c r="I699" s="19">
        <v>0</v>
      </c>
      <c r="J699" s="19">
        <v>32618</v>
      </c>
      <c r="K699" s="19">
        <v>0</v>
      </c>
      <c r="L699" t="str">
        <f>VLOOKUP(E699,PFI!A:B,2,0)</f>
        <v>recherche</v>
      </c>
    </row>
    <row r="700" spans="1:12" hidden="1">
      <c r="A700" s="18" t="s">
        <v>105</v>
      </c>
      <c r="B700" s="18" t="s">
        <v>278</v>
      </c>
      <c r="C700" s="18" t="s">
        <v>18</v>
      </c>
      <c r="D700" s="18" t="s">
        <v>13</v>
      </c>
      <c r="E700" s="18" t="s">
        <v>106</v>
      </c>
      <c r="F700" s="19">
        <v>0</v>
      </c>
      <c r="G700" s="19">
        <v>144632.07999999999</v>
      </c>
      <c r="H700" s="19">
        <v>0</v>
      </c>
      <c r="I700" s="19">
        <v>0</v>
      </c>
      <c r="J700" s="19">
        <v>144632.07999999999</v>
      </c>
      <c r="K700" s="19">
        <v>0</v>
      </c>
      <c r="L700" t="str">
        <f>VLOOKUP(E700,PFI!A:B,2,0)</f>
        <v>recherche</v>
      </c>
    </row>
    <row r="701" spans="1:12" hidden="1">
      <c r="A701" s="18" t="s">
        <v>119</v>
      </c>
      <c r="B701" s="18" t="s">
        <v>295</v>
      </c>
      <c r="C701" s="18" t="s">
        <v>18</v>
      </c>
      <c r="D701" s="18" t="s">
        <v>16</v>
      </c>
      <c r="E701" s="18" t="s">
        <v>781</v>
      </c>
      <c r="F701" s="19">
        <v>0</v>
      </c>
      <c r="G701" s="19">
        <v>33605</v>
      </c>
      <c r="H701" s="19">
        <v>0</v>
      </c>
      <c r="I701" s="19">
        <v>0</v>
      </c>
      <c r="J701" s="19">
        <v>33605</v>
      </c>
      <c r="K701" s="19">
        <v>0</v>
      </c>
      <c r="L701" t="e">
        <f>VLOOKUP(E701,PFI!A:B,2,0)</f>
        <v>#N/A</v>
      </c>
    </row>
    <row r="702" spans="1:12" hidden="1">
      <c r="A702" s="18" t="s">
        <v>119</v>
      </c>
      <c r="B702" s="18" t="s">
        <v>295</v>
      </c>
      <c r="C702" s="18" t="s">
        <v>18</v>
      </c>
      <c r="D702" s="18" t="s">
        <v>16</v>
      </c>
      <c r="E702" s="18" t="s">
        <v>18</v>
      </c>
      <c r="F702" s="19">
        <v>0</v>
      </c>
      <c r="G702" s="19">
        <v>4000</v>
      </c>
      <c r="H702" s="19">
        <v>0</v>
      </c>
      <c r="I702" s="19">
        <v>0</v>
      </c>
      <c r="J702" s="19">
        <v>0</v>
      </c>
      <c r="K702" s="19">
        <v>0</v>
      </c>
      <c r="L702" t="e">
        <f>VLOOKUP(E702,PFI!A:B,2,0)</f>
        <v>#N/A</v>
      </c>
    </row>
    <row r="703" spans="1:12" hidden="1">
      <c r="A703" s="18" t="s">
        <v>1447</v>
      </c>
      <c r="B703" s="18" t="s">
        <v>295</v>
      </c>
      <c r="C703" s="18" t="s">
        <v>18</v>
      </c>
      <c r="D703" s="18" t="s">
        <v>16</v>
      </c>
      <c r="E703" s="18" t="s">
        <v>18</v>
      </c>
      <c r="F703" s="19">
        <v>0</v>
      </c>
      <c r="G703" s="19">
        <v>290000</v>
      </c>
      <c r="H703" s="19">
        <v>0</v>
      </c>
      <c r="I703" s="19">
        <v>0</v>
      </c>
      <c r="J703" s="19">
        <v>0</v>
      </c>
      <c r="K703" s="19">
        <v>0</v>
      </c>
      <c r="L703" t="e">
        <f>VLOOKUP(E703,PFI!A:B,2,0)</f>
        <v>#N/A</v>
      </c>
    </row>
    <row r="704" spans="1:12" hidden="1">
      <c r="A704" s="18" t="s">
        <v>1449</v>
      </c>
      <c r="B704" s="18" t="s">
        <v>295</v>
      </c>
      <c r="C704" s="18" t="s">
        <v>18</v>
      </c>
      <c r="D704" s="18" t="s">
        <v>16</v>
      </c>
      <c r="E704" s="18" t="s">
        <v>18</v>
      </c>
      <c r="F704" s="19">
        <v>0</v>
      </c>
      <c r="G704" s="19">
        <v>19560</v>
      </c>
      <c r="H704" s="19">
        <v>0</v>
      </c>
      <c r="I704" s="19">
        <v>0</v>
      </c>
      <c r="J704" s="19">
        <v>0</v>
      </c>
      <c r="K704" s="19">
        <v>0</v>
      </c>
      <c r="L704" t="e">
        <f>VLOOKUP(E704,PFI!A:B,2,0)</f>
        <v>#N/A</v>
      </c>
    </row>
    <row r="705" spans="1:12" hidden="1">
      <c r="A705" s="18" t="s">
        <v>122</v>
      </c>
      <c r="B705" s="18" t="s">
        <v>295</v>
      </c>
      <c r="C705" s="18" t="s">
        <v>18</v>
      </c>
      <c r="D705" s="18" t="s">
        <v>16</v>
      </c>
      <c r="E705" s="18" t="s">
        <v>125</v>
      </c>
      <c r="F705" s="19">
        <v>0</v>
      </c>
      <c r="G705" s="19">
        <v>22500</v>
      </c>
      <c r="H705" s="19">
        <v>0</v>
      </c>
      <c r="I705" s="19">
        <v>0</v>
      </c>
      <c r="J705" s="19">
        <v>22500</v>
      </c>
      <c r="K705" s="19">
        <v>0</v>
      </c>
      <c r="L705" t="str">
        <f>VLOOKUP(E705,PFI!A:B,2,0)</f>
        <v>recherche</v>
      </c>
    </row>
    <row r="706" spans="1:12" hidden="1">
      <c r="A706" s="18" t="s">
        <v>122</v>
      </c>
      <c r="B706" s="18" t="s">
        <v>295</v>
      </c>
      <c r="C706" s="18" t="s">
        <v>18</v>
      </c>
      <c r="D706" s="18" t="s">
        <v>16</v>
      </c>
      <c r="E706" s="18" t="s">
        <v>296</v>
      </c>
      <c r="F706" s="19">
        <v>0</v>
      </c>
      <c r="G706" s="19">
        <v>27109</v>
      </c>
      <c r="H706" s="19">
        <v>0</v>
      </c>
      <c r="I706" s="19">
        <v>0</v>
      </c>
      <c r="J706" s="19">
        <v>27109</v>
      </c>
      <c r="K706" s="19">
        <v>0</v>
      </c>
      <c r="L706" t="str">
        <f>VLOOKUP(E706,PFI!A:B,2,0)</f>
        <v>recherche</v>
      </c>
    </row>
    <row r="707" spans="1:12" hidden="1">
      <c r="A707" s="18" t="s">
        <v>122</v>
      </c>
      <c r="B707" s="18" t="s">
        <v>295</v>
      </c>
      <c r="C707" s="18" t="s">
        <v>18</v>
      </c>
      <c r="D707" s="18" t="s">
        <v>16</v>
      </c>
      <c r="E707" s="18" t="s">
        <v>349</v>
      </c>
      <c r="F707" s="19">
        <v>0</v>
      </c>
      <c r="G707" s="19">
        <v>28000</v>
      </c>
      <c r="H707" s="19">
        <v>0</v>
      </c>
      <c r="I707" s="19">
        <v>0</v>
      </c>
      <c r="J707" s="19">
        <v>28000</v>
      </c>
      <c r="K707" s="19">
        <v>0</v>
      </c>
      <c r="L707" t="str">
        <f>VLOOKUP(E707,PFI!A:B,2,0)</f>
        <v>recherche</v>
      </c>
    </row>
    <row r="708" spans="1:12" hidden="1">
      <c r="A708" s="18" t="s">
        <v>279</v>
      </c>
      <c r="B708" s="18" t="s">
        <v>295</v>
      </c>
      <c r="C708" s="18" t="s">
        <v>18</v>
      </c>
      <c r="D708" s="18" t="s">
        <v>13</v>
      </c>
      <c r="E708" s="18" t="s">
        <v>280</v>
      </c>
      <c r="F708" s="19">
        <v>0</v>
      </c>
      <c r="G708" s="19">
        <v>23937</v>
      </c>
      <c r="H708" s="19">
        <v>0</v>
      </c>
      <c r="I708" s="19">
        <v>0</v>
      </c>
      <c r="J708" s="19">
        <v>23937</v>
      </c>
      <c r="K708" s="19">
        <v>0</v>
      </c>
      <c r="L708" t="str">
        <f>VLOOKUP(E708,PFI!A:B,2,0)</f>
        <v>recherche</v>
      </c>
    </row>
    <row r="709" spans="1:12" hidden="1">
      <c r="A709" s="18" t="s">
        <v>126</v>
      </c>
      <c r="B709" s="18" t="s">
        <v>295</v>
      </c>
      <c r="C709" s="18" t="s">
        <v>18</v>
      </c>
      <c r="D709" s="18" t="s">
        <v>13</v>
      </c>
      <c r="E709" s="18" t="s">
        <v>127</v>
      </c>
      <c r="F709" s="19">
        <v>0</v>
      </c>
      <c r="G709" s="19">
        <v>41966.45</v>
      </c>
      <c r="H709" s="19">
        <v>0</v>
      </c>
      <c r="I709" s="19">
        <v>0</v>
      </c>
      <c r="J709" s="19">
        <v>41966.45</v>
      </c>
      <c r="K709" s="19">
        <v>0</v>
      </c>
      <c r="L709" t="str">
        <f>VLOOKUP(E709,PFI!A:B,2,0)</f>
        <v>recherche</v>
      </c>
    </row>
    <row r="710" spans="1:12" hidden="1">
      <c r="A710" s="18" t="s">
        <v>129</v>
      </c>
      <c r="B710" s="18" t="s">
        <v>295</v>
      </c>
      <c r="C710" s="18" t="s">
        <v>18</v>
      </c>
      <c r="D710" s="18" t="s">
        <v>22</v>
      </c>
      <c r="E710" s="18" t="s">
        <v>130</v>
      </c>
      <c r="F710" s="19">
        <v>0</v>
      </c>
      <c r="G710" s="19">
        <v>34916</v>
      </c>
      <c r="H710" s="19">
        <v>0</v>
      </c>
      <c r="I710" s="19">
        <v>0</v>
      </c>
      <c r="J710" s="19">
        <v>34916</v>
      </c>
      <c r="K710" s="19">
        <v>0</v>
      </c>
      <c r="L710" t="str">
        <f>VLOOKUP(E710,PFI!A:B,2,0)</f>
        <v>recherche</v>
      </c>
    </row>
    <row r="711" spans="1:12" hidden="1">
      <c r="A711" s="18" t="s">
        <v>129</v>
      </c>
      <c r="B711" s="18" t="s">
        <v>295</v>
      </c>
      <c r="C711" s="18" t="s">
        <v>18</v>
      </c>
      <c r="D711" s="18" t="s">
        <v>16</v>
      </c>
      <c r="E711" s="18" t="s">
        <v>131</v>
      </c>
      <c r="F711" s="19">
        <v>0</v>
      </c>
      <c r="G711" s="19">
        <v>9877.2000000000007</v>
      </c>
      <c r="H711" s="19">
        <v>0</v>
      </c>
      <c r="I711" s="19">
        <v>0</v>
      </c>
      <c r="J711" s="19">
        <v>9877.2000000000007</v>
      </c>
      <c r="K711" s="19">
        <v>0</v>
      </c>
      <c r="L711" t="str">
        <f>VLOOKUP(E711,PFI!A:B,2,0)</f>
        <v>recherche</v>
      </c>
    </row>
    <row r="712" spans="1:12" hidden="1">
      <c r="A712" s="18" t="s">
        <v>134</v>
      </c>
      <c r="B712" s="18" t="s">
        <v>295</v>
      </c>
      <c r="C712" s="18" t="s">
        <v>18</v>
      </c>
      <c r="D712" s="18" t="s">
        <v>22</v>
      </c>
      <c r="E712" s="18" t="s">
        <v>135</v>
      </c>
      <c r="F712" s="19">
        <v>0</v>
      </c>
      <c r="G712" s="19">
        <v>17388</v>
      </c>
      <c r="H712" s="19">
        <v>0</v>
      </c>
      <c r="I712" s="19">
        <v>0</v>
      </c>
      <c r="J712" s="19">
        <v>17388</v>
      </c>
      <c r="K712" s="19">
        <v>0</v>
      </c>
      <c r="L712" t="str">
        <f>VLOOKUP(E712,PFI!A:B,2,0)</f>
        <v>recherche</v>
      </c>
    </row>
    <row r="713" spans="1:12" hidden="1">
      <c r="A713" s="18" t="s">
        <v>136</v>
      </c>
      <c r="B713" s="18" t="s">
        <v>295</v>
      </c>
      <c r="C713" s="18" t="s">
        <v>18</v>
      </c>
      <c r="D713" s="18" t="s">
        <v>22</v>
      </c>
      <c r="E713" s="18" t="s">
        <v>365</v>
      </c>
      <c r="F713" s="19">
        <v>0</v>
      </c>
      <c r="G713" s="19">
        <v>61567.32</v>
      </c>
      <c r="H713" s="19">
        <v>0</v>
      </c>
      <c r="I713" s="19">
        <v>0</v>
      </c>
      <c r="J713" s="19">
        <v>61567.32</v>
      </c>
      <c r="K713" s="19">
        <v>0</v>
      </c>
      <c r="L713" t="str">
        <f>VLOOKUP(E713,PFI!A:B,2,0)</f>
        <v>recherche</v>
      </c>
    </row>
    <row r="714" spans="1:12" hidden="1">
      <c r="A714" s="18" t="s">
        <v>136</v>
      </c>
      <c r="B714" s="18" t="s">
        <v>295</v>
      </c>
      <c r="C714" s="18" t="s">
        <v>18</v>
      </c>
      <c r="D714" s="18" t="s">
        <v>16</v>
      </c>
      <c r="E714" s="18" t="s">
        <v>137</v>
      </c>
      <c r="F714" s="19">
        <v>0</v>
      </c>
      <c r="G714" s="19">
        <v>35340.33</v>
      </c>
      <c r="H714" s="19">
        <v>0</v>
      </c>
      <c r="I714" s="19">
        <v>0</v>
      </c>
      <c r="J714" s="19">
        <v>35340.33</v>
      </c>
      <c r="K714" s="19">
        <v>0</v>
      </c>
      <c r="L714" t="str">
        <f>VLOOKUP(E714,PFI!A:B,2,0)</f>
        <v>recherche</v>
      </c>
    </row>
    <row r="715" spans="1:12" hidden="1">
      <c r="A715" s="18" t="s">
        <v>136</v>
      </c>
      <c r="B715" s="18" t="s">
        <v>295</v>
      </c>
      <c r="C715" s="18" t="s">
        <v>18</v>
      </c>
      <c r="D715" s="18" t="s">
        <v>16</v>
      </c>
      <c r="E715" s="18" t="s">
        <v>138</v>
      </c>
      <c r="F715" s="19">
        <v>0</v>
      </c>
      <c r="G715" s="19">
        <v>89899</v>
      </c>
      <c r="H715" s="19">
        <v>0</v>
      </c>
      <c r="I715" s="19">
        <v>0</v>
      </c>
      <c r="J715" s="19">
        <v>89899</v>
      </c>
      <c r="K715" s="19">
        <v>0</v>
      </c>
      <c r="L715" t="str">
        <f>VLOOKUP(E715,PFI!A:B,2,0)</f>
        <v>recherche</v>
      </c>
    </row>
    <row r="716" spans="1:12" hidden="1">
      <c r="A716" s="18" t="s">
        <v>136</v>
      </c>
      <c r="B716" s="18" t="s">
        <v>295</v>
      </c>
      <c r="C716" s="18" t="s">
        <v>18</v>
      </c>
      <c r="D716" s="18" t="s">
        <v>16</v>
      </c>
      <c r="E716" s="18" t="s">
        <v>320</v>
      </c>
      <c r="F716" s="19">
        <v>0</v>
      </c>
      <c r="G716" s="19">
        <v>65000</v>
      </c>
      <c r="H716" s="19">
        <v>0</v>
      </c>
      <c r="I716" s="19">
        <v>0</v>
      </c>
      <c r="J716" s="19">
        <v>65000</v>
      </c>
      <c r="K716" s="19">
        <v>0</v>
      </c>
      <c r="L716" t="str">
        <f>VLOOKUP(E716,PFI!A:B,2,0)</f>
        <v>recherche</v>
      </c>
    </row>
    <row r="717" spans="1:12" hidden="1">
      <c r="A717" s="18" t="s">
        <v>21</v>
      </c>
      <c r="B717" s="18" t="s">
        <v>295</v>
      </c>
      <c r="C717" s="18" t="s">
        <v>18</v>
      </c>
      <c r="D717" s="18" t="s">
        <v>22</v>
      </c>
      <c r="E717" s="18" t="s">
        <v>360</v>
      </c>
      <c r="F717" s="19">
        <v>0</v>
      </c>
      <c r="G717" s="19">
        <v>90000</v>
      </c>
      <c r="H717" s="19">
        <v>0</v>
      </c>
      <c r="I717" s="19">
        <v>0</v>
      </c>
      <c r="J717" s="19">
        <v>90000</v>
      </c>
      <c r="K717" s="19">
        <v>0</v>
      </c>
      <c r="L717" t="str">
        <f>VLOOKUP(E717,PFI!A:B,2,0)</f>
        <v>recherche</v>
      </c>
    </row>
    <row r="718" spans="1:12" hidden="1">
      <c r="A718" s="18" t="s">
        <v>21</v>
      </c>
      <c r="B718" s="18" t="s">
        <v>295</v>
      </c>
      <c r="C718" s="18" t="s">
        <v>18</v>
      </c>
      <c r="D718" s="18" t="s">
        <v>16</v>
      </c>
      <c r="E718" s="18" t="s">
        <v>139</v>
      </c>
      <c r="F718" s="19">
        <v>0</v>
      </c>
      <c r="G718" s="19">
        <v>7463</v>
      </c>
      <c r="H718" s="19">
        <v>0</v>
      </c>
      <c r="I718" s="19">
        <v>0</v>
      </c>
      <c r="J718" s="19">
        <v>7463</v>
      </c>
      <c r="K718" s="19">
        <v>0</v>
      </c>
      <c r="L718" t="str">
        <f>VLOOKUP(E718,PFI!A:B,2,0)</f>
        <v>recherche</v>
      </c>
    </row>
    <row r="719" spans="1:12" hidden="1">
      <c r="A719" s="18" t="s">
        <v>140</v>
      </c>
      <c r="B719" s="18" t="s">
        <v>295</v>
      </c>
      <c r="C719" s="18" t="s">
        <v>18</v>
      </c>
      <c r="D719" s="18" t="s">
        <v>13</v>
      </c>
      <c r="E719" s="18" t="s">
        <v>297</v>
      </c>
      <c r="F719" s="19">
        <v>0</v>
      </c>
      <c r="G719" s="19">
        <v>4067</v>
      </c>
      <c r="H719" s="19">
        <v>0</v>
      </c>
      <c r="I719" s="19">
        <v>0</v>
      </c>
      <c r="J719" s="19">
        <v>4067</v>
      </c>
      <c r="K719" s="19">
        <v>0</v>
      </c>
      <c r="L719" t="str">
        <f>VLOOKUP(E719,PFI!A:B,2,0)</f>
        <v>recherche</v>
      </c>
    </row>
    <row r="720" spans="1:12" hidden="1">
      <c r="A720" s="18" t="s">
        <v>140</v>
      </c>
      <c r="B720" s="18" t="s">
        <v>295</v>
      </c>
      <c r="C720" s="18" t="s">
        <v>18</v>
      </c>
      <c r="D720" s="18" t="s">
        <v>13</v>
      </c>
      <c r="E720" s="18" t="s">
        <v>281</v>
      </c>
      <c r="F720" s="19">
        <v>0</v>
      </c>
      <c r="G720" s="19">
        <v>38600</v>
      </c>
      <c r="H720" s="19">
        <v>0</v>
      </c>
      <c r="I720" s="19">
        <v>0</v>
      </c>
      <c r="J720" s="19">
        <v>38600</v>
      </c>
      <c r="K720" s="19">
        <v>0</v>
      </c>
      <c r="L720" t="str">
        <f>VLOOKUP(E720,PFI!A:B,2,0)</f>
        <v>recherche</v>
      </c>
    </row>
    <row r="721" spans="1:12" hidden="1">
      <c r="A721" s="18" t="s">
        <v>24</v>
      </c>
      <c r="B721" s="18" t="s">
        <v>295</v>
      </c>
      <c r="C721" s="18" t="s">
        <v>18</v>
      </c>
      <c r="D721" s="18" t="s">
        <v>16</v>
      </c>
      <c r="E721" s="18" t="s">
        <v>737</v>
      </c>
      <c r="F721" s="19">
        <v>0</v>
      </c>
      <c r="G721" s="19">
        <v>35000</v>
      </c>
      <c r="H721" s="19">
        <v>0</v>
      </c>
      <c r="I721" s="19">
        <v>0</v>
      </c>
      <c r="J721" s="19">
        <v>35000</v>
      </c>
      <c r="K721" s="19">
        <v>0</v>
      </c>
      <c r="L721" t="str">
        <f>VLOOKUP(E721,PFI!A:B,2,0)</f>
        <v>recherche</v>
      </c>
    </row>
    <row r="722" spans="1:12" hidden="1">
      <c r="A722" s="18" t="s">
        <v>24</v>
      </c>
      <c r="B722" s="18" t="s">
        <v>295</v>
      </c>
      <c r="C722" s="18" t="s">
        <v>18</v>
      </c>
      <c r="D722" s="18" t="s">
        <v>13</v>
      </c>
      <c r="E722" s="18" t="s">
        <v>919</v>
      </c>
      <c r="F722" s="19">
        <v>0</v>
      </c>
      <c r="G722" s="19">
        <v>2160</v>
      </c>
      <c r="H722" s="19">
        <v>0</v>
      </c>
      <c r="I722" s="19">
        <v>0</v>
      </c>
      <c r="J722" s="19">
        <v>2160</v>
      </c>
      <c r="K722" s="19">
        <v>0</v>
      </c>
      <c r="L722" t="str">
        <f>VLOOKUP(E722,PFI!A:B,2,0)</f>
        <v>recherche</v>
      </c>
    </row>
    <row r="723" spans="1:12" hidden="1">
      <c r="A723" s="18" t="s">
        <v>141</v>
      </c>
      <c r="B723" s="18" t="s">
        <v>295</v>
      </c>
      <c r="C723" s="18" t="s">
        <v>18</v>
      </c>
      <c r="D723" s="18" t="s">
        <v>59</v>
      </c>
      <c r="E723" s="18" t="s">
        <v>738</v>
      </c>
      <c r="F723" s="19">
        <v>0</v>
      </c>
      <c r="G723" s="19">
        <v>44000</v>
      </c>
      <c r="H723" s="19">
        <v>0</v>
      </c>
      <c r="I723" s="19">
        <v>0</v>
      </c>
      <c r="J723" s="19">
        <v>44000</v>
      </c>
      <c r="K723" s="19">
        <v>0</v>
      </c>
      <c r="L723" t="str">
        <f>VLOOKUP(E723,PFI!A:B,2,0)</f>
        <v>recherche</v>
      </c>
    </row>
    <row r="724" spans="1:12" hidden="1">
      <c r="A724" s="18" t="s">
        <v>141</v>
      </c>
      <c r="B724" s="18" t="s">
        <v>295</v>
      </c>
      <c r="C724" s="18" t="s">
        <v>18</v>
      </c>
      <c r="D724" s="18" t="s">
        <v>15</v>
      </c>
      <c r="E724" s="18" t="s">
        <v>142</v>
      </c>
      <c r="F724" s="19">
        <v>0</v>
      </c>
      <c r="G724" s="19">
        <v>3638.2</v>
      </c>
      <c r="H724" s="19">
        <v>0</v>
      </c>
      <c r="I724" s="19">
        <v>0</v>
      </c>
      <c r="J724" s="19">
        <v>3638.2</v>
      </c>
      <c r="K724" s="19">
        <v>0</v>
      </c>
      <c r="L724" t="str">
        <f>VLOOKUP(E724,PFI!A:B,2,0)</f>
        <v>recherche</v>
      </c>
    </row>
    <row r="725" spans="1:12" hidden="1">
      <c r="A725" s="18" t="s">
        <v>26</v>
      </c>
      <c r="B725" s="18" t="s">
        <v>295</v>
      </c>
      <c r="C725" s="18" t="s">
        <v>18</v>
      </c>
      <c r="D725" s="18" t="s">
        <v>31</v>
      </c>
      <c r="E725" s="18" t="s">
        <v>145</v>
      </c>
      <c r="F725" s="19">
        <v>0</v>
      </c>
      <c r="G725" s="19">
        <v>10000</v>
      </c>
      <c r="H725" s="19">
        <v>0</v>
      </c>
      <c r="I725" s="19">
        <v>0</v>
      </c>
      <c r="J725" s="19">
        <v>10000</v>
      </c>
      <c r="K725" s="19">
        <v>0</v>
      </c>
      <c r="L725" t="str">
        <f>VLOOKUP(E725,PFI!A:B,2,0)</f>
        <v>recherche</v>
      </c>
    </row>
    <row r="726" spans="1:12" hidden="1">
      <c r="A726" s="18" t="s">
        <v>26</v>
      </c>
      <c r="B726" s="18" t="s">
        <v>295</v>
      </c>
      <c r="C726" s="18" t="s">
        <v>18</v>
      </c>
      <c r="D726" s="18" t="s">
        <v>31</v>
      </c>
      <c r="E726" s="18" t="s">
        <v>160</v>
      </c>
      <c r="F726" s="19">
        <v>0</v>
      </c>
      <c r="G726" s="19">
        <v>3102.5</v>
      </c>
      <c r="H726" s="19">
        <v>0</v>
      </c>
      <c r="I726" s="19">
        <v>0</v>
      </c>
      <c r="J726" s="19">
        <v>3102.5</v>
      </c>
      <c r="K726" s="19">
        <v>0</v>
      </c>
      <c r="L726" t="str">
        <f>VLOOKUP(E726,PFI!A:B,2,0)</f>
        <v>recherche</v>
      </c>
    </row>
    <row r="727" spans="1:12" hidden="1">
      <c r="A727" s="18" t="s">
        <v>26</v>
      </c>
      <c r="B727" s="18" t="s">
        <v>295</v>
      </c>
      <c r="C727" s="18" t="s">
        <v>18</v>
      </c>
      <c r="D727" s="18" t="s">
        <v>27</v>
      </c>
      <c r="E727" s="18" t="s">
        <v>116</v>
      </c>
      <c r="F727" s="19">
        <v>0</v>
      </c>
      <c r="G727" s="19">
        <v>6459.84</v>
      </c>
      <c r="H727" s="19">
        <v>0</v>
      </c>
      <c r="I727" s="19">
        <v>0</v>
      </c>
      <c r="J727" s="19">
        <v>6459.84</v>
      </c>
      <c r="K727" s="19">
        <v>0</v>
      </c>
      <c r="L727" t="str">
        <f>VLOOKUP(E727,PFI!A:B,2,0)</f>
        <v>recherche</v>
      </c>
    </row>
    <row r="728" spans="1:12" hidden="1">
      <c r="A728" s="18" t="s">
        <v>26</v>
      </c>
      <c r="B728" s="18" t="s">
        <v>295</v>
      </c>
      <c r="C728" s="18" t="s">
        <v>18</v>
      </c>
      <c r="D728" s="18" t="s">
        <v>27</v>
      </c>
      <c r="E728" s="18" t="s">
        <v>149</v>
      </c>
      <c r="F728" s="19">
        <v>0</v>
      </c>
      <c r="G728" s="19">
        <v>51820</v>
      </c>
      <c r="H728" s="19">
        <v>0</v>
      </c>
      <c r="I728" s="19">
        <v>0</v>
      </c>
      <c r="J728" s="19">
        <v>51820</v>
      </c>
      <c r="K728" s="19">
        <v>0</v>
      </c>
      <c r="L728" t="str">
        <f>VLOOKUP(E728,PFI!A:B,2,0)</f>
        <v>recherche</v>
      </c>
    </row>
    <row r="729" spans="1:12" hidden="1">
      <c r="A729" s="18" t="s">
        <v>26</v>
      </c>
      <c r="B729" s="18" t="s">
        <v>295</v>
      </c>
      <c r="C729" s="18" t="s">
        <v>18</v>
      </c>
      <c r="D729" s="18" t="s">
        <v>27</v>
      </c>
      <c r="E729" s="18" t="s">
        <v>150</v>
      </c>
      <c r="F729" s="19">
        <v>0</v>
      </c>
      <c r="G729" s="19">
        <v>43265</v>
      </c>
      <c r="H729" s="19">
        <v>0</v>
      </c>
      <c r="I729" s="19">
        <v>0</v>
      </c>
      <c r="J729" s="19">
        <v>43265</v>
      </c>
      <c r="K729" s="19">
        <v>0</v>
      </c>
      <c r="L729" t="str">
        <f>VLOOKUP(E729,PFI!A:B,2,0)</f>
        <v>recherche</v>
      </c>
    </row>
    <row r="730" spans="1:12" hidden="1">
      <c r="A730" s="18" t="s">
        <v>26</v>
      </c>
      <c r="B730" s="18" t="s">
        <v>295</v>
      </c>
      <c r="C730" s="18" t="s">
        <v>18</v>
      </c>
      <c r="D730" s="18" t="s">
        <v>27</v>
      </c>
      <c r="E730" s="18" t="s">
        <v>151</v>
      </c>
      <c r="F730" s="19">
        <v>0</v>
      </c>
      <c r="G730" s="19">
        <v>56676</v>
      </c>
      <c r="H730" s="19">
        <v>0</v>
      </c>
      <c r="I730" s="19">
        <v>0</v>
      </c>
      <c r="J730" s="19">
        <v>56676</v>
      </c>
      <c r="K730" s="19">
        <v>0</v>
      </c>
      <c r="L730" t="str">
        <f>VLOOKUP(E730,PFI!A:B,2,0)</f>
        <v>recherche</v>
      </c>
    </row>
    <row r="731" spans="1:12" hidden="1">
      <c r="A731" s="18" t="s">
        <v>26</v>
      </c>
      <c r="B731" s="18" t="s">
        <v>295</v>
      </c>
      <c r="C731" s="18" t="s">
        <v>18</v>
      </c>
      <c r="D731" s="18" t="s">
        <v>27</v>
      </c>
      <c r="E731" s="18" t="s">
        <v>152</v>
      </c>
      <c r="F731" s="19">
        <v>0</v>
      </c>
      <c r="G731" s="19">
        <v>52557</v>
      </c>
      <c r="H731" s="19">
        <v>0</v>
      </c>
      <c r="I731" s="19">
        <v>0</v>
      </c>
      <c r="J731" s="19">
        <v>52557</v>
      </c>
      <c r="K731" s="19">
        <v>0</v>
      </c>
      <c r="L731" t="str">
        <f>VLOOKUP(E731,PFI!A:B,2,0)</f>
        <v>recherche</v>
      </c>
    </row>
    <row r="732" spans="1:12" hidden="1">
      <c r="A732" s="18" t="s">
        <v>26</v>
      </c>
      <c r="B732" s="18" t="s">
        <v>295</v>
      </c>
      <c r="C732" s="18" t="s">
        <v>18</v>
      </c>
      <c r="D732" s="18" t="s">
        <v>27</v>
      </c>
      <c r="E732" s="18" t="s">
        <v>154</v>
      </c>
      <c r="F732" s="19">
        <v>0</v>
      </c>
      <c r="G732" s="19">
        <v>82176.960000000006</v>
      </c>
      <c r="H732" s="19">
        <v>0</v>
      </c>
      <c r="I732" s="19">
        <v>0</v>
      </c>
      <c r="J732" s="19">
        <v>82176.960000000006</v>
      </c>
      <c r="K732" s="19">
        <v>0</v>
      </c>
      <c r="L732" t="str">
        <f>VLOOKUP(E732,PFI!A:B,2,0)</f>
        <v>recherche</v>
      </c>
    </row>
    <row r="733" spans="1:12" hidden="1">
      <c r="A733" s="18" t="s">
        <v>26</v>
      </c>
      <c r="B733" s="18" t="s">
        <v>295</v>
      </c>
      <c r="C733" s="18" t="s">
        <v>18</v>
      </c>
      <c r="D733" s="18" t="s">
        <v>27</v>
      </c>
      <c r="E733" s="18" t="s">
        <v>155</v>
      </c>
      <c r="F733" s="19">
        <v>0</v>
      </c>
      <c r="G733" s="19">
        <v>32138.2</v>
      </c>
      <c r="H733" s="19">
        <v>0</v>
      </c>
      <c r="I733" s="19">
        <v>0</v>
      </c>
      <c r="J733" s="19">
        <v>32138.2</v>
      </c>
      <c r="K733" s="19">
        <v>0</v>
      </c>
      <c r="L733" t="str">
        <f>VLOOKUP(E733,PFI!A:B,2,0)</f>
        <v>recherche</v>
      </c>
    </row>
    <row r="734" spans="1:12" hidden="1">
      <c r="A734" s="18" t="s">
        <v>26</v>
      </c>
      <c r="B734" s="18" t="s">
        <v>295</v>
      </c>
      <c r="C734" s="18" t="s">
        <v>18</v>
      </c>
      <c r="D734" s="18" t="s">
        <v>27</v>
      </c>
      <c r="E734" s="18" t="s">
        <v>156</v>
      </c>
      <c r="F734" s="19">
        <v>0</v>
      </c>
      <c r="G734" s="19">
        <v>34307.47</v>
      </c>
      <c r="H734" s="19">
        <v>0</v>
      </c>
      <c r="I734" s="19">
        <v>0</v>
      </c>
      <c r="J734" s="19">
        <v>34307.47</v>
      </c>
      <c r="K734" s="19">
        <v>0</v>
      </c>
      <c r="L734" t="str">
        <f>VLOOKUP(E734,PFI!A:B,2,0)</f>
        <v>recherche</v>
      </c>
    </row>
    <row r="735" spans="1:12" hidden="1">
      <c r="A735" s="18" t="s">
        <v>26</v>
      </c>
      <c r="B735" s="18" t="s">
        <v>295</v>
      </c>
      <c r="C735" s="18" t="s">
        <v>18</v>
      </c>
      <c r="D735" s="18" t="s">
        <v>27</v>
      </c>
      <c r="E735" s="18" t="s">
        <v>157</v>
      </c>
      <c r="F735" s="19">
        <v>0</v>
      </c>
      <c r="G735" s="19">
        <v>32846</v>
      </c>
      <c r="H735" s="19">
        <v>0</v>
      </c>
      <c r="I735" s="19">
        <v>0</v>
      </c>
      <c r="J735" s="19">
        <v>32846</v>
      </c>
      <c r="K735" s="19">
        <v>0</v>
      </c>
      <c r="L735" t="str">
        <f>VLOOKUP(E735,PFI!A:B,2,0)</f>
        <v>recherche</v>
      </c>
    </row>
    <row r="736" spans="1:12" hidden="1">
      <c r="A736" s="18" t="s">
        <v>26</v>
      </c>
      <c r="B736" s="18" t="s">
        <v>295</v>
      </c>
      <c r="C736" s="18" t="s">
        <v>18</v>
      </c>
      <c r="D736" s="18" t="s">
        <v>27</v>
      </c>
      <c r="E736" s="18" t="s">
        <v>160</v>
      </c>
      <c r="F736" s="19">
        <v>0</v>
      </c>
      <c r="G736" s="19">
        <v>25626</v>
      </c>
      <c r="H736" s="19">
        <v>0</v>
      </c>
      <c r="I736" s="19">
        <v>0</v>
      </c>
      <c r="J736" s="19">
        <v>25626</v>
      </c>
      <c r="K736" s="19">
        <v>0</v>
      </c>
      <c r="L736" t="str">
        <f>VLOOKUP(E736,PFI!A:B,2,0)</f>
        <v>recherche</v>
      </c>
    </row>
    <row r="737" spans="1:12" hidden="1">
      <c r="A737" s="18" t="s">
        <v>26</v>
      </c>
      <c r="B737" s="18" t="s">
        <v>295</v>
      </c>
      <c r="C737" s="18" t="s">
        <v>18</v>
      </c>
      <c r="D737" s="18" t="s">
        <v>27</v>
      </c>
      <c r="E737" s="18" t="s">
        <v>315</v>
      </c>
      <c r="F737" s="19">
        <v>0</v>
      </c>
      <c r="G737" s="19">
        <v>41250</v>
      </c>
      <c r="H737" s="19">
        <v>0</v>
      </c>
      <c r="I737" s="19">
        <v>0</v>
      </c>
      <c r="J737" s="19">
        <v>41250</v>
      </c>
      <c r="K737" s="19">
        <v>0</v>
      </c>
      <c r="L737" t="str">
        <f>VLOOKUP(E737,PFI!A:B,2,0)</f>
        <v>recherche</v>
      </c>
    </row>
    <row r="738" spans="1:12" hidden="1">
      <c r="A738" s="18" t="s">
        <v>26</v>
      </c>
      <c r="B738" s="18" t="s">
        <v>295</v>
      </c>
      <c r="C738" s="18" t="s">
        <v>18</v>
      </c>
      <c r="D738" s="18" t="s">
        <v>27</v>
      </c>
      <c r="E738" s="18" t="s">
        <v>159</v>
      </c>
      <c r="F738" s="19">
        <v>0</v>
      </c>
      <c r="G738" s="19">
        <v>6914.22</v>
      </c>
      <c r="H738" s="19">
        <v>0</v>
      </c>
      <c r="I738" s="19">
        <v>0</v>
      </c>
      <c r="J738" s="19">
        <v>6914.22</v>
      </c>
      <c r="K738" s="19">
        <v>0</v>
      </c>
      <c r="L738" t="str">
        <f>VLOOKUP(E738,PFI!A:B,2,0)</f>
        <v>recherche</v>
      </c>
    </row>
    <row r="739" spans="1:12" hidden="1">
      <c r="A739" s="18" t="s">
        <v>26</v>
      </c>
      <c r="B739" s="18" t="s">
        <v>295</v>
      </c>
      <c r="C739" s="18" t="s">
        <v>18</v>
      </c>
      <c r="D739" s="18" t="s">
        <v>27</v>
      </c>
      <c r="E739" s="18" t="s">
        <v>739</v>
      </c>
      <c r="F739" s="19">
        <v>0</v>
      </c>
      <c r="G739" s="19">
        <v>35217</v>
      </c>
      <c r="H739" s="19">
        <v>0</v>
      </c>
      <c r="I739" s="19">
        <v>0</v>
      </c>
      <c r="J739" s="19">
        <v>35217</v>
      </c>
      <c r="K739" s="19">
        <v>0</v>
      </c>
      <c r="L739" t="str">
        <f>VLOOKUP(E739,PFI!A:B,2,0)</f>
        <v>recherche</v>
      </c>
    </row>
    <row r="740" spans="1:12" hidden="1">
      <c r="A740" s="18" t="s">
        <v>26</v>
      </c>
      <c r="B740" s="18" t="s">
        <v>295</v>
      </c>
      <c r="C740" s="18" t="s">
        <v>18</v>
      </c>
      <c r="D740" s="18" t="s">
        <v>27</v>
      </c>
      <c r="E740" s="18" t="s">
        <v>920</v>
      </c>
      <c r="F740" s="19">
        <v>0</v>
      </c>
      <c r="G740" s="19">
        <v>46780</v>
      </c>
      <c r="H740" s="19">
        <v>0</v>
      </c>
      <c r="I740" s="19">
        <v>0</v>
      </c>
      <c r="J740" s="19">
        <v>46780</v>
      </c>
      <c r="K740" s="19">
        <v>0</v>
      </c>
      <c r="L740" t="str">
        <f>VLOOKUP(E740,PFI!A:B,2,0)</f>
        <v>recherche</v>
      </c>
    </row>
    <row r="741" spans="1:12" hidden="1">
      <c r="A741" s="18" t="s">
        <v>26</v>
      </c>
      <c r="B741" s="18" t="s">
        <v>295</v>
      </c>
      <c r="C741" s="18" t="s">
        <v>18</v>
      </c>
      <c r="D741" s="18" t="s">
        <v>22</v>
      </c>
      <c r="E741" s="18" t="s">
        <v>144</v>
      </c>
      <c r="F741" s="19">
        <v>0</v>
      </c>
      <c r="G741" s="19">
        <v>5223</v>
      </c>
      <c r="H741" s="19">
        <v>0</v>
      </c>
      <c r="I741" s="19">
        <v>0</v>
      </c>
      <c r="J741" s="19">
        <v>5223</v>
      </c>
      <c r="K741" s="19">
        <v>0</v>
      </c>
      <c r="L741" t="str">
        <f>VLOOKUP(E741,PFI!A:B,2,0)</f>
        <v>recherche</v>
      </c>
    </row>
    <row r="742" spans="1:12" hidden="1">
      <c r="A742" s="18" t="s">
        <v>26</v>
      </c>
      <c r="B742" s="18" t="s">
        <v>295</v>
      </c>
      <c r="C742" s="18" t="s">
        <v>18</v>
      </c>
      <c r="D742" s="18" t="s">
        <v>16</v>
      </c>
      <c r="E742" s="18" t="s">
        <v>362</v>
      </c>
      <c r="F742" s="19">
        <v>0</v>
      </c>
      <c r="G742" s="19">
        <v>14454</v>
      </c>
      <c r="H742" s="19">
        <v>0</v>
      </c>
      <c r="I742" s="19">
        <v>0</v>
      </c>
      <c r="J742" s="19">
        <v>14454</v>
      </c>
      <c r="K742" s="19">
        <v>0</v>
      </c>
      <c r="L742" t="str">
        <f>VLOOKUP(E742,PFI!A:B,2,0)</f>
        <v>recherche</v>
      </c>
    </row>
    <row r="743" spans="1:12" hidden="1">
      <c r="A743" s="18" t="s">
        <v>26</v>
      </c>
      <c r="B743" s="18" t="s">
        <v>295</v>
      </c>
      <c r="C743" s="18" t="s">
        <v>18</v>
      </c>
      <c r="D743" s="18" t="s">
        <v>16</v>
      </c>
      <c r="E743" s="18" t="s">
        <v>776</v>
      </c>
      <c r="F743" s="19">
        <v>0</v>
      </c>
      <c r="G743" s="19">
        <v>46000</v>
      </c>
      <c r="H743" s="19">
        <v>0</v>
      </c>
      <c r="I743" s="19">
        <v>0</v>
      </c>
      <c r="J743" s="19">
        <v>46000</v>
      </c>
      <c r="K743" s="19">
        <v>0</v>
      </c>
      <c r="L743" t="str">
        <f>VLOOKUP(E743,PFI!A:B,2,0)</f>
        <v>recherche</v>
      </c>
    </row>
    <row r="744" spans="1:12" hidden="1">
      <c r="A744" s="18" t="s">
        <v>26</v>
      </c>
      <c r="B744" s="18" t="s">
        <v>295</v>
      </c>
      <c r="C744" s="18" t="s">
        <v>18</v>
      </c>
      <c r="D744" s="18" t="s">
        <v>16</v>
      </c>
      <c r="E744" s="18" t="s">
        <v>741</v>
      </c>
      <c r="F744" s="19">
        <v>0</v>
      </c>
      <c r="G744" s="19">
        <v>1042.8399999999999</v>
      </c>
      <c r="H744" s="19">
        <v>0</v>
      </c>
      <c r="I744" s="19">
        <v>0</v>
      </c>
      <c r="J744" s="19">
        <v>1042.8399999999999</v>
      </c>
      <c r="K744" s="19">
        <v>0</v>
      </c>
      <c r="L744" t="str">
        <f>VLOOKUP(E744,PFI!A:B,2,0)</f>
        <v>recherche</v>
      </c>
    </row>
    <row r="745" spans="1:12" hidden="1">
      <c r="A745" s="18" t="s">
        <v>113</v>
      </c>
      <c r="B745" s="18" t="s">
        <v>295</v>
      </c>
      <c r="C745" s="18" t="s">
        <v>18</v>
      </c>
      <c r="D745" s="18" t="s">
        <v>59</v>
      </c>
      <c r="E745" s="18" t="s">
        <v>353</v>
      </c>
      <c r="F745" s="19">
        <v>0</v>
      </c>
      <c r="G745" s="19">
        <v>28674.99</v>
      </c>
      <c r="H745" s="19">
        <v>0</v>
      </c>
      <c r="I745" s="19">
        <v>0</v>
      </c>
      <c r="J745" s="19">
        <v>28674.99</v>
      </c>
      <c r="K745" s="19">
        <v>0</v>
      </c>
      <c r="L745" t="str">
        <f>VLOOKUP(E745,PFI!A:B,2,0)</f>
        <v>recherche</v>
      </c>
    </row>
    <row r="746" spans="1:12" hidden="1">
      <c r="A746" s="18" t="s">
        <v>113</v>
      </c>
      <c r="B746" s="18" t="s">
        <v>295</v>
      </c>
      <c r="C746" s="18" t="s">
        <v>18</v>
      </c>
      <c r="D746" s="18" t="s">
        <v>31</v>
      </c>
      <c r="E746" s="18" t="s">
        <v>161</v>
      </c>
      <c r="F746" s="19">
        <v>0</v>
      </c>
      <c r="G746" s="19">
        <v>95139.02</v>
      </c>
      <c r="H746" s="19">
        <v>0</v>
      </c>
      <c r="I746" s="19">
        <v>0</v>
      </c>
      <c r="J746" s="19">
        <v>95139.02</v>
      </c>
      <c r="K746" s="19">
        <v>0</v>
      </c>
      <c r="L746" t="str">
        <f>VLOOKUP(E746,PFI!A:B,2,0)</f>
        <v>recherche</v>
      </c>
    </row>
    <row r="747" spans="1:12" hidden="1">
      <c r="A747" s="18" t="s">
        <v>113</v>
      </c>
      <c r="B747" s="18" t="s">
        <v>295</v>
      </c>
      <c r="C747" s="18" t="s">
        <v>18</v>
      </c>
      <c r="D747" s="18" t="s">
        <v>31</v>
      </c>
      <c r="E747" s="18" t="s">
        <v>162</v>
      </c>
      <c r="F747" s="19">
        <v>0</v>
      </c>
      <c r="G747" s="19">
        <v>118600</v>
      </c>
      <c r="H747" s="19">
        <v>0</v>
      </c>
      <c r="I747" s="19">
        <v>0</v>
      </c>
      <c r="J747" s="19">
        <v>118600</v>
      </c>
      <c r="K747" s="19">
        <v>0</v>
      </c>
      <c r="L747" t="str">
        <f>VLOOKUP(E747,PFI!A:B,2,0)</f>
        <v>recherche</v>
      </c>
    </row>
    <row r="748" spans="1:12" hidden="1">
      <c r="A748" s="18" t="s">
        <v>113</v>
      </c>
      <c r="B748" s="18" t="s">
        <v>295</v>
      </c>
      <c r="C748" s="18" t="s">
        <v>18</v>
      </c>
      <c r="D748" s="18" t="s">
        <v>31</v>
      </c>
      <c r="E748" s="18" t="s">
        <v>163</v>
      </c>
      <c r="F748" s="19">
        <v>0</v>
      </c>
      <c r="G748" s="19">
        <v>120000</v>
      </c>
      <c r="H748" s="19">
        <v>0</v>
      </c>
      <c r="I748" s="19">
        <v>0</v>
      </c>
      <c r="J748" s="19">
        <v>120000</v>
      </c>
      <c r="K748" s="19">
        <v>0</v>
      </c>
      <c r="L748" t="str">
        <f>VLOOKUP(E748,PFI!A:B,2,0)</f>
        <v>recherche</v>
      </c>
    </row>
    <row r="749" spans="1:12" hidden="1">
      <c r="A749" s="18" t="s">
        <v>113</v>
      </c>
      <c r="B749" s="18" t="s">
        <v>295</v>
      </c>
      <c r="C749" s="18" t="s">
        <v>18</v>
      </c>
      <c r="D749" s="18" t="s">
        <v>15</v>
      </c>
      <c r="E749" s="18" t="s">
        <v>115</v>
      </c>
      <c r="F749" s="19">
        <v>0</v>
      </c>
      <c r="G749" s="19">
        <v>31325.14</v>
      </c>
      <c r="H749" s="19">
        <v>0</v>
      </c>
      <c r="I749" s="19">
        <v>0</v>
      </c>
      <c r="J749" s="19">
        <v>31325.14</v>
      </c>
      <c r="K749" s="19">
        <v>0</v>
      </c>
      <c r="L749" t="str">
        <f>VLOOKUP(E749,PFI!A:B,2,0)</f>
        <v>recherche</v>
      </c>
    </row>
    <row r="750" spans="1:12" hidden="1">
      <c r="A750" s="18" t="s">
        <v>113</v>
      </c>
      <c r="B750" s="18" t="s">
        <v>295</v>
      </c>
      <c r="C750" s="18" t="s">
        <v>18</v>
      </c>
      <c r="D750" s="18" t="s">
        <v>15</v>
      </c>
      <c r="E750" s="18" t="s">
        <v>742</v>
      </c>
      <c r="F750" s="19">
        <v>0</v>
      </c>
      <c r="G750" s="19">
        <v>70957.440000000002</v>
      </c>
      <c r="H750" s="19">
        <v>0</v>
      </c>
      <c r="I750" s="19">
        <v>0</v>
      </c>
      <c r="J750" s="19">
        <v>70957.440000000002</v>
      </c>
      <c r="K750" s="19">
        <v>0</v>
      </c>
      <c r="L750" t="str">
        <f>VLOOKUP(E750,PFI!A:B,2,0)</f>
        <v>recherche</v>
      </c>
    </row>
    <row r="751" spans="1:12" hidden="1">
      <c r="A751" s="18" t="s">
        <v>113</v>
      </c>
      <c r="B751" s="18" t="s">
        <v>295</v>
      </c>
      <c r="C751" s="18" t="s">
        <v>18</v>
      </c>
      <c r="D751" s="18" t="s">
        <v>15</v>
      </c>
      <c r="E751" s="18" t="s">
        <v>168</v>
      </c>
      <c r="F751" s="19">
        <v>0</v>
      </c>
      <c r="G751" s="19">
        <v>197711.6</v>
      </c>
      <c r="H751" s="19">
        <v>0</v>
      </c>
      <c r="I751" s="19">
        <v>0</v>
      </c>
      <c r="J751" s="19">
        <v>197711.6</v>
      </c>
      <c r="K751" s="19">
        <v>0</v>
      </c>
      <c r="L751" t="str">
        <f>VLOOKUP(E751,PFI!A:B,2,0)</f>
        <v>recherche</v>
      </c>
    </row>
    <row r="752" spans="1:12" hidden="1">
      <c r="A752" s="18" t="s">
        <v>113</v>
      </c>
      <c r="B752" s="18" t="s">
        <v>295</v>
      </c>
      <c r="C752" s="18" t="s">
        <v>18</v>
      </c>
      <c r="D752" s="18" t="s">
        <v>15</v>
      </c>
      <c r="E752" s="18" t="s">
        <v>777</v>
      </c>
      <c r="F752" s="19">
        <v>0</v>
      </c>
      <c r="G752" s="19">
        <v>50000</v>
      </c>
      <c r="H752" s="19">
        <v>0</v>
      </c>
      <c r="I752" s="19">
        <v>0</v>
      </c>
      <c r="J752" s="19">
        <v>50000</v>
      </c>
      <c r="K752" s="19">
        <v>0</v>
      </c>
      <c r="L752" t="str">
        <f>VLOOKUP(E752,PFI!A:B,2,0)</f>
        <v>recherche</v>
      </c>
    </row>
    <row r="753" spans="1:12" hidden="1">
      <c r="A753" s="18" t="s">
        <v>113</v>
      </c>
      <c r="B753" s="18" t="s">
        <v>295</v>
      </c>
      <c r="C753" s="18" t="s">
        <v>18</v>
      </c>
      <c r="D753" s="18" t="s">
        <v>15</v>
      </c>
      <c r="E753" s="18" t="s">
        <v>744</v>
      </c>
      <c r="F753" s="19">
        <v>0</v>
      </c>
      <c r="G753" s="19">
        <v>100691.03</v>
      </c>
      <c r="H753" s="19">
        <v>0</v>
      </c>
      <c r="I753" s="19">
        <v>0</v>
      </c>
      <c r="J753" s="19">
        <v>100691.03</v>
      </c>
      <c r="K753" s="19">
        <v>0</v>
      </c>
      <c r="L753" t="str">
        <f>VLOOKUP(E753,PFI!A:B,2,0)</f>
        <v>recherche</v>
      </c>
    </row>
    <row r="754" spans="1:12" hidden="1">
      <c r="A754" s="18" t="s">
        <v>113</v>
      </c>
      <c r="B754" s="18" t="s">
        <v>295</v>
      </c>
      <c r="C754" s="18" t="s">
        <v>18</v>
      </c>
      <c r="D754" s="18" t="s">
        <v>15</v>
      </c>
      <c r="E754" s="18" t="s">
        <v>169</v>
      </c>
      <c r="F754" s="19">
        <v>0</v>
      </c>
      <c r="G754" s="19">
        <v>11250</v>
      </c>
      <c r="H754" s="19">
        <v>0</v>
      </c>
      <c r="I754" s="19">
        <v>0</v>
      </c>
      <c r="J754" s="19">
        <v>11250</v>
      </c>
      <c r="K754" s="19">
        <v>0</v>
      </c>
      <c r="L754" t="str">
        <f>VLOOKUP(E754,PFI!A:B,2,0)</f>
        <v>recherche</v>
      </c>
    </row>
    <row r="755" spans="1:12" hidden="1">
      <c r="A755" s="18" t="s">
        <v>113</v>
      </c>
      <c r="B755" s="18" t="s">
        <v>295</v>
      </c>
      <c r="C755" s="18" t="s">
        <v>18</v>
      </c>
      <c r="D755" s="18" t="s">
        <v>27</v>
      </c>
      <c r="E755" s="18" t="s">
        <v>164</v>
      </c>
      <c r="F755" s="19">
        <v>0</v>
      </c>
      <c r="G755" s="19">
        <v>22000</v>
      </c>
      <c r="H755" s="19">
        <v>0</v>
      </c>
      <c r="I755" s="19">
        <v>0</v>
      </c>
      <c r="J755" s="19">
        <v>22000</v>
      </c>
      <c r="K755" s="19">
        <v>0</v>
      </c>
      <c r="L755" t="str">
        <f>VLOOKUP(E755,PFI!A:B,2,0)</f>
        <v>recherche</v>
      </c>
    </row>
    <row r="756" spans="1:12" hidden="1">
      <c r="A756" s="18" t="s">
        <v>113</v>
      </c>
      <c r="B756" s="18" t="s">
        <v>295</v>
      </c>
      <c r="C756" s="18" t="s">
        <v>18</v>
      </c>
      <c r="D756" s="18" t="s">
        <v>16</v>
      </c>
      <c r="E756" s="18" t="s">
        <v>353</v>
      </c>
      <c r="F756" s="19">
        <v>0</v>
      </c>
      <c r="G756" s="19">
        <v>10000</v>
      </c>
      <c r="H756" s="19">
        <v>0</v>
      </c>
      <c r="I756" s="19">
        <v>0</v>
      </c>
      <c r="J756" s="19">
        <v>10000</v>
      </c>
      <c r="K756" s="19">
        <v>0</v>
      </c>
      <c r="L756" t="str">
        <f>VLOOKUP(E756,PFI!A:B,2,0)</f>
        <v>recherche</v>
      </c>
    </row>
    <row r="757" spans="1:12" hidden="1">
      <c r="A757" s="18" t="s">
        <v>29</v>
      </c>
      <c r="B757" s="18" t="s">
        <v>295</v>
      </c>
      <c r="C757" s="18" t="s">
        <v>18</v>
      </c>
      <c r="D757" s="18" t="s">
        <v>15</v>
      </c>
      <c r="E757" s="18" t="s">
        <v>171</v>
      </c>
      <c r="F757" s="19">
        <v>0</v>
      </c>
      <c r="G757" s="19">
        <v>65143</v>
      </c>
      <c r="H757" s="19">
        <v>0</v>
      </c>
      <c r="I757" s="19">
        <v>0</v>
      </c>
      <c r="J757" s="19">
        <v>65143</v>
      </c>
      <c r="K757" s="19">
        <v>0</v>
      </c>
      <c r="L757" t="str">
        <f>VLOOKUP(E757,PFI!A:B,2,0)</f>
        <v>recherche</v>
      </c>
    </row>
    <row r="758" spans="1:12" hidden="1">
      <c r="A758" s="18" t="s">
        <v>29</v>
      </c>
      <c r="B758" s="18" t="s">
        <v>295</v>
      </c>
      <c r="C758" s="18" t="s">
        <v>18</v>
      </c>
      <c r="D758" s="18" t="s">
        <v>22</v>
      </c>
      <c r="E758" s="18" t="s">
        <v>179</v>
      </c>
      <c r="F758" s="19">
        <v>0</v>
      </c>
      <c r="G758" s="19">
        <v>33634</v>
      </c>
      <c r="H758" s="19">
        <v>0</v>
      </c>
      <c r="I758" s="19">
        <v>0</v>
      </c>
      <c r="J758" s="19">
        <v>33634</v>
      </c>
      <c r="K758" s="19">
        <v>0</v>
      </c>
      <c r="L758" t="str">
        <f>VLOOKUP(E758,PFI!A:B,2,0)</f>
        <v>formation</v>
      </c>
    </row>
    <row r="759" spans="1:12" hidden="1">
      <c r="A759" s="18" t="s">
        <v>29</v>
      </c>
      <c r="B759" s="18" t="s">
        <v>295</v>
      </c>
      <c r="C759" s="18" t="s">
        <v>18</v>
      </c>
      <c r="D759" s="18" t="s">
        <v>16</v>
      </c>
      <c r="E759" s="18" t="s">
        <v>176</v>
      </c>
      <c r="F759" s="19">
        <v>0</v>
      </c>
      <c r="G759" s="19">
        <v>125483.35</v>
      </c>
      <c r="H759" s="19">
        <v>0</v>
      </c>
      <c r="I759" s="19">
        <v>0</v>
      </c>
      <c r="J759" s="19">
        <v>125483.35</v>
      </c>
      <c r="K759" s="19">
        <v>0</v>
      </c>
      <c r="L759" t="str">
        <f>VLOOKUP(E759,PFI!A:B,2,0)</f>
        <v>recherche</v>
      </c>
    </row>
    <row r="760" spans="1:12" hidden="1">
      <c r="A760" s="18" t="s">
        <v>29</v>
      </c>
      <c r="B760" s="18" t="s">
        <v>295</v>
      </c>
      <c r="C760" s="18" t="s">
        <v>18</v>
      </c>
      <c r="D760" s="18" t="s">
        <v>16</v>
      </c>
      <c r="E760" s="18" t="s">
        <v>180</v>
      </c>
      <c r="F760" s="19">
        <v>0</v>
      </c>
      <c r="G760" s="19">
        <v>43458.13</v>
      </c>
      <c r="H760" s="19">
        <v>0</v>
      </c>
      <c r="I760" s="19">
        <v>0</v>
      </c>
      <c r="J760" s="19">
        <v>43458.13</v>
      </c>
      <c r="K760" s="19">
        <v>0</v>
      </c>
      <c r="L760" t="str">
        <f>VLOOKUP(E760,PFI!A:B,2,0)</f>
        <v>recherche</v>
      </c>
    </row>
    <row r="761" spans="1:12" hidden="1">
      <c r="A761" s="18" t="s">
        <v>29</v>
      </c>
      <c r="B761" s="18" t="s">
        <v>295</v>
      </c>
      <c r="C761" s="18" t="s">
        <v>18</v>
      </c>
      <c r="D761" s="18" t="s">
        <v>16</v>
      </c>
      <c r="E761" s="18" t="s">
        <v>181</v>
      </c>
      <c r="F761" s="19">
        <v>0</v>
      </c>
      <c r="G761" s="19">
        <v>43458.13</v>
      </c>
      <c r="H761" s="19">
        <v>0</v>
      </c>
      <c r="I761" s="19">
        <v>0</v>
      </c>
      <c r="J761" s="19">
        <v>43458.13</v>
      </c>
      <c r="K761" s="19">
        <v>0</v>
      </c>
      <c r="L761" t="str">
        <f>VLOOKUP(E761,PFI!A:B,2,0)</f>
        <v>recherche</v>
      </c>
    </row>
    <row r="762" spans="1:12" hidden="1">
      <c r="A762" s="18" t="s">
        <v>183</v>
      </c>
      <c r="B762" s="18" t="s">
        <v>295</v>
      </c>
      <c r="C762" s="18" t="s">
        <v>18</v>
      </c>
      <c r="D762" s="18" t="s">
        <v>15</v>
      </c>
      <c r="E762" s="18" t="s">
        <v>282</v>
      </c>
      <c r="F762" s="19">
        <v>0</v>
      </c>
      <c r="G762" s="19">
        <v>27403.18</v>
      </c>
      <c r="H762" s="19">
        <v>0</v>
      </c>
      <c r="I762" s="19">
        <v>0</v>
      </c>
      <c r="J762" s="19">
        <v>27403.18</v>
      </c>
      <c r="K762" s="19">
        <v>0</v>
      </c>
      <c r="L762" t="str">
        <f>VLOOKUP(E762,PFI!A:B,2,0)</f>
        <v>recherche</v>
      </c>
    </row>
    <row r="763" spans="1:12" hidden="1">
      <c r="A763" s="18" t="s">
        <v>183</v>
      </c>
      <c r="B763" s="18" t="s">
        <v>295</v>
      </c>
      <c r="C763" s="18" t="s">
        <v>18</v>
      </c>
      <c r="D763" s="18" t="s">
        <v>15</v>
      </c>
      <c r="E763" s="18" t="s">
        <v>748</v>
      </c>
      <c r="F763" s="19">
        <v>0</v>
      </c>
      <c r="G763" s="19">
        <v>32500</v>
      </c>
      <c r="H763" s="19">
        <v>0</v>
      </c>
      <c r="I763" s="19">
        <v>0</v>
      </c>
      <c r="J763" s="19">
        <v>32500</v>
      </c>
      <c r="K763" s="19">
        <v>0</v>
      </c>
      <c r="L763" t="str">
        <f>VLOOKUP(E763,PFI!A:B,2,0)</f>
        <v>recherche</v>
      </c>
    </row>
    <row r="764" spans="1:12" hidden="1">
      <c r="A764" s="18" t="s">
        <v>183</v>
      </c>
      <c r="B764" s="18" t="s">
        <v>295</v>
      </c>
      <c r="C764" s="18" t="s">
        <v>18</v>
      </c>
      <c r="D764" s="18" t="s">
        <v>16</v>
      </c>
      <c r="E764" s="18" t="s">
        <v>751</v>
      </c>
      <c r="F764" s="19">
        <v>0</v>
      </c>
      <c r="G764" s="19">
        <v>35369</v>
      </c>
      <c r="H764" s="19">
        <v>0</v>
      </c>
      <c r="I764" s="19">
        <v>0</v>
      </c>
      <c r="J764" s="19">
        <v>35369</v>
      </c>
      <c r="K764" s="19">
        <v>0</v>
      </c>
      <c r="L764" t="str">
        <f>VLOOKUP(E764,PFI!A:B,2,0)</f>
        <v>recherche</v>
      </c>
    </row>
    <row r="765" spans="1:12" hidden="1">
      <c r="A765" s="18" t="s">
        <v>30</v>
      </c>
      <c r="B765" s="18" t="s">
        <v>295</v>
      </c>
      <c r="C765" s="18" t="s">
        <v>18</v>
      </c>
      <c r="D765" s="18" t="s">
        <v>31</v>
      </c>
      <c r="E765" s="18" t="s">
        <v>898</v>
      </c>
      <c r="F765" s="19">
        <v>0</v>
      </c>
      <c r="G765" s="19">
        <v>40525.730000000003</v>
      </c>
      <c r="H765" s="19">
        <v>0</v>
      </c>
      <c r="I765" s="19">
        <v>0</v>
      </c>
      <c r="J765" s="19">
        <v>40525.730000000003</v>
      </c>
      <c r="K765" s="19">
        <v>0</v>
      </c>
      <c r="L765" t="str">
        <f>VLOOKUP(E765,PFI!A:B,2,0)</f>
        <v>recherche</v>
      </c>
    </row>
    <row r="766" spans="1:12" hidden="1">
      <c r="A766" s="18" t="s">
        <v>30</v>
      </c>
      <c r="B766" s="18" t="s">
        <v>295</v>
      </c>
      <c r="C766" s="18" t="s">
        <v>18</v>
      </c>
      <c r="D766" s="18" t="s">
        <v>31</v>
      </c>
      <c r="E766" s="18" t="s">
        <v>316</v>
      </c>
      <c r="F766" s="19">
        <v>0</v>
      </c>
      <c r="G766" s="19">
        <v>46515.66</v>
      </c>
      <c r="H766" s="19">
        <v>0</v>
      </c>
      <c r="I766" s="19">
        <v>0</v>
      </c>
      <c r="J766" s="19">
        <v>46515.66</v>
      </c>
      <c r="K766" s="19">
        <v>0</v>
      </c>
      <c r="L766" t="str">
        <f>VLOOKUP(E766,PFI!A:B,2,0)</f>
        <v>recherche</v>
      </c>
    </row>
    <row r="767" spans="1:12" hidden="1">
      <c r="A767" s="18" t="s">
        <v>30</v>
      </c>
      <c r="B767" s="18" t="s">
        <v>295</v>
      </c>
      <c r="C767" s="18" t="s">
        <v>18</v>
      </c>
      <c r="D767" s="18" t="s">
        <v>31</v>
      </c>
      <c r="E767" s="18" t="s">
        <v>317</v>
      </c>
      <c r="F767" s="19">
        <v>0</v>
      </c>
      <c r="G767" s="19">
        <v>-15000</v>
      </c>
      <c r="H767" s="19">
        <v>0</v>
      </c>
      <c r="I767" s="19">
        <v>0</v>
      </c>
      <c r="J767" s="19">
        <v>-15000</v>
      </c>
      <c r="K767" s="19">
        <v>0</v>
      </c>
      <c r="L767" t="str">
        <f>VLOOKUP(E767,PFI!A:B,2,0)</f>
        <v>recherche</v>
      </c>
    </row>
    <row r="768" spans="1:12" hidden="1">
      <c r="A768" s="18" t="s">
        <v>30</v>
      </c>
      <c r="B768" s="18" t="s">
        <v>295</v>
      </c>
      <c r="C768" s="18" t="s">
        <v>18</v>
      </c>
      <c r="D768" s="18" t="s">
        <v>31</v>
      </c>
      <c r="E768" s="18" t="s">
        <v>184</v>
      </c>
      <c r="F768" s="19">
        <v>0</v>
      </c>
      <c r="G768" s="19">
        <v>56040.24</v>
      </c>
      <c r="H768" s="19">
        <v>0</v>
      </c>
      <c r="I768" s="19">
        <v>0</v>
      </c>
      <c r="J768" s="19">
        <v>56040.24</v>
      </c>
      <c r="K768" s="19">
        <v>0</v>
      </c>
      <c r="L768" t="str">
        <f>VLOOKUP(E768,PFI!A:B,2,0)</f>
        <v>recherche</v>
      </c>
    </row>
    <row r="769" spans="1:12" hidden="1">
      <c r="A769" s="18" t="s">
        <v>30</v>
      </c>
      <c r="B769" s="18" t="s">
        <v>295</v>
      </c>
      <c r="C769" s="18" t="s">
        <v>18</v>
      </c>
      <c r="D769" s="18" t="s">
        <v>31</v>
      </c>
      <c r="E769" s="18" t="s">
        <v>899</v>
      </c>
      <c r="F769" s="19">
        <v>0</v>
      </c>
      <c r="G769" s="19">
        <v>40000</v>
      </c>
      <c r="H769" s="19">
        <v>0</v>
      </c>
      <c r="I769" s="19">
        <v>0</v>
      </c>
      <c r="J769" s="19">
        <v>40000</v>
      </c>
      <c r="K769" s="19">
        <v>0</v>
      </c>
      <c r="L769" t="str">
        <f>VLOOKUP(E769,PFI!A:B,2,0)</f>
        <v>recherche</v>
      </c>
    </row>
    <row r="770" spans="1:12" hidden="1">
      <c r="A770" s="18" t="s">
        <v>30</v>
      </c>
      <c r="B770" s="18" t="s">
        <v>295</v>
      </c>
      <c r="C770" s="18" t="s">
        <v>18</v>
      </c>
      <c r="D770" s="18" t="s">
        <v>31</v>
      </c>
      <c r="E770" s="18" t="s">
        <v>900</v>
      </c>
      <c r="F770" s="19">
        <v>0</v>
      </c>
      <c r="G770" s="19">
        <v>26400</v>
      </c>
      <c r="H770" s="19">
        <v>0</v>
      </c>
      <c r="I770" s="19">
        <v>0</v>
      </c>
      <c r="J770" s="19">
        <v>26400</v>
      </c>
      <c r="K770" s="19">
        <v>0</v>
      </c>
      <c r="L770" t="str">
        <f>VLOOKUP(E770,PFI!A:B,2,0)</f>
        <v>recherche</v>
      </c>
    </row>
    <row r="771" spans="1:12" hidden="1">
      <c r="A771" s="18" t="s">
        <v>30</v>
      </c>
      <c r="B771" s="18" t="s">
        <v>295</v>
      </c>
      <c r="C771" s="18" t="s">
        <v>18</v>
      </c>
      <c r="D771" s="18" t="s">
        <v>16</v>
      </c>
      <c r="E771" s="18" t="s">
        <v>317</v>
      </c>
      <c r="F771" s="19">
        <v>0</v>
      </c>
      <c r="G771" s="19">
        <v>45000</v>
      </c>
      <c r="H771" s="19">
        <v>0</v>
      </c>
      <c r="I771" s="19">
        <v>0</v>
      </c>
      <c r="J771" s="19">
        <v>45000</v>
      </c>
      <c r="K771" s="19">
        <v>0</v>
      </c>
      <c r="L771" t="str">
        <f>VLOOKUP(E771,PFI!A:B,2,0)</f>
        <v>recherche</v>
      </c>
    </row>
    <row r="772" spans="1:12" hidden="1">
      <c r="A772" s="18" t="s">
        <v>186</v>
      </c>
      <c r="B772" s="18" t="s">
        <v>295</v>
      </c>
      <c r="C772" s="18" t="s">
        <v>18</v>
      </c>
      <c r="D772" s="18" t="s">
        <v>31</v>
      </c>
      <c r="E772" s="18" t="s">
        <v>298</v>
      </c>
      <c r="F772" s="19">
        <v>0</v>
      </c>
      <c r="G772" s="19">
        <v>33231</v>
      </c>
      <c r="H772" s="19">
        <v>0</v>
      </c>
      <c r="I772" s="19">
        <v>0</v>
      </c>
      <c r="J772" s="19">
        <v>33231</v>
      </c>
      <c r="K772" s="19">
        <v>0</v>
      </c>
      <c r="L772" t="str">
        <f>VLOOKUP(E772,PFI!A:B,2,0)</f>
        <v>recherche</v>
      </c>
    </row>
    <row r="773" spans="1:12" hidden="1">
      <c r="A773" s="18" t="s">
        <v>1728</v>
      </c>
      <c r="B773" s="18" t="s">
        <v>295</v>
      </c>
      <c r="C773" s="18" t="s">
        <v>18</v>
      </c>
      <c r="D773" s="18" t="s">
        <v>31</v>
      </c>
      <c r="E773" s="18" t="s">
        <v>18</v>
      </c>
      <c r="F773" s="19">
        <v>0</v>
      </c>
      <c r="G773" s="19">
        <v>66000</v>
      </c>
      <c r="H773" s="19">
        <v>0</v>
      </c>
      <c r="I773" s="19">
        <v>0</v>
      </c>
      <c r="J773" s="19">
        <v>0</v>
      </c>
      <c r="K773" s="19">
        <v>0</v>
      </c>
      <c r="L773" t="e">
        <f>VLOOKUP(E773,PFI!A:B,2,0)</f>
        <v>#N/A</v>
      </c>
    </row>
    <row r="774" spans="1:12" hidden="1">
      <c r="A774" s="18" t="s">
        <v>188</v>
      </c>
      <c r="B774" s="18" t="s">
        <v>295</v>
      </c>
      <c r="C774" s="18" t="s">
        <v>18</v>
      </c>
      <c r="D774" s="18" t="s">
        <v>31</v>
      </c>
      <c r="E774" s="18" t="s">
        <v>189</v>
      </c>
      <c r="F774" s="19">
        <v>0</v>
      </c>
      <c r="G774" s="19">
        <v>85500</v>
      </c>
      <c r="H774" s="19">
        <v>0</v>
      </c>
      <c r="I774" s="19">
        <v>0</v>
      </c>
      <c r="J774" s="19">
        <v>85500</v>
      </c>
      <c r="K774" s="19">
        <v>0</v>
      </c>
      <c r="L774" t="str">
        <f>VLOOKUP(E774,PFI!A:B,2,0)</f>
        <v>recherche</v>
      </c>
    </row>
    <row r="775" spans="1:12" hidden="1">
      <c r="A775" s="18" t="s">
        <v>188</v>
      </c>
      <c r="B775" s="18" t="s">
        <v>295</v>
      </c>
      <c r="C775" s="18" t="s">
        <v>18</v>
      </c>
      <c r="D775" s="18" t="s">
        <v>16</v>
      </c>
      <c r="E775" s="18" t="s">
        <v>782</v>
      </c>
      <c r="F775" s="19">
        <v>0</v>
      </c>
      <c r="G775" s="19">
        <v>48000</v>
      </c>
      <c r="H775" s="19">
        <v>0</v>
      </c>
      <c r="I775" s="19">
        <v>0</v>
      </c>
      <c r="J775" s="19">
        <v>48000</v>
      </c>
      <c r="K775" s="19">
        <v>0</v>
      </c>
      <c r="L775" t="str">
        <f>VLOOKUP(E775,PFI!A:B,2,0)</f>
        <v>recherche</v>
      </c>
    </row>
    <row r="776" spans="1:12" hidden="1">
      <c r="A776" s="18" t="s">
        <v>283</v>
      </c>
      <c r="B776" s="18" t="s">
        <v>295</v>
      </c>
      <c r="C776" s="18" t="s">
        <v>18</v>
      </c>
      <c r="D776" s="18" t="s">
        <v>59</v>
      </c>
      <c r="E776" s="18" t="s">
        <v>783</v>
      </c>
      <c r="F776" s="19">
        <v>0</v>
      </c>
      <c r="G776" s="19">
        <v>24000</v>
      </c>
      <c r="H776" s="19">
        <v>0</v>
      </c>
      <c r="I776" s="19">
        <v>0</v>
      </c>
      <c r="J776" s="19">
        <v>24000</v>
      </c>
      <c r="K776" s="19">
        <v>0</v>
      </c>
      <c r="L776" t="str">
        <f>VLOOKUP(E776,PFI!A:B,2,0)</f>
        <v>recherche</v>
      </c>
    </row>
    <row r="777" spans="1:12" hidden="1">
      <c r="A777" s="18" t="s">
        <v>283</v>
      </c>
      <c r="B777" s="18" t="s">
        <v>295</v>
      </c>
      <c r="C777" s="18" t="s">
        <v>18</v>
      </c>
      <c r="D777" s="18" t="s">
        <v>59</v>
      </c>
      <c r="E777" s="18" t="s">
        <v>784</v>
      </c>
      <c r="F777" s="19">
        <v>0</v>
      </c>
      <c r="G777" s="19">
        <v>24000</v>
      </c>
      <c r="H777" s="19">
        <v>0</v>
      </c>
      <c r="I777" s="19">
        <v>0</v>
      </c>
      <c r="J777" s="19">
        <v>24000</v>
      </c>
      <c r="K777" s="19">
        <v>0</v>
      </c>
      <c r="L777" t="str">
        <f>VLOOKUP(E777,PFI!A:B,2,0)</f>
        <v>recherche</v>
      </c>
    </row>
    <row r="778" spans="1:12" hidden="1">
      <c r="A778" s="18" t="s">
        <v>283</v>
      </c>
      <c r="B778" s="18" t="s">
        <v>295</v>
      </c>
      <c r="C778" s="18" t="s">
        <v>18</v>
      </c>
      <c r="D778" s="18" t="s">
        <v>13</v>
      </c>
      <c r="E778" s="18" t="s">
        <v>284</v>
      </c>
      <c r="F778" s="19">
        <v>0</v>
      </c>
      <c r="G778" s="19">
        <v>10845</v>
      </c>
      <c r="H778" s="19">
        <v>0</v>
      </c>
      <c r="I778" s="19">
        <v>0</v>
      </c>
      <c r="J778" s="19">
        <v>10845</v>
      </c>
      <c r="K778" s="19">
        <v>0</v>
      </c>
      <c r="L778" t="str">
        <f>VLOOKUP(E778,PFI!A:B,2,0)</f>
        <v>recherche</v>
      </c>
    </row>
    <row r="779" spans="1:12" hidden="1">
      <c r="A779" s="18" t="s">
        <v>191</v>
      </c>
      <c r="B779" s="18" t="s">
        <v>295</v>
      </c>
      <c r="C779" s="18" t="s">
        <v>18</v>
      </c>
      <c r="D779" s="18" t="s">
        <v>46</v>
      </c>
      <c r="E779" s="18" t="s">
        <v>299</v>
      </c>
      <c r="F779" s="19">
        <v>0</v>
      </c>
      <c r="G779" s="19">
        <v>22000</v>
      </c>
      <c r="H779" s="19">
        <v>0</v>
      </c>
      <c r="I779" s="19">
        <v>0</v>
      </c>
      <c r="J779" s="19">
        <v>22000</v>
      </c>
      <c r="K779" s="19">
        <v>0</v>
      </c>
      <c r="L779" t="str">
        <f>VLOOKUP(E779,PFI!A:B,2,0)</f>
        <v>recherche</v>
      </c>
    </row>
    <row r="780" spans="1:12" hidden="1">
      <c r="A780" s="18" t="s">
        <v>191</v>
      </c>
      <c r="B780" s="18" t="s">
        <v>295</v>
      </c>
      <c r="C780" s="18" t="s">
        <v>18</v>
      </c>
      <c r="D780" s="18" t="s">
        <v>46</v>
      </c>
      <c r="E780" s="18" t="s">
        <v>757</v>
      </c>
      <c r="F780" s="19">
        <v>0</v>
      </c>
      <c r="G780" s="19">
        <v>40500</v>
      </c>
      <c r="H780" s="19">
        <v>0</v>
      </c>
      <c r="I780" s="19">
        <v>0</v>
      </c>
      <c r="J780" s="19">
        <v>40500</v>
      </c>
      <c r="K780" s="19">
        <v>0</v>
      </c>
      <c r="L780" t="str">
        <f>VLOOKUP(E780,PFI!A:B,2,0)</f>
        <v>recherche</v>
      </c>
    </row>
    <row r="781" spans="1:12" hidden="1">
      <c r="A781" s="18" t="s">
        <v>191</v>
      </c>
      <c r="B781" s="18" t="s">
        <v>295</v>
      </c>
      <c r="C781" s="18" t="s">
        <v>18</v>
      </c>
      <c r="D781" s="18" t="s">
        <v>59</v>
      </c>
      <c r="E781" s="18" t="s">
        <v>785</v>
      </c>
      <c r="F781" s="19">
        <v>0</v>
      </c>
      <c r="G781" s="19">
        <v>24000</v>
      </c>
      <c r="H781" s="19">
        <v>0</v>
      </c>
      <c r="I781" s="19">
        <v>0</v>
      </c>
      <c r="J781" s="19">
        <v>24000</v>
      </c>
      <c r="K781" s="19">
        <v>0</v>
      </c>
      <c r="L781" t="str">
        <f>VLOOKUP(E781,PFI!A:B,2,0)</f>
        <v>recherche</v>
      </c>
    </row>
    <row r="782" spans="1:12" hidden="1">
      <c r="A782" s="18" t="s">
        <v>192</v>
      </c>
      <c r="B782" s="18" t="s">
        <v>295</v>
      </c>
      <c r="C782" s="18" t="s">
        <v>18</v>
      </c>
      <c r="D782" s="18" t="s">
        <v>16</v>
      </c>
      <c r="E782" s="18" t="s">
        <v>194</v>
      </c>
      <c r="F782" s="19">
        <v>0</v>
      </c>
      <c r="G782" s="19">
        <v>33600</v>
      </c>
      <c r="H782" s="19">
        <v>0</v>
      </c>
      <c r="I782" s="19">
        <v>0</v>
      </c>
      <c r="J782" s="19">
        <v>33600</v>
      </c>
      <c r="K782" s="19">
        <v>0</v>
      </c>
      <c r="L782" t="str">
        <f>VLOOKUP(E782,PFI!A:B,2,0)</f>
        <v>recherche</v>
      </c>
    </row>
    <row r="783" spans="1:12" hidden="1">
      <c r="A783" s="18" t="s">
        <v>192</v>
      </c>
      <c r="B783" s="18" t="s">
        <v>295</v>
      </c>
      <c r="C783" s="18" t="s">
        <v>18</v>
      </c>
      <c r="D783" s="18" t="s">
        <v>16</v>
      </c>
      <c r="E783" s="18" t="s">
        <v>322</v>
      </c>
      <c r="F783" s="19">
        <v>0</v>
      </c>
      <c r="G783" s="19">
        <v>40000</v>
      </c>
      <c r="H783" s="19">
        <v>0</v>
      </c>
      <c r="I783" s="19">
        <v>0</v>
      </c>
      <c r="J783" s="19">
        <v>40000</v>
      </c>
      <c r="K783" s="19">
        <v>0</v>
      </c>
      <c r="L783" t="str">
        <f>VLOOKUP(E783,PFI!A:B,2,0)</f>
        <v>recherche</v>
      </c>
    </row>
    <row r="784" spans="1:12" hidden="1">
      <c r="A784" s="18" t="s">
        <v>285</v>
      </c>
      <c r="B784" s="18" t="s">
        <v>295</v>
      </c>
      <c r="C784" s="18" t="s">
        <v>18</v>
      </c>
      <c r="D784" s="18" t="s">
        <v>59</v>
      </c>
      <c r="E784" s="18" t="s">
        <v>286</v>
      </c>
      <c r="F784" s="19">
        <v>0</v>
      </c>
      <c r="G784" s="19">
        <v>29594.5</v>
      </c>
      <c r="H784" s="19">
        <v>0</v>
      </c>
      <c r="I784" s="19">
        <v>0</v>
      </c>
      <c r="J784" s="19">
        <v>29594.5</v>
      </c>
      <c r="K784" s="19">
        <v>0</v>
      </c>
      <c r="L784" t="str">
        <f>VLOOKUP(E784,PFI!A:B,2,0)</f>
        <v>recherche</v>
      </c>
    </row>
    <row r="785" spans="1:12" hidden="1">
      <c r="A785" s="18" t="s">
        <v>786</v>
      </c>
      <c r="B785" s="18" t="s">
        <v>295</v>
      </c>
      <c r="C785" s="18" t="s">
        <v>18</v>
      </c>
      <c r="D785" s="18" t="s">
        <v>16</v>
      </c>
      <c r="E785" s="18" t="s">
        <v>787</v>
      </c>
      <c r="F785" s="19">
        <v>0</v>
      </c>
      <c r="G785" s="19">
        <v>45000</v>
      </c>
      <c r="H785" s="19">
        <v>0</v>
      </c>
      <c r="I785" s="19">
        <v>0</v>
      </c>
      <c r="J785" s="19">
        <v>45000</v>
      </c>
      <c r="K785" s="19">
        <v>0</v>
      </c>
      <c r="L785" t="str">
        <f>VLOOKUP(E785,PFI!A:B,2,0)</f>
        <v>recherche</v>
      </c>
    </row>
    <row r="786" spans="1:12" hidden="1">
      <c r="A786" s="18" t="s">
        <v>199</v>
      </c>
      <c r="B786" s="18" t="s">
        <v>295</v>
      </c>
      <c r="C786" s="18" t="s">
        <v>18</v>
      </c>
      <c r="D786" s="18" t="s">
        <v>59</v>
      </c>
      <c r="E786" s="18" t="s">
        <v>759</v>
      </c>
      <c r="F786" s="19">
        <v>0</v>
      </c>
      <c r="G786" s="19">
        <v>43000</v>
      </c>
      <c r="H786" s="19">
        <v>0</v>
      </c>
      <c r="I786" s="19">
        <v>0</v>
      </c>
      <c r="J786" s="19">
        <v>43000</v>
      </c>
      <c r="K786" s="19">
        <v>0</v>
      </c>
      <c r="L786" t="str">
        <f>VLOOKUP(E786,PFI!A:B,2,0)</f>
        <v>recherche</v>
      </c>
    </row>
    <row r="787" spans="1:12" hidden="1">
      <c r="A787" s="18" t="s">
        <v>199</v>
      </c>
      <c r="B787" s="18" t="s">
        <v>295</v>
      </c>
      <c r="C787" s="18" t="s">
        <v>18</v>
      </c>
      <c r="D787" s="18" t="s">
        <v>22</v>
      </c>
      <c r="E787" s="18" t="s">
        <v>200</v>
      </c>
      <c r="F787" s="19">
        <v>0</v>
      </c>
      <c r="G787" s="19">
        <v>1523.5</v>
      </c>
      <c r="H787" s="19">
        <v>0</v>
      </c>
      <c r="I787" s="19">
        <v>0</v>
      </c>
      <c r="J787" s="19">
        <v>1523.5</v>
      </c>
      <c r="K787" s="19">
        <v>0</v>
      </c>
      <c r="L787" t="str">
        <f>VLOOKUP(E787,PFI!A:B,2,0)</f>
        <v>recherche</v>
      </c>
    </row>
    <row r="788" spans="1:12" hidden="1">
      <c r="A788" s="18" t="s">
        <v>36</v>
      </c>
      <c r="B788" s="18" t="s">
        <v>295</v>
      </c>
      <c r="C788" s="18" t="s">
        <v>18</v>
      </c>
      <c r="D788" s="18" t="s">
        <v>31</v>
      </c>
      <c r="E788" s="18" t="s">
        <v>760</v>
      </c>
      <c r="F788" s="19">
        <v>0</v>
      </c>
      <c r="G788" s="19">
        <v>30000</v>
      </c>
      <c r="H788" s="19">
        <v>0</v>
      </c>
      <c r="I788" s="19">
        <v>0</v>
      </c>
      <c r="J788" s="19">
        <v>30000</v>
      </c>
      <c r="K788" s="19">
        <v>0</v>
      </c>
      <c r="L788" t="str">
        <f>VLOOKUP(E788,PFI!A:B,2,0)</f>
        <v>recherche</v>
      </c>
    </row>
    <row r="789" spans="1:12" hidden="1">
      <c r="A789" s="18" t="s">
        <v>205</v>
      </c>
      <c r="B789" s="18" t="s">
        <v>295</v>
      </c>
      <c r="C789" s="18" t="s">
        <v>18</v>
      </c>
      <c r="D789" s="18" t="s">
        <v>31</v>
      </c>
      <c r="E789" s="18" t="s">
        <v>207</v>
      </c>
      <c r="F789" s="19">
        <v>0</v>
      </c>
      <c r="G789" s="19">
        <v>20000</v>
      </c>
      <c r="H789" s="19">
        <v>0</v>
      </c>
      <c r="I789" s="19">
        <v>0</v>
      </c>
      <c r="J789" s="19">
        <v>20000</v>
      </c>
      <c r="K789" s="19">
        <v>0</v>
      </c>
      <c r="L789" t="str">
        <f>VLOOKUP(E789,PFI!A:B,2,0)</f>
        <v>recherche</v>
      </c>
    </row>
    <row r="790" spans="1:12" hidden="1">
      <c r="A790" s="18" t="s">
        <v>205</v>
      </c>
      <c r="B790" s="18" t="s">
        <v>295</v>
      </c>
      <c r="C790" s="18" t="s">
        <v>18</v>
      </c>
      <c r="D790" s="18" t="s">
        <v>16</v>
      </c>
      <c r="E790" s="18" t="s">
        <v>762</v>
      </c>
      <c r="F790" s="19">
        <v>0</v>
      </c>
      <c r="G790" s="19">
        <v>47443.58</v>
      </c>
      <c r="H790" s="19">
        <v>0</v>
      </c>
      <c r="I790" s="19">
        <v>0</v>
      </c>
      <c r="J790" s="19">
        <v>47443.58</v>
      </c>
      <c r="K790" s="19">
        <v>0</v>
      </c>
      <c r="L790" t="str">
        <f>VLOOKUP(E790,PFI!A:B,2,0)</f>
        <v>recherche</v>
      </c>
    </row>
    <row r="791" spans="1:12" hidden="1">
      <c r="A791" s="18" t="s">
        <v>38</v>
      </c>
      <c r="B791" s="18" t="s">
        <v>295</v>
      </c>
      <c r="C791" s="18" t="s">
        <v>18</v>
      </c>
      <c r="D791" s="18" t="s">
        <v>13</v>
      </c>
      <c r="E791" s="18" t="s">
        <v>208</v>
      </c>
      <c r="F791" s="19">
        <v>0</v>
      </c>
      <c r="G791" s="19">
        <v>73042.149999999994</v>
      </c>
      <c r="H791" s="19">
        <v>0</v>
      </c>
      <c r="I791" s="19">
        <v>0</v>
      </c>
      <c r="J791" s="19">
        <v>73042.149999999994</v>
      </c>
      <c r="K791" s="19">
        <v>0</v>
      </c>
      <c r="L791" t="str">
        <f>VLOOKUP(E791,PFI!A:B,2,0)</f>
        <v>recherche</v>
      </c>
    </row>
    <row r="792" spans="1:12" hidden="1">
      <c r="A792" s="18" t="s">
        <v>1726</v>
      </c>
      <c r="B792" s="18" t="s">
        <v>295</v>
      </c>
      <c r="C792" s="18" t="s">
        <v>18</v>
      </c>
      <c r="D792" s="18" t="s">
        <v>31</v>
      </c>
      <c r="E792" s="18" t="s">
        <v>18</v>
      </c>
      <c r="F792" s="19">
        <v>0</v>
      </c>
      <c r="G792" s="19">
        <v>30000</v>
      </c>
      <c r="H792" s="19">
        <v>0</v>
      </c>
      <c r="I792" s="19">
        <v>0</v>
      </c>
      <c r="J792" s="19">
        <v>0</v>
      </c>
      <c r="K792" s="19">
        <v>0</v>
      </c>
      <c r="L792" t="e">
        <f>VLOOKUP(E792,PFI!A:B,2,0)</f>
        <v>#N/A</v>
      </c>
    </row>
    <row r="793" spans="1:12" hidden="1">
      <c r="A793" s="18" t="s">
        <v>40</v>
      </c>
      <c r="B793" s="18" t="s">
        <v>295</v>
      </c>
      <c r="C793" s="18" t="s">
        <v>18</v>
      </c>
      <c r="D793" s="18" t="s">
        <v>16</v>
      </c>
      <c r="E793" s="18" t="s">
        <v>350</v>
      </c>
      <c r="F793" s="19">
        <v>0</v>
      </c>
      <c r="G793" s="19">
        <v>49699.9</v>
      </c>
      <c r="H793" s="19">
        <v>0</v>
      </c>
      <c r="I793" s="19">
        <v>0</v>
      </c>
      <c r="J793" s="19">
        <v>49699.9</v>
      </c>
      <c r="K793" s="19">
        <v>0</v>
      </c>
      <c r="L793" t="str">
        <f>VLOOKUP(E793,PFI!A:B,2,0)</f>
        <v>recherche</v>
      </c>
    </row>
    <row r="794" spans="1:12" hidden="1">
      <c r="A794" s="18" t="s">
        <v>210</v>
      </c>
      <c r="B794" s="18" t="s">
        <v>295</v>
      </c>
      <c r="C794" s="18" t="s">
        <v>18</v>
      </c>
      <c r="D794" s="18" t="s">
        <v>31</v>
      </c>
      <c r="E794" s="18" t="s">
        <v>354</v>
      </c>
      <c r="F794" s="19">
        <v>0</v>
      </c>
      <c r="G794" s="19">
        <v>75249.91</v>
      </c>
      <c r="H794" s="19">
        <v>0</v>
      </c>
      <c r="I794" s="19">
        <v>0</v>
      </c>
      <c r="J794" s="19">
        <v>75249.91</v>
      </c>
      <c r="K794" s="19">
        <v>0</v>
      </c>
      <c r="L794" t="str">
        <f>VLOOKUP(E794,PFI!A:B,2,0)</f>
        <v>recherche</v>
      </c>
    </row>
    <row r="795" spans="1:12" hidden="1">
      <c r="A795" s="18" t="s">
        <v>210</v>
      </c>
      <c r="B795" s="18" t="s">
        <v>295</v>
      </c>
      <c r="C795" s="18" t="s">
        <v>18</v>
      </c>
      <c r="D795" s="18" t="s">
        <v>31</v>
      </c>
      <c r="E795" s="18" t="s">
        <v>348</v>
      </c>
      <c r="F795" s="19">
        <v>0</v>
      </c>
      <c r="G795" s="19">
        <v>41871</v>
      </c>
      <c r="H795" s="19">
        <v>0</v>
      </c>
      <c r="I795" s="19">
        <v>0</v>
      </c>
      <c r="J795" s="19">
        <v>41871</v>
      </c>
      <c r="K795" s="19">
        <v>0</v>
      </c>
      <c r="L795" t="str">
        <f>VLOOKUP(E795,PFI!A:B,2,0)</f>
        <v>recherche</v>
      </c>
    </row>
    <row r="796" spans="1:12" hidden="1">
      <c r="A796" s="18" t="s">
        <v>210</v>
      </c>
      <c r="B796" s="18" t="s">
        <v>295</v>
      </c>
      <c r="C796" s="18" t="s">
        <v>18</v>
      </c>
      <c r="D796" s="18" t="s">
        <v>16</v>
      </c>
      <c r="E796" s="18" t="s">
        <v>348</v>
      </c>
      <c r="F796" s="19">
        <v>0</v>
      </c>
      <c r="G796" s="19">
        <v>116986</v>
      </c>
      <c r="H796" s="19">
        <v>0</v>
      </c>
      <c r="I796" s="19">
        <v>0</v>
      </c>
      <c r="J796" s="19">
        <v>116986</v>
      </c>
      <c r="K796" s="19">
        <v>0</v>
      </c>
      <c r="L796" t="str">
        <f>VLOOKUP(E796,PFI!A:B,2,0)</f>
        <v>recherche</v>
      </c>
    </row>
    <row r="797" spans="1:12" hidden="1">
      <c r="A797" s="18" t="s">
        <v>211</v>
      </c>
      <c r="B797" s="18" t="s">
        <v>295</v>
      </c>
      <c r="C797" s="18" t="s">
        <v>18</v>
      </c>
      <c r="D797" s="18" t="s">
        <v>16</v>
      </c>
      <c r="E797" s="18" t="s">
        <v>300</v>
      </c>
      <c r="F797" s="19">
        <v>0</v>
      </c>
      <c r="G797" s="19">
        <v>36000</v>
      </c>
      <c r="H797" s="19">
        <v>0</v>
      </c>
      <c r="I797" s="19">
        <v>0</v>
      </c>
      <c r="J797" s="19">
        <v>36000</v>
      </c>
      <c r="K797" s="19">
        <v>0</v>
      </c>
      <c r="L797" t="str">
        <f>VLOOKUP(E797,PFI!A:B,2,0)</f>
        <v>recherche</v>
      </c>
    </row>
    <row r="798" spans="1:12" hidden="1">
      <c r="A798" s="18" t="s">
        <v>287</v>
      </c>
      <c r="B798" s="18" t="s">
        <v>295</v>
      </c>
      <c r="C798" s="18" t="s">
        <v>18</v>
      </c>
      <c r="D798" s="18" t="s">
        <v>31</v>
      </c>
      <c r="E798" s="18" t="s">
        <v>288</v>
      </c>
      <c r="F798" s="19">
        <v>0</v>
      </c>
      <c r="G798" s="19">
        <v>59000</v>
      </c>
      <c r="H798" s="19">
        <v>0</v>
      </c>
      <c r="I798" s="19">
        <v>0</v>
      </c>
      <c r="J798" s="19">
        <v>59000</v>
      </c>
      <c r="K798" s="19">
        <v>0</v>
      </c>
      <c r="L798" t="str">
        <f>VLOOKUP(E798,PFI!A:B,2,0)</f>
        <v>recherche</v>
      </c>
    </row>
    <row r="799" spans="1:12" hidden="1">
      <c r="A799" s="18" t="s">
        <v>212</v>
      </c>
      <c r="B799" s="18" t="s">
        <v>295</v>
      </c>
      <c r="C799" s="18" t="s">
        <v>18</v>
      </c>
      <c r="D799" s="18" t="s">
        <v>22</v>
      </c>
      <c r="E799" s="18" t="s">
        <v>358</v>
      </c>
      <c r="F799" s="19">
        <v>0</v>
      </c>
      <c r="G799" s="19">
        <v>41804.400000000001</v>
      </c>
      <c r="H799" s="19">
        <v>0</v>
      </c>
      <c r="I799" s="19">
        <v>0</v>
      </c>
      <c r="J799" s="19">
        <v>41804.400000000001</v>
      </c>
      <c r="K799" s="19">
        <v>0</v>
      </c>
      <c r="L799" t="str">
        <f>VLOOKUP(E799,PFI!A:B,2,0)</f>
        <v>recherche</v>
      </c>
    </row>
    <row r="800" spans="1:12" hidden="1">
      <c r="A800" s="18" t="s">
        <v>42</v>
      </c>
      <c r="B800" s="18" t="s">
        <v>295</v>
      </c>
      <c r="C800" s="18" t="s">
        <v>18</v>
      </c>
      <c r="D800" s="18" t="s">
        <v>16</v>
      </c>
      <c r="E800" s="18" t="s">
        <v>301</v>
      </c>
      <c r="F800" s="19">
        <v>0</v>
      </c>
      <c r="G800" s="19">
        <v>35027.040000000001</v>
      </c>
      <c r="H800" s="19">
        <v>0</v>
      </c>
      <c r="I800" s="19">
        <v>0</v>
      </c>
      <c r="J800" s="19">
        <v>35027.040000000001</v>
      </c>
      <c r="K800" s="19">
        <v>0</v>
      </c>
      <c r="L800" t="str">
        <f>VLOOKUP(E800,PFI!A:B,2,0)</f>
        <v>recherche</v>
      </c>
    </row>
    <row r="801" spans="1:12" hidden="1">
      <c r="A801" s="18" t="s">
        <v>215</v>
      </c>
      <c r="B801" s="18" t="s">
        <v>295</v>
      </c>
      <c r="C801" s="18" t="s">
        <v>18</v>
      </c>
      <c r="D801" s="18" t="s">
        <v>16</v>
      </c>
      <c r="E801" s="18" t="s">
        <v>217</v>
      </c>
      <c r="F801" s="19">
        <v>0</v>
      </c>
      <c r="G801" s="19">
        <v>192819.13</v>
      </c>
      <c r="H801" s="19">
        <v>0</v>
      </c>
      <c r="I801" s="19">
        <v>0</v>
      </c>
      <c r="J801" s="19">
        <v>192819.13</v>
      </c>
      <c r="K801" s="19">
        <v>0</v>
      </c>
      <c r="L801" t="str">
        <f>VLOOKUP(E801,PFI!A:B,2,0)</f>
        <v>recherche</v>
      </c>
    </row>
    <row r="802" spans="1:12" hidden="1">
      <c r="A802" s="18" t="s">
        <v>215</v>
      </c>
      <c r="B802" s="18" t="s">
        <v>295</v>
      </c>
      <c r="C802" s="18" t="s">
        <v>18</v>
      </c>
      <c r="D802" s="18" t="s">
        <v>16</v>
      </c>
      <c r="E802" s="18" t="s">
        <v>18</v>
      </c>
      <c r="F802" s="19">
        <v>0</v>
      </c>
      <c r="G802" s="19">
        <v>155000</v>
      </c>
      <c r="H802" s="19">
        <v>0</v>
      </c>
      <c r="I802" s="19">
        <v>0</v>
      </c>
      <c r="J802" s="19">
        <v>0</v>
      </c>
      <c r="K802" s="19">
        <v>0</v>
      </c>
      <c r="L802" t="e">
        <f>VLOOKUP(E802,PFI!A:B,2,0)</f>
        <v>#N/A</v>
      </c>
    </row>
    <row r="803" spans="1:12" hidden="1">
      <c r="A803" s="18" t="s">
        <v>215</v>
      </c>
      <c r="B803" s="18" t="s">
        <v>295</v>
      </c>
      <c r="C803" s="18" t="s">
        <v>18</v>
      </c>
      <c r="D803" s="18" t="s">
        <v>16</v>
      </c>
      <c r="E803" s="18" t="s">
        <v>216</v>
      </c>
      <c r="F803" s="19">
        <v>0</v>
      </c>
      <c r="G803" s="19">
        <v>35739.99</v>
      </c>
      <c r="H803" s="19">
        <v>0</v>
      </c>
      <c r="I803" s="19">
        <v>0</v>
      </c>
      <c r="J803" s="19">
        <v>35739.99</v>
      </c>
      <c r="K803" s="19">
        <v>0</v>
      </c>
      <c r="L803" t="e">
        <f>VLOOKUP(E803,PFI!A:B,2,0)</f>
        <v>#N/A</v>
      </c>
    </row>
    <row r="804" spans="1:12" hidden="1">
      <c r="A804" s="18" t="s">
        <v>215</v>
      </c>
      <c r="B804" s="18" t="s">
        <v>295</v>
      </c>
      <c r="C804" s="18" t="s">
        <v>18</v>
      </c>
      <c r="D804" s="18" t="s">
        <v>13</v>
      </c>
      <c r="E804" s="18" t="s">
        <v>217</v>
      </c>
      <c r="F804" s="19">
        <v>0</v>
      </c>
      <c r="G804" s="19">
        <v>177180.11</v>
      </c>
      <c r="H804" s="19">
        <v>0</v>
      </c>
      <c r="I804" s="19">
        <v>0</v>
      </c>
      <c r="J804" s="19">
        <v>177180.11</v>
      </c>
      <c r="K804" s="19">
        <v>0</v>
      </c>
      <c r="L804" t="str">
        <f>VLOOKUP(E804,PFI!A:B,2,0)</f>
        <v>recherche</v>
      </c>
    </row>
    <row r="805" spans="1:12" hidden="1">
      <c r="A805" s="18" t="s">
        <v>1755</v>
      </c>
      <c r="B805" s="18" t="s">
        <v>295</v>
      </c>
      <c r="C805" s="18" t="s">
        <v>18</v>
      </c>
      <c r="D805" s="18" t="s">
        <v>57</v>
      </c>
      <c r="E805" s="18" t="s">
        <v>18</v>
      </c>
      <c r="F805" s="19">
        <v>0</v>
      </c>
      <c r="G805" s="19">
        <v>0</v>
      </c>
      <c r="H805" s="19">
        <v>0</v>
      </c>
      <c r="I805" s="19">
        <v>0</v>
      </c>
      <c r="J805" s="19">
        <v>1908355</v>
      </c>
      <c r="K805" s="19">
        <v>0</v>
      </c>
      <c r="L805" t="e">
        <f>VLOOKUP(E805,PFI!A:B,2,0)</f>
        <v>#N/A</v>
      </c>
    </row>
    <row r="806" spans="1:12" hidden="1">
      <c r="A806" s="18" t="s">
        <v>1755</v>
      </c>
      <c r="B806" s="18" t="s">
        <v>295</v>
      </c>
      <c r="C806" s="18" t="s">
        <v>18</v>
      </c>
      <c r="D806" s="18" t="s">
        <v>46</v>
      </c>
      <c r="E806" s="18" t="s">
        <v>18</v>
      </c>
      <c r="F806" s="19">
        <v>0</v>
      </c>
      <c r="G806" s="19">
        <v>0</v>
      </c>
      <c r="H806" s="19">
        <v>0</v>
      </c>
      <c r="I806" s="19">
        <v>0</v>
      </c>
      <c r="J806" s="19">
        <v>430000</v>
      </c>
      <c r="K806" s="19">
        <v>0</v>
      </c>
      <c r="L806" t="e">
        <f>VLOOKUP(E806,PFI!A:B,2,0)</f>
        <v>#N/A</v>
      </c>
    </row>
    <row r="807" spans="1:12" hidden="1">
      <c r="A807" s="18" t="s">
        <v>1755</v>
      </c>
      <c r="B807" s="18" t="s">
        <v>295</v>
      </c>
      <c r="C807" s="18" t="s">
        <v>18</v>
      </c>
      <c r="D807" s="18" t="s">
        <v>34</v>
      </c>
      <c r="E807" s="18" t="s">
        <v>18</v>
      </c>
      <c r="F807" s="19">
        <v>0</v>
      </c>
      <c r="G807" s="19">
        <v>0</v>
      </c>
      <c r="H807" s="19">
        <v>0</v>
      </c>
      <c r="I807" s="19">
        <v>0</v>
      </c>
      <c r="J807" s="19">
        <v>260276</v>
      </c>
      <c r="K807" s="19">
        <v>0</v>
      </c>
      <c r="L807" t="e">
        <f>VLOOKUP(E807,PFI!A:B,2,0)</f>
        <v>#N/A</v>
      </c>
    </row>
    <row r="808" spans="1:12" hidden="1">
      <c r="A808" s="18" t="s">
        <v>1755</v>
      </c>
      <c r="B808" s="18" t="s">
        <v>295</v>
      </c>
      <c r="C808" s="18" t="s">
        <v>18</v>
      </c>
      <c r="D808" s="18" t="s">
        <v>31</v>
      </c>
      <c r="E808" s="18" t="s">
        <v>18</v>
      </c>
      <c r="F808" s="19">
        <v>0</v>
      </c>
      <c r="G808" s="19">
        <v>0</v>
      </c>
      <c r="H808" s="19">
        <v>0</v>
      </c>
      <c r="I808" s="19">
        <v>0</v>
      </c>
      <c r="J808" s="19">
        <v>96000</v>
      </c>
      <c r="K808" s="19">
        <v>0</v>
      </c>
      <c r="L808" t="e">
        <f>VLOOKUP(E808,PFI!A:B,2,0)</f>
        <v>#N/A</v>
      </c>
    </row>
    <row r="809" spans="1:12" hidden="1">
      <c r="A809" s="18" t="s">
        <v>1755</v>
      </c>
      <c r="B809" s="18" t="s">
        <v>295</v>
      </c>
      <c r="C809" s="18" t="s">
        <v>18</v>
      </c>
      <c r="D809" s="18" t="s">
        <v>15</v>
      </c>
      <c r="E809" s="18" t="s">
        <v>18</v>
      </c>
      <c r="F809" s="19">
        <v>0</v>
      </c>
      <c r="G809" s="19">
        <v>0</v>
      </c>
      <c r="H809" s="19">
        <v>0</v>
      </c>
      <c r="I809" s="19">
        <v>0</v>
      </c>
      <c r="J809" s="19">
        <v>59854</v>
      </c>
      <c r="K809" s="19">
        <v>0</v>
      </c>
      <c r="L809" t="e">
        <f>VLOOKUP(E809,PFI!A:B,2,0)</f>
        <v>#N/A</v>
      </c>
    </row>
    <row r="810" spans="1:12" hidden="1">
      <c r="A810" s="18" t="s">
        <v>1755</v>
      </c>
      <c r="B810" s="18" t="s">
        <v>295</v>
      </c>
      <c r="C810" s="18" t="s">
        <v>18</v>
      </c>
      <c r="D810" s="18" t="s">
        <v>16</v>
      </c>
      <c r="E810" s="18" t="s">
        <v>18</v>
      </c>
      <c r="F810" s="19">
        <v>0</v>
      </c>
      <c r="G810" s="19">
        <v>0</v>
      </c>
      <c r="H810" s="19">
        <v>0</v>
      </c>
      <c r="I810" s="19">
        <v>0</v>
      </c>
      <c r="J810" s="19">
        <v>474060</v>
      </c>
      <c r="K810" s="19">
        <v>0</v>
      </c>
      <c r="L810" t="e">
        <f>VLOOKUP(E810,PFI!A:B,2,0)</f>
        <v>#N/A</v>
      </c>
    </row>
    <row r="811" spans="1:12" hidden="1">
      <c r="A811" s="18" t="s">
        <v>1755</v>
      </c>
      <c r="B811" s="18" t="s">
        <v>295</v>
      </c>
      <c r="C811" s="18" t="s">
        <v>18</v>
      </c>
      <c r="D811" s="18" t="s">
        <v>13</v>
      </c>
      <c r="E811" s="18" t="s">
        <v>18</v>
      </c>
      <c r="F811" s="19">
        <v>0</v>
      </c>
      <c r="G811" s="19">
        <v>0</v>
      </c>
      <c r="H811" s="19">
        <v>0</v>
      </c>
      <c r="I811" s="19">
        <v>0</v>
      </c>
      <c r="J811" s="19">
        <v>220547345</v>
      </c>
      <c r="K811" s="19">
        <v>0</v>
      </c>
      <c r="L811" t="e">
        <f>VLOOKUP(E811,PFI!A:B,2,0)</f>
        <v>#N/A</v>
      </c>
    </row>
    <row r="812" spans="1:12" hidden="1">
      <c r="A812" s="18" t="s">
        <v>1755</v>
      </c>
      <c r="B812" s="18" t="s">
        <v>295</v>
      </c>
      <c r="C812" s="18" t="s">
        <v>18</v>
      </c>
      <c r="D812" s="18" t="s">
        <v>888</v>
      </c>
      <c r="E812" s="18" t="s">
        <v>18</v>
      </c>
      <c r="F812" s="19">
        <v>0</v>
      </c>
      <c r="G812" s="19">
        <v>0</v>
      </c>
      <c r="H812" s="19">
        <v>0</v>
      </c>
      <c r="I812" s="19">
        <v>0</v>
      </c>
      <c r="J812" s="19">
        <v>907000</v>
      </c>
      <c r="K812" s="19">
        <v>0</v>
      </c>
      <c r="L812" t="e">
        <f>VLOOKUP(E812,PFI!A:B,2,0)</f>
        <v>#N/A</v>
      </c>
    </row>
    <row r="813" spans="1:12" hidden="1">
      <c r="A813" s="18" t="s">
        <v>961</v>
      </c>
      <c r="B813" s="18" t="s">
        <v>295</v>
      </c>
      <c r="C813" s="18" t="s">
        <v>18</v>
      </c>
      <c r="D813" s="18" t="s">
        <v>13</v>
      </c>
      <c r="E813" s="18" t="s">
        <v>18</v>
      </c>
      <c r="F813" s="19">
        <v>0</v>
      </c>
      <c r="G813" s="19">
        <v>1000</v>
      </c>
      <c r="H813" s="19">
        <v>0</v>
      </c>
      <c r="I813" s="19">
        <v>0</v>
      </c>
      <c r="J813" s="19">
        <v>0</v>
      </c>
      <c r="K813" s="19">
        <v>0</v>
      </c>
      <c r="L813" t="e">
        <f>VLOOKUP(E813,PFI!A:B,2,0)</f>
        <v>#N/A</v>
      </c>
    </row>
    <row r="814" spans="1:12" hidden="1">
      <c r="A814" s="18" t="s">
        <v>1536</v>
      </c>
      <c r="B814" s="18" t="s">
        <v>295</v>
      </c>
      <c r="C814" s="18" t="s">
        <v>18</v>
      </c>
      <c r="D814" s="18" t="s">
        <v>13</v>
      </c>
      <c r="E814" s="18" t="s">
        <v>18</v>
      </c>
      <c r="F814" s="19">
        <v>0</v>
      </c>
      <c r="G814" s="19">
        <v>2000</v>
      </c>
      <c r="H814" s="19">
        <v>0</v>
      </c>
      <c r="I814" s="19">
        <v>0</v>
      </c>
      <c r="J814" s="19">
        <v>0</v>
      </c>
      <c r="K814" s="19">
        <v>0</v>
      </c>
      <c r="L814" t="e">
        <f>VLOOKUP(E814,PFI!A:B,2,0)</f>
        <v>#N/A</v>
      </c>
    </row>
    <row r="815" spans="1:12" hidden="1">
      <c r="A815" s="18" t="s">
        <v>1537</v>
      </c>
      <c r="B815" s="18" t="s">
        <v>295</v>
      </c>
      <c r="C815" s="18" t="s">
        <v>18</v>
      </c>
      <c r="D815" s="18" t="s">
        <v>13</v>
      </c>
      <c r="E815" s="18" t="s">
        <v>18</v>
      </c>
      <c r="F815" s="19">
        <v>0</v>
      </c>
      <c r="G815" s="19">
        <v>9000</v>
      </c>
      <c r="H815" s="19">
        <v>0</v>
      </c>
      <c r="I815" s="19">
        <v>0</v>
      </c>
      <c r="J815" s="19">
        <v>0</v>
      </c>
      <c r="K815" s="19">
        <v>0</v>
      </c>
      <c r="L815" t="e">
        <f>VLOOKUP(E815,PFI!A:B,2,0)</f>
        <v>#N/A</v>
      </c>
    </row>
    <row r="816" spans="1:12" hidden="1">
      <c r="A816" s="18" t="s">
        <v>1760</v>
      </c>
      <c r="B816" s="18" t="s">
        <v>295</v>
      </c>
      <c r="C816" s="18" t="s">
        <v>18</v>
      </c>
      <c r="D816" s="18" t="s">
        <v>13</v>
      </c>
      <c r="E816" s="18" t="s">
        <v>18</v>
      </c>
      <c r="F816" s="19">
        <v>0</v>
      </c>
      <c r="G816" s="19">
        <v>70300</v>
      </c>
      <c r="H816" s="19">
        <v>0</v>
      </c>
      <c r="I816" s="19">
        <v>0</v>
      </c>
      <c r="J816" s="19">
        <v>0</v>
      </c>
      <c r="K816" s="19">
        <v>0</v>
      </c>
      <c r="L816" t="e">
        <f>VLOOKUP(E816,PFI!A:B,2,0)</f>
        <v>#N/A</v>
      </c>
    </row>
    <row r="817" spans="1:12" hidden="1">
      <c r="A817" s="18" t="s">
        <v>1761</v>
      </c>
      <c r="B817" s="18" t="s">
        <v>295</v>
      </c>
      <c r="C817" s="18" t="s">
        <v>18</v>
      </c>
      <c r="D817" s="18" t="s">
        <v>13</v>
      </c>
      <c r="E817" s="18" t="s">
        <v>18</v>
      </c>
      <c r="F817" s="19">
        <v>0</v>
      </c>
      <c r="G817" s="19">
        <v>95810</v>
      </c>
      <c r="H817" s="19">
        <v>0</v>
      </c>
      <c r="I817" s="19">
        <v>0</v>
      </c>
      <c r="J817" s="19">
        <v>0</v>
      </c>
      <c r="K817" s="19">
        <v>0</v>
      </c>
      <c r="L817" t="e">
        <f>VLOOKUP(E817,PFI!A:B,2,0)</f>
        <v>#N/A</v>
      </c>
    </row>
    <row r="818" spans="1:12" hidden="1">
      <c r="A818" s="18" t="s">
        <v>1514</v>
      </c>
      <c r="B818" s="18" t="s">
        <v>295</v>
      </c>
      <c r="C818" s="18" t="s">
        <v>18</v>
      </c>
      <c r="D818" s="18" t="s">
        <v>13</v>
      </c>
      <c r="E818" s="18" t="s">
        <v>18</v>
      </c>
      <c r="F818" s="19">
        <v>0</v>
      </c>
      <c r="G818" s="19">
        <v>2000</v>
      </c>
      <c r="H818" s="19">
        <v>0</v>
      </c>
      <c r="I818" s="19">
        <v>0</v>
      </c>
      <c r="J818" s="19">
        <v>0</v>
      </c>
      <c r="K818" s="19">
        <v>0</v>
      </c>
      <c r="L818" t="e">
        <f>VLOOKUP(E818,PFI!A:B,2,0)</f>
        <v>#N/A</v>
      </c>
    </row>
    <row r="819" spans="1:12" hidden="1">
      <c r="A819" s="18" t="s">
        <v>1515</v>
      </c>
      <c r="B819" s="18" t="s">
        <v>295</v>
      </c>
      <c r="C819" s="18" t="s">
        <v>18</v>
      </c>
      <c r="D819" s="18" t="s">
        <v>13</v>
      </c>
      <c r="E819" s="18" t="s">
        <v>18</v>
      </c>
      <c r="F819" s="19">
        <v>0</v>
      </c>
      <c r="G819" s="19">
        <v>3000</v>
      </c>
      <c r="H819" s="19">
        <v>0</v>
      </c>
      <c r="I819" s="19">
        <v>0</v>
      </c>
      <c r="J819" s="19">
        <v>0</v>
      </c>
      <c r="K819" s="19">
        <v>0</v>
      </c>
      <c r="L819" t="e">
        <f>VLOOKUP(E819,PFI!A:B,2,0)</f>
        <v>#N/A</v>
      </c>
    </row>
    <row r="820" spans="1:12" hidden="1">
      <c r="A820" s="18" t="s">
        <v>1549</v>
      </c>
      <c r="B820" s="18" t="s">
        <v>295</v>
      </c>
      <c r="C820" s="18" t="s">
        <v>18</v>
      </c>
      <c r="D820" s="18" t="s">
        <v>13</v>
      </c>
      <c r="E820" s="18" t="s">
        <v>18</v>
      </c>
      <c r="F820" s="19">
        <v>0</v>
      </c>
      <c r="G820" s="19">
        <v>60000</v>
      </c>
      <c r="H820" s="19">
        <v>0</v>
      </c>
      <c r="I820" s="19">
        <v>0</v>
      </c>
      <c r="J820" s="19">
        <v>0</v>
      </c>
      <c r="K820" s="19">
        <v>0</v>
      </c>
      <c r="L820" t="e">
        <f>VLOOKUP(E820,PFI!A:B,2,0)</f>
        <v>#N/A</v>
      </c>
    </row>
    <row r="821" spans="1:12" hidden="1">
      <c r="A821" s="18" t="s">
        <v>1550</v>
      </c>
      <c r="B821" s="18" t="s">
        <v>295</v>
      </c>
      <c r="C821" s="18" t="s">
        <v>18</v>
      </c>
      <c r="D821" s="18" t="s">
        <v>13</v>
      </c>
      <c r="E821" s="18" t="s">
        <v>18</v>
      </c>
      <c r="F821" s="19">
        <v>0</v>
      </c>
      <c r="G821" s="19">
        <v>30000</v>
      </c>
      <c r="H821" s="19">
        <v>0</v>
      </c>
      <c r="I821" s="19">
        <v>0</v>
      </c>
      <c r="J821" s="19">
        <v>0</v>
      </c>
      <c r="K821" s="19">
        <v>0</v>
      </c>
      <c r="L821" t="e">
        <f>VLOOKUP(E821,PFI!A:B,2,0)</f>
        <v>#N/A</v>
      </c>
    </row>
    <row r="822" spans="1:12" hidden="1">
      <c r="A822" s="18" t="s">
        <v>1518</v>
      </c>
      <c r="B822" s="18" t="s">
        <v>295</v>
      </c>
      <c r="C822" s="18" t="s">
        <v>18</v>
      </c>
      <c r="D822" s="18" t="s">
        <v>13</v>
      </c>
      <c r="E822" s="18" t="s">
        <v>18</v>
      </c>
      <c r="F822" s="19">
        <v>0</v>
      </c>
      <c r="G822" s="19">
        <v>10000</v>
      </c>
      <c r="H822" s="19">
        <v>0</v>
      </c>
      <c r="I822" s="19">
        <v>0</v>
      </c>
      <c r="J822" s="19">
        <v>0</v>
      </c>
      <c r="K822" s="19">
        <v>0</v>
      </c>
      <c r="L822" t="e">
        <f>VLOOKUP(E822,PFI!A:B,2,0)</f>
        <v>#N/A</v>
      </c>
    </row>
    <row r="823" spans="1:12" hidden="1">
      <c r="A823" s="18" t="s">
        <v>222</v>
      </c>
      <c r="B823" s="18" t="s">
        <v>295</v>
      </c>
      <c r="C823" s="18" t="s">
        <v>18</v>
      </c>
      <c r="D823" s="18" t="s">
        <v>46</v>
      </c>
      <c r="E823" s="18" t="s">
        <v>778</v>
      </c>
      <c r="F823" s="19">
        <v>0</v>
      </c>
      <c r="G823" s="19">
        <v>19900</v>
      </c>
      <c r="H823" s="19">
        <v>0</v>
      </c>
      <c r="I823" s="19">
        <v>0</v>
      </c>
      <c r="J823" s="19">
        <v>19900</v>
      </c>
      <c r="K823" s="19">
        <v>0</v>
      </c>
      <c r="L823" t="str">
        <f>VLOOKUP(E823,PFI!A:B,2,0)</f>
        <v>formation</v>
      </c>
    </row>
    <row r="824" spans="1:12" hidden="1">
      <c r="A824" s="18" t="s">
        <v>222</v>
      </c>
      <c r="B824" s="18" t="s">
        <v>295</v>
      </c>
      <c r="C824" s="18" t="s">
        <v>18</v>
      </c>
      <c r="D824" s="18" t="s">
        <v>16</v>
      </c>
      <c r="E824" s="18" t="s">
        <v>223</v>
      </c>
      <c r="F824" s="19">
        <v>0</v>
      </c>
      <c r="G824" s="19">
        <v>14688</v>
      </c>
      <c r="H824" s="19">
        <v>0</v>
      </c>
      <c r="I824" s="19">
        <v>0</v>
      </c>
      <c r="J824" s="19">
        <v>14688</v>
      </c>
      <c r="K824" s="19">
        <v>0</v>
      </c>
      <c r="L824" t="str">
        <f>VLOOKUP(E824,PFI!A:B,2,0)</f>
        <v>formation</v>
      </c>
    </row>
    <row r="825" spans="1:12" hidden="1">
      <c r="A825" s="18" t="s">
        <v>1558</v>
      </c>
      <c r="B825" s="18" t="s">
        <v>295</v>
      </c>
      <c r="C825" s="18" t="s">
        <v>18</v>
      </c>
      <c r="D825" s="18" t="s">
        <v>13</v>
      </c>
      <c r="E825" s="18" t="s">
        <v>18</v>
      </c>
      <c r="F825" s="19">
        <v>0</v>
      </c>
      <c r="G825" s="19">
        <v>63000</v>
      </c>
      <c r="H825" s="19">
        <v>0</v>
      </c>
      <c r="I825" s="19">
        <v>0</v>
      </c>
      <c r="J825" s="19">
        <v>0</v>
      </c>
      <c r="K825" s="19">
        <v>0</v>
      </c>
      <c r="L825" t="e">
        <f>VLOOKUP(E825,PFI!A:B,2,0)</f>
        <v>#N/A</v>
      </c>
    </row>
    <row r="826" spans="1:12" hidden="1">
      <c r="A826" s="18" t="s">
        <v>1560</v>
      </c>
      <c r="B826" s="18" t="s">
        <v>295</v>
      </c>
      <c r="C826" s="18" t="s">
        <v>18</v>
      </c>
      <c r="D826" s="18" t="s">
        <v>13</v>
      </c>
      <c r="E826" s="18" t="s">
        <v>18</v>
      </c>
      <c r="F826" s="19">
        <v>0</v>
      </c>
      <c r="G826" s="19">
        <v>55000</v>
      </c>
      <c r="H826" s="19">
        <v>0</v>
      </c>
      <c r="I826" s="19">
        <v>0</v>
      </c>
      <c r="J826" s="19">
        <v>0</v>
      </c>
      <c r="K826" s="19">
        <v>0</v>
      </c>
      <c r="L826" t="e">
        <f>VLOOKUP(E826,PFI!A:B,2,0)</f>
        <v>#N/A</v>
      </c>
    </row>
    <row r="827" spans="1:12" hidden="1">
      <c r="A827" s="18" t="s">
        <v>324</v>
      </c>
      <c r="B827" s="18" t="s">
        <v>295</v>
      </c>
      <c r="C827" s="18" t="s">
        <v>18</v>
      </c>
      <c r="D827" s="18" t="s">
        <v>46</v>
      </c>
      <c r="E827" s="18" t="s">
        <v>767</v>
      </c>
      <c r="F827" s="19">
        <v>0</v>
      </c>
      <c r="G827" s="19">
        <v>25000</v>
      </c>
      <c r="H827" s="19">
        <v>0</v>
      </c>
      <c r="I827" s="19">
        <v>0</v>
      </c>
      <c r="J827" s="19">
        <v>25000</v>
      </c>
      <c r="K827" s="19">
        <v>0</v>
      </c>
      <c r="L827" t="str">
        <f>VLOOKUP(E827,PFI!A:B,2,0)</f>
        <v>formation</v>
      </c>
    </row>
    <row r="828" spans="1:12" hidden="1">
      <c r="A828" s="18" t="s">
        <v>1570</v>
      </c>
      <c r="B828" s="18" t="s">
        <v>295</v>
      </c>
      <c r="C828" s="18" t="s">
        <v>18</v>
      </c>
      <c r="D828" s="18" t="s">
        <v>13</v>
      </c>
      <c r="E828" s="18" t="s">
        <v>18</v>
      </c>
      <c r="F828" s="19">
        <v>0</v>
      </c>
      <c r="G828" s="19">
        <v>30046</v>
      </c>
      <c r="H828" s="19">
        <v>0</v>
      </c>
      <c r="I828" s="19">
        <v>0</v>
      </c>
      <c r="J828" s="19">
        <v>0</v>
      </c>
      <c r="K828" s="19">
        <v>0</v>
      </c>
      <c r="L828" t="e">
        <f>VLOOKUP(E828,PFI!A:B,2,0)</f>
        <v>#N/A</v>
      </c>
    </row>
    <row r="829" spans="1:12" hidden="1">
      <c r="A829" s="18" t="s">
        <v>1569</v>
      </c>
      <c r="B829" s="18" t="s">
        <v>295</v>
      </c>
      <c r="C829" s="18" t="s">
        <v>18</v>
      </c>
      <c r="D829" s="18" t="s">
        <v>13</v>
      </c>
      <c r="E829" s="18" t="s">
        <v>18</v>
      </c>
      <c r="F829" s="19">
        <v>0</v>
      </c>
      <c r="G829" s="19">
        <v>13000</v>
      </c>
      <c r="H829" s="19">
        <v>0</v>
      </c>
      <c r="I829" s="19">
        <v>0</v>
      </c>
      <c r="J829" s="19">
        <v>0</v>
      </c>
      <c r="K829" s="19">
        <v>0</v>
      </c>
      <c r="L829" t="e">
        <f>VLOOKUP(E829,PFI!A:B,2,0)</f>
        <v>#N/A</v>
      </c>
    </row>
    <row r="830" spans="1:12" hidden="1">
      <c r="A830" s="18" t="s">
        <v>224</v>
      </c>
      <c r="B830" s="18" t="s">
        <v>295</v>
      </c>
      <c r="C830" s="18" t="s">
        <v>18</v>
      </c>
      <c r="D830" s="18" t="s">
        <v>13</v>
      </c>
      <c r="E830" s="18" t="s">
        <v>225</v>
      </c>
      <c r="F830" s="19">
        <v>0</v>
      </c>
      <c r="G830" s="19">
        <v>529500</v>
      </c>
      <c r="H830" s="19">
        <v>0</v>
      </c>
      <c r="I830" s="19">
        <v>0</v>
      </c>
      <c r="J830" s="19">
        <v>529500</v>
      </c>
      <c r="K830" s="19">
        <v>0</v>
      </c>
      <c r="L830" t="str">
        <f>VLOOKUP(E830,PFI!A:B,2,0)</f>
        <v>formation</v>
      </c>
    </row>
    <row r="831" spans="1:12" hidden="1">
      <c r="A831" s="18" t="s">
        <v>1577</v>
      </c>
      <c r="B831" s="18" t="s">
        <v>295</v>
      </c>
      <c r="C831" s="18" t="s">
        <v>18</v>
      </c>
      <c r="D831" s="18" t="s">
        <v>13</v>
      </c>
      <c r="E831" s="18" t="s">
        <v>18</v>
      </c>
      <c r="F831" s="19">
        <v>0</v>
      </c>
      <c r="G831" s="19">
        <v>45000</v>
      </c>
      <c r="H831" s="19">
        <v>0</v>
      </c>
      <c r="I831" s="19">
        <v>0</v>
      </c>
      <c r="J831" s="19">
        <v>0</v>
      </c>
      <c r="K831" s="19">
        <v>0</v>
      </c>
      <c r="L831" t="e">
        <f>VLOOKUP(E831,PFI!A:B,2,0)</f>
        <v>#N/A</v>
      </c>
    </row>
    <row r="832" spans="1:12" hidden="1">
      <c r="A832" s="18" t="s">
        <v>1578</v>
      </c>
      <c r="B832" s="18" t="s">
        <v>295</v>
      </c>
      <c r="C832" s="18" t="s">
        <v>18</v>
      </c>
      <c r="D832" s="18" t="s">
        <v>13</v>
      </c>
      <c r="E832" s="18" t="s">
        <v>18</v>
      </c>
      <c r="F832" s="19">
        <v>0</v>
      </c>
      <c r="G832" s="19">
        <v>5800</v>
      </c>
      <c r="H832" s="19">
        <v>0</v>
      </c>
      <c r="I832" s="19">
        <v>0</v>
      </c>
      <c r="J832" s="19">
        <v>0</v>
      </c>
      <c r="K832" s="19">
        <v>0</v>
      </c>
      <c r="L832" t="e">
        <f>VLOOKUP(E832,PFI!A:B,2,0)</f>
        <v>#N/A</v>
      </c>
    </row>
    <row r="833" spans="1:12" hidden="1">
      <c r="A833" s="18" t="s">
        <v>1522</v>
      </c>
      <c r="B833" s="18" t="s">
        <v>295</v>
      </c>
      <c r="C833" s="18" t="s">
        <v>18</v>
      </c>
      <c r="D833" s="18" t="s">
        <v>13</v>
      </c>
      <c r="E833" s="18" t="s">
        <v>18</v>
      </c>
      <c r="F833" s="19">
        <v>0</v>
      </c>
      <c r="G833" s="19">
        <v>20000</v>
      </c>
      <c r="H833" s="19">
        <v>0</v>
      </c>
      <c r="I833" s="19">
        <v>0</v>
      </c>
      <c r="J833" s="19">
        <v>0</v>
      </c>
      <c r="K833" s="19">
        <v>0</v>
      </c>
      <c r="L833" t="e">
        <f>VLOOKUP(E833,PFI!A:B,2,0)</f>
        <v>#N/A</v>
      </c>
    </row>
    <row r="834" spans="1:12" hidden="1">
      <c r="A834" s="18" t="s">
        <v>226</v>
      </c>
      <c r="B834" s="18" t="s">
        <v>295</v>
      </c>
      <c r="C834" s="18" t="s">
        <v>18</v>
      </c>
      <c r="D834" s="18" t="s">
        <v>46</v>
      </c>
      <c r="E834" s="18" t="s">
        <v>768</v>
      </c>
      <c r="F834" s="19">
        <v>0</v>
      </c>
      <c r="G834" s="19">
        <v>179866</v>
      </c>
      <c r="H834" s="19">
        <v>0</v>
      </c>
      <c r="I834" s="19">
        <v>0</v>
      </c>
      <c r="J834" s="19">
        <v>179866</v>
      </c>
      <c r="K834" s="19">
        <v>0</v>
      </c>
      <c r="L834" t="str">
        <f>VLOOKUP(E834,PFI!A:B,2,0)</f>
        <v>formation</v>
      </c>
    </row>
    <row r="835" spans="1:12" hidden="1">
      <c r="A835" s="18" t="s">
        <v>1583</v>
      </c>
      <c r="B835" s="18" t="s">
        <v>295</v>
      </c>
      <c r="C835" s="18" t="s">
        <v>18</v>
      </c>
      <c r="D835" s="18" t="s">
        <v>13</v>
      </c>
      <c r="E835" s="18" t="s">
        <v>18</v>
      </c>
      <c r="F835" s="19">
        <v>0</v>
      </c>
      <c r="G835" s="19">
        <v>258915</v>
      </c>
      <c r="H835" s="19">
        <v>0</v>
      </c>
      <c r="I835" s="19">
        <v>0</v>
      </c>
      <c r="J835" s="19">
        <v>0</v>
      </c>
      <c r="K835" s="19">
        <v>0</v>
      </c>
      <c r="L835" t="e">
        <f>VLOOKUP(E835,PFI!A:B,2,0)</f>
        <v>#N/A</v>
      </c>
    </row>
    <row r="836" spans="1:12" hidden="1">
      <c r="A836" s="18" t="s">
        <v>1584</v>
      </c>
      <c r="B836" s="18" t="s">
        <v>295</v>
      </c>
      <c r="C836" s="18" t="s">
        <v>18</v>
      </c>
      <c r="D836" s="18" t="s">
        <v>13</v>
      </c>
      <c r="E836" s="18" t="s">
        <v>18</v>
      </c>
      <c r="F836" s="19">
        <v>0</v>
      </c>
      <c r="G836" s="19">
        <v>100000</v>
      </c>
      <c r="H836" s="19">
        <v>0</v>
      </c>
      <c r="I836" s="19">
        <v>0</v>
      </c>
      <c r="J836" s="19">
        <v>0</v>
      </c>
      <c r="K836" s="19">
        <v>0</v>
      </c>
      <c r="L836" t="e">
        <f>VLOOKUP(E836,PFI!A:B,2,0)</f>
        <v>#N/A</v>
      </c>
    </row>
    <row r="837" spans="1:12" hidden="1">
      <c r="A837" s="18" t="s">
        <v>10</v>
      </c>
      <c r="B837" s="18" t="s">
        <v>295</v>
      </c>
      <c r="C837" s="18" t="s">
        <v>18</v>
      </c>
      <c r="D837" s="18" t="s">
        <v>13</v>
      </c>
      <c r="E837" s="18" t="s">
        <v>370</v>
      </c>
      <c r="F837" s="19">
        <v>0</v>
      </c>
      <c r="G837" s="19">
        <v>6000</v>
      </c>
      <c r="H837" s="19">
        <v>0</v>
      </c>
      <c r="I837" s="19">
        <v>0</v>
      </c>
      <c r="J837" s="19">
        <v>6000</v>
      </c>
      <c r="K837" s="19">
        <v>0</v>
      </c>
      <c r="L837" t="str">
        <f>VLOOKUP(E837,PFI!A:B,2,0)</f>
        <v>formation</v>
      </c>
    </row>
    <row r="838" spans="1:12" hidden="1">
      <c r="A838" s="18" t="s">
        <v>1587</v>
      </c>
      <c r="B838" s="18" t="s">
        <v>295</v>
      </c>
      <c r="C838" s="18" t="s">
        <v>18</v>
      </c>
      <c r="D838" s="18" t="s">
        <v>46</v>
      </c>
      <c r="E838" s="18" t="s">
        <v>18</v>
      </c>
      <c r="F838" s="19">
        <v>0</v>
      </c>
      <c r="G838" s="19">
        <v>10000</v>
      </c>
      <c r="H838" s="19">
        <v>0</v>
      </c>
      <c r="I838" s="19">
        <v>0</v>
      </c>
      <c r="J838" s="19">
        <v>0</v>
      </c>
      <c r="K838" s="19">
        <v>0</v>
      </c>
      <c r="L838" t="e">
        <f>VLOOKUP(E838,PFI!A:B,2,0)</f>
        <v>#N/A</v>
      </c>
    </row>
    <row r="839" spans="1:12" hidden="1">
      <c r="A839" s="18" t="s">
        <v>1587</v>
      </c>
      <c r="B839" s="18" t="s">
        <v>295</v>
      </c>
      <c r="C839" s="18" t="s">
        <v>18</v>
      </c>
      <c r="D839" s="18" t="s">
        <v>13</v>
      </c>
      <c r="E839" s="18" t="s">
        <v>18</v>
      </c>
      <c r="F839" s="19">
        <v>0</v>
      </c>
      <c r="G839" s="19">
        <v>25000</v>
      </c>
      <c r="H839" s="19">
        <v>0</v>
      </c>
      <c r="I839" s="19">
        <v>0</v>
      </c>
      <c r="J839" s="19">
        <v>0</v>
      </c>
      <c r="K839" s="19">
        <v>0</v>
      </c>
      <c r="L839" t="e">
        <f>VLOOKUP(E839,PFI!A:B,2,0)</f>
        <v>#N/A</v>
      </c>
    </row>
    <row r="840" spans="1:12" hidden="1">
      <c r="A840" s="18" t="s">
        <v>228</v>
      </c>
      <c r="B840" s="18" t="s">
        <v>295</v>
      </c>
      <c r="C840" s="18" t="s">
        <v>18</v>
      </c>
      <c r="D840" s="18" t="s">
        <v>46</v>
      </c>
      <c r="E840" s="18" t="s">
        <v>769</v>
      </c>
      <c r="F840" s="19">
        <v>0</v>
      </c>
      <c r="G840" s="19">
        <v>203000</v>
      </c>
      <c r="H840" s="19">
        <v>0</v>
      </c>
      <c r="I840" s="19">
        <v>0</v>
      </c>
      <c r="J840" s="19">
        <v>203000</v>
      </c>
      <c r="K840" s="19">
        <v>0</v>
      </c>
      <c r="L840" t="str">
        <f>VLOOKUP(E840,PFI!A:B,2,0)</f>
        <v>formation</v>
      </c>
    </row>
    <row r="841" spans="1:12" hidden="1">
      <c r="A841" s="18" t="s">
        <v>74</v>
      </c>
      <c r="B841" s="18" t="s">
        <v>295</v>
      </c>
      <c r="C841" s="18" t="s">
        <v>18</v>
      </c>
      <c r="D841" s="18" t="s">
        <v>16</v>
      </c>
      <c r="E841" s="18" t="s">
        <v>242</v>
      </c>
      <c r="F841" s="19">
        <v>0</v>
      </c>
      <c r="G841" s="19">
        <v>9430.2800000000007</v>
      </c>
      <c r="H841" s="19">
        <v>0</v>
      </c>
      <c r="I841" s="19">
        <v>0</v>
      </c>
      <c r="J841" s="19">
        <v>9430.2800000000007</v>
      </c>
      <c r="K841" s="19">
        <v>0</v>
      </c>
      <c r="L841" t="str">
        <f>VLOOKUP(E841,PFI!A:B,2,0)</f>
        <v>formation</v>
      </c>
    </row>
    <row r="842" spans="1:12" hidden="1">
      <c r="A842" s="18" t="s">
        <v>1598</v>
      </c>
      <c r="B842" s="18" t="s">
        <v>295</v>
      </c>
      <c r="C842" s="18" t="s">
        <v>18</v>
      </c>
      <c r="D842" s="18" t="s">
        <v>15</v>
      </c>
      <c r="E842" s="18" t="s">
        <v>18</v>
      </c>
      <c r="F842" s="19">
        <v>0</v>
      </c>
      <c r="G842" s="19">
        <v>59854</v>
      </c>
      <c r="H842" s="19">
        <v>0</v>
      </c>
      <c r="I842" s="19">
        <v>0</v>
      </c>
      <c r="J842" s="19">
        <v>0</v>
      </c>
      <c r="K842" s="19">
        <v>0</v>
      </c>
      <c r="L842" t="e">
        <f>VLOOKUP(E842,PFI!A:B,2,0)</f>
        <v>#N/A</v>
      </c>
    </row>
    <row r="843" spans="1:12" hidden="1">
      <c r="A843" s="18" t="s">
        <v>1598</v>
      </c>
      <c r="B843" s="18" t="s">
        <v>295</v>
      </c>
      <c r="C843" s="18" t="s">
        <v>18</v>
      </c>
      <c r="D843" s="18" t="s">
        <v>13</v>
      </c>
      <c r="E843" s="18" t="s">
        <v>18</v>
      </c>
      <c r="F843" s="19">
        <v>0</v>
      </c>
      <c r="G843" s="19">
        <v>165000</v>
      </c>
      <c r="H843" s="19">
        <v>0</v>
      </c>
      <c r="I843" s="19">
        <v>0</v>
      </c>
      <c r="J843" s="19">
        <v>0</v>
      </c>
      <c r="K843" s="19">
        <v>0</v>
      </c>
      <c r="L843" t="e">
        <f>VLOOKUP(E843,PFI!A:B,2,0)</f>
        <v>#N/A</v>
      </c>
    </row>
    <row r="844" spans="1:12" hidden="1">
      <c r="A844" s="18" t="s">
        <v>1599</v>
      </c>
      <c r="B844" s="18" t="s">
        <v>295</v>
      </c>
      <c r="C844" s="18" t="s">
        <v>18</v>
      </c>
      <c r="D844" s="18" t="s">
        <v>46</v>
      </c>
      <c r="E844" s="18" t="s">
        <v>18</v>
      </c>
      <c r="F844" s="19">
        <v>0</v>
      </c>
      <c r="G844" s="19">
        <v>50000</v>
      </c>
      <c r="H844" s="19">
        <v>0</v>
      </c>
      <c r="I844" s="19">
        <v>0</v>
      </c>
      <c r="J844" s="19">
        <v>0</v>
      </c>
      <c r="K844" s="19">
        <v>0</v>
      </c>
      <c r="L844" t="e">
        <f>VLOOKUP(E844,PFI!A:B,2,0)</f>
        <v>#N/A</v>
      </c>
    </row>
    <row r="845" spans="1:12" hidden="1">
      <c r="A845" s="18" t="s">
        <v>1599</v>
      </c>
      <c r="B845" s="18" t="s">
        <v>295</v>
      </c>
      <c r="C845" s="18" t="s">
        <v>18</v>
      </c>
      <c r="D845" s="18" t="s">
        <v>13</v>
      </c>
      <c r="E845" s="18" t="s">
        <v>18</v>
      </c>
      <c r="F845" s="19">
        <v>0</v>
      </c>
      <c r="G845" s="19">
        <v>40000</v>
      </c>
      <c r="H845" s="19">
        <v>0</v>
      </c>
      <c r="I845" s="19">
        <v>0</v>
      </c>
      <c r="J845" s="19">
        <v>0</v>
      </c>
      <c r="K845" s="19">
        <v>0</v>
      </c>
      <c r="L845" t="e">
        <f>VLOOKUP(E845,PFI!A:B,2,0)</f>
        <v>#N/A</v>
      </c>
    </row>
    <row r="846" spans="1:12" hidden="1">
      <c r="A846" s="18" t="s">
        <v>232</v>
      </c>
      <c r="B846" s="18" t="s">
        <v>295</v>
      </c>
      <c r="C846" s="18" t="s">
        <v>18</v>
      </c>
      <c r="D846" s="18" t="s">
        <v>16</v>
      </c>
      <c r="E846" s="18" t="s">
        <v>319</v>
      </c>
      <c r="F846" s="19">
        <v>0</v>
      </c>
      <c r="G846" s="19">
        <v>81385</v>
      </c>
      <c r="H846" s="19">
        <v>0</v>
      </c>
      <c r="I846" s="19">
        <v>0</v>
      </c>
      <c r="J846" s="19">
        <v>81385</v>
      </c>
      <c r="K846" s="19">
        <v>0</v>
      </c>
      <c r="L846" t="str">
        <f>VLOOKUP(E846,PFI!A:B,2,0)</f>
        <v>formation</v>
      </c>
    </row>
    <row r="847" spans="1:12" hidden="1">
      <c r="A847" s="18" t="s">
        <v>1602</v>
      </c>
      <c r="B847" s="18" t="s">
        <v>295</v>
      </c>
      <c r="C847" s="18" t="s">
        <v>18</v>
      </c>
      <c r="D847" s="18" t="s">
        <v>13</v>
      </c>
      <c r="E847" s="18" t="s">
        <v>18</v>
      </c>
      <c r="F847" s="19">
        <v>0</v>
      </c>
      <c r="G847" s="19">
        <v>1047027</v>
      </c>
      <c r="H847" s="19">
        <v>0</v>
      </c>
      <c r="I847" s="19">
        <v>0</v>
      </c>
      <c r="J847" s="19">
        <v>0</v>
      </c>
      <c r="K847" s="19">
        <v>0</v>
      </c>
      <c r="L847" t="e">
        <f>VLOOKUP(E847,PFI!A:B,2,0)</f>
        <v>#N/A</v>
      </c>
    </row>
    <row r="848" spans="1:12" hidden="1">
      <c r="A848" s="18" t="s">
        <v>1603</v>
      </c>
      <c r="B848" s="18" t="s">
        <v>295</v>
      </c>
      <c r="C848" s="18" t="s">
        <v>18</v>
      </c>
      <c r="D848" s="18" t="s">
        <v>13</v>
      </c>
      <c r="E848" s="18" t="s">
        <v>18</v>
      </c>
      <c r="F848" s="19">
        <v>0</v>
      </c>
      <c r="G848" s="19">
        <v>210000</v>
      </c>
      <c r="H848" s="19">
        <v>0</v>
      </c>
      <c r="I848" s="19">
        <v>0</v>
      </c>
      <c r="J848" s="19">
        <v>0</v>
      </c>
      <c r="K848" s="19">
        <v>0</v>
      </c>
      <c r="L848" t="e">
        <f>VLOOKUP(E848,PFI!A:B,2,0)</f>
        <v>#N/A</v>
      </c>
    </row>
    <row r="849" spans="1:12" hidden="1">
      <c r="A849" s="18" t="s">
        <v>1620</v>
      </c>
      <c r="B849" s="18" t="s">
        <v>295</v>
      </c>
      <c r="C849" s="18" t="s">
        <v>18</v>
      </c>
      <c r="D849" s="18" t="s">
        <v>57</v>
      </c>
      <c r="E849" s="18" t="s">
        <v>18</v>
      </c>
      <c r="F849" s="19">
        <v>0</v>
      </c>
      <c r="G849" s="19">
        <v>715789</v>
      </c>
      <c r="H849" s="19">
        <v>0</v>
      </c>
      <c r="I849" s="19">
        <v>0</v>
      </c>
      <c r="J849" s="19">
        <v>0</v>
      </c>
      <c r="K849" s="19">
        <v>0</v>
      </c>
      <c r="L849" t="e">
        <f>VLOOKUP(E849,PFI!A:B,2,0)</f>
        <v>#N/A</v>
      </c>
    </row>
    <row r="850" spans="1:12" hidden="1">
      <c r="A850" s="18" t="s">
        <v>1619</v>
      </c>
      <c r="B850" s="18" t="s">
        <v>295</v>
      </c>
      <c r="C850" s="18" t="s">
        <v>18</v>
      </c>
      <c r="D850" s="18" t="s">
        <v>57</v>
      </c>
      <c r="E850" s="18" t="s">
        <v>18</v>
      </c>
      <c r="F850" s="19">
        <v>0</v>
      </c>
      <c r="G850" s="19">
        <v>753138</v>
      </c>
      <c r="H850" s="19">
        <v>0</v>
      </c>
      <c r="I850" s="19">
        <v>0</v>
      </c>
      <c r="J850" s="19">
        <v>0</v>
      </c>
      <c r="K850" s="19">
        <v>0</v>
      </c>
      <c r="L850" t="e">
        <f>VLOOKUP(E850,PFI!A:B,2,0)</f>
        <v>#N/A</v>
      </c>
    </row>
    <row r="851" spans="1:12" hidden="1">
      <c r="A851" s="18" t="s">
        <v>1445</v>
      </c>
      <c r="B851" s="18" t="s">
        <v>295</v>
      </c>
      <c r="C851" s="18" t="s">
        <v>18</v>
      </c>
      <c r="D851" s="18" t="s">
        <v>13</v>
      </c>
      <c r="E851" s="18" t="s">
        <v>18</v>
      </c>
      <c r="F851" s="19">
        <v>0</v>
      </c>
      <c r="G851" s="19">
        <v>405300</v>
      </c>
      <c r="H851" s="19">
        <v>0</v>
      </c>
      <c r="I851" s="19">
        <v>0</v>
      </c>
      <c r="J851" s="19">
        <v>0</v>
      </c>
      <c r="K851" s="19">
        <v>0</v>
      </c>
      <c r="L851" t="e">
        <f>VLOOKUP(E851,PFI!A:B,2,0)</f>
        <v>#N/A</v>
      </c>
    </row>
    <row r="852" spans="1:12" hidden="1">
      <c r="A852" s="18" t="s">
        <v>1446</v>
      </c>
      <c r="B852" s="18" t="s">
        <v>295</v>
      </c>
      <c r="C852" s="18" t="s">
        <v>18</v>
      </c>
      <c r="D852" s="18" t="s">
        <v>46</v>
      </c>
      <c r="E852" s="18" t="s">
        <v>18</v>
      </c>
      <c r="F852" s="19">
        <v>0</v>
      </c>
      <c r="G852" s="19">
        <v>370000</v>
      </c>
      <c r="H852" s="19">
        <v>0</v>
      </c>
      <c r="I852" s="19">
        <v>0</v>
      </c>
      <c r="J852" s="19">
        <v>0</v>
      </c>
      <c r="K852" s="19">
        <v>0</v>
      </c>
      <c r="L852" t="e">
        <f>VLOOKUP(E852,PFI!A:B,2,0)</f>
        <v>#N/A</v>
      </c>
    </row>
    <row r="853" spans="1:12" hidden="1">
      <c r="A853" s="18" t="s">
        <v>1751</v>
      </c>
      <c r="B853" s="18" t="s">
        <v>295</v>
      </c>
      <c r="C853" s="18" t="s">
        <v>18</v>
      </c>
      <c r="D853" s="18" t="s">
        <v>34</v>
      </c>
      <c r="E853" s="18" t="s">
        <v>18</v>
      </c>
      <c r="F853" s="19">
        <v>0</v>
      </c>
      <c r="G853" s="19">
        <v>260276</v>
      </c>
      <c r="H853" s="19">
        <v>0</v>
      </c>
      <c r="I853" s="19">
        <v>0</v>
      </c>
      <c r="J853" s="19">
        <v>0</v>
      </c>
      <c r="K853" s="19">
        <v>0</v>
      </c>
      <c r="L853" t="e">
        <f>VLOOKUP(E853,PFI!A:B,2,0)</f>
        <v>#N/A</v>
      </c>
    </row>
    <row r="854" spans="1:12" hidden="1">
      <c r="A854" s="18" t="s">
        <v>237</v>
      </c>
      <c r="B854" s="18" t="s">
        <v>295</v>
      </c>
      <c r="C854" s="18" t="s">
        <v>18</v>
      </c>
      <c r="D854" s="18" t="s">
        <v>34</v>
      </c>
      <c r="E854" s="18" t="s">
        <v>289</v>
      </c>
      <c r="F854" s="19">
        <v>0</v>
      </c>
      <c r="G854" s="19">
        <v>5573.15</v>
      </c>
      <c r="H854" s="19">
        <v>0</v>
      </c>
      <c r="I854" s="19">
        <v>0</v>
      </c>
      <c r="J854" s="19">
        <v>5573.15</v>
      </c>
      <c r="K854" s="19">
        <v>0</v>
      </c>
      <c r="L854" t="str">
        <f>VLOOKUP(E854,PFI!A:B,2,0)</f>
        <v>formation</v>
      </c>
    </row>
    <row r="855" spans="1:12" hidden="1">
      <c r="A855" s="18" t="s">
        <v>1667</v>
      </c>
      <c r="B855" s="18" t="s">
        <v>295</v>
      </c>
      <c r="C855" s="18" t="s">
        <v>18</v>
      </c>
      <c r="D855" s="18" t="s">
        <v>57</v>
      </c>
      <c r="E855" s="18" t="s">
        <v>18</v>
      </c>
      <c r="F855" s="19">
        <v>0</v>
      </c>
      <c r="G855" s="19">
        <v>439428</v>
      </c>
      <c r="H855" s="19">
        <v>0</v>
      </c>
      <c r="I855" s="19">
        <v>0</v>
      </c>
      <c r="J855" s="19">
        <v>0</v>
      </c>
      <c r="K855" s="19">
        <v>0</v>
      </c>
      <c r="L855" t="e">
        <f>VLOOKUP(E855,PFI!A:B,2,0)</f>
        <v>#N/A</v>
      </c>
    </row>
    <row r="856" spans="1:12" hidden="1">
      <c r="A856" s="18" t="s">
        <v>1667</v>
      </c>
      <c r="B856" s="18" t="s">
        <v>295</v>
      </c>
      <c r="C856" s="18" t="s">
        <v>18</v>
      </c>
      <c r="D856" s="18" t="s">
        <v>13</v>
      </c>
      <c r="E856" s="18" t="s">
        <v>18</v>
      </c>
      <c r="F856" s="19">
        <v>0</v>
      </c>
      <c r="G856" s="19">
        <v>180060</v>
      </c>
      <c r="H856" s="19">
        <v>0</v>
      </c>
      <c r="I856" s="19">
        <v>0</v>
      </c>
      <c r="J856" s="19">
        <v>0</v>
      </c>
      <c r="K856" s="19">
        <v>0</v>
      </c>
      <c r="L856" t="e">
        <f>VLOOKUP(E856,PFI!A:B,2,0)</f>
        <v>#N/A</v>
      </c>
    </row>
    <row r="857" spans="1:12" hidden="1">
      <c r="A857" s="18" t="s">
        <v>1626</v>
      </c>
      <c r="B857" s="18" t="s">
        <v>295</v>
      </c>
      <c r="C857" s="18" t="s">
        <v>18</v>
      </c>
      <c r="D857" s="18" t="s">
        <v>13</v>
      </c>
      <c r="E857" s="18" t="s">
        <v>18</v>
      </c>
      <c r="F857" s="19">
        <v>0</v>
      </c>
      <c r="G857" s="19">
        <v>310000</v>
      </c>
      <c r="H857" s="19">
        <v>0</v>
      </c>
      <c r="I857" s="19">
        <v>0</v>
      </c>
      <c r="J857" s="19">
        <v>0</v>
      </c>
      <c r="K857" s="19">
        <v>0</v>
      </c>
      <c r="L857" t="e">
        <f>VLOOKUP(E857,PFI!A:B,2,0)</f>
        <v>#N/A</v>
      </c>
    </row>
    <row r="858" spans="1:12" hidden="1">
      <c r="A858" s="18" t="s">
        <v>1633</v>
      </c>
      <c r="B858" s="18" t="s">
        <v>295</v>
      </c>
      <c r="C858" s="18" t="s">
        <v>18</v>
      </c>
      <c r="D858" s="18" t="s">
        <v>13</v>
      </c>
      <c r="E858" s="18" t="s">
        <v>18</v>
      </c>
      <c r="F858" s="19">
        <v>0</v>
      </c>
      <c r="G858" s="19">
        <v>70000</v>
      </c>
      <c r="H858" s="19">
        <v>0</v>
      </c>
      <c r="I858" s="19">
        <v>0</v>
      </c>
      <c r="J858" s="19">
        <v>0</v>
      </c>
      <c r="K858" s="19">
        <v>0</v>
      </c>
      <c r="L858" t="e">
        <f>VLOOKUP(E858,PFI!A:B,2,0)</f>
        <v>#N/A</v>
      </c>
    </row>
    <row r="859" spans="1:12" hidden="1">
      <c r="A859" s="18" t="s">
        <v>1634</v>
      </c>
      <c r="B859" s="18" t="s">
        <v>295</v>
      </c>
      <c r="C859" s="18" t="s">
        <v>18</v>
      </c>
      <c r="D859" s="18" t="s">
        <v>13</v>
      </c>
      <c r="E859" s="18" t="s">
        <v>18</v>
      </c>
      <c r="F859" s="19">
        <v>0</v>
      </c>
      <c r="G859" s="19">
        <v>70000</v>
      </c>
      <c r="H859" s="19">
        <v>0</v>
      </c>
      <c r="I859" s="19">
        <v>0</v>
      </c>
      <c r="J859" s="19">
        <v>0</v>
      </c>
      <c r="K859" s="19">
        <v>0</v>
      </c>
      <c r="L859" t="e">
        <f>VLOOKUP(E859,PFI!A:B,2,0)</f>
        <v>#N/A</v>
      </c>
    </row>
    <row r="860" spans="1:12" hidden="1">
      <c r="A860" s="18" t="s">
        <v>1091</v>
      </c>
      <c r="B860" s="18" t="s">
        <v>295</v>
      </c>
      <c r="C860" s="18" t="s">
        <v>18</v>
      </c>
      <c r="D860" s="18" t="s">
        <v>13</v>
      </c>
      <c r="E860" s="18" t="s">
        <v>18</v>
      </c>
      <c r="F860" s="19">
        <v>0</v>
      </c>
      <c r="G860" s="19">
        <v>2000</v>
      </c>
      <c r="H860" s="19">
        <v>0</v>
      </c>
      <c r="I860" s="19">
        <v>0</v>
      </c>
      <c r="J860" s="19">
        <v>0</v>
      </c>
      <c r="K860" s="19">
        <v>0</v>
      </c>
      <c r="L860" t="e">
        <f>VLOOKUP(E860,PFI!A:B,2,0)</f>
        <v>#N/A</v>
      </c>
    </row>
    <row r="861" spans="1:12" hidden="1">
      <c r="A861" s="18" t="s">
        <v>921</v>
      </c>
      <c r="B861" s="18" t="s">
        <v>295</v>
      </c>
      <c r="C861" s="18" t="s">
        <v>18</v>
      </c>
      <c r="D861" s="18" t="s">
        <v>16</v>
      </c>
      <c r="E861" s="18" t="s">
        <v>922</v>
      </c>
      <c r="F861" s="19">
        <v>0</v>
      </c>
      <c r="G861" s="19">
        <v>12000</v>
      </c>
      <c r="H861" s="19">
        <v>0</v>
      </c>
      <c r="I861" s="19">
        <v>0</v>
      </c>
      <c r="J861" s="19">
        <v>12000</v>
      </c>
      <c r="K861" s="19">
        <v>0</v>
      </c>
      <c r="L861" t="str">
        <f>VLOOKUP(E861,PFI!A:B,2,0)</f>
        <v>formation</v>
      </c>
    </row>
    <row r="862" spans="1:12" hidden="1">
      <c r="A862" s="18" t="s">
        <v>239</v>
      </c>
      <c r="B862" s="18" t="s">
        <v>295</v>
      </c>
      <c r="C862" s="18" t="s">
        <v>18</v>
      </c>
      <c r="D862" s="18" t="s">
        <v>16</v>
      </c>
      <c r="E862" s="18" t="s">
        <v>1070</v>
      </c>
      <c r="F862" s="19">
        <v>0</v>
      </c>
      <c r="G862" s="19">
        <v>97000</v>
      </c>
      <c r="H862" s="19">
        <v>0</v>
      </c>
      <c r="I862" s="19">
        <v>0</v>
      </c>
      <c r="J862" s="19">
        <v>97000</v>
      </c>
      <c r="K862" s="19">
        <v>0</v>
      </c>
      <c r="L862" t="str">
        <f>VLOOKUP(E862,PFI!A:B,2,0)</f>
        <v>formation</v>
      </c>
    </row>
    <row r="863" spans="1:12" hidden="1">
      <c r="A863" s="18" t="s">
        <v>240</v>
      </c>
      <c r="B863" s="18" t="s">
        <v>295</v>
      </c>
      <c r="C863" s="18" t="s">
        <v>18</v>
      </c>
      <c r="D863" s="18" t="s">
        <v>59</v>
      </c>
      <c r="E863" s="18" t="s">
        <v>302</v>
      </c>
      <c r="F863" s="19">
        <v>0</v>
      </c>
      <c r="G863" s="19">
        <v>39399.35</v>
      </c>
      <c r="H863" s="19">
        <v>0</v>
      </c>
      <c r="I863" s="19">
        <v>0</v>
      </c>
      <c r="J863" s="19">
        <v>39399.35</v>
      </c>
      <c r="K863" s="19">
        <v>0</v>
      </c>
      <c r="L863" t="str">
        <f>VLOOKUP(E863,PFI!A:B,2,0)</f>
        <v>formation</v>
      </c>
    </row>
    <row r="864" spans="1:12" hidden="1">
      <c r="A864" s="18" t="s">
        <v>240</v>
      </c>
      <c r="B864" s="18" t="s">
        <v>295</v>
      </c>
      <c r="C864" s="18" t="s">
        <v>18</v>
      </c>
      <c r="D864" s="18" t="s">
        <v>59</v>
      </c>
      <c r="E864" s="18" t="s">
        <v>788</v>
      </c>
      <c r="F864" s="19">
        <v>0</v>
      </c>
      <c r="G864" s="19">
        <v>24500</v>
      </c>
      <c r="H864" s="19">
        <v>0</v>
      </c>
      <c r="I864" s="19">
        <v>0</v>
      </c>
      <c r="J864" s="19">
        <v>24500</v>
      </c>
      <c r="K864" s="19">
        <v>0</v>
      </c>
      <c r="L864" t="str">
        <f>VLOOKUP(E864,PFI!A:B,2,0)</f>
        <v>formation</v>
      </c>
    </row>
    <row r="865" spans="1:12" hidden="1">
      <c r="A865" s="18" t="s">
        <v>1639</v>
      </c>
      <c r="B865" s="18" t="s">
        <v>295</v>
      </c>
      <c r="C865" s="18" t="s">
        <v>18</v>
      </c>
      <c r="D865" s="18" t="s">
        <v>13</v>
      </c>
      <c r="E865" s="18" t="s">
        <v>18</v>
      </c>
      <c r="F865" s="19">
        <v>0</v>
      </c>
      <c r="G865" s="19">
        <v>100000</v>
      </c>
      <c r="H865" s="19">
        <v>0</v>
      </c>
      <c r="I865" s="19">
        <v>0</v>
      </c>
      <c r="J865" s="19">
        <v>0</v>
      </c>
      <c r="K865" s="19">
        <v>0</v>
      </c>
      <c r="L865" t="e">
        <f>VLOOKUP(E865,PFI!A:B,2,0)</f>
        <v>#N/A</v>
      </c>
    </row>
    <row r="866" spans="1:12" hidden="1">
      <c r="A866" s="18" t="s">
        <v>1093</v>
      </c>
      <c r="B866" s="18" t="s">
        <v>295</v>
      </c>
      <c r="C866" s="18" t="s">
        <v>18</v>
      </c>
      <c r="D866" s="18" t="s">
        <v>13</v>
      </c>
      <c r="E866" s="18" t="s">
        <v>18</v>
      </c>
      <c r="F866" s="19">
        <v>0</v>
      </c>
      <c r="G866" s="19">
        <v>5000</v>
      </c>
      <c r="H866" s="19">
        <v>0</v>
      </c>
      <c r="I866" s="19">
        <v>0</v>
      </c>
      <c r="J866" s="19">
        <v>0</v>
      </c>
      <c r="K866" s="19">
        <v>0</v>
      </c>
      <c r="L866" t="e">
        <f>VLOOKUP(E866,PFI!A:B,2,0)</f>
        <v>#N/A</v>
      </c>
    </row>
    <row r="867" spans="1:12" hidden="1">
      <c r="A867" s="18" t="s">
        <v>83</v>
      </c>
      <c r="B867" s="18" t="s">
        <v>295</v>
      </c>
      <c r="C867" s="18" t="s">
        <v>18</v>
      </c>
      <c r="D867" s="18" t="s">
        <v>16</v>
      </c>
      <c r="E867" s="18" t="s">
        <v>245</v>
      </c>
      <c r="F867" s="19">
        <v>0</v>
      </c>
      <c r="G867" s="19">
        <v>37583.49</v>
      </c>
      <c r="H867" s="19">
        <v>0</v>
      </c>
      <c r="I867" s="19">
        <v>0</v>
      </c>
      <c r="J867" s="19">
        <v>37583.49</v>
      </c>
      <c r="K867" s="19">
        <v>0</v>
      </c>
      <c r="L867" t="str">
        <f>VLOOKUP(E867,PFI!A:B,2,0)</f>
        <v>formation</v>
      </c>
    </row>
    <row r="868" spans="1:12" hidden="1">
      <c r="A868" s="18" t="s">
        <v>1471</v>
      </c>
      <c r="B868" s="18" t="s">
        <v>295</v>
      </c>
      <c r="C868" s="18" t="s">
        <v>18</v>
      </c>
      <c r="D868" s="18" t="s">
        <v>13</v>
      </c>
      <c r="E868" s="18" t="s">
        <v>18</v>
      </c>
      <c r="F868" s="19">
        <v>0</v>
      </c>
      <c r="G868" s="19">
        <v>8500</v>
      </c>
      <c r="H868" s="19">
        <v>0</v>
      </c>
      <c r="I868" s="19">
        <v>0</v>
      </c>
      <c r="J868" s="19">
        <v>0</v>
      </c>
      <c r="K868" s="19">
        <v>0</v>
      </c>
      <c r="L868" t="e">
        <f>VLOOKUP(E868,PFI!A:B,2,0)</f>
        <v>#N/A</v>
      </c>
    </row>
    <row r="869" spans="1:12" hidden="1">
      <c r="A869" s="18" t="s">
        <v>1472</v>
      </c>
      <c r="B869" s="18" t="s">
        <v>295</v>
      </c>
      <c r="C869" s="18" t="s">
        <v>18</v>
      </c>
      <c r="D869" s="18" t="s">
        <v>13</v>
      </c>
      <c r="E869" s="18" t="s">
        <v>18</v>
      </c>
      <c r="F869" s="19">
        <v>0</v>
      </c>
      <c r="G869" s="19">
        <v>80000</v>
      </c>
      <c r="H869" s="19">
        <v>0</v>
      </c>
      <c r="I869" s="19">
        <v>0</v>
      </c>
      <c r="J869" s="19">
        <v>0</v>
      </c>
      <c r="K869" s="19">
        <v>0</v>
      </c>
      <c r="L869" t="e">
        <f>VLOOKUP(E869,PFI!A:B,2,0)</f>
        <v>#N/A</v>
      </c>
    </row>
    <row r="870" spans="1:12" hidden="1">
      <c r="A870" s="18" t="s">
        <v>1473</v>
      </c>
      <c r="B870" s="18" t="s">
        <v>295</v>
      </c>
      <c r="C870" s="18" t="s">
        <v>18</v>
      </c>
      <c r="D870" s="18" t="s">
        <v>13</v>
      </c>
      <c r="E870" s="18" t="s">
        <v>18</v>
      </c>
      <c r="F870" s="19">
        <v>0</v>
      </c>
      <c r="G870" s="19">
        <v>219000</v>
      </c>
      <c r="H870" s="19">
        <v>0</v>
      </c>
      <c r="I870" s="19">
        <v>0</v>
      </c>
      <c r="J870" s="19">
        <v>0</v>
      </c>
      <c r="K870" s="19">
        <v>0</v>
      </c>
      <c r="L870" t="e">
        <f>VLOOKUP(E870,PFI!A:B,2,0)</f>
        <v>#N/A</v>
      </c>
    </row>
    <row r="871" spans="1:12" hidden="1">
      <c r="A871" s="18" t="s">
        <v>1474</v>
      </c>
      <c r="B871" s="18" t="s">
        <v>295</v>
      </c>
      <c r="C871" s="18" t="s">
        <v>18</v>
      </c>
      <c r="D871" s="18" t="s">
        <v>13</v>
      </c>
      <c r="E871" s="18" t="s">
        <v>18</v>
      </c>
      <c r="F871" s="19">
        <v>0</v>
      </c>
      <c r="G871" s="19">
        <v>4000</v>
      </c>
      <c r="H871" s="19">
        <v>0</v>
      </c>
      <c r="I871" s="19">
        <v>0</v>
      </c>
      <c r="J871" s="19">
        <v>0</v>
      </c>
      <c r="K871" s="19">
        <v>0</v>
      </c>
      <c r="L871" t="e">
        <f>VLOOKUP(E871,PFI!A:B,2,0)</f>
        <v>#N/A</v>
      </c>
    </row>
    <row r="872" spans="1:12" hidden="1">
      <c r="A872" s="18" t="s">
        <v>1469</v>
      </c>
      <c r="B872" s="18" t="s">
        <v>295</v>
      </c>
      <c r="C872" s="18" t="s">
        <v>18</v>
      </c>
      <c r="D872" s="18" t="s">
        <v>13</v>
      </c>
      <c r="E872" s="18" t="s">
        <v>18</v>
      </c>
      <c r="F872" s="19">
        <v>0</v>
      </c>
      <c r="G872" s="19">
        <v>215165805</v>
      </c>
      <c r="H872" s="19">
        <v>0</v>
      </c>
      <c r="I872" s="19">
        <v>0</v>
      </c>
      <c r="J872" s="19">
        <v>0</v>
      </c>
      <c r="K872" s="19">
        <v>0</v>
      </c>
      <c r="L872" t="e">
        <f>VLOOKUP(E872,PFI!A:B,2,0)</f>
        <v>#N/A</v>
      </c>
    </row>
    <row r="873" spans="1:12" hidden="1">
      <c r="A873" s="18" t="s">
        <v>1762</v>
      </c>
      <c r="B873" s="18" t="s">
        <v>295</v>
      </c>
      <c r="C873" s="18" t="s">
        <v>18</v>
      </c>
      <c r="D873" s="18" t="s">
        <v>888</v>
      </c>
      <c r="E873" s="18" t="s">
        <v>18</v>
      </c>
      <c r="F873" s="19">
        <v>0</v>
      </c>
      <c r="G873" s="19">
        <v>765000</v>
      </c>
      <c r="H873" s="19">
        <v>0</v>
      </c>
      <c r="I873" s="19">
        <v>0</v>
      </c>
      <c r="J873" s="19">
        <v>0</v>
      </c>
      <c r="K873" s="19">
        <v>0</v>
      </c>
      <c r="L873" t="e">
        <f>VLOOKUP(E873,PFI!A:B,2,0)</f>
        <v>#N/A</v>
      </c>
    </row>
    <row r="874" spans="1:12" hidden="1">
      <c r="A874" s="18" t="s">
        <v>1347</v>
      </c>
      <c r="B874" s="18" t="s">
        <v>295</v>
      </c>
      <c r="C874" s="18" t="s">
        <v>18</v>
      </c>
      <c r="D874" s="18" t="s">
        <v>888</v>
      </c>
      <c r="E874" s="18" t="s">
        <v>18</v>
      </c>
      <c r="F874" s="19">
        <v>0</v>
      </c>
      <c r="G874" s="19">
        <v>142000</v>
      </c>
      <c r="H874" s="19">
        <v>0</v>
      </c>
      <c r="I874" s="19">
        <v>0</v>
      </c>
      <c r="J874" s="19">
        <v>0</v>
      </c>
      <c r="K874" s="19">
        <v>0</v>
      </c>
      <c r="L874" t="e">
        <f>VLOOKUP(E874,PFI!A:B,2,0)</f>
        <v>#N/A</v>
      </c>
    </row>
    <row r="875" spans="1:12" hidden="1">
      <c r="A875" s="18" t="s">
        <v>247</v>
      </c>
      <c r="B875" s="18" t="s">
        <v>295</v>
      </c>
      <c r="C875" s="18" t="s">
        <v>18</v>
      </c>
      <c r="D875" s="18" t="s">
        <v>59</v>
      </c>
      <c r="E875" s="18" t="s">
        <v>789</v>
      </c>
      <c r="F875" s="19">
        <v>0</v>
      </c>
      <c r="G875" s="19">
        <v>177580</v>
      </c>
      <c r="H875" s="19">
        <v>0</v>
      </c>
      <c r="I875" s="19">
        <v>0</v>
      </c>
      <c r="J875" s="19">
        <v>177580</v>
      </c>
      <c r="K875" s="19">
        <v>0</v>
      </c>
      <c r="L875" t="str">
        <f>VLOOKUP(E875,PFI!A:B,2,0)</f>
        <v>recherche</v>
      </c>
    </row>
    <row r="876" spans="1:12" hidden="1">
      <c r="A876" s="18" t="s">
        <v>247</v>
      </c>
      <c r="B876" s="18" t="s">
        <v>295</v>
      </c>
      <c r="C876" s="18" t="s">
        <v>18</v>
      </c>
      <c r="D876" s="18" t="s">
        <v>59</v>
      </c>
      <c r="E876" s="18" t="s">
        <v>291</v>
      </c>
      <c r="F876" s="19">
        <v>0</v>
      </c>
      <c r="G876" s="19">
        <v>52441</v>
      </c>
      <c r="H876" s="19">
        <v>0</v>
      </c>
      <c r="I876" s="19">
        <v>0</v>
      </c>
      <c r="J876" s="19">
        <v>52441</v>
      </c>
      <c r="K876" s="19">
        <v>0</v>
      </c>
      <c r="L876" t="str">
        <f>VLOOKUP(E876,PFI!A:B,2,0)</f>
        <v>recherche</v>
      </c>
    </row>
    <row r="877" spans="1:12" hidden="1">
      <c r="A877" s="18" t="s">
        <v>247</v>
      </c>
      <c r="B877" s="18" t="s">
        <v>295</v>
      </c>
      <c r="C877" s="18" t="s">
        <v>18</v>
      </c>
      <c r="D877" s="18" t="s">
        <v>59</v>
      </c>
      <c r="E877" s="18" t="s">
        <v>293</v>
      </c>
      <c r="F877" s="19">
        <v>0</v>
      </c>
      <c r="G877" s="19">
        <v>125830</v>
      </c>
      <c r="H877" s="19">
        <v>0</v>
      </c>
      <c r="I877" s="19">
        <v>0</v>
      </c>
      <c r="J877" s="19">
        <v>125830</v>
      </c>
      <c r="K877" s="19">
        <v>0</v>
      </c>
      <c r="L877" t="str">
        <f>VLOOKUP(E877,PFI!A:B,2,0)</f>
        <v>recherche</v>
      </c>
    </row>
    <row r="878" spans="1:12" hidden="1">
      <c r="A878" s="18" t="s">
        <v>247</v>
      </c>
      <c r="B878" s="18" t="s">
        <v>295</v>
      </c>
      <c r="C878" s="18" t="s">
        <v>18</v>
      </c>
      <c r="D878" s="18" t="s">
        <v>59</v>
      </c>
      <c r="E878" s="18" t="s">
        <v>294</v>
      </c>
      <c r="F878" s="19">
        <v>0</v>
      </c>
      <c r="G878" s="19">
        <v>145100</v>
      </c>
      <c r="H878" s="19">
        <v>0</v>
      </c>
      <c r="I878" s="19">
        <v>0</v>
      </c>
      <c r="J878" s="19">
        <v>145100</v>
      </c>
      <c r="K878" s="19">
        <v>0</v>
      </c>
      <c r="L878" t="str">
        <f>VLOOKUP(E878,PFI!A:B,2,0)</f>
        <v>recherche</v>
      </c>
    </row>
    <row r="879" spans="1:12" hidden="1">
      <c r="A879" s="18" t="s">
        <v>247</v>
      </c>
      <c r="B879" s="18" t="s">
        <v>295</v>
      </c>
      <c r="C879" s="18" t="s">
        <v>18</v>
      </c>
      <c r="D879" s="18" t="s">
        <v>16</v>
      </c>
      <c r="E879" s="18" t="s">
        <v>303</v>
      </c>
      <c r="F879" s="19">
        <v>0</v>
      </c>
      <c r="G879" s="19">
        <v>405582.19</v>
      </c>
      <c r="H879" s="19">
        <v>0</v>
      </c>
      <c r="I879" s="19">
        <v>0</v>
      </c>
      <c r="J879" s="19">
        <v>405582.19</v>
      </c>
      <c r="K879" s="19">
        <v>0</v>
      </c>
      <c r="L879" t="str">
        <f>VLOOKUP(E879,PFI!A:B,2,0)</f>
        <v>recherche</v>
      </c>
    </row>
    <row r="880" spans="1:12" hidden="1">
      <c r="A880" s="18" t="s">
        <v>247</v>
      </c>
      <c r="B880" s="18" t="s">
        <v>295</v>
      </c>
      <c r="C880" s="18" t="s">
        <v>18</v>
      </c>
      <c r="D880" s="18" t="s">
        <v>16</v>
      </c>
      <c r="E880" s="18" t="s">
        <v>293</v>
      </c>
      <c r="F880" s="19">
        <v>0</v>
      </c>
      <c r="G880" s="19">
        <v>58060</v>
      </c>
      <c r="H880" s="19">
        <v>0</v>
      </c>
      <c r="I880" s="19">
        <v>0</v>
      </c>
      <c r="J880" s="19">
        <v>58060</v>
      </c>
      <c r="K880" s="19">
        <v>0</v>
      </c>
      <c r="L880" t="str">
        <f>VLOOKUP(E880,PFI!A:B,2,0)</f>
        <v>recherche</v>
      </c>
    </row>
    <row r="881" spans="1:12" hidden="1">
      <c r="A881" s="18" t="s">
        <v>247</v>
      </c>
      <c r="B881" s="18" t="s">
        <v>295</v>
      </c>
      <c r="C881" s="18" t="s">
        <v>18</v>
      </c>
      <c r="D881" s="18" t="s">
        <v>13</v>
      </c>
      <c r="E881" s="18" t="s">
        <v>290</v>
      </c>
      <c r="F881" s="19">
        <v>0</v>
      </c>
      <c r="G881" s="19">
        <v>185388.88</v>
      </c>
      <c r="H881" s="19">
        <v>0</v>
      </c>
      <c r="I881" s="19">
        <v>0</v>
      </c>
      <c r="J881" s="19">
        <v>185388.88</v>
      </c>
      <c r="K881" s="19">
        <v>0</v>
      </c>
      <c r="L881" t="str">
        <f>VLOOKUP(E881,PFI!A:B,2,0)</f>
        <v>recherche</v>
      </c>
    </row>
    <row r="882" spans="1:12" hidden="1">
      <c r="A882" s="18" t="s">
        <v>247</v>
      </c>
      <c r="B882" s="18" t="s">
        <v>295</v>
      </c>
      <c r="C882" s="18" t="s">
        <v>18</v>
      </c>
      <c r="D882" s="18" t="s">
        <v>13</v>
      </c>
      <c r="E882" s="18" t="s">
        <v>292</v>
      </c>
      <c r="F882" s="19">
        <v>0</v>
      </c>
      <c r="G882" s="19">
        <v>326235.05</v>
      </c>
      <c r="H882" s="19">
        <v>0</v>
      </c>
      <c r="I882" s="19">
        <v>0</v>
      </c>
      <c r="J882" s="19">
        <v>326235.05</v>
      </c>
      <c r="K882" s="19">
        <v>0</v>
      </c>
      <c r="L882" t="str">
        <f>VLOOKUP(E882,PFI!A:B,2,0)</f>
        <v>recherche</v>
      </c>
    </row>
    <row r="883" spans="1:12" hidden="1">
      <c r="A883" s="18" t="s">
        <v>247</v>
      </c>
      <c r="B883" s="18" t="s">
        <v>295</v>
      </c>
      <c r="C883" s="18" t="s">
        <v>18</v>
      </c>
      <c r="D883" s="18" t="s">
        <v>13</v>
      </c>
      <c r="E883" s="18" t="s">
        <v>293</v>
      </c>
      <c r="F883" s="19">
        <v>0</v>
      </c>
      <c r="G883" s="19">
        <v>26650</v>
      </c>
      <c r="H883" s="19">
        <v>0</v>
      </c>
      <c r="I883" s="19">
        <v>0</v>
      </c>
      <c r="J883" s="19">
        <v>26650</v>
      </c>
      <c r="K883" s="19">
        <v>0</v>
      </c>
      <c r="L883" t="str">
        <f>VLOOKUP(E883,PFI!A:B,2,0)</f>
        <v>recherche</v>
      </c>
    </row>
    <row r="884" spans="1:12" hidden="1">
      <c r="A884" s="18" t="s">
        <v>98</v>
      </c>
      <c r="B884" s="18" t="s">
        <v>295</v>
      </c>
      <c r="C884" s="18" t="s">
        <v>18</v>
      </c>
      <c r="D884" s="18" t="s">
        <v>16</v>
      </c>
      <c r="E884" s="18" t="s">
        <v>248</v>
      </c>
      <c r="F884" s="19">
        <v>0</v>
      </c>
      <c r="G884" s="19">
        <v>26500</v>
      </c>
      <c r="H884" s="19">
        <v>0</v>
      </c>
      <c r="I884" s="19">
        <v>0</v>
      </c>
      <c r="J884" s="19">
        <v>26500</v>
      </c>
      <c r="K884" s="19">
        <v>0</v>
      </c>
      <c r="L884" t="str">
        <f>VLOOKUP(E884,PFI!A:B,2,0)</f>
        <v>recherche</v>
      </c>
    </row>
    <row r="885" spans="1:12" hidden="1">
      <c r="A885" s="18" t="s">
        <v>98</v>
      </c>
      <c r="B885" s="18" t="s">
        <v>295</v>
      </c>
      <c r="C885" s="18" t="s">
        <v>18</v>
      </c>
      <c r="D885" s="18" t="s">
        <v>16</v>
      </c>
      <c r="E885" s="18" t="s">
        <v>18</v>
      </c>
      <c r="F885" s="19">
        <v>0</v>
      </c>
      <c r="G885" s="19">
        <v>5500</v>
      </c>
      <c r="H885" s="19">
        <v>0</v>
      </c>
      <c r="I885" s="19">
        <v>0</v>
      </c>
      <c r="J885" s="19">
        <v>0</v>
      </c>
      <c r="K885" s="19">
        <v>0</v>
      </c>
      <c r="L885" t="e">
        <f>VLOOKUP(E885,PFI!A:B,2,0)</f>
        <v>#N/A</v>
      </c>
    </row>
    <row r="886" spans="1:12" hidden="1">
      <c r="A886" s="18" t="s">
        <v>251</v>
      </c>
      <c r="B886" s="18" t="s">
        <v>295</v>
      </c>
      <c r="C886" s="18" t="s">
        <v>18</v>
      </c>
      <c r="D886" s="18" t="s">
        <v>46</v>
      </c>
      <c r="E886" s="18" t="s">
        <v>241</v>
      </c>
      <c r="F886" s="19">
        <v>0</v>
      </c>
      <c r="G886" s="19">
        <v>62767.66</v>
      </c>
      <c r="H886" s="19">
        <v>0</v>
      </c>
      <c r="I886" s="19">
        <v>0</v>
      </c>
      <c r="J886" s="19">
        <v>62767.66</v>
      </c>
      <c r="K886" s="19">
        <v>0</v>
      </c>
      <c r="L886" t="str">
        <f>VLOOKUP(E886,PFI!A:B,2,0)</f>
        <v>formation</v>
      </c>
    </row>
    <row r="887" spans="1:12" hidden="1">
      <c r="A887" s="18" t="s">
        <v>253</v>
      </c>
      <c r="B887" s="18" t="s">
        <v>295</v>
      </c>
      <c r="C887" s="18" t="s">
        <v>18</v>
      </c>
      <c r="D887" s="18" t="s">
        <v>13</v>
      </c>
      <c r="E887" s="18" t="s">
        <v>254</v>
      </c>
      <c r="F887" s="19">
        <v>0</v>
      </c>
      <c r="G887" s="19">
        <v>28000</v>
      </c>
      <c r="H887" s="19">
        <v>0</v>
      </c>
      <c r="I887" s="19">
        <v>0</v>
      </c>
      <c r="J887" s="19">
        <v>28000</v>
      </c>
      <c r="K887" s="19">
        <v>0</v>
      </c>
      <c r="L887" t="str">
        <f>VLOOKUP(E887,PFI!A:B,2,0)</f>
        <v>recherche</v>
      </c>
    </row>
    <row r="888" spans="1:12" hidden="1">
      <c r="A888" s="18" t="s">
        <v>1647</v>
      </c>
      <c r="B888" s="18" t="s">
        <v>295</v>
      </c>
      <c r="C888" s="18" t="s">
        <v>18</v>
      </c>
      <c r="D888" s="18" t="s">
        <v>13</v>
      </c>
      <c r="E888" s="18" t="s">
        <v>18</v>
      </c>
      <c r="F888" s="19">
        <v>0</v>
      </c>
      <c r="G888" s="19">
        <v>45000</v>
      </c>
      <c r="H888" s="19">
        <v>0</v>
      </c>
      <c r="I888" s="19">
        <v>0</v>
      </c>
      <c r="J888" s="19">
        <v>0</v>
      </c>
      <c r="K888" s="19">
        <v>0</v>
      </c>
      <c r="L888" t="e">
        <f>VLOOKUP(E888,PFI!A:B,2,0)</f>
        <v>#N/A</v>
      </c>
    </row>
    <row r="889" spans="1:12" hidden="1">
      <c r="A889" s="18" t="s">
        <v>1763</v>
      </c>
      <c r="B889" s="18" t="s">
        <v>295</v>
      </c>
      <c r="C889" s="18" t="s">
        <v>18</v>
      </c>
      <c r="D889" s="18" t="s">
        <v>13</v>
      </c>
      <c r="E889" s="18" t="s">
        <v>18</v>
      </c>
      <c r="F889" s="19">
        <v>0</v>
      </c>
      <c r="G889" s="19">
        <v>8000</v>
      </c>
      <c r="H889" s="19">
        <v>0</v>
      </c>
      <c r="I889" s="19">
        <v>0</v>
      </c>
      <c r="J889" s="19">
        <v>0</v>
      </c>
      <c r="K889" s="19">
        <v>0</v>
      </c>
      <c r="L889" t="e">
        <f>VLOOKUP(E889,PFI!A:B,2,0)</f>
        <v>#N/A</v>
      </c>
    </row>
    <row r="890" spans="1:12" hidden="1">
      <c r="A890" s="18" t="s">
        <v>1656</v>
      </c>
      <c r="B890" s="18" t="s">
        <v>295</v>
      </c>
      <c r="C890" s="18" t="s">
        <v>18</v>
      </c>
      <c r="D890" s="18" t="s">
        <v>13</v>
      </c>
      <c r="E890" s="18" t="s">
        <v>18</v>
      </c>
      <c r="F890" s="19">
        <v>0</v>
      </c>
      <c r="G890" s="19">
        <v>575782</v>
      </c>
      <c r="H890" s="19">
        <v>0</v>
      </c>
      <c r="I890" s="19">
        <v>0</v>
      </c>
      <c r="J890" s="19">
        <v>0</v>
      </c>
      <c r="K890" s="19">
        <v>0</v>
      </c>
      <c r="L890" t="e">
        <f>VLOOKUP(E890,PFI!A:B,2,0)</f>
        <v>#N/A</v>
      </c>
    </row>
    <row r="891" spans="1:12" hidden="1">
      <c r="A891" s="18" t="s">
        <v>1663</v>
      </c>
      <c r="B891" s="18" t="s">
        <v>295</v>
      </c>
      <c r="C891" s="18" t="s">
        <v>18</v>
      </c>
      <c r="D891" s="18" t="s">
        <v>13</v>
      </c>
      <c r="E891" s="18" t="s">
        <v>18</v>
      </c>
      <c r="F891" s="19">
        <v>0</v>
      </c>
      <c r="G891" s="19">
        <v>500000</v>
      </c>
      <c r="H891" s="19">
        <v>0</v>
      </c>
      <c r="I891" s="19">
        <v>0</v>
      </c>
      <c r="J891" s="19">
        <v>0</v>
      </c>
      <c r="K891" s="19">
        <v>0</v>
      </c>
      <c r="L891" t="e">
        <f>VLOOKUP(E891,PFI!A:B,2,0)</f>
        <v>#N/A</v>
      </c>
    </row>
    <row r="892" spans="1:12" hidden="1">
      <c r="A892" s="18" t="s">
        <v>255</v>
      </c>
      <c r="B892" s="18" t="s">
        <v>295</v>
      </c>
      <c r="C892" s="18" t="s">
        <v>18</v>
      </c>
      <c r="D892" s="18" t="s">
        <v>16</v>
      </c>
      <c r="E892" s="18" t="s">
        <v>369</v>
      </c>
      <c r="F892" s="19">
        <v>0</v>
      </c>
      <c r="G892" s="19">
        <v>0</v>
      </c>
      <c r="H892" s="19">
        <v>0</v>
      </c>
      <c r="I892" s="19">
        <v>0</v>
      </c>
      <c r="J892" s="19">
        <v>7500</v>
      </c>
      <c r="K892" s="19">
        <v>0</v>
      </c>
      <c r="L892" t="str">
        <f>VLOOKUP(E892,PFI!A:B,2,0)</f>
        <v>formation</v>
      </c>
    </row>
    <row r="893" spans="1:12" hidden="1">
      <c r="A893" s="18" t="s">
        <v>255</v>
      </c>
      <c r="B893" s="18" t="s">
        <v>295</v>
      </c>
      <c r="C893" s="18" t="s">
        <v>18</v>
      </c>
      <c r="D893" s="18" t="s">
        <v>16</v>
      </c>
      <c r="E893" s="18" t="s">
        <v>368</v>
      </c>
      <c r="F893" s="19">
        <v>0</v>
      </c>
      <c r="G893" s="19">
        <v>7500</v>
      </c>
      <c r="H893" s="19">
        <v>0</v>
      </c>
      <c r="I893" s="19">
        <v>0</v>
      </c>
      <c r="J893" s="19">
        <v>7500</v>
      </c>
      <c r="K893" s="19">
        <v>0</v>
      </c>
      <c r="L893" t="str">
        <f>VLOOKUP(E893,PFI!A:B,2,0)</f>
        <v>formation</v>
      </c>
    </row>
    <row r="894" spans="1:12" hidden="1">
      <c r="A894" s="18" t="s">
        <v>101</v>
      </c>
      <c r="B894" s="18" t="s">
        <v>295</v>
      </c>
      <c r="C894" s="18" t="s">
        <v>18</v>
      </c>
      <c r="D894" s="18" t="s">
        <v>13</v>
      </c>
      <c r="E894" s="18" t="s">
        <v>256</v>
      </c>
      <c r="F894" s="19">
        <v>0</v>
      </c>
      <c r="G894" s="19">
        <v>222911.85</v>
      </c>
      <c r="H894" s="19">
        <v>0</v>
      </c>
      <c r="I894" s="19">
        <v>0</v>
      </c>
      <c r="J894" s="19">
        <v>222911.85</v>
      </c>
      <c r="K894" s="19">
        <v>0</v>
      </c>
      <c r="L894" t="str">
        <f>VLOOKUP(E894,PFI!A:B,2,0)</f>
        <v>formation</v>
      </c>
    </row>
    <row r="895" spans="1:12" hidden="1">
      <c r="A895" s="18" t="s">
        <v>1494</v>
      </c>
      <c r="B895" s="18" t="s">
        <v>295</v>
      </c>
      <c r="C895" s="18" t="s">
        <v>18</v>
      </c>
      <c r="D895" s="18" t="s">
        <v>13</v>
      </c>
      <c r="E895" s="18" t="s">
        <v>18</v>
      </c>
      <c r="F895" s="19">
        <v>0</v>
      </c>
      <c r="G895" s="19">
        <v>118000</v>
      </c>
      <c r="H895" s="19">
        <v>0</v>
      </c>
      <c r="I895" s="19">
        <v>0</v>
      </c>
      <c r="J895" s="19">
        <v>0</v>
      </c>
      <c r="K895" s="19">
        <v>0</v>
      </c>
      <c r="L895" t="e">
        <f>VLOOKUP(E895,PFI!A:B,2,0)</f>
        <v>#N/A</v>
      </c>
    </row>
    <row r="896" spans="1:12" hidden="1">
      <c r="A896" s="18" t="s">
        <v>102</v>
      </c>
      <c r="B896" s="18" t="s">
        <v>295</v>
      </c>
      <c r="C896" s="18" t="s">
        <v>18</v>
      </c>
      <c r="D896" s="18" t="s">
        <v>13</v>
      </c>
      <c r="E896" s="18" t="s">
        <v>238</v>
      </c>
      <c r="F896" s="19">
        <v>0</v>
      </c>
      <c r="G896" s="19">
        <v>68632</v>
      </c>
      <c r="H896" s="19">
        <v>0</v>
      </c>
      <c r="I896" s="19">
        <v>0</v>
      </c>
      <c r="J896" s="19">
        <v>68632</v>
      </c>
      <c r="K896" s="19">
        <v>0</v>
      </c>
      <c r="L896" t="e">
        <f>VLOOKUP(E896,PFI!A:B,2,0)</f>
        <v>#N/A</v>
      </c>
    </row>
    <row r="897" spans="1:12" hidden="1">
      <c r="A897" s="18" t="s">
        <v>102</v>
      </c>
      <c r="B897" s="18" t="s">
        <v>295</v>
      </c>
      <c r="C897" s="18" t="s">
        <v>18</v>
      </c>
      <c r="D897" s="18" t="s">
        <v>13</v>
      </c>
      <c r="E897" s="18" t="s">
        <v>357</v>
      </c>
      <c r="F897" s="19">
        <v>0</v>
      </c>
      <c r="G897" s="19">
        <v>110288.76</v>
      </c>
      <c r="H897" s="19">
        <v>0</v>
      </c>
      <c r="I897" s="19">
        <v>0</v>
      </c>
      <c r="J897" s="19">
        <v>110288.76</v>
      </c>
      <c r="K897" s="19">
        <v>0</v>
      </c>
      <c r="L897" t="str">
        <f>VLOOKUP(E897,PFI!A:B,2,0)</f>
        <v>recherche</v>
      </c>
    </row>
    <row r="898" spans="1:12" hidden="1">
      <c r="A898" s="18" t="s">
        <v>102</v>
      </c>
      <c r="B898" s="18" t="s">
        <v>295</v>
      </c>
      <c r="C898" s="18" t="s">
        <v>18</v>
      </c>
      <c r="D898" s="18" t="s">
        <v>13</v>
      </c>
      <c r="E898" s="18" t="s">
        <v>18</v>
      </c>
      <c r="F898" s="19">
        <v>0</v>
      </c>
      <c r="G898" s="19">
        <v>94000</v>
      </c>
      <c r="H898" s="19">
        <v>0</v>
      </c>
      <c r="I898" s="19">
        <v>0</v>
      </c>
      <c r="J898" s="19">
        <v>0</v>
      </c>
      <c r="K898" s="19">
        <v>0</v>
      </c>
      <c r="L898" t="e">
        <f>VLOOKUP(E898,PFI!A:B,2,0)</f>
        <v>#N/A</v>
      </c>
    </row>
    <row r="899" spans="1:12" hidden="1">
      <c r="A899" s="18" t="s">
        <v>109</v>
      </c>
      <c r="B899" s="18" t="s">
        <v>295</v>
      </c>
      <c r="C899" s="18" t="s">
        <v>18</v>
      </c>
      <c r="D899" s="18" t="s">
        <v>16</v>
      </c>
      <c r="E899" s="18" t="s">
        <v>260</v>
      </c>
      <c r="F899" s="19">
        <v>0</v>
      </c>
      <c r="G899" s="19">
        <v>23680</v>
      </c>
      <c r="H899" s="19">
        <v>0</v>
      </c>
      <c r="I899" s="19">
        <v>0</v>
      </c>
      <c r="J899" s="19">
        <v>23680</v>
      </c>
      <c r="K899" s="19">
        <v>0</v>
      </c>
      <c r="L899" t="str">
        <f>VLOOKUP(E899,PFI!A:B,2,0)</f>
        <v>formation</v>
      </c>
    </row>
    <row r="900" spans="1:12" hidden="1">
      <c r="A900" s="18" t="s">
        <v>109</v>
      </c>
      <c r="B900" s="18" t="s">
        <v>295</v>
      </c>
      <c r="C900" s="18" t="s">
        <v>18</v>
      </c>
      <c r="D900" s="18" t="s">
        <v>16</v>
      </c>
      <c r="E900" s="18" t="s">
        <v>261</v>
      </c>
      <c r="F900" s="19">
        <v>0</v>
      </c>
      <c r="G900" s="19">
        <v>28722</v>
      </c>
      <c r="H900" s="19">
        <v>0</v>
      </c>
      <c r="I900" s="19">
        <v>0</v>
      </c>
      <c r="J900" s="19">
        <v>28722</v>
      </c>
      <c r="K900" s="19">
        <v>0</v>
      </c>
      <c r="L900" t="str">
        <f>VLOOKUP(E900,PFI!A:B,2,0)</f>
        <v>formation</v>
      </c>
    </row>
    <row r="901" spans="1:12" hidden="1">
      <c r="A901" s="18" t="s">
        <v>109</v>
      </c>
      <c r="B901" s="18" t="s">
        <v>295</v>
      </c>
      <c r="C901" s="18" t="s">
        <v>18</v>
      </c>
      <c r="D901" s="18" t="s">
        <v>16</v>
      </c>
      <c r="E901" s="18" t="s">
        <v>264</v>
      </c>
      <c r="F901" s="19">
        <v>0</v>
      </c>
      <c r="G901" s="19">
        <v>39590</v>
      </c>
      <c r="H901" s="19">
        <v>0</v>
      </c>
      <c r="I901" s="19">
        <v>0</v>
      </c>
      <c r="J901" s="19">
        <v>39590</v>
      </c>
      <c r="K901" s="19">
        <v>0</v>
      </c>
      <c r="L901" t="str">
        <f>VLOOKUP(E901,PFI!A:B,2,0)</f>
        <v>formation</v>
      </c>
    </row>
    <row r="902" spans="1:12" hidden="1">
      <c r="A902" s="18" t="s">
        <v>109</v>
      </c>
      <c r="B902" s="18" t="s">
        <v>295</v>
      </c>
      <c r="C902" s="18" t="s">
        <v>18</v>
      </c>
      <c r="D902" s="18" t="s">
        <v>16</v>
      </c>
      <c r="E902" s="18" t="s">
        <v>263</v>
      </c>
      <c r="F902" s="19">
        <v>0</v>
      </c>
      <c r="G902" s="19">
        <v>39721</v>
      </c>
      <c r="H902" s="19">
        <v>0</v>
      </c>
      <c r="I902" s="19">
        <v>0</v>
      </c>
      <c r="J902" s="19">
        <v>39721</v>
      </c>
      <c r="K902" s="19">
        <v>0</v>
      </c>
      <c r="L902" t="str">
        <f>VLOOKUP(E902,PFI!A:B,2,0)</f>
        <v>formation</v>
      </c>
    </row>
    <row r="903" spans="1:12" hidden="1">
      <c r="A903" s="18" t="s">
        <v>109</v>
      </c>
      <c r="B903" s="18" t="s">
        <v>295</v>
      </c>
      <c r="C903" s="18" t="s">
        <v>18</v>
      </c>
      <c r="D903" s="18" t="s">
        <v>16</v>
      </c>
      <c r="E903" s="18" t="s">
        <v>773</v>
      </c>
      <c r="F903" s="19">
        <v>0</v>
      </c>
      <c r="G903" s="19">
        <v>26000</v>
      </c>
      <c r="H903" s="19">
        <v>0</v>
      </c>
      <c r="I903" s="19">
        <v>0</v>
      </c>
      <c r="J903" s="19">
        <v>26000</v>
      </c>
      <c r="K903" s="19">
        <v>0</v>
      </c>
      <c r="L903" t="str">
        <f>VLOOKUP(E903,PFI!A:B,2,0)</f>
        <v>formation</v>
      </c>
    </row>
    <row r="904" spans="1:12" hidden="1">
      <c r="A904" s="18" t="s">
        <v>109</v>
      </c>
      <c r="B904" s="18" t="s">
        <v>295</v>
      </c>
      <c r="C904" s="18" t="s">
        <v>18</v>
      </c>
      <c r="D904" s="18" t="s">
        <v>16</v>
      </c>
      <c r="E904" s="18" t="s">
        <v>774</v>
      </c>
      <c r="F904" s="19">
        <v>0</v>
      </c>
      <c r="G904" s="19">
        <v>32000</v>
      </c>
      <c r="H904" s="19">
        <v>0</v>
      </c>
      <c r="I904" s="19">
        <v>0</v>
      </c>
      <c r="J904" s="19">
        <v>32000</v>
      </c>
      <c r="K904" s="19">
        <v>0</v>
      </c>
      <c r="L904" t="str">
        <f>VLOOKUP(E904,PFI!A:B,2,0)</f>
        <v>formation</v>
      </c>
    </row>
    <row r="905" spans="1:12" hidden="1">
      <c r="A905" s="18" t="s">
        <v>109</v>
      </c>
      <c r="B905" s="18" t="s">
        <v>295</v>
      </c>
      <c r="C905" s="18" t="s">
        <v>18</v>
      </c>
      <c r="D905" s="18" t="s">
        <v>13</v>
      </c>
      <c r="E905" s="18" t="s">
        <v>262</v>
      </c>
      <c r="F905" s="19">
        <v>0</v>
      </c>
      <c r="G905" s="19">
        <v>24705.78</v>
      </c>
      <c r="H905" s="19">
        <v>0</v>
      </c>
      <c r="I905" s="19">
        <v>0</v>
      </c>
      <c r="J905" s="19">
        <v>24705.78</v>
      </c>
      <c r="K905" s="19">
        <v>0</v>
      </c>
      <c r="L905" t="str">
        <f>VLOOKUP(E905,PFI!A:B,2,0)</f>
        <v>formation</v>
      </c>
    </row>
    <row r="906" spans="1:12" hidden="1">
      <c r="A906" s="18" t="s">
        <v>109</v>
      </c>
      <c r="B906" s="18" t="s">
        <v>295</v>
      </c>
      <c r="C906" s="18" t="s">
        <v>18</v>
      </c>
      <c r="D906" s="18" t="s">
        <v>13</v>
      </c>
      <c r="E906" s="18" t="s">
        <v>265</v>
      </c>
      <c r="F906" s="19">
        <v>0</v>
      </c>
      <c r="G906" s="19">
        <v>23310</v>
      </c>
      <c r="H906" s="19">
        <v>0</v>
      </c>
      <c r="I906" s="19">
        <v>0</v>
      </c>
      <c r="J906" s="19">
        <v>23310</v>
      </c>
      <c r="K906" s="19">
        <v>0</v>
      </c>
      <c r="L906" t="str">
        <f>VLOOKUP(E906,PFI!A:B,2,0)</f>
        <v>formation</v>
      </c>
    </row>
    <row r="907" spans="1:12" hidden="1">
      <c r="A907" s="18" t="s">
        <v>109</v>
      </c>
      <c r="B907" s="18" t="s">
        <v>295</v>
      </c>
      <c r="C907" s="18" t="s">
        <v>18</v>
      </c>
      <c r="D907" s="18" t="s">
        <v>13</v>
      </c>
      <c r="E907" s="18" t="s">
        <v>266</v>
      </c>
      <c r="F907" s="19">
        <v>0</v>
      </c>
      <c r="G907" s="19">
        <v>40608.629999999997</v>
      </c>
      <c r="H907" s="19">
        <v>0</v>
      </c>
      <c r="I907" s="19">
        <v>0</v>
      </c>
      <c r="J907" s="19">
        <v>40608.629999999997</v>
      </c>
      <c r="K907" s="19">
        <v>0</v>
      </c>
      <c r="L907" t="str">
        <f>VLOOKUP(E907,PFI!A:B,2,0)</f>
        <v>formation</v>
      </c>
    </row>
    <row r="908" spans="1:12" hidden="1">
      <c r="A908" s="18" t="s">
        <v>109</v>
      </c>
      <c r="B908" s="18" t="s">
        <v>295</v>
      </c>
      <c r="C908" s="18" t="s">
        <v>18</v>
      </c>
      <c r="D908" s="18" t="s">
        <v>13</v>
      </c>
      <c r="E908" s="18" t="s">
        <v>267</v>
      </c>
      <c r="F908" s="19">
        <v>0</v>
      </c>
      <c r="G908" s="19">
        <v>53500</v>
      </c>
      <c r="H908" s="19">
        <v>0</v>
      </c>
      <c r="I908" s="19">
        <v>0</v>
      </c>
      <c r="J908" s="19">
        <v>53500</v>
      </c>
      <c r="K908" s="19">
        <v>0</v>
      </c>
      <c r="L908" t="str">
        <f>VLOOKUP(E908,PFI!A:B,2,0)</f>
        <v>formation</v>
      </c>
    </row>
    <row r="909" spans="1:12" hidden="1">
      <c r="A909" s="18" t="s">
        <v>109</v>
      </c>
      <c r="B909" s="18" t="s">
        <v>295</v>
      </c>
      <c r="C909" s="18" t="s">
        <v>18</v>
      </c>
      <c r="D909" s="18" t="s">
        <v>13</v>
      </c>
      <c r="E909" s="18" t="s">
        <v>18</v>
      </c>
      <c r="F909" s="19">
        <v>0</v>
      </c>
      <c r="G909" s="19">
        <v>100000</v>
      </c>
      <c r="H909" s="19">
        <v>0</v>
      </c>
      <c r="I909" s="19">
        <v>0</v>
      </c>
      <c r="J909" s="19">
        <v>0</v>
      </c>
      <c r="K909" s="19">
        <v>0</v>
      </c>
      <c r="L909" t="e">
        <f>VLOOKUP(E909,PFI!A:B,2,0)</f>
        <v>#N/A</v>
      </c>
    </row>
    <row r="910" spans="1:12" hidden="1">
      <c r="A910" s="18" t="s">
        <v>1487</v>
      </c>
      <c r="B910" s="18" t="s">
        <v>295</v>
      </c>
      <c r="C910" s="18" t="s">
        <v>18</v>
      </c>
      <c r="D910" s="18" t="s">
        <v>13</v>
      </c>
      <c r="E910" s="18" t="s">
        <v>18</v>
      </c>
      <c r="F910" s="19">
        <v>0</v>
      </c>
      <c r="G910" s="19">
        <v>10000</v>
      </c>
      <c r="H910" s="19">
        <v>0</v>
      </c>
      <c r="I910" s="19">
        <v>0</v>
      </c>
      <c r="J910" s="19">
        <v>0</v>
      </c>
      <c r="K910" s="19">
        <v>0</v>
      </c>
      <c r="L910" t="e">
        <f>VLOOKUP(E910,PFI!A:B,2,0)</f>
        <v>#N/A</v>
      </c>
    </row>
    <row r="911" spans="1:12" hidden="1">
      <c r="A911" s="18" t="s">
        <v>1489</v>
      </c>
      <c r="B911" s="18" t="s">
        <v>295</v>
      </c>
      <c r="C911" s="18" t="s">
        <v>18</v>
      </c>
      <c r="D911" s="18" t="s">
        <v>13</v>
      </c>
      <c r="E911" s="18" t="s">
        <v>18</v>
      </c>
      <c r="F911" s="19">
        <v>0</v>
      </c>
      <c r="G911" s="19">
        <v>116000</v>
      </c>
      <c r="H911" s="19">
        <v>0</v>
      </c>
      <c r="I911" s="19">
        <v>0</v>
      </c>
      <c r="J911" s="19">
        <v>0</v>
      </c>
      <c r="K911" s="19">
        <v>0</v>
      </c>
      <c r="L911" t="e">
        <f>VLOOKUP(E911,PFI!A:B,2,0)</f>
        <v>#N/A</v>
      </c>
    </row>
    <row r="912" spans="1:12" hidden="1">
      <c r="A912" s="18" t="s">
        <v>923</v>
      </c>
      <c r="B912" s="18" t="s">
        <v>295</v>
      </c>
      <c r="C912" s="18" t="s">
        <v>18</v>
      </c>
      <c r="D912" s="18" t="s">
        <v>13</v>
      </c>
      <c r="E912" s="18" t="s">
        <v>1759</v>
      </c>
      <c r="F912" s="19">
        <v>0</v>
      </c>
      <c r="G912" s="19">
        <v>0</v>
      </c>
      <c r="H912" s="19">
        <v>0</v>
      </c>
      <c r="I912" s="19">
        <v>0</v>
      </c>
      <c r="J912" s="19">
        <v>-7500</v>
      </c>
      <c r="K912" s="19">
        <v>0</v>
      </c>
      <c r="L912" t="e">
        <f>VLOOKUP(E912,PFI!A:B,2,0)</f>
        <v>#N/A</v>
      </c>
    </row>
    <row r="913" spans="1:12" hidden="1">
      <c r="A913" s="18" t="s">
        <v>923</v>
      </c>
      <c r="B913" s="18" t="s">
        <v>924</v>
      </c>
      <c r="C913" s="18" t="s">
        <v>305</v>
      </c>
      <c r="D913" s="18" t="s">
        <v>18</v>
      </c>
      <c r="E913" s="18" t="s">
        <v>925</v>
      </c>
      <c r="F913" s="19">
        <v>0</v>
      </c>
      <c r="G913" s="19">
        <v>0</v>
      </c>
      <c r="H913" s="19">
        <v>0</v>
      </c>
      <c r="I913" s="19">
        <v>0</v>
      </c>
      <c r="J913" s="19">
        <v>-743033.8</v>
      </c>
      <c r="K913" s="19">
        <v>0</v>
      </c>
      <c r="L913" t="e">
        <f>VLOOKUP(E913,PFI!A:B,2,0)</f>
        <v>#N/A</v>
      </c>
    </row>
    <row r="914" spans="1:12" hidden="1">
      <c r="A914" s="18" t="s">
        <v>17</v>
      </c>
      <c r="B914" s="18" t="s">
        <v>926</v>
      </c>
      <c r="C914" s="18" t="s">
        <v>305</v>
      </c>
      <c r="D914" s="18" t="s">
        <v>18</v>
      </c>
      <c r="E914" s="18" t="s">
        <v>271</v>
      </c>
      <c r="F914" s="19">
        <v>0</v>
      </c>
      <c r="G914" s="19">
        <v>0</v>
      </c>
      <c r="H914" s="19">
        <v>0</v>
      </c>
      <c r="I914" s="19">
        <v>0</v>
      </c>
      <c r="J914" s="19">
        <v>-1103000</v>
      </c>
      <c r="K914" s="19">
        <v>0</v>
      </c>
      <c r="L914" t="str">
        <f>VLOOKUP(E914,PFI!A:B,2,0)</f>
        <v>PPI</v>
      </c>
    </row>
    <row r="915" spans="1:12" hidden="1">
      <c r="A915" s="18" t="s">
        <v>87</v>
      </c>
      <c r="B915" s="18" t="s">
        <v>926</v>
      </c>
      <c r="C915" s="18" t="s">
        <v>305</v>
      </c>
      <c r="D915" s="18" t="s">
        <v>18</v>
      </c>
      <c r="E915" s="18" t="s">
        <v>1733</v>
      </c>
      <c r="F915" s="19">
        <v>0</v>
      </c>
      <c r="G915" s="19">
        <v>0</v>
      </c>
      <c r="H915" s="19">
        <v>0</v>
      </c>
      <c r="I915" s="19">
        <v>0</v>
      </c>
      <c r="J915" s="19">
        <v>-10000</v>
      </c>
      <c r="K915" s="19">
        <v>0</v>
      </c>
      <c r="L915" t="str">
        <f>VLOOKUP(E915,PFI!A:B,2,0)</f>
        <v>PPI</v>
      </c>
    </row>
    <row r="916" spans="1:12" hidden="1">
      <c r="A916" s="18" t="s">
        <v>87</v>
      </c>
      <c r="B916" s="18" t="s">
        <v>926</v>
      </c>
      <c r="C916" s="18" t="s">
        <v>305</v>
      </c>
      <c r="D916" s="18" t="s">
        <v>18</v>
      </c>
      <c r="E916" s="18" t="s">
        <v>1734</v>
      </c>
      <c r="F916" s="19">
        <v>0</v>
      </c>
      <c r="G916" s="19">
        <v>0</v>
      </c>
      <c r="H916" s="19">
        <v>0</v>
      </c>
      <c r="I916" s="19">
        <v>0</v>
      </c>
      <c r="J916" s="19">
        <v>-877334</v>
      </c>
      <c r="K916" s="19">
        <v>0</v>
      </c>
      <c r="L916" t="str">
        <f>VLOOKUP(E916,PFI!A:B,2,0)</f>
        <v>PPI</v>
      </c>
    </row>
    <row r="917" spans="1:12" hidden="1">
      <c r="A917" s="18" t="s">
        <v>87</v>
      </c>
      <c r="B917" s="18" t="s">
        <v>926</v>
      </c>
      <c r="C917" s="18" t="s">
        <v>305</v>
      </c>
      <c r="D917" s="18" t="s">
        <v>18</v>
      </c>
      <c r="E917" s="18" t="s">
        <v>1735</v>
      </c>
      <c r="F917" s="19">
        <v>0</v>
      </c>
      <c r="G917" s="19">
        <v>0</v>
      </c>
      <c r="H917" s="19">
        <v>0</v>
      </c>
      <c r="I917" s="19">
        <v>0</v>
      </c>
      <c r="J917" s="19">
        <v>-10000</v>
      </c>
      <c r="K917" s="19">
        <v>0</v>
      </c>
      <c r="L917" t="str">
        <f>VLOOKUP(E917,PFI!A:B,2,0)</f>
        <v>PPI</v>
      </c>
    </row>
    <row r="918" spans="1:12" hidden="1">
      <c r="A918" s="18" t="s">
        <v>87</v>
      </c>
      <c r="B918" s="18" t="s">
        <v>926</v>
      </c>
      <c r="C918" s="18" t="s">
        <v>305</v>
      </c>
      <c r="D918" s="18" t="s">
        <v>18</v>
      </c>
      <c r="E918" s="18" t="s">
        <v>1736</v>
      </c>
      <c r="F918" s="19">
        <v>0</v>
      </c>
      <c r="G918" s="19">
        <v>0</v>
      </c>
      <c r="H918" s="19">
        <v>0</v>
      </c>
      <c r="I918" s="19">
        <v>0</v>
      </c>
      <c r="J918" s="19">
        <v>-40000</v>
      </c>
      <c r="K918" s="19">
        <v>0</v>
      </c>
      <c r="L918" t="str">
        <f>VLOOKUP(E918,PFI!A:B,2,0)</f>
        <v>PPI</v>
      </c>
    </row>
    <row r="919" spans="1:12" hidden="1">
      <c r="A919" s="18" t="s">
        <v>87</v>
      </c>
      <c r="B919" s="18" t="s">
        <v>926</v>
      </c>
      <c r="C919" s="18" t="s">
        <v>305</v>
      </c>
      <c r="D919" s="18" t="s">
        <v>18</v>
      </c>
      <c r="E919" s="18" t="s">
        <v>1737</v>
      </c>
      <c r="F919" s="19">
        <v>0</v>
      </c>
      <c r="G919" s="19">
        <v>0</v>
      </c>
      <c r="H919" s="19">
        <v>0</v>
      </c>
      <c r="I919" s="19">
        <v>0</v>
      </c>
      <c r="J919" s="19">
        <v>-100000</v>
      </c>
      <c r="K919" s="19">
        <v>0</v>
      </c>
      <c r="L919" t="str">
        <f>VLOOKUP(E919,PFI!A:B,2,0)</f>
        <v>PPI</v>
      </c>
    </row>
    <row r="920" spans="1:12" hidden="1">
      <c r="A920" s="18" t="s">
        <v>87</v>
      </c>
      <c r="B920" s="18" t="s">
        <v>926</v>
      </c>
      <c r="C920" s="18" t="s">
        <v>305</v>
      </c>
      <c r="D920" s="18" t="s">
        <v>18</v>
      </c>
      <c r="E920" s="18" t="s">
        <v>20</v>
      </c>
      <c r="F920" s="19">
        <v>0</v>
      </c>
      <c r="G920" s="19">
        <v>0</v>
      </c>
      <c r="H920" s="19">
        <v>0</v>
      </c>
      <c r="I920" s="19">
        <v>0</v>
      </c>
      <c r="J920" s="19">
        <v>-3819041</v>
      </c>
      <c r="K920" s="19">
        <v>0</v>
      </c>
      <c r="L920" t="str">
        <f>VLOOKUP(E920,PFI!A:B,2,0)</f>
        <v>PPI</v>
      </c>
    </row>
    <row r="921" spans="1:12" hidden="1">
      <c r="A921" s="18" t="s">
        <v>24</v>
      </c>
      <c r="B921" s="18" t="s">
        <v>306</v>
      </c>
      <c r="C921" s="18" t="s">
        <v>114</v>
      </c>
      <c r="D921" s="18" t="s">
        <v>18</v>
      </c>
      <c r="E921" s="18" t="s">
        <v>25</v>
      </c>
      <c r="F921" s="19">
        <v>0</v>
      </c>
      <c r="G921" s="19">
        <v>0</v>
      </c>
      <c r="H921" s="19">
        <v>0</v>
      </c>
      <c r="I921" s="19">
        <v>0</v>
      </c>
      <c r="J921" s="19">
        <v>-407052</v>
      </c>
      <c r="K921" s="19">
        <v>0</v>
      </c>
      <c r="L921" t="str">
        <f>VLOOKUP(E921,PFI!A:B,2,0)</f>
        <v>recherche</v>
      </c>
    </row>
    <row r="922" spans="1:12" hidden="1">
      <c r="A922" s="18" t="s">
        <v>26</v>
      </c>
      <c r="B922" s="18" t="s">
        <v>306</v>
      </c>
      <c r="C922" s="18" t="s">
        <v>114</v>
      </c>
      <c r="D922" s="18" t="s">
        <v>18</v>
      </c>
      <c r="E922" s="18" t="s">
        <v>1071</v>
      </c>
      <c r="F922" s="19">
        <v>0</v>
      </c>
      <c r="G922" s="19">
        <v>0</v>
      </c>
      <c r="H922" s="19">
        <v>0</v>
      </c>
      <c r="I922" s="19">
        <v>0</v>
      </c>
      <c r="J922" s="19">
        <v>-366.67</v>
      </c>
      <c r="K922" s="19">
        <v>0</v>
      </c>
      <c r="L922" t="str">
        <f>VLOOKUP(E922,PFI!A:B,2,0)</f>
        <v>recherche</v>
      </c>
    </row>
    <row r="923" spans="1:12" hidden="1">
      <c r="A923" s="18" t="s">
        <v>26</v>
      </c>
      <c r="B923" s="18" t="s">
        <v>306</v>
      </c>
      <c r="C923" s="18" t="s">
        <v>114</v>
      </c>
      <c r="D923" s="18" t="s">
        <v>18</v>
      </c>
      <c r="E923" s="18" t="s">
        <v>1072</v>
      </c>
      <c r="F923" s="19">
        <v>0</v>
      </c>
      <c r="G923" s="19">
        <v>0</v>
      </c>
      <c r="H923" s="19">
        <v>0</v>
      </c>
      <c r="I923" s="19">
        <v>0</v>
      </c>
      <c r="J923" s="19">
        <v>-733.34</v>
      </c>
      <c r="K923" s="19">
        <v>0</v>
      </c>
      <c r="L923" t="str">
        <f>VLOOKUP(E923,PFI!A:B,2,0)</f>
        <v>recherche</v>
      </c>
    </row>
    <row r="924" spans="1:12" hidden="1">
      <c r="A924" s="18" t="s">
        <v>183</v>
      </c>
      <c r="B924" s="18" t="s">
        <v>306</v>
      </c>
      <c r="C924" s="18" t="s">
        <v>114</v>
      </c>
      <c r="D924" s="18" t="s">
        <v>18</v>
      </c>
      <c r="E924" s="18" t="s">
        <v>728</v>
      </c>
      <c r="F924" s="19">
        <v>0</v>
      </c>
      <c r="G924" s="19">
        <v>0</v>
      </c>
      <c r="H924" s="19">
        <v>0</v>
      </c>
      <c r="I924" s="19">
        <v>0</v>
      </c>
      <c r="J924" s="19">
        <v>-191740</v>
      </c>
      <c r="K924" s="19">
        <v>0</v>
      </c>
      <c r="L924" t="str">
        <f>VLOOKUP(E924,PFI!A:B,2,0)</f>
        <v>recherche</v>
      </c>
    </row>
    <row r="925" spans="1:12" hidden="1">
      <c r="A925" s="18" t="s">
        <v>33</v>
      </c>
      <c r="B925" s="18" t="s">
        <v>306</v>
      </c>
      <c r="C925" s="18" t="s">
        <v>114</v>
      </c>
      <c r="D925" s="18" t="s">
        <v>18</v>
      </c>
      <c r="E925" s="18" t="s">
        <v>35</v>
      </c>
      <c r="F925" s="19">
        <v>0</v>
      </c>
      <c r="G925" s="19">
        <v>0</v>
      </c>
      <c r="H925" s="19">
        <v>0</v>
      </c>
      <c r="I925" s="19">
        <v>0</v>
      </c>
      <c r="J925" s="19">
        <v>-1816358</v>
      </c>
      <c r="K925" s="19">
        <v>0</v>
      </c>
      <c r="L925" t="str">
        <f>VLOOKUP(E925,PFI!A:B,2,0)</f>
        <v>recherche</v>
      </c>
    </row>
    <row r="926" spans="1:12" hidden="1">
      <c r="A926" s="18" t="s">
        <v>72</v>
      </c>
      <c r="B926" s="18" t="s">
        <v>306</v>
      </c>
      <c r="C926" s="18" t="s">
        <v>114</v>
      </c>
      <c r="D926" s="18" t="s">
        <v>18</v>
      </c>
      <c r="E926" s="18" t="s">
        <v>73</v>
      </c>
      <c r="F926" s="19">
        <v>0</v>
      </c>
      <c r="G926" s="19">
        <v>0</v>
      </c>
      <c r="H926" s="19">
        <v>0</v>
      </c>
      <c r="I926" s="19">
        <v>0</v>
      </c>
      <c r="J926" s="19">
        <v>-1384194</v>
      </c>
      <c r="K926" s="19">
        <v>0</v>
      </c>
      <c r="L926" t="str">
        <f>VLOOKUP(E926,PFI!A:B,2,0)</f>
        <v>formation</v>
      </c>
    </row>
    <row r="927" spans="1:12" hidden="1">
      <c r="A927" s="18" t="s">
        <v>77</v>
      </c>
      <c r="B927" s="18" t="s">
        <v>306</v>
      </c>
      <c r="C927" s="18" t="s">
        <v>114</v>
      </c>
      <c r="D927" s="18" t="s">
        <v>18</v>
      </c>
      <c r="E927" s="18" t="s">
        <v>78</v>
      </c>
      <c r="F927" s="19">
        <v>0</v>
      </c>
      <c r="G927" s="19">
        <v>0</v>
      </c>
      <c r="H927" s="19">
        <v>0</v>
      </c>
      <c r="I927" s="19">
        <v>0</v>
      </c>
      <c r="J927" s="19">
        <v>-892800</v>
      </c>
      <c r="K927" s="19">
        <v>0</v>
      </c>
      <c r="L927" t="str">
        <f>VLOOKUP(E927,PFI!A:B,2,0)</f>
        <v>formation</v>
      </c>
    </row>
    <row r="928" spans="1:12" hidden="1">
      <c r="A928" s="18" t="s">
        <v>79</v>
      </c>
      <c r="B928" s="18" t="s">
        <v>306</v>
      </c>
      <c r="C928" s="18" t="s">
        <v>114</v>
      </c>
      <c r="D928" s="18" t="s">
        <v>18</v>
      </c>
      <c r="E928" s="18" t="s">
        <v>80</v>
      </c>
      <c r="F928" s="19">
        <v>0</v>
      </c>
      <c r="G928" s="19">
        <v>0</v>
      </c>
      <c r="H928" s="19">
        <v>0</v>
      </c>
      <c r="I928" s="19">
        <v>0</v>
      </c>
      <c r="J928" s="19">
        <v>-3900000</v>
      </c>
      <c r="K928" s="19">
        <v>0</v>
      </c>
      <c r="L928" t="str">
        <f>VLOOKUP(E928,PFI!A:B,2,0)</f>
        <v>recherche</v>
      </c>
    </row>
    <row r="929" spans="1:12" hidden="1">
      <c r="A929" s="18" t="s">
        <v>83</v>
      </c>
      <c r="B929" s="18" t="s">
        <v>306</v>
      </c>
      <c r="C929" s="18" t="s">
        <v>114</v>
      </c>
      <c r="D929" s="18" t="s">
        <v>18</v>
      </c>
      <c r="E929" s="18" t="s">
        <v>307</v>
      </c>
      <c r="F929" s="19">
        <v>0</v>
      </c>
      <c r="G929" s="19">
        <v>0</v>
      </c>
      <c r="H929" s="19">
        <v>0</v>
      </c>
      <c r="I929" s="19">
        <v>0</v>
      </c>
      <c r="J929" s="19">
        <v>-700000</v>
      </c>
      <c r="K929" s="19">
        <v>0</v>
      </c>
      <c r="L929" t="str">
        <f>VLOOKUP(E929,PFI!A:B,2,0)</f>
        <v>recherche</v>
      </c>
    </row>
    <row r="930" spans="1:12" hidden="1">
      <c r="A930" s="18" t="s">
        <v>83</v>
      </c>
      <c r="B930" s="18" t="s">
        <v>306</v>
      </c>
      <c r="C930" s="18" t="s">
        <v>114</v>
      </c>
      <c r="D930" s="18" t="s">
        <v>18</v>
      </c>
      <c r="E930" s="18" t="s">
        <v>272</v>
      </c>
      <c r="F930" s="19">
        <v>0</v>
      </c>
      <c r="G930" s="19">
        <v>0</v>
      </c>
      <c r="H930" s="19">
        <v>0</v>
      </c>
      <c r="I930" s="19">
        <v>0</v>
      </c>
      <c r="J930" s="19">
        <v>-1000000</v>
      </c>
      <c r="K930" s="19">
        <v>0</v>
      </c>
      <c r="L930" t="str">
        <f>VLOOKUP(E930,PFI!A:B,2,0)</f>
        <v>recherche</v>
      </c>
    </row>
    <row r="931" spans="1:12" hidden="1">
      <c r="A931" s="18" t="s">
        <v>109</v>
      </c>
      <c r="B931" s="18" t="s">
        <v>306</v>
      </c>
      <c r="C931" s="18" t="s">
        <v>114</v>
      </c>
      <c r="D931" s="18" t="s">
        <v>18</v>
      </c>
      <c r="E931" s="18" t="s">
        <v>780</v>
      </c>
      <c r="F931" s="19">
        <v>0</v>
      </c>
      <c r="G931" s="19">
        <v>0</v>
      </c>
      <c r="H931" s="19">
        <v>0</v>
      </c>
      <c r="I931" s="19">
        <v>0</v>
      </c>
      <c r="J931" s="19">
        <v>-445500</v>
      </c>
      <c r="K931" s="19">
        <v>0</v>
      </c>
      <c r="L931" t="str">
        <f>VLOOKUP(E931,PFI!A:B,2,0)</f>
        <v>formation</v>
      </c>
    </row>
    <row r="932" spans="1:12" hidden="1">
      <c r="A932" s="18" t="s">
        <v>912</v>
      </c>
      <c r="B932" s="18" t="s">
        <v>306</v>
      </c>
      <c r="C932" s="18" t="s">
        <v>304</v>
      </c>
      <c r="D932" s="18" t="s">
        <v>18</v>
      </c>
      <c r="E932" s="18" t="s">
        <v>913</v>
      </c>
      <c r="F932" s="19">
        <v>0</v>
      </c>
      <c r="G932" s="19">
        <v>0</v>
      </c>
      <c r="H932" s="19">
        <v>0</v>
      </c>
      <c r="I932" s="19">
        <v>0</v>
      </c>
      <c r="J932" s="19">
        <v>-7100000</v>
      </c>
      <c r="K932" s="19">
        <v>0</v>
      </c>
      <c r="L932" t="str">
        <f>VLOOKUP(E932,PFI!A:B,2,0)</f>
        <v>PPI</v>
      </c>
    </row>
    <row r="933" spans="1:12" hidden="1">
      <c r="A933" s="18" t="s">
        <v>246</v>
      </c>
      <c r="B933" s="18" t="s">
        <v>306</v>
      </c>
      <c r="C933" s="18" t="s">
        <v>304</v>
      </c>
      <c r="D933" s="18" t="s">
        <v>18</v>
      </c>
      <c r="E933" s="18" t="s">
        <v>775</v>
      </c>
      <c r="F933" s="19">
        <v>0</v>
      </c>
      <c r="G933" s="19">
        <v>0</v>
      </c>
      <c r="H933" s="19">
        <v>0</v>
      </c>
      <c r="I933" s="19">
        <v>0</v>
      </c>
      <c r="J933" s="19">
        <v>-500000</v>
      </c>
      <c r="K933" s="19">
        <v>0</v>
      </c>
      <c r="L933" t="e">
        <f>VLOOKUP(E933,PFI!A:B,2,0)</f>
        <v>#N/A</v>
      </c>
    </row>
    <row r="934" spans="1:12" hidden="1">
      <c r="A934" s="18" t="s">
        <v>87</v>
      </c>
      <c r="B934" s="18" t="s">
        <v>306</v>
      </c>
      <c r="C934" s="18" t="s">
        <v>304</v>
      </c>
      <c r="D934" s="18" t="s">
        <v>18</v>
      </c>
      <c r="E934" s="18" t="s">
        <v>20</v>
      </c>
      <c r="F934" s="19">
        <v>0</v>
      </c>
      <c r="G934" s="19">
        <v>0</v>
      </c>
      <c r="H934" s="19">
        <v>0</v>
      </c>
      <c r="I934" s="19">
        <v>0</v>
      </c>
      <c r="J934" s="19">
        <v>-1425000</v>
      </c>
      <c r="K934" s="19">
        <v>0</v>
      </c>
      <c r="L934" t="str">
        <f>VLOOKUP(E934,PFI!A:B,2,0)</f>
        <v>PPI</v>
      </c>
    </row>
    <row r="935" spans="1:12" hidden="1">
      <c r="A935" s="18" t="s">
        <v>96</v>
      </c>
      <c r="B935" s="18" t="s">
        <v>306</v>
      </c>
      <c r="C935" s="18" t="s">
        <v>304</v>
      </c>
      <c r="D935" s="18" t="s">
        <v>18</v>
      </c>
      <c r="E935" s="18" t="s">
        <v>97</v>
      </c>
      <c r="F935" s="19">
        <v>0</v>
      </c>
      <c r="G935" s="19">
        <v>0</v>
      </c>
      <c r="H935" s="19">
        <v>0</v>
      </c>
      <c r="I935" s="19">
        <v>0</v>
      </c>
      <c r="J935" s="19">
        <v>-714119.95</v>
      </c>
      <c r="K935" s="19">
        <v>0</v>
      </c>
      <c r="L935" t="str">
        <f>VLOOKUP(E935,PFI!A:B,2,0)</f>
        <v>recherche</v>
      </c>
    </row>
    <row r="936" spans="1:12" hidden="1">
      <c r="A936" s="18" t="s">
        <v>21</v>
      </c>
      <c r="B936" s="18" t="s">
        <v>306</v>
      </c>
      <c r="C936" s="18" t="s">
        <v>309</v>
      </c>
      <c r="D936" s="18" t="s">
        <v>22</v>
      </c>
      <c r="E936" s="18" t="s">
        <v>23</v>
      </c>
      <c r="F936" s="19">
        <v>0</v>
      </c>
      <c r="G936" s="19">
        <v>0</v>
      </c>
      <c r="H936" s="19">
        <v>0</v>
      </c>
      <c r="I936" s="19">
        <v>0</v>
      </c>
      <c r="J936" s="19">
        <v>-363034.5</v>
      </c>
      <c r="K936" s="19">
        <v>0</v>
      </c>
      <c r="L936" t="str">
        <f>VLOOKUP(E936,PFI!A:B,2,0)</f>
        <v>recherche</v>
      </c>
    </row>
    <row r="937" spans="1:12" hidden="1">
      <c r="A937" s="18" t="s">
        <v>26</v>
      </c>
      <c r="B937" s="18" t="s">
        <v>306</v>
      </c>
      <c r="C937" s="18" t="s">
        <v>309</v>
      </c>
      <c r="D937" s="18" t="s">
        <v>18</v>
      </c>
      <c r="E937" s="18" t="s">
        <v>28</v>
      </c>
      <c r="F937" s="19">
        <v>0</v>
      </c>
      <c r="G937" s="19">
        <v>0</v>
      </c>
      <c r="H937" s="19">
        <v>0</v>
      </c>
      <c r="I937" s="19">
        <v>0</v>
      </c>
      <c r="J937" s="19">
        <v>-40498.129999999997</v>
      </c>
      <c r="K937" s="19">
        <v>0</v>
      </c>
      <c r="L937" t="str">
        <f>VLOOKUP(E937,PFI!A:B,2,0)</f>
        <v>recherche</v>
      </c>
    </row>
    <row r="938" spans="1:12" hidden="1">
      <c r="A938" s="18" t="s">
        <v>243</v>
      </c>
      <c r="B938" s="18" t="s">
        <v>306</v>
      </c>
      <c r="C938" s="18" t="s">
        <v>309</v>
      </c>
      <c r="D938" s="18" t="s">
        <v>18</v>
      </c>
      <c r="E938" s="18" t="s">
        <v>779</v>
      </c>
      <c r="F938" s="19">
        <v>0</v>
      </c>
      <c r="G938" s="19">
        <v>0</v>
      </c>
      <c r="H938" s="19">
        <v>0</v>
      </c>
      <c r="I938" s="19">
        <v>0</v>
      </c>
      <c r="J938" s="19">
        <v>-500232.18</v>
      </c>
      <c r="K938" s="19">
        <v>0</v>
      </c>
      <c r="L938" t="str">
        <f>VLOOKUP(E938,PFI!A:B,2,0)</f>
        <v>formation</v>
      </c>
    </row>
    <row r="939" spans="1:12" hidden="1">
      <c r="A939" s="18" t="s">
        <v>96</v>
      </c>
      <c r="B939" s="18" t="s">
        <v>306</v>
      </c>
      <c r="C939" s="18" t="s">
        <v>309</v>
      </c>
      <c r="D939" s="18" t="s">
        <v>18</v>
      </c>
      <c r="E939" s="18" t="s">
        <v>97</v>
      </c>
      <c r="F939" s="19">
        <v>0</v>
      </c>
      <c r="G939" s="19">
        <v>0</v>
      </c>
      <c r="H939" s="19">
        <v>0</v>
      </c>
      <c r="I939" s="19">
        <v>0</v>
      </c>
      <c r="J939" s="19">
        <v>-711884.25</v>
      </c>
      <c r="K939" s="19">
        <v>0</v>
      </c>
      <c r="L939" t="str">
        <f>VLOOKUP(E939,PFI!A:B,2,0)</f>
        <v>recherche</v>
      </c>
    </row>
    <row r="940" spans="1:12" hidden="1">
      <c r="A940" s="18" t="s">
        <v>734</v>
      </c>
      <c r="B940" s="18" t="s">
        <v>306</v>
      </c>
      <c r="C940" s="18" t="s">
        <v>309</v>
      </c>
      <c r="D940" s="18" t="s">
        <v>18</v>
      </c>
      <c r="E940" s="18" t="s">
        <v>371</v>
      </c>
      <c r="F940" s="19">
        <v>0</v>
      </c>
      <c r="G940" s="19">
        <v>0</v>
      </c>
      <c r="H940" s="19">
        <v>0</v>
      </c>
      <c r="I940" s="19">
        <v>0</v>
      </c>
      <c r="J940" s="19">
        <v>-152879</v>
      </c>
      <c r="K940" s="19">
        <v>0</v>
      </c>
      <c r="L940" t="str">
        <f>VLOOKUP(E940,PFI!A:B,2,0)</f>
        <v>formation</v>
      </c>
    </row>
    <row r="941" spans="1:12" hidden="1">
      <c r="A941" s="18" t="s">
        <v>117</v>
      </c>
      <c r="B941" s="18" t="s">
        <v>306</v>
      </c>
      <c r="C941" s="18" t="s">
        <v>309</v>
      </c>
      <c r="D941" s="18" t="s">
        <v>18</v>
      </c>
      <c r="E941" s="18" t="s">
        <v>310</v>
      </c>
      <c r="F941" s="19">
        <v>0</v>
      </c>
      <c r="G941" s="19">
        <v>0</v>
      </c>
      <c r="H941" s="19">
        <v>0</v>
      </c>
      <c r="I941" s="19">
        <v>0</v>
      </c>
      <c r="J941" s="19">
        <v>-229648</v>
      </c>
      <c r="K941" s="19">
        <v>0</v>
      </c>
      <c r="L941" t="str">
        <f>VLOOKUP(E941,PFI!A:B,2,0)</f>
        <v>formation</v>
      </c>
    </row>
    <row r="942" spans="1:12" hidden="1">
      <c r="A942" s="18" t="s">
        <v>26</v>
      </c>
      <c r="B942" s="18" t="s">
        <v>306</v>
      </c>
      <c r="C942" s="18" t="s">
        <v>305</v>
      </c>
      <c r="D942" s="18" t="s">
        <v>18</v>
      </c>
      <c r="E942" s="18" t="s">
        <v>1738</v>
      </c>
      <c r="F942" s="19">
        <v>0</v>
      </c>
      <c r="G942" s="19">
        <v>0</v>
      </c>
      <c r="H942" s="19">
        <v>0</v>
      </c>
      <c r="I942" s="19">
        <v>0</v>
      </c>
      <c r="J942" s="19">
        <v>-177000</v>
      </c>
      <c r="K942" s="19">
        <v>0</v>
      </c>
      <c r="L942" t="str">
        <f>VLOOKUP(E942,PFI!A:B,2,0)</f>
        <v>recherche</v>
      </c>
    </row>
    <row r="943" spans="1:12" hidden="1">
      <c r="A943" s="18" t="s">
        <v>246</v>
      </c>
      <c r="B943" s="18" t="s">
        <v>306</v>
      </c>
      <c r="C943" s="18" t="s">
        <v>305</v>
      </c>
      <c r="D943" s="18" t="s">
        <v>18</v>
      </c>
      <c r="E943" s="18" t="s">
        <v>775</v>
      </c>
      <c r="F943" s="19">
        <v>0</v>
      </c>
      <c r="G943" s="19">
        <v>0</v>
      </c>
      <c r="H943" s="19">
        <v>0</v>
      </c>
      <c r="I943" s="19">
        <v>0</v>
      </c>
      <c r="J943" s="19">
        <v>-120000</v>
      </c>
      <c r="K943" s="19">
        <v>0</v>
      </c>
      <c r="L943" t="e">
        <f>VLOOKUP(E943,PFI!A:B,2,0)</f>
        <v>#N/A</v>
      </c>
    </row>
    <row r="944" spans="1:12" hidden="1">
      <c r="A944" s="18" t="s">
        <v>122</v>
      </c>
      <c r="B944" s="18" t="s">
        <v>311</v>
      </c>
      <c r="C944" s="18" t="s">
        <v>12</v>
      </c>
      <c r="D944" s="18" t="s">
        <v>18</v>
      </c>
      <c r="E944" s="18" t="s">
        <v>124</v>
      </c>
      <c r="F944" s="19">
        <v>0</v>
      </c>
      <c r="G944" s="19">
        <v>0</v>
      </c>
      <c r="H944" s="19">
        <v>0</v>
      </c>
      <c r="I944" s="19">
        <v>0</v>
      </c>
      <c r="J944" s="19">
        <v>-26250</v>
      </c>
      <c r="K944" s="19">
        <v>0</v>
      </c>
      <c r="L944" t="str">
        <f>VLOOKUP(E944,PFI!A:B,2,0)</f>
        <v>recherche</v>
      </c>
    </row>
    <row r="945" spans="1:12" hidden="1">
      <c r="A945" s="18" t="s">
        <v>122</v>
      </c>
      <c r="B945" s="18" t="s">
        <v>311</v>
      </c>
      <c r="C945" s="18" t="s">
        <v>305</v>
      </c>
      <c r="D945" s="18" t="s">
        <v>18</v>
      </c>
      <c r="E945" s="18" t="s">
        <v>349</v>
      </c>
      <c r="F945" s="19">
        <v>0</v>
      </c>
      <c r="G945" s="19">
        <v>0</v>
      </c>
      <c r="H945" s="19">
        <v>0</v>
      </c>
      <c r="I945" s="19">
        <v>0</v>
      </c>
      <c r="J945" s="19">
        <v>-18000</v>
      </c>
      <c r="K945" s="19">
        <v>0</v>
      </c>
      <c r="L945" t="str">
        <f>VLOOKUP(E945,PFI!A:B,2,0)</f>
        <v>recherche</v>
      </c>
    </row>
    <row r="946" spans="1:12" hidden="1">
      <c r="A946" s="18" t="s">
        <v>101</v>
      </c>
      <c r="B946" s="18" t="s">
        <v>311</v>
      </c>
      <c r="C946" s="18" t="s">
        <v>305</v>
      </c>
      <c r="D946" s="18" t="s">
        <v>18</v>
      </c>
      <c r="E946" s="18" t="s">
        <v>1739</v>
      </c>
      <c r="F946" s="19">
        <v>0</v>
      </c>
      <c r="G946" s="19">
        <v>0</v>
      </c>
      <c r="H946" s="19">
        <v>0</v>
      </c>
      <c r="I946" s="19">
        <v>0</v>
      </c>
      <c r="J946" s="19">
        <v>-20000</v>
      </c>
      <c r="K946" s="19">
        <v>0</v>
      </c>
      <c r="L946" t="str">
        <f>VLOOKUP(E946,PFI!A:B,2,0)</f>
        <v>recherche</v>
      </c>
    </row>
    <row r="947" spans="1:12" hidden="1">
      <c r="A947" s="18" t="s">
        <v>1757</v>
      </c>
      <c r="B947" s="18" t="s">
        <v>844</v>
      </c>
      <c r="C947" s="18" t="s">
        <v>849</v>
      </c>
      <c r="D947" s="18" t="s">
        <v>18</v>
      </c>
      <c r="E947" s="18" t="s">
        <v>18</v>
      </c>
      <c r="F947" s="19">
        <v>0</v>
      </c>
      <c r="G947" s="19">
        <v>0</v>
      </c>
      <c r="H947" s="19">
        <v>0</v>
      </c>
      <c r="I947" s="19">
        <v>0</v>
      </c>
      <c r="J947" s="19">
        <v>-1724500</v>
      </c>
      <c r="K947" s="19">
        <v>0</v>
      </c>
      <c r="L947" t="e">
        <f>VLOOKUP(E947,PFI!A:B,2,0)</f>
        <v>#N/A</v>
      </c>
    </row>
    <row r="948" spans="1:12" hidden="1">
      <c r="A948" s="18" t="s">
        <v>92</v>
      </c>
      <c r="B948" s="18" t="s">
        <v>844</v>
      </c>
      <c r="C948" s="18" t="s">
        <v>849</v>
      </c>
      <c r="D948" s="18" t="s">
        <v>18</v>
      </c>
      <c r="E948" s="18" t="s">
        <v>18</v>
      </c>
      <c r="F948" s="19">
        <v>0</v>
      </c>
      <c r="G948" s="19">
        <v>0</v>
      </c>
      <c r="H948" s="19">
        <v>0</v>
      </c>
      <c r="I948" s="19">
        <v>0</v>
      </c>
      <c r="J948" s="19">
        <v>-466000</v>
      </c>
      <c r="K948" s="19">
        <v>0</v>
      </c>
      <c r="L948" t="e">
        <f>VLOOKUP(E948,PFI!A:B,2,0)</f>
        <v>#N/A</v>
      </c>
    </row>
    <row r="949" spans="1:12" hidden="1">
      <c r="A949" s="18" t="s">
        <v>186</v>
      </c>
      <c r="B949" s="18" t="s">
        <v>314</v>
      </c>
      <c r="C949" s="18" t="s">
        <v>110</v>
      </c>
      <c r="D949" s="18" t="s">
        <v>18</v>
      </c>
      <c r="E949" s="18" t="s">
        <v>790</v>
      </c>
      <c r="F949" s="19">
        <v>0</v>
      </c>
      <c r="G949" s="19">
        <v>0</v>
      </c>
      <c r="H949" s="19">
        <v>0</v>
      </c>
      <c r="I949" s="19">
        <v>0</v>
      </c>
      <c r="J949" s="19">
        <v>-19102.830000000002</v>
      </c>
      <c r="K949" s="19">
        <v>0</v>
      </c>
      <c r="L949" t="str">
        <f>VLOOKUP(E949,PFI!A:B,2,0)</f>
        <v>recherche</v>
      </c>
    </row>
    <row r="950" spans="1:12" hidden="1">
      <c r="A950" s="18" t="s">
        <v>122</v>
      </c>
      <c r="B950" s="18" t="s">
        <v>314</v>
      </c>
      <c r="C950" s="18" t="s">
        <v>114</v>
      </c>
      <c r="D950" s="18" t="s">
        <v>18</v>
      </c>
      <c r="E950" s="18" t="s">
        <v>1073</v>
      </c>
      <c r="F950" s="19">
        <v>0</v>
      </c>
      <c r="G950" s="19">
        <v>0</v>
      </c>
      <c r="H950" s="19">
        <v>0</v>
      </c>
      <c r="I950" s="19">
        <v>0</v>
      </c>
      <c r="J950" s="19">
        <v>-98263.2</v>
      </c>
      <c r="K950" s="19">
        <v>0</v>
      </c>
      <c r="L950" t="str">
        <f>VLOOKUP(E950,PFI!A:B,2,0)</f>
        <v>recherche</v>
      </c>
    </row>
    <row r="951" spans="1:12" hidden="1">
      <c r="A951" s="18" t="s">
        <v>136</v>
      </c>
      <c r="B951" s="18" t="s">
        <v>314</v>
      </c>
      <c r="C951" s="18" t="s">
        <v>114</v>
      </c>
      <c r="D951" s="18" t="s">
        <v>18</v>
      </c>
      <c r="E951" s="18" t="s">
        <v>365</v>
      </c>
      <c r="F951" s="19">
        <v>0</v>
      </c>
      <c r="G951" s="19">
        <v>0</v>
      </c>
      <c r="H951" s="19">
        <v>0</v>
      </c>
      <c r="I951" s="19">
        <v>0</v>
      </c>
      <c r="J951" s="19">
        <v>-113896.08</v>
      </c>
      <c r="K951" s="19">
        <v>0</v>
      </c>
      <c r="L951" t="str">
        <f>VLOOKUP(E951,PFI!A:B,2,0)</f>
        <v>recherche</v>
      </c>
    </row>
    <row r="952" spans="1:12" hidden="1">
      <c r="A952" s="18" t="s">
        <v>188</v>
      </c>
      <c r="B952" s="18" t="s">
        <v>314</v>
      </c>
      <c r="C952" s="18" t="s">
        <v>114</v>
      </c>
      <c r="D952" s="18" t="s">
        <v>18</v>
      </c>
      <c r="E952" s="18" t="s">
        <v>189</v>
      </c>
      <c r="F952" s="19">
        <v>0</v>
      </c>
      <c r="G952" s="19">
        <v>0</v>
      </c>
      <c r="H952" s="19">
        <v>0</v>
      </c>
      <c r="I952" s="19">
        <v>0</v>
      </c>
      <c r="J952" s="19">
        <v>-70826.22</v>
      </c>
      <c r="K952" s="19">
        <v>0</v>
      </c>
      <c r="L952" t="str">
        <f>VLOOKUP(E952,PFI!A:B,2,0)</f>
        <v>recherche</v>
      </c>
    </row>
    <row r="953" spans="1:12" hidden="1">
      <c r="A953" s="18" t="s">
        <v>210</v>
      </c>
      <c r="B953" s="18" t="s">
        <v>314</v>
      </c>
      <c r="C953" s="18" t="s">
        <v>114</v>
      </c>
      <c r="D953" s="18" t="s">
        <v>18</v>
      </c>
      <c r="E953" s="18" t="s">
        <v>348</v>
      </c>
      <c r="F953" s="19">
        <v>0</v>
      </c>
      <c r="G953" s="19">
        <v>0</v>
      </c>
      <c r="H953" s="19">
        <v>0</v>
      </c>
      <c r="I953" s="19">
        <v>0</v>
      </c>
      <c r="J953" s="19">
        <v>-320723</v>
      </c>
      <c r="K953" s="19">
        <v>0</v>
      </c>
      <c r="L953" t="str">
        <f>VLOOKUP(E953,PFI!A:B,2,0)</f>
        <v>recherche</v>
      </c>
    </row>
    <row r="954" spans="1:12" hidden="1">
      <c r="A954" s="18" t="s">
        <v>42</v>
      </c>
      <c r="B954" s="18" t="s">
        <v>314</v>
      </c>
      <c r="C954" s="18" t="s">
        <v>114</v>
      </c>
      <c r="D954" s="18" t="s">
        <v>18</v>
      </c>
      <c r="E954" s="18" t="s">
        <v>906</v>
      </c>
      <c r="F954" s="19">
        <v>0</v>
      </c>
      <c r="G954" s="19">
        <v>0</v>
      </c>
      <c r="H954" s="19">
        <v>0</v>
      </c>
      <c r="I954" s="19">
        <v>0</v>
      </c>
      <c r="J954" s="19">
        <v>-34559</v>
      </c>
      <c r="K954" s="19">
        <v>0</v>
      </c>
      <c r="L954" t="str">
        <f>VLOOKUP(E954,PFI!A:B,2,0)</f>
        <v>recherche</v>
      </c>
    </row>
    <row r="955" spans="1:12" hidden="1">
      <c r="A955" s="18" t="s">
        <v>42</v>
      </c>
      <c r="B955" s="18" t="s">
        <v>314</v>
      </c>
      <c r="C955" s="18" t="s">
        <v>114</v>
      </c>
      <c r="D955" s="18" t="s">
        <v>18</v>
      </c>
      <c r="E955" s="18" t="s">
        <v>927</v>
      </c>
      <c r="F955" s="19">
        <v>0</v>
      </c>
      <c r="G955" s="19">
        <v>0</v>
      </c>
      <c r="H955" s="19">
        <v>0</v>
      </c>
      <c r="I955" s="19">
        <v>0</v>
      </c>
      <c r="J955" s="19">
        <v>-36445.08</v>
      </c>
      <c r="K955" s="19">
        <v>0</v>
      </c>
      <c r="L955" t="str">
        <f>VLOOKUP(E955,PFI!A:B,2,0)</f>
        <v>recherche</v>
      </c>
    </row>
    <row r="956" spans="1:12" hidden="1">
      <c r="A956" s="18" t="s">
        <v>243</v>
      </c>
      <c r="B956" s="18" t="s">
        <v>314</v>
      </c>
      <c r="C956" s="18" t="s">
        <v>114</v>
      </c>
      <c r="D956" s="18" t="s">
        <v>18</v>
      </c>
      <c r="E956" s="18" t="s">
        <v>1740</v>
      </c>
      <c r="F956" s="19">
        <v>0</v>
      </c>
      <c r="G956" s="19">
        <v>0</v>
      </c>
      <c r="H956" s="19">
        <v>0</v>
      </c>
      <c r="I956" s="19">
        <v>0</v>
      </c>
      <c r="J956" s="19">
        <v>-101979</v>
      </c>
      <c r="K956" s="19">
        <v>0</v>
      </c>
      <c r="L956" t="str">
        <f>VLOOKUP(E956,PFI!A:B,2,0)</f>
        <v>formation</v>
      </c>
    </row>
    <row r="957" spans="1:12" hidden="1">
      <c r="A957" s="18" t="s">
        <v>255</v>
      </c>
      <c r="B957" s="18" t="s">
        <v>314</v>
      </c>
      <c r="C957" s="18" t="s">
        <v>114</v>
      </c>
      <c r="D957" s="18" t="s">
        <v>18</v>
      </c>
      <c r="E957" s="18" t="s">
        <v>369</v>
      </c>
      <c r="F957" s="19">
        <v>0</v>
      </c>
      <c r="G957" s="19">
        <v>0</v>
      </c>
      <c r="H957" s="19">
        <v>0</v>
      </c>
      <c r="I957" s="19">
        <v>0</v>
      </c>
      <c r="J957" s="19">
        <v>-10000</v>
      </c>
      <c r="K957" s="19">
        <v>0</v>
      </c>
      <c r="L957" t="str">
        <f>VLOOKUP(E957,PFI!A:B,2,0)</f>
        <v>formation</v>
      </c>
    </row>
    <row r="958" spans="1:12" hidden="1">
      <c r="A958" s="18" t="s">
        <v>255</v>
      </c>
      <c r="B958" s="18" t="s">
        <v>314</v>
      </c>
      <c r="C958" s="18" t="s">
        <v>114</v>
      </c>
      <c r="D958" s="18" t="s">
        <v>18</v>
      </c>
      <c r="E958" s="18" t="s">
        <v>368</v>
      </c>
      <c r="F958" s="19">
        <v>0</v>
      </c>
      <c r="G958" s="19">
        <v>0</v>
      </c>
      <c r="H958" s="19">
        <v>0</v>
      </c>
      <c r="I958" s="19">
        <v>0</v>
      </c>
      <c r="J958" s="19">
        <v>-15000</v>
      </c>
      <c r="K958" s="19">
        <v>0</v>
      </c>
      <c r="L958" t="str">
        <f>VLOOKUP(E958,PFI!A:B,2,0)</f>
        <v>formation</v>
      </c>
    </row>
    <row r="959" spans="1:12" hidden="1">
      <c r="A959" s="18" t="s">
        <v>928</v>
      </c>
      <c r="B959" s="18" t="s">
        <v>314</v>
      </c>
      <c r="C959" s="18" t="s">
        <v>308</v>
      </c>
      <c r="D959" s="18" t="s">
        <v>18</v>
      </c>
      <c r="E959" s="18" t="s">
        <v>929</v>
      </c>
      <c r="F959" s="19">
        <v>0</v>
      </c>
      <c r="G959" s="19">
        <v>0</v>
      </c>
      <c r="H959" s="19">
        <v>0</v>
      </c>
      <c r="I959" s="19">
        <v>0</v>
      </c>
      <c r="J959" s="19">
        <v>-27870</v>
      </c>
      <c r="K959" s="19">
        <v>0</v>
      </c>
      <c r="L959" t="str">
        <f>VLOOKUP(E959,PFI!A:B,2,0)</f>
        <v>recherche</v>
      </c>
    </row>
    <row r="960" spans="1:12" hidden="1">
      <c r="A960" s="18" t="s">
        <v>928</v>
      </c>
      <c r="B960" s="18" t="s">
        <v>314</v>
      </c>
      <c r="C960" s="18" t="s">
        <v>308</v>
      </c>
      <c r="D960" s="18" t="s">
        <v>18</v>
      </c>
      <c r="E960" s="18" t="s">
        <v>930</v>
      </c>
      <c r="F960" s="19">
        <v>0</v>
      </c>
      <c r="G960" s="19">
        <v>0</v>
      </c>
      <c r="H960" s="19">
        <v>0</v>
      </c>
      <c r="I960" s="19">
        <v>0</v>
      </c>
      <c r="J960" s="19">
        <v>-125643</v>
      </c>
      <c r="K960" s="19">
        <v>0</v>
      </c>
      <c r="L960" t="str">
        <f>VLOOKUP(E960,PFI!A:B,2,0)</f>
        <v>recherche</v>
      </c>
    </row>
    <row r="961" spans="1:12" hidden="1">
      <c r="A961" s="18" t="s">
        <v>126</v>
      </c>
      <c r="B961" s="18" t="s">
        <v>314</v>
      </c>
      <c r="C961" s="18" t="s">
        <v>308</v>
      </c>
      <c r="D961" s="18" t="s">
        <v>18</v>
      </c>
      <c r="E961" s="18" t="s">
        <v>127</v>
      </c>
      <c r="F961" s="19">
        <v>0</v>
      </c>
      <c r="G961" s="19">
        <v>0</v>
      </c>
      <c r="H961" s="19">
        <v>0</v>
      </c>
      <c r="I961" s="19">
        <v>0</v>
      </c>
      <c r="J961" s="19">
        <v>-44748.480000000003</v>
      </c>
      <c r="K961" s="19">
        <v>0</v>
      </c>
      <c r="L961" t="str">
        <f>VLOOKUP(E961,PFI!A:B,2,0)</f>
        <v>recherche</v>
      </c>
    </row>
    <row r="962" spans="1:12" hidden="1">
      <c r="A962" s="18" t="s">
        <v>129</v>
      </c>
      <c r="B962" s="18" t="s">
        <v>314</v>
      </c>
      <c r="C962" s="18" t="s">
        <v>308</v>
      </c>
      <c r="D962" s="18" t="s">
        <v>18</v>
      </c>
      <c r="E962" s="18" t="s">
        <v>130</v>
      </c>
      <c r="F962" s="19">
        <v>0</v>
      </c>
      <c r="G962" s="19">
        <v>0</v>
      </c>
      <c r="H962" s="19">
        <v>0</v>
      </c>
      <c r="I962" s="19">
        <v>0</v>
      </c>
      <c r="J962" s="19">
        <v>-67118.399999999994</v>
      </c>
      <c r="K962" s="19">
        <v>0</v>
      </c>
      <c r="L962" t="str">
        <f>VLOOKUP(E962,PFI!A:B,2,0)</f>
        <v>recherche</v>
      </c>
    </row>
    <row r="963" spans="1:12" hidden="1">
      <c r="A963" s="18" t="s">
        <v>129</v>
      </c>
      <c r="B963" s="18" t="s">
        <v>314</v>
      </c>
      <c r="C963" s="18" t="s">
        <v>308</v>
      </c>
      <c r="D963" s="18" t="s">
        <v>18</v>
      </c>
      <c r="E963" s="18" t="s">
        <v>131</v>
      </c>
      <c r="F963" s="19">
        <v>0</v>
      </c>
      <c r="G963" s="19">
        <v>0</v>
      </c>
      <c r="H963" s="19">
        <v>0</v>
      </c>
      <c r="I963" s="19">
        <v>0</v>
      </c>
      <c r="J963" s="19">
        <v>-74177.320000000007</v>
      </c>
      <c r="K963" s="19">
        <v>0</v>
      </c>
      <c r="L963" t="str">
        <f>VLOOKUP(E963,PFI!A:B,2,0)</f>
        <v>recherche</v>
      </c>
    </row>
    <row r="964" spans="1:12" hidden="1">
      <c r="A964" s="18" t="s">
        <v>134</v>
      </c>
      <c r="B964" s="18" t="s">
        <v>314</v>
      </c>
      <c r="C964" s="18" t="s">
        <v>308</v>
      </c>
      <c r="D964" s="18" t="s">
        <v>18</v>
      </c>
      <c r="E964" s="18" t="s">
        <v>135</v>
      </c>
      <c r="F964" s="19">
        <v>0</v>
      </c>
      <c r="G964" s="19">
        <v>0</v>
      </c>
      <c r="H964" s="19">
        <v>0</v>
      </c>
      <c r="I964" s="19">
        <v>0</v>
      </c>
      <c r="J964" s="19">
        <v>-28393</v>
      </c>
      <c r="K964" s="19">
        <v>0</v>
      </c>
      <c r="L964" t="str">
        <f>VLOOKUP(E964,PFI!A:B,2,0)</f>
        <v>recherche</v>
      </c>
    </row>
    <row r="965" spans="1:12" hidden="1">
      <c r="A965" s="18" t="s">
        <v>136</v>
      </c>
      <c r="B965" s="18" t="s">
        <v>314</v>
      </c>
      <c r="C965" s="18" t="s">
        <v>308</v>
      </c>
      <c r="D965" s="18" t="s">
        <v>18</v>
      </c>
      <c r="E965" s="18" t="s">
        <v>138</v>
      </c>
      <c r="F965" s="19">
        <v>0</v>
      </c>
      <c r="G965" s="19">
        <v>0</v>
      </c>
      <c r="H965" s="19">
        <v>0</v>
      </c>
      <c r="I965" s="19">
        <v>0</v>
      </c>
      <c r="J965" s="19">
        <v>-28168</v>
      </c>
      <c r="K965" s="19">
        <v>0</v>
      </c>
      <c r="L965" t="str">
        <f>VLOOKUP(E965,PFI!A:B,2,0)</f>
        <v>recherche</v>
      </c>
    </row>
    <row r="966" spans="1:12" hidden="1">
      <c r="A966" s="18" t="s">
        <v>21</v>
      </c>
      <c r="B966" s="18" t="s">
        <v>314</v>
      </c>
      <c r="C966" s="18" t="s">
        <v>308</v>
      </c>
      <c r="D966" s="18" t="s">
        <v>18</v>
      </c>
      <c r="E966" s="18" t="s">
        <v>360</v>
      </c>
      <c r="F966" s="19">
        <v>0</v>
      </c>
      <c r="G966" s="19">
        <v>0</v>
      </c>
      <c r="H966" s="19">
        <v>0</v>
      </c>
      <c r="I966" s="19">
        <v>0</v>
      </c>
      <c r="J966" s="19">
        <v>-68250.64</v>
      </c>
      <c r="K966" s="19">
        <v>0</v>
      </c>
      <c r="L966" t="str">
        <f>VLOOKUP(E966,PFI!A:B,2,0)</f>
        <v>recherche</v>
      </c>
    </row>
    <row r="967" spans="1:12" hidden="1">
      <c r="A967" s="18" t="s">
        <v>141</v>
      </c>
      <c r="B967" s="18" t="s">
        <v>314</v>
      </c>
      <c r="C967" s="18" t="s">
        <v>308</v>
      </c>
      <c r="D967" s="18" t="s">
        <v>18</v>
      </c>
      <c r="E967" s="18" t="s">
        <v>142</v>
      </c>
      <c r="F967" s="19">
        <v>0</v>
      </c>
      <c r="G967" s="19">
        <v>0</v>
      </c>
      <c r="H967" s="19">
        <v>0</v>
      </c>
      <c r="I967" s="19">
        <v>0</v>
      </c>
      <c r="J967" s="19">
        <v>-13441</v>
      </c>
      <c r="K967" s="19">
        <v>0</v>
      </c>
      <c r="L967" t="str">
        <f>VLOOKUP(E967,PFI!A:B,2,0)</f>
        <v>recherche</v>
      </c>
    </row>
    <row r="968" spans="1:12" hidden="1">
      <c r="A968" s="18" t="s">
        <v>26</v>
      </c>
      <c r="B968" s="18" t="s">
        <v>314</v>
      </c>
      <c r="C968" s="18" t="s">
        <v>308</v>
      </c>
      <c r="D968" s="18" t="s">
        <v>18</v>
      </c>
      <c r="E968" s="18" t="s">
        <v>150</v>
      </c>
      <c r="F968" s="19">
        <v>0</v>
      </c>
      <c r="G968" s="19">
        <v>0</v>
      </c>
      <c r="H968" s="19">
        <v>0</v>
      </c>
      <c r="I968" s="19">
        <v>0</v>
      </c>
      <c r="J968" s="19">
        <v>-139025.4</v>
      </c>
      <c r="K968" s="19">
        <v>0</v>
      </c>
      <c r="L968" t="str">
        <f>VLOOKUP(E968,PFI!A:B,2,0)</f>
        <v>recherche</v>
      </c>
    </row>
    <row r="969" spans="1:12" hidden="1">
      <c r="A969" s="18" t="s">
        <v>26</v>
      </c>
      <c r="B969" s="18" t="s">
        <v>314</v>
      </c>
      <c r="C969" s="18" t="s">
        <v>308</v>
      </c>
      <c r="D969" s="18" t="s">
        <v>18</v>
      </c>
      <c r="E969" s="18" t="s">
        <v>315</v>
      </c>
      <c r="F969" s="19">
        <v>0</v>
      </c>
      <c r="G969" s="19">
        <v>0</v>
      </c>
      <c r="H969" s="19">
        <v>0</v>
      </c>
      <c r="I969" s="19">
        <v>0</v>
      </c>
      <c r="J969" s="19">
        <v>-23899</v>
      </c>
      <c r="K969" s="19">
        <v>0</v>
      </c>
      <c r="L969" t="str">
        <f>VLOOKUP(E969,PFI!A:B,2,0)</f>
        <v>recherche</v>
      </c>
    </row>
    <row r="970" spans="1:12" hidden="1">
      <c r="A970" s="18" t="s">
        <v>26</v>
      </c>
      <c r="B970" s="18" t="s">
        <v>314</v>
      </c>
      <c r="C970" s="18" t="s">
        <v>308</v>
      </c>
      <c r="D970" s="18" t="s">
        <v>18</v>
      </c>
      <c r="E970" s="18" t="s">
        <v>362</v>
      </c>
      <c r="F970" s="19">
        <v>0</v>
      </c>
      <c r="G970" s="19">
        <v>0</v>
      </c>
      <c r="H970" s="19">
        <v>0</v>
      </c>
      <c r="I970" s="19">
        <v>0</v>
      </c>
      <c r="J970" s="19">
        <v>-28639</v>
      </c>
      <c r="K970" s="19">
        <v>0</v>
      </c>
      <c r="L970" t="str">
        <f>VLOOKUP(E970,PFI!A:B,2,0)</f>
        <v>recherche</v>
      </c>
    </row>
    <row r="971" spans="1:12" hidden="1">
      <c r="A971" s="18" t="s">
        <v>26</v>
      </c>
      <c r="B971" s="18" t="s">
        <v>314</v>
      </c>
      <c r="C971" s="18" t="s">
        <v>308</v>
      </c>
      <c r="D971" s="18" t="s">
        <v>18</v>
      </c>
      <c r="E971" s="18" t="s">
        <v>739</v>
      </c>
      <c r="F971" s="19">
        <v>0</v>
      </c>
      <c r="G971" s="19">
        <v>0</v>
      </c>
      <c r="H971" s="19">
        <v>0</v>
      </c>
      <c r="I971" s="19">
        <v>0</v>
      </c>
      <c r="J971" s="19">
        <v>-55277.68</v>
      </c>
      <c r="K971" s="19">
        <v>0</v>
      </c>
      <c r="L971" t="str">
        <f>VLOOKUP(E971,PFI!A:B,2,0)</f>
        <v>recherche</v>
      </c>
    </row>
    <row r="972" spans="1:12" hidden="1">
      <c r="A972" s="18" t="s">
        <v>26</v>
      </c>
      <c r="B972" s="18" t="s">
        <v>314</v>
      </c>
      <c r="C972" s="18" t="s">
        <v>308</v>
      </c>
      <c r="D972" s="18" t="s">
        <v>18</v>
      </c>
      <c r="E972" s="18" t="s">
        <v>931</v>
      </c>
      <c r="F972" s="19">
        <v>0</v>
      </c>
      <c r="G972" s="19">
        <v>0</v>
      </c>
      <c r="H972" s="19">
        <v>0</v>
      </c>
      <c r="I972" s="19">
        <v>0</v>
      </c>
      <c r="J972" s="19">
        <v>-35688</v>
      </c>
      <c r="K972" s="19">
        <v>0</v>
      </c>
      <c r="L972" t="str">
        <f>VLOOKUP(E972,PFI!A:B,2,0)</f>
        <v>recherche</v>
      </c>
    </row>
    <row r="973" spans="1:12" hidden="1">
      <c r="A973" s="18" t="s">
        <v>26</v>
      </c>
      <c r="B973" s="18" t="s">
        <v>314</v>
      </c>
      <c r="C973" s="18" t="s">
        <v>308</v>
      </c>
      <c r="D973" s="18" t="s">
        <v>18</v>
      </c>
      <c r="E973" s="18" t="s">
        <v>891</v>
      </c>
      <c r="F973" s="19">
        <v>0</v>
      </c>
      <c r="G973" s="19">
        <v>0</v>
      </c>
      <c r="H973" s="19">
        <v>0</v>
      </c>
      <c r="I973" s="19">
        <v>0</v>
      </c>
      <c r="J973" s="19">
        <v>-37793.33</v>
      </c>
      <c r="K973" s="19">
        <v>0</v>
      </c>
      <c r="L973" t="str">
        <f>VLOOKUP(E973,PFI!A:B,2,0)</f>
        <v>recherche</v>
      </c>
    </row>
    <row r="974" spans="1:12" hidden="1">
      <c r="A974" s="18" t="s">
        <v>932</v>
      </c>
      <c r="B974" s="18" t="s">
        <v>314</v>
      </c>
      <c r="C974" s="18" t="s">
        <v>308</v>
      </c>
      <c r="D974" s="18" t="s">
        <v>18</v>
      </c>
      <c r="E974" s="18" t="s">
        <v>933</v>
      </c>
      <c r="F974" s="19">
        <v>0</v>
      </c>
      <c r="G974" s="19">
        <v>0</v>
      </c>
      <c r="H974" s="19">
        <v>0</v>
      </c>
      <c r="I974" s="19">
        <v>0</v>
      </c>
      <c r="J974" s="19">
        <v>-17261</v>
      </c>
      <c r="K974" s="19">
        <v>0</v>
      </c>
      <c r="L974" t="str">
        <f>VLOOKUP(E974,PFI!A:B,2,0)</f>
        <v>recherche</v>
      </c>
    </row>
    <row r="975" spans="1:12" hidden="1">
      <c r="A975" s="18" t="s">
        <v>113</v>
      </c>
      <c r="B975" s="18" t="s">
        <v>314</v>
      </c>
      <c r="C975" s="18" t="s">
        <v>308</v>
      </c>
      <c r="D975" s="18" t="s">
        <v>18</v>
      </c>
      <c r="E975" s="18" t="s">
        <v>115</v>
      </c>
      <c r="F975" s="19">
        <v>0</v>
      </c>
      <c r="G975" s="19">
        <v>0</v>
      </c>
      <c r="H975" s="19">
        <v>0</v>
      </c>
      <c r="I975" s="19">
        <v>0</v>
      </c>
      <c r="J975" s="19">
        <v>-28897</v>
      </c>
      <c r="K975" s="19">
        <v>0</v>
      </c>
      <c r="L975" t="str">
        <f>VLOOKUP(E975,PFI!A:B,2,0)</f>
        <v>recherche</v>
      </c>
    </row>
    <row r="976" spans="1:12" hidden="1">
      <c r="A976" s="18" t="s">
        <v>113</v>
      </c>
      <c r="B976" s="18" t="s">
        <v>314</v>
      </c>
      <c r="C976" s="18" t="s">
        <v>308</v>
      </c>
      <c r="D976" s="18" t="s">
        <v>18</v>
      </c>
      <c r="E976" s="18" t="s">
        <v>162</v>
      </c>
      <c r="F976" s="19">
        <v>0</v>
      </c>
      <c r="G976" s="19">
        <v>0</v>
      </c>
      <c r="H976" s="19">
        <v>0</v>
      </c>
      <c r="I976" s="19">
        <v>0</v>
      </c>
      <c r="J976" s="19">
        <v>-50448</v>
      </c>
      <c r="K976" s="19">
        <v>0</v>
      </c>
      <c r="L976" t="str">
        <f>VLOOKUP(E976,PFI!A:B,2,0)</f>
        <v>recherche</v>
      </c>
    </row>
    <row r="977" spans="1:12" hidden="1">
      <c r="A977" s="18" t="s">
        <v>113</v>
      </c>
      <c r="B977" s="18" t="s">
        <v>314</v>
      </c>
      <c r="C977" s="18" t="s">
        <v>308</v>
      </c>
      <c r="D977" s="18" t="s">
        <v>18</v>
      </c>
      <c r="E977" s="18" t="s">
        <v>164</v>
      </c>
      <c r="F977" s="19">
        <v>0</v>
      </c>
      <c r="G977" s="19">
        <v>0</v>
      </c>
      <c r="H977" s="19">
        <v>0</v>
      </c>
      <c r="I977" s="19">
        <v>0</v>
      </c>
      <c r="J977" s="19">
        <v>-32734.400000000001</v>
      </c>
      <c r="K977" s="19">
        <v>0</v>
      </c>
      <c r="L977" t="str">
        <f>VLOOKUP(E977,PFI!A:B,2,0)</f>
        <v>recherche</v>
      </c>
    </row>
    <row r="978" spans="1:12" hidden="1">
      <c r="A978" s="18" t="s">
        <v>113</v>
      </c>
      <c r="B978" s="18" t="s">
        <v>314</v>
      </c>
      <c r="C978" s="18" t="s">
        <v>308</v>
      </c>
      <c r="D978" s="18" t="s">
        <v>18</v>
      </c>
      <c r="E978" s="18" t="s">
        <v>777</v>
      </c>
      <c r="F978" s="19">
        <v>0</v>
      </c>
      <c r="G978" s="19">
        <v>0</v>
      </c>
      <c r="H978" s="19">
        <v>0</v>
      </c>
      <c r="I978" s="19">
        <v>0</v>
      </c>
      <c r="J978" s="19">
        <v>-20340</v>
      </c>
      <c r="K978" s="19">
        <v>0</v>
      </c>
      <c r="L978" t="str">
        <f>VLOOKUP(E978,PFI!A:B,2,0)</f>
        <v>recherche</v>
      </c>
    </row>
    <row r="979" spans="1:12" hidden="1">
      <c r="A979" s="18" t="s">
        <v>113</v>
      </c>
      <c r="B979" s="18" t="s">
        <v>314</v>
      </c>
      <c r="C979" s="18" t="s">
        <v>308</v>
      </c>
      <c r="D979" s="18" t="s">
        <v>18</v>
      </c>
      <c r="E979" s="18" t="s">
        <v>897</v>
      </c>
      <c r="F979" s="19">
        <v>0</v>
      </c>
      <c r="G979" s="19">
        <v>0</v>
      </c>
      <c r="H979" s="19">
        <v>0</v>
      </c>
      <c r="I979" s="19">
        <v>0</v>
      </c>
      <c r="J979" s="19">
        <v>-61598</v>
      </c>
      <c r="K979" s="19">
        <v>0</v>
      </c>
      <c r="L979" t="str">
        <f>VLOOKUP(E979,PFI!A:B,2,0)</f>
        <v>recherche</v>
      </c>
    </row>
    <row r="980" spans="1:12" hidden="1">
      <c r="A980" s="18" t="s">
        <v>113</v>
      </c>
      <c r="B980" s="18" t="s">
        <v>314</v>
      </c>
      <c r="C980" s="18" t="s">
        <v>308</v>
      </c>
      <c r="D980" s="18" t="s">
        <v>18</v>
      </c>
      <c r="E980" s="18" t="s">
        <v>894</v>
      </c>
      <c r="F980" s="19">
        <v>0</v>
      </c>
      <c r="G980" s="19">
        <v>0</v>
      </c>
      <c r="H980" s="19">
        <v>0</v>
      </c>
      <c r="I980" s="19">
        <v>0</v>
      </c>
      <c r="J980" s="19">
        <v>-13200</v>
      </c>
      <c r="K980" s="19">
        <v>0</v>
      </c>
      <c r="L980" t="str">
        <f>VLOOKUP(E980,PFI!A:B,2,0)</f>
        <v>recherche</v>
      </c>
    </row>
    <row r="981" spans="1:12" hidden="1">
      <c r="A981" s="18" t="s">
        <v>29</v>
      </c>
      <c r="B981" s="18" t="s">
        <v>314</v>
      </c>
      <c r="C981" s="18" t="s">
        <v>308</v>
      </c>
      <c r="D981" s="18" t="s">
        <v>18</v>
      </c>
      <c r="E981" s="18" t="s">
        <v>176</v>
      </c>
      <c r="F981" s="19">
        <v>0</v>
      </c>
      <c r="G981" s="19">
        <v>0</v>
      </c>
      <c r="H981" s="19">
        <v>0</v>
      </c>
      <c r="I981" s="19">
        <v>0</v>
      </c>
      <c r="J981" s="19">
        <v>-111501</v>
      </c>
      <c r="K981" s="19">
        <v>0</v>
      </c>
      <c r="L981" t="str">
        <f>VLOOKUP(E981,PFI!A:B,2,0)</f>
        <v>recherche</v>
      </c>
    </row>
    <row r="982" spans="1:12" hidden="1">
      <c r="A982" s="18" t="s">
        <v>30</v>
      </c>
      <c r="B982" s="18" t="s">
        <v>314</v>
      </c>
      <c r="C982" s="18" t="s">
        <v>308</v>
      </c>
      <c r="D982" s="18" t="s">
        <v>18</v>
      </c>
      <c r="E982" s="18" t="s">
        <v>316</v>
      </c>
      <c r="F982" s="19">
        <v>0</v>
      </c>
      <c r="G982" s="19">
        <v>0</v>
      </c>
      <c r="H982" s="19">
        <v>0</v>
      </c>
      <c r="I982" s="19">
        <v>0</v>
      </c>
      <c r="J982" s="19">
        <v>-49162</v>
      </c>
      <c r="K982" s="19">
        <v>0</v>
      </c>
      <c r="L982" t="str">
        <f>VLOOKUP(E982,PFI!A:B,2,0)</f>
        <v>recherche</v>
      </c>
    </row>
    <row r="983" spans="1:12" hidden="1">
      <c r="A983" s="18" t="s">
        <v>30</v>
      </c>
      <c r="B983" s="18" t="s">
        <v>314</v>
      </c>
      <c r="C983" s="18" t="s">
        <v>308</v>
      </c>
      <c r="D983" s="18" t="s">
        <v>18</v>
      </c>
      <c r="E983" s="18" t="s">
        <v>184</v>
      </c>
      <c r="F983" s="19">
        <v>0</v>
      </c>
      <c r="G983" s="19">
        <v>0</v>
      </c>
      <c r="H983" s="19">
        <v>0</v>
      </c>
      <c r="I983" s="19">
        <v>0</v>
      </c>
      <c r="J983" s="19">
        <v>-63257</v>
      </c>
      <c r="K983" s="19">
        <v>0</v>
      </c>
      <c r="L983" t="str">
        <f>VLOOKUP(E983,PFI!A:B,2,0)</f>
        <v>recherche</v>
      </c>
    </row>
    <row r="984" spans="1:12" hidden="1">
      <c r="A984" s="18" t="s">
        <v>186</v>
      </c>
      <c r="B984" s="18" t="s">
        <v>314</v>
      </c>
      <c r="C984" s="18" t="s">
        <v>308</v>
      </c>
      <c r="D984" s="18" t="s">
        <v>18</v>
      </c>
      <c r="E984" s="18" t="s">
        <v>754</v>
      </c>
      <c r="F984" s="19">
        <v>0</v>
      </c>
      <c r="G984" s="19">
        <v>0</v>
      </c>
      <c r="H984" s="19">
        <v>0</v>
      </c>
      <c r="I984" s="19">
        <v>0</v>
      </c>
      <c r="J984" s="19">
        <v>-78690</v>
      </c>
      <c r="K984" s="19">
        <v>0</v>
      </c>
      <c r="L984" t="str">
        <f>VLOOKUP(E984,PFI!A:B,2,0)</f>
        <v>recherche</v>
      </c>
    </row>
    <row r="985" spans="1:12" hidden="1">
      <c r="A985" s="18" t="s">
        <v>192</v>
      </c>
      <c r="B985" s="18" t="s">
        <v>314</v>
      </c>
      <c r="C985" s="18" t="s">
        <v>308</v>
      </c>
      <c r="D985" s="18" t="s">
        <v>18</v>
      </c>
      <c r="E985" s="18" t="s">
        <v>194</v>
      </c>
      <c r="F985" s="19">
        <v>0</v>
      </c>
      <c r="G985" s="19">
        <v>0</v>
      </c>
      <c r="H985" s="19">
        <v>0</v>
      </c>
      <c r="I985" s="19">
        <v>0</v>
      </c>
      <c r="J985" s="19">
        <v>-19471</v>
      </c>
      <c r="K985" s="19">
        <v>0</v>
      </c>
      <c r="L985" t="str">
        <f>VLOOKUP(E985,PFI!A:B,2,0)</f>
        <v>recherche</v>
      </c>
    </row>
    <row r="986" spans="1:12" hidden="1">
      <c r="A986" s="18" t="s">
        <v>40</v>
      </c>
      <c r="B986" s="18" t="s">
        <v>314</v>
      </c>
      <c r="C986" s="18" t="s">
        <v>308</v>
      </c>
      <c r="D986" s="18" t="s">
        <v>18</v>
      </c>
      <c r="E986" s="18" t="s">
        <v>1741</v>
      </c>
      <c r="F986" s="19">
        <v>0</v>
      </c>
      <c r="G986" s="19">
        <v>0</v>
      </c>
      <c r="H986" s="19">
        <v>0</v>
      </c>
      <c r="I986" s="19">
        <v>0</v>
      </c>
      <c r="J986" s="19">
        <v>-260031</v>
      </c>
      <c r="K986" s="19">
        <v>0</v>
      </c>
      <c r="L986" t="str">
        <f>VLOOKUP(E986,PFI!A:B,2,0)</f>
        <v>recherche</v>
      </c>
    </row>
    <row r="987" spans="1:12" hidden="1">
      <c r="A987" s="18" t="s">
        <v>40</v>
      </c>
      <c r="B987" s="18" t="s">
        <v>314</v>
      </c>
      <c r="C987" s="18" t="s">
        <v>308</v>
      </c>
      <c r="D987" s="18" t="s">
        <v>18</v>
      </c>
      <c r="E987" s="18" t="s">
        <v>350</v>
      </c>
      <c r="F987" s="19">
        <v>0</v>
      </c>
      <c r="G987" s="19">
        <v>0</v>
      </c>
      <c r="H987" s="19">
        <v>0</v>
      </c>
      <c r="I987" s="19">
        <v>0</v>
      </c>
      <c r="J987" s="19">
        <v>-62290</v>
      </c>
      <c r="K987" s="19">
        <v>0</v>
      </c>
      <c r="L987" t="str">
        <f>VLOOKUP(E987,PFI!A:B,2,0)</f>
        <v>recherche</v>
      </c>
    </row>
    <row r="988" spans="1:12" hidden="1">
      <c r="A988" s="18" t="s">
        <v>212</v>
      </c>
      <c r="B988" s="18" t="s">
        <v>314</v>
      </c>
      <c r="C988" s="18" t="s">
        <v>308</v>
      </c>
      <c r="D988" s="18" t="s">
        <v>18</v>
      </c>
      <c r="E988" s="18" t="s">
        <v>361</v>
      </c>
      <c r="F988" s="19">
        <v>0</v>
      </c>
      <c r="G988" s="19">
        <v>0</v>
      </c>
      <c r="H988" s="19">
        <v>0</v>
      </c>
      <c r="I988" s="19">
        <v>0</v>
      </c>
      <c r="J988" s="19">
        <v>-20640</v>
      </c>
      <c r="K988" s="19">
        <v>0</v>
      </c>
      <c r="L988" t="str">
        <f>VLOOKUP(E988,PFI!A:B,2,0)</f>
        <v>recherche</v>
      </c>
    </row>
    <row r="989" spans="1:12" hidden="1">
      <c r="A989" s="18" t="s">
        <v>42</v>
      </c>
      <c r="B989" s="18" t="s">
        <v>314</v>
      </c>
      <c r="C989" s="18" t="s">
        <v>308</v>
      </c>
      <c r="D989" s="18" t="s">
        <v>18</v>
      </c>
      <c r="E989" s="18" t="s">
        <v>213</v>
      </c>
      <c r="F989" s="19">
        <v>0</v>
      </c>
      <c r="G989" s="19">
        <v>0</v>
      </c>
      <c r="H989" s="19">
        <v>0</v>
      </c>
      <c r="I989" s="19">
        <v>0</v>
      </c>
      <c r="J989" s="19">
        <v>-8556</v>
      </c>
      <c r="K989" s="19">
        <v>0</v>
      </c>
      <c r="L989" t="str">
        <f>VLOOKUP(E989,PFI!A:B,2,0)</f>
        <v>recherche</v>
      </c>
    </row>
    <row r="990" spans="1:12" hidden="1">
      <c r="A990" s="18" t="s">
        <v>42</v>
      </c>
      <c r="B990" s="18" t="s">
        <v>314</v>
      </c>
      <c r="C990" s="18" t="s">
        <v>308</v>
      </c>
      <c r="D990" s="18" t="s">
        <v>18</v>
      </c>
      <c r="E990" s="18" t="s">
        <v>318</v>
      </c>
      <c r="F990" s="19">
        <v>0</v>
      </c>
      <c r="G990" s="19">
        <v>0</v>
      </c>
      <c r="H990" s="19">
        <v>0</v>
      </c>
      <c r="I990" s="19">
        <v>0</v>
      </c>
      <c r="J990" s="19">
        <v>-11435</v>
      </c>
      <c r="K990" s="19">
        <v>0</v>
      </c>
      <c r="L990" t="str">
        <f>VLOOKUP(E990,PFI!A:B,2,0)</f>
        <v>recherche</v>
      </c>
    </row>
    <row r="991" spans="1:12" hidden="1">
      <c r="A991" s="18" t="s">
        <v>42</v>
      </c>
      <c r="B991" s="18" t="s">
        <v>314</v>
      </c>
      <c r="C991" s="18" t="s">
        <v>308</v>
      </c>
      <c r="D991" s="18" t="s">
        <v>18</v>
      </c>
      <c r="E991" s="18" t="s">
        <v>904</v>
      </c>
      <c r="F991" s="19">
        <v>0</v>
      </c>
      <c r="G991" s="19">
        <v>0</v>
      </c>
      <c r="H991" s="19">
        <v>0</v>
      </c>
      <c r="I991" s="19">
        <v>0</v>
      </c>
      <c r="J991" s="19">
        <v>-135352</v>
      </c>
      <c r="K991" s="19">
        <v>0</v>
      </c>
      <c r="L991" t="str">
        <f>VLOOKUP(E991,PFI!A:B,2,0)</f>
        <v>recherche</v>
      </c>
    </row>
    <row r="992" spans="1:12" hidden="1">
      <c r="A992" s="18" t="s">
        <v>42</v>
      </c>
      <c r="B992" s="18" t="s">
        <v>314</v>
      </c>
      <c r="C992" s="18" t="s">
        <v>308</v>
      </c>
      <c r="D992" s="18" t="s">
        <v>18</v>
      </c>
      <c r="E992" s="18" t="s">
        <v>1742</v>
      </c>
      <c r="F992" s="19">
        <v>0</v>
      </c>
      <c r="G992" s="19">
        <v>0</v>
      </c>
      <c r="H992" s="19">
        <v>0</v>
      </c>
      <c r="I992" s="19">
        <v>0</v>
      </c>
      <c r="J992" s="19">
        <v>-13600</v>
      </c>
      <c r="K992" s="19">
        <v>0</v>
      </c>
      <c r="L992" t="str">
        <f>VLOOKUP(E992,PFI!A:B,2,0)</f>
        <v>recherche</v>
      </c>
    </row>
    <row r="993" spans="1:12" hidden="1">
      <c r="A993" s="18" t="s">
        <v>215</v>
      </c>
      <c r="B993" s="18" t="s">
        <v>314</v>
      </c>
      <c r="C993" s="18" t="s">
        <v>308</v>
      </c>
      <c r="D993" s="18" t="s">
        <v>18</v>
      </c>
      <c r="E993" s="18" t="s">
        <v>18</v>
      </c>
      <c r="F993" s="19">
        <v>0</v>
      </c>
      <c r="G993" s="19">
        <v>0</v>
      </c>
      <c r="H993" s="19">
        <v>0</v>
      </c>
      <c r="I993" s="19">
        <v>0</v>
      </c>
      <c r="J993" s="19">
        <v>-1327000</v>
      </c>
      <c r="K993" s="19">
        <v>0</v>
      </c>
      <c r="L993" t="e">
        <f>VLOOKUP(E993,PFI!A:B,2,0)</f>
        <v>#N/A</v>
      </c>
    </row>
    <row r="994" spans="1:12" hidden="1">
      <c r="A994" s="18" t="s">
        <v>221</v>
      </c>
      <c r="B994" s="18" t="s">
        <v>314</v>
      </c>
      <c r="C994" s="18" t="s">
        <v>308</v>
      </c>
      <c r="D994" s="18" t="s">
        <v>18</v>
      </c>
      <c r="E994" s="18" t="s">
        <v>791</v>
      </c>
      <c r="F994" s="19">
        <v>0</v>
      </c>
      <c r="G994" s="19">
        <v>0</v>
      </c>
      <c r="H994" s="19">
        <v>0</v>
      </c>
      <c r="I994" s="19">
        <v>0</v>
      </c>
      <c r="J994" s="19">
        <v>-6897</v>
      </c>
      <c r="K994" s="19">
        <v>0</v>
      </c>
      <c r="L994" t="str">
        <f>VLOOKUP(E994,PFI!A:B,2,0)</f>
        <v>formation</v>
      </c>
    </row>
    <row r="995" spans="1:12" hidden="1">
      <c r="A995" s="18" t="s">
        <v>26</v>
      </c>
      <c r="B995" s="18" t="s">
        <v>314</v>
      </c>
      <c r="C995" s="18" t="s">
        <v>304</v>
      </c>
      <c r="D995" s="18" t="s">
        <v>18</v>
      </c>
      <c r="E995" s="18" t="s">
        <v>143</v>
      </c>
      <c r="F995" s="19">
        <v>0</v>
      </c>
      <c r="G995" s="19">
        <v>0</v>
      </c>
      <c r="H995" s="19">
        <v>0</v>
      </c>
      <c r="I995" s="19">
        <v>0</v>
      </c>
      <c r="J995" s="19">
        <v>-7000</v>
      </c>
      <c r="K995" s="19">
        <v>0</v>
      </c>
      <c r="L995" t="str">
        <f>VLOOKUP(E995,PFI!A:B,2,0)</f>
        <v>recherche</v>
      </c>
    </row>
    <row r="996" spans="1:12" hidden="1">
      <c r="A996" s="18" t="s">
        <v>183</v>
      </c>
      <c r="B996" s="18" t="s">
        <v>314</v>
      </c>
      <c r="C996" s="18" t="s">
        <v>304</v>
      </c>
      <c r="D996" s="18" t="s">
        <v>18</v>
      </c>
      <c r="E996" s="18" t="s">
        <v>748</v>
      </c>
      <c r="F996" s="19">
        <v>0</v>
      </c>
      <c r="G996" s="19">
        <v>0</v>
      </c>
      <c r="H996" s="19">
        <v>0</v>
      </c>
      <c r="I996" s="19">
        <v>0</v>
      </c>
      <c r="J996" s="19">
        <v>-16875</v>
      </c>
      <c r="K996" s="19">
        <v>0</v>
      </c>
      <c r="L996" t="str">
        <f>VLOOKUP(E996,PFI!A:B,2,0)</f>
        <v>recherche</v>
      </c>
    </row>
    <row r="997" spans="1:12" hidden="1">
      <c r="A997" s="18" t="s">
        <v>30</v>
      </c>
      <c r="B997" s="18" t="s">
        <v>314</v>
      </c>
      <c r="C997" s="18" t="s">
        <v>304</v>
      </c>
      <c r="D997" s="18" t="s">
        <v>18</v>
      </c>
      <c r="E997" s="18" t="s">
        <v>275</v>
      </c>
      <c r="F997" s="19">
        <v>0</v>
      </c>
      <c r="G997" s="19">
        <v>0</v>
      </c>
      <c r="H997" s="19">
        <v>0</v>
      </c>
      <c r="I997" s="19">
        <v>0</v>
      </c>
      <c r="J997" s="19">
        <v>-123441</v>
      </c>
      <c r="K997" s="19">
        <v>0</v>
      </c>
      <c r="L997" t="str">
        <f>VLOOKUP(E997,PFI!A:B,2,0)</f>
        <v>recherche</v>
      </c>
    </row>
    <row r="998" spans="1:12" hidden="1">
      <c r="A998" s="18" t="s">
        <v>186</v>
      </c>
      <c r="B998" s="18" t="s">
        <v>314</v>
      </c>
      <c r="C998" s="18" t="s">
        <v>304</v>
      </c>
      <c r="D998" s="18" t="s">
        <v>18</v>
      </c>
      <c r="E998" s="18" t="s">
        <v>1074</v>
      </c>
      <c r="F998" s="19">
        <v>0</v>
      </c>
      <c r="G998" s="19">
        <v>0</v>
      </c>
      <c r="H998" s="19">
        <v>0</v>
      </c>
      <c r="I998" s="19">
        <v>0</v>
      </c>
      <c r="J998" s="19">
        <v>-89888.03</v>
      </c>
      <c r="K998" s="19">
        <v>0</v>
      </c>
      <c r="L998" t="str">
        <f>VLOOKUP(E998,PFI!A:B,2,0)</f>
        <v>recherche</v>
      </c>
    </row>
    <row r="999" spans="1:12" hidden="1">
      <c r="A999" s="18" t="s">
        <v>36</v>
      </c>
      <c r="B999" s="18" t="s">
        <v>314</v>
      </c>
      <c r="C999" s="18" t="s">
        <v>304</v>
      </c>
      <c r="D999" s="18" t="s">
        <v>18</v>
      </c>
      <c r="E999" s="18" t="s">
        <v>760</v>
      </c>
      <c r="F999" s="19">
        <v>0</v>
      </c>
      <c r="G999" s="19">
        <v>0</v>
      </c>
      <c r="H999" s="19">
        <v>0</v>
      </c>
      <c r="I999" s="19">
        <v>0</v>
      </c>
      <c r="J999" s="19">
        <v>-16875</v>
      </c>
      <c r="K999" s="19">
        <v>0</v>
      </c>
      <c r="L999" t="str">
        <f>VLOOKUP(E999,PFI!A:B,2,0)</f>
        <v>recherche</v>
      </c>
    </row>
    <row r="1000" spans="1:12" hidden="1">
      <c r="A1000" s="18" t="s">
        <v>240</v>
      </c>
      <c r="B1000" s="18" t="s">
        <v>314</v>
      </c>
      <c r="C1000" s="18" t="s">
        <v>304</v>
      </c>
      <c r="D1000" s="18" t="s">
        <v>18</v>
      </c>
      <c r="E1000" s="18" t="s">
        <v>792</v>
      </c>
      <c r="F1000" s="19">
        <v>0</v>
      </c>
      <c r="G1000" s="19">
        <v>0</v>
      </c>
      <c r="H1000" s="19">
        <v>0</v>
      </c>
      <c r="I1000" s="19">
        <v>0</v>
      </c>
      <c r="J1000" s="19">
        <v>-73184.86</v>
      </c>
      <c r="K1000" s="19">
        <v>0</v>
      </c>
      <c r="L1000" t="str">
        <f>VLOOKUP(E1000,PFI!A:B,2,0)</f>
        <v>formation</v>
      </c>
    </row>
    <row r="1001" spans="1:12" hidden="1">
      <c r="A1001" s="18" t="s">
        <v>1469</v>
      </c>
      <c r="B1001" s="18" t="s">
        <v>314</v>
      </c>
      <c r="C1001" s="18" t="s">
        <v>304</v>
      </c>
      <c r="D1001" s="18" t="s">
        <v>18</v>
      </c>
      <c r="E1001" s="18" t="s">
        <v>18</v>
      </c>
      <c r="F1001" s="19">
        <v>0</v>
      </c>
      <c r="G1001" s="19">
        <v>0</v>
      </c>
      <c r="H1001" s="19">
        <v>0</v>
      </c>
      <c r="I1001" s="19">
        <v>0</v>
      </c>
      <c r="J1001" s="19">
        <v>-1000000</v>
      </c>
      <c r="K1001" s="19">
        <v>0</v>
      </c>
      <c r="L1001" t="e">
        <f>VLOOKUP(E1001,PFI!A:B,2,0)</f>
        <v>#N/A</v>
      </c>
    </row>
    <row r="1002" spans="1:12" hidden="1">
      <c r="A1002" s="18" t="s">
        <v>247</v>
      </c>
      <c r="B1002" s="18" t="s">
        <v>314</v>
      </c>
      <c r="C1002" s="18" t="s">
        <v>304</v>
      </c>
      <c r="D1002" s="18" t="s">
        <v>18</v>
      </c>
      <c r="E1002" s="18" t="s">
        <v>303</v>
      </c>
      <c r="F1002" s="19">
        <v>0</v>
      </c>
      <c r="G1002" s="19">
        <v>0</v>
      </c>
      <c r="H1002" s="19">
        <v>0</v>
      </c>
      <c r="I1002" s="19">
        <v>0</v>
      </c>
      <c r="J1002" s="19">
        <v>-178808.75</v>
      </c>
      <c r="K1002" s="19">
        <v>0</v>
      </c>
      <c r="L1002" t="str">
        <f>VLOOKUP(E1002,PFI!A:B,2,0)</f>
        <v>recherche</v>
      </c>
    </row>
    <row r="1003" spans="1:12" hidden="1">
      <c r="A1003" s="18" t="s">
        <v>247</v>
      </c>
      <c r="B1003" s="18" t="s">
        <v>314</v>
      </c>
      <c r="C1003" s="18" t="s">
        <v>304</v>
      </c>
      <c r="D1003" s="18" t="s">
        <v>18</v>
      </c>
      <c r="E1003" s="18" t="s">
        <v>789</v>
      </c>
      <c r="F1003" s="19">
        <v>0</v>
      </c>
      <c r="G1003" s="19">
        <v>0</v>
      </c>
      <c r="H1003" s="19">
        <v>0</v>
      </c>
      <c r="I1003" s="19">
        <v>0</v>
      </c>
      <c r="J1003" s="19">
        <v>-138000</v>
      </c>
      <c r="K1003" s="19">
        <v>0</v>
      </c>
      <c r="L1003" t="str">
        <f>VLOOKUP(E1003,PFI!A:B,2,0)</f>
        <v>recherche</v>
      </c>
    </row>
    <row r="1004" spans="1:12" hidden="1">
      <c r="A1004" s="18" t="s">
        <v>98</v>
      </c>
      <c r="B1004" s="18" t="s">
        <v>314</v>
      </c>
      <c r="C1004" s="18" t="s">
        <v>304</v>
      </c>
      <c r="D1004" s="18" t="s">
        <v>18</v>
      </c>
      <c r="E1004" s="18" t="s">
        <v>250</v>
      </c>
      <c r="F1004" s="19">
        <v>0</v>
      </c>
      <c r="G1004" s="19">
        <v>0</v>
      </c>
      <c r="H1004" s="19">
        <v>0</v>
      </c>
      <c r="I1004" s="19">
        <v>0</v>
      </c>
      <c r="J1004" s="19">
        <v>-6450</v>
      </c>
      <c r="K1004" s="19">
        <v>0</v>
      </c>
      <c r="L1004" t="str">
        <f>VLOOKUP(E1004,PFI!A:B,2,0)</f>
        <v>formation</v>
      </c>
    </row>
    <row r="1005" spans="1:12" hidden="1">
      <c r="A1005" s="18" t="s">
        <v>98</v>
      </c>
      <c r="B1005" s="18" t="s">
        <v>314</v>
      </c>
      <c r="C1005" s="18" t="s">
        <v>304</v>
      </c>
      <c r="D1005" s="18" t="s">
        <v>18</v>
      </c>
      <c r="E1005" s="18" t="s">
        <v>313</v>
      </c>
      <c r="F1005" s="19">
        <v>0</v>
      </c>
      <c r="G1005" s="19">
        <v>0</v>
      </c>
      <c r="H1005" s="19">
        <v>0</v>
      </c>
      <c r="I1005" s="19">
        <v>0</v>
      </c>
      <c r="J1005" s="19">
        <v>-5000</v>
      </c>
      <c r="K1005" s="19">
        <v>0</v>
      </c>
      <c r="L1005" t="str">
        <f>VLOOKUP(E1005,PFI!A:B,2,0)</f>
        <v>formation</v>
      </c>
    </row>
    <row r="1006" spans="1:12" hidden="1">
      <c r="A1006" s="18" t="s">
        <v>102</v>
      </c>
      <c r="B1006" s="18" t="s">
        <v>314</v>
      </c>
      <c r="C1006" s="18" t="s">
        <v>304</v>
      </c>
      <c r="D1006" s="18" t="s">
        <v>18</v>
      </c>
      <c r="E1006" s="18" t="s">
        <v>934</v>
      </c>
      <c r="F1006" s="19">
        <v>0</v>
      </c>
      <c r="G1006" s="19">
        <v>0</v>
      </c>
      <c r="H1006" s="19">
        <v>0</v>
      </c>
      <c r="I1006" s="19">
        <v>0</v>
      </c>
      <c r="J1006" s="19">
        <v>-21000</v>
      </c>
      <c r="K1006" s="19">
        <v>0</v>
      </c>
      <c r="L1006" t="str">
        <f>VLOOKUP(E1006,PFI!A:B,2,0)</f>
        <v>formation</v>
      </c>
    </row>
    <row r="1007" spans="1:12" hidden="1">
      <c r="A1007" s="18" t="s">
        <v>140</v>
      </c>
      <c r="B1007" s="18" t="s">
        <v>314</v>
      </c>
      <c r="C1007" s="18" t="s">
        <v>309</v>
      </c>
      <c r="D1007" s="18" t="s">
        <v>18</v>
      </c>
      <c r="E1007" s="18" t="s">
        <v>1743</v>
      </c>
      <c r="F1007" s="19">
        <v>0</v>
      </c>
      <c r="G1007" s="19">
        <v>0</v>
      </c>
      <c r="H1007" s="19">
        <v>0</v>
      </c>
      <c r="I1007" s="19">
        <v>0</v>
      </c>
      <c r="J1007" s="19">
        <v>-79735</v>
      </c>
      <c r="K1007" s="19">
        <v>0</v>
      </c>
      <c r="L1007" t="str">
        <f>VLOOKUP(E1007,PFI!A:B,2,0)</f>
        <v>recherche</v>
      </c>
    </row>
    <row r="1008" spans="1:12" hidden="1">
      <c r="A1008" s="18" t="s">
        <v>26</v>
      </c>
      <c r="B1008" s="18" t="s">
        <v>314</v>
      </c>
      <c r="C1008" s="18" t="s">
        <v>309</v>
      </c>
      <c r="D1008" s="18" t="s">
        <v>18</v>
      </c>
      <c r="E1008" s="18" t="s">
        <v>144</v>
      </c>
      <c r="F1008" s="19">
        <v>0</v>
      </c>
      <c r="G1008" s="19">
        <v>0</v>
      </c>
      <c r="H1008" s="19">
        <v>0</v>
      </c>
      <c r="I1008" s="19">
        <v>0</v>
      </c>
      <c r="J1008" s="19">
        <v>-30000</v>
      </c>
      <c r="K1008" s="19">
        <v>0</v>
      </c>
      <c r="L1008" t="str">
        <f>VLOOKUP(E1008,PFI!A:B,2,0)</f>
        <v>recherche</v>
      </c>
    </row>
    <row r="1009" spans="1:12" hidden="1">
      <c r="A1009" s="18" t="s">
        <v>29</v>
      </c>
      <c r="B1009" s="18" t="s">
        <v>314</v>
      </c>
      <c r="C1009" s="18" t="s">
        <v>309</v>
      </c>
      <c r="D1009" s="18" t="s">
        <v>18</v>
      </c>
      <c r="E1009" s="18" t="s">
        <v>171</v>
      </c>
      <c r="F1009" s="19">
        <v>0</v>
      </c>
      <c r="G1009" s="19">
        <v>0</v>
      </c>
      <c r="H1009" s="19">
        <v>0</v>
      </c>
      <c r="I1009" s="19">
        <v>0</v>
      </c>
      <c r="J1009" s="19">
        <v>-113979.46</v>
      </c>
      <c r="K1009" s="19">
        <v>0</v>
      </c>
      <c r="L1009" t="str">
        <f>VLOOKUP(E1009,PFI!A:B,2,0)</f>
        <v>recherche</v>
      </c>
    </row>
    <row r="1010" spans="1:12" hidden="1">
      <c r="A1010" s="18" t="s">
        <v>186</v>
      </c>
      <c r="B1010" s="18" t="s">
        <v>314</v>
      </c>
      <c r="C1010" s="18" t="s">
        <v>309</v>
      </c>
      <c r="D1010" s="18" t="s">
        <v>18</v>
      </c>
      <c r="E1010" s="18" t="s">
        <v>901</v>
      </c>
      <c r="F1010" s="19">
        <v>0</v>
      </c>
      <c r="G1010" s="19">
        <v>0</v>
      </c>
      <c r="H1010" s="19">
        <v>0</v>
      </c>
      <c r="I1010" s="19">
        <v>0</v>
      </c>
      <c r="J1010" s="19">
        <v>-51475.21</v>
      </c>
      <c r="K1010" s="19">
        <v>0</v>
      </c>
      <c r="L1010" t="str">
        <f>VLOOKUP(E1010,PFI!A:B,2,0)</f>
        <v>recherche</v>
      </c>
    </row>
    <row r="1011" spans="1:12" hidden="1">
      <c r="A1011" s="18" t="s">
        <v>186</v>
      </c>
      <c r="B1011" s="18" t="s">
        <v>314</v>
      </c>
      <c r="C1011" s="18" t="s">
        <v>309</v>
      </c>
      <c r="D1011" s="18" t="s">
        <v>18</v>
      </c>
      <c r="E1011" s="18" t="s">
        <v>1074</v>
      </c>
      <c r="F1011" s="19">
        <v>0</v>
      </c>
      <c r="G1011" s="19">
        <v>0</v>
      </c>
      <c r="H1011" s="19">
        <v>0</v>
      </c>
      <c r="I1011" s="19">
        <v>0</v>
      </c>
      <c r="J1011" s="19">
        <v>-18971.68</v>
      </c>
      <c r="K1011" s="19">
        <v>0</v>
      </c>
      <c r="L1011" t="str">
        <f>VLOOKUP(E1011,PFI!A:B,2,0)</f>
        <v>recherche</v>
      </c>
    </row>
    <row r="1012" spans="1:12" hidden="1">
      <c r="A1012" s="18" t="s">
        <v>196</v>
      </c>
      <c r="B1012" s="18" t="s">
        <v>314</v>
      </c>
      <c r="C1012" s="18" t="s">
        <v>309</v>
      </c>
      <c r="D1012" s="18" t="s">
        <v>18</v>
      </c>
      <c r="E1012" s="18" t="s">
        <v>364</v>
      </c>
      <c r="F1012" s="19">
        <v>0</v>
      </c>
      <c r="G1012" s="19">
        <v>0</v>
      </c>
      <c r="H1012" s="19">
        <v>0</v>
      </c>
      <c r="I1012" s="19">
        <v>0</v>
      </c>
      <c r="J1012" s="19">
        <v>-240167</v>
      </c>
      <c r="K1012" s="19">
        <v>0</v>
      </c>
      <c r="L1012" t="str">
        <f>VLOOKUP(E1012,PFI!A:B,2,0)</f>
        <v>recherche</v>
      </c>
    </row>
    <row r="1013" spans="1:12" hidden="1">
      <c r="A1013" s="18" t="s">
        <v>212</v>
      </c>
      <c r="B1013" s="18" t="s">
        <v>314</v>
      </c>
      <c r="C1013" s="18" t="s">
        <v>309</v>
      </c>
      <c r="D1013" s="18" t="s">
        <v>18</v>
      </c>
      <c r="E1013" s="18" t="s">
        <v>358</v>
      </c>
      <c r="F1013" s="19">
        <v>0</v>
      </c>
      <c r="G1013" s="19">
        <v>0</v>
      </c>
      <c r="H1013" s="19">
        <v>0</v>
      </c>
      <c r="I1013" s="19">
        <v>0</v>
      </c>
      <c r="J1013" s="19">
        <v>-50775</v>
      </c>
      <c r="K1013" s="19">
        <v>0</v>
      </c>
      <c r="L1013" t="str">
        <f>VLOOKUP(E1013,PFI!A:B,2,0)</f>
        <v>recherche</v>
      </c>
    </row>
    <row r="1014" spans="1:12" hidden="1">
      <c r="A1014" s="18" t="s">
        <v>215</v>
      </c>
      <c r="B1014" s="18" t="s">
        <v>314</v>
      </c>
      <c r="C1014" s="18" t="s">
        <v>309</v>
      </c>
      <c r="D1014" s="18" t="s">
        <v>18</v>
      </c>
      <c r="E1014" s="18" t="s">
        <v>217</v>
      </c>
      <c r="F1014" s="19">
        <v>0</v>
      </c>
      <c r="G1014" s="19">
        <v>0</v>
      </c>
      <c r="H1014" s="19">
        <v>0</v>
      </c>
      <c r="I1014" s="19">
        <v>0</v>
      </c>
      <c r="J1014" s="19">
        <v>-6055.51</v>
      </c>
      <c r="K1014" s="19">
        <v>0</v>
      </c>
      <c r="L1014" t="str">
        <f>VLOOKUP(E1014,PFI!A:B,2,0)</f>
        <v>recherche</v>
      </c>
    </row>
    <row r="1015" spans="1:12" hidden="1">
      <c r="A1015" s="18" t="s">
        <v>230</v>
      </c>
      <c r="B1015" s="18" t="s">
        <v>314</v>
      </c>
      <c r="C1015" s="18" t="s">
        <v>309</v>
      </c>
      <c r="D1015" s="18" t="s">
        <v>18</v>
      </c>
      <c r="E1015" s="18" t="s">
        <v>231</v>
      </c>
      <c r="F1015" s="19">
        <v>0</v>
      </c>
      <c r="G1015" s="19">
        <v>0</v>
      </c>
      <c r="H1015" s="19">
        <v>0</v>
      </c>
      <c r="I1015" s="19">
        <v>0</v>
      </c>
      <c r="J1015" s="19">
        <v>-36800</v>
      </c>
      <c r="K1015" s="19">
        <v>0</v>
      </c>
      <c r="L1015" t="str">
        <f>VLOOKUP(E1015,PFI!A:B,2,0)</f>
        <v>formation</v>
      </c>
    </row>
    <row r="1016" spans="1:12" hidden="1">
      <c r="A1016" s="18" t="s">
        <v>232</v>
      </c>
      <c r="B1016" s="18" t="s">
        <v>314</v>
      </c>
      <c r="C1016" s="18" t="s">
        <v>309</v>
      </c>
      <c r="D1016" s="18" t="s">
        <v>18</v>
      </c>
      <c r="E1016" s="18" t="s">
        <v>1744</v>
      </c>
      <c r="F1016" s="19">
        <v>0</v>
      </c>
      <c r="G1016" s="19">
        <v>0</v>
      </c>
      <c r="H1016" s="19">
        <v>0</v>
      </c>
      <c r="I1016" s="19">
        <v>0</v>
      </c>
      <c r="J1016" s="19">
        <v>-139900</v>
      </c>
      <c r="K1016" s="19">
        <v>0</v>
      </c>
      <c r="L1016" t="str">
        <f>VLOOKUP(E1016,PFI!A:B,2,0)</f>
        <v>formation</v>
      </c>
    </row>
    <row r="1017" spans="1:12" hidden="1">
      <c r="A1017" s="18" t="s">
        <v>232</v>
      </c>
      <c r="B1017" s="18" t="s">
        <v>314</v>
      </c>
      <c r="C1017" s="18" t="s">
        <v>309</v>
      </c>
      <c r="D1017" s="18" t="s">
        <v>18</v>
      </c>
      <c r="E1017" s="18" t="s">
        <v>233</v>
      </c>
      <c r="F1017" s="19">
        <v>0</v>
      </c>
      <c r="G1017" s="19">
        <v>0</v>
      </c>
      <c r="H1017" s="19">
        <v>0</v>
      </c>
      <c r="I1017" s="19">
        <v>0</v>
      </c>
      <c r="J1017" s="19">
        <v>-130472</v>
      </c>
      <c r="K1017" s="19">
        <v>0</v>
      </c>
      <c r="L1017" t="str">
        <f>VLOOKUP(E1017,PFI!A:B,2,0)</f>
        <v>formation</v>
      </c>
    </row>
    <row r="1018" spans="1:12" hidden="1">
      <c r="A1018" s="18" t="s">
        <v>243</v>
      </c>
      <c r="B1018" s="18" t="s">
        <v>314</v>
      </c>
      <c r="C1018" s="18" t="s">
        <v>309</v>
      </c>
      <c r="D1018" s="18" t="s">
        <v>18</v>
      </c>
      <c r="E1018" s="18" t="s">
        <v>244</v>
      </c>
      <c r="F1018" s="19">
        <v>0</v>
      </c>
      <c r="G1018" s="19">
        <v>0</v>
      </c>
      <c r="H1018" s="19">
        <v>0</v>
      </c>
      <c r="I1018" s="19">
        <v>0</v>
      </c>
      <c r="J1018" s="19">
        <v>-95000</v>
      </c>
      <c r="K1018" s="19">
        <v>0</v>
      </c>
      <c r="L1018" t="str">
        <f>VLOOKUP(E1018,PFI!A:B,2,0)</f>
        <v>formation</v>
      </c>
    </row>
    <row r="1019" spans="1:12" hidden="1">
      <c r="A1019" s="18" t="s">
        <v>98</v>
      </c>
      <c r="B1019" s="18" t="s">
        <v>314</v>
      </c>
      <c r="C1019" s="18" t="s">
        <v>309</v>
      </c>
      <c r="D1019" s="18" t="s">
        <v>18</v>
      </c>
      <c r="E1019" s="18" t="s">
        <v>250</v>
      </c>
      <c r="F1019" s="19">
        <v>0</v>
      </c>
      <c r="G1019" s="19">
        <v>0</v>
      </c>
      <c r="H1019" s="19">
        <v>0</v>
      </c>
      <c r="I1019" s="19">
        <v>0</v>
      </c>
      <c r="J1019" s="19">
        <v>-14000</v>
      </c>
      <c r="K1019" s="19">
        <v>0</v>
      </c>
      <c r="L1019" t="str">
        <f>VLOOKUP(E1019,PFI!A:B,2,0)</f>
        <v>formation</v>
      </c>
    </row>
    <row r="1020" spans="1:12" hidden="1">
      <c r="A1020" s="18" t="s">
        <v>335</v>
      </c>
      <c r="B1020" s="18" t="s">
        <v>314</v>
      </c>
      <c r="C1020" s="18" t="s">
        <v>309</v>
      </c>
      <c r="D1020" s="18" t="s">
        <v>18</v>
      </c>
      <c r="E1020" s="18" t="s">
        <v>264</v>
      </c>
      <c r="F1020" s="19">
        <v>0</v>
      </c>
      <c r="G1020" s="19">
        <v>0</v>
      </c>
      <c r="H1020" s="19">
        <v>0</v>
      </c>
      <c r="I1020" s="19">
        <v>0</v>
      </c>
      <c r="J1020" s="19">
        <v>10632.48</v>
      </c>
      <c r="K1020" s="19">
        <v>0</v>
      </c>
      <c r="L1020" t="str">
        <f>VLOOKUP(E1020,PFI!A:B,2,0)</f>
        <v>formation</v>
      </c>
    </row>
    <row r="1021" spans="1:12" hidden="1">
      <c r="A1021" s="18" t="s">
        <v>102</v>
      </c>
      <c r="B1021" s="18" t="s">
        <v>314</v>
      </c>
      <c r="C1021" s="18" t="s">
        <v>309</v>
      </c>
      <c r="D1021" s="18" t="s">
        <v>18</v>
      </c>
      <c r="E1021" s="18" t="s">
        <v>357</v>
      </c>
      <c r="F1021" s="19">
        <v>0</v>
      </c>
      <c r="G1021" s="19">
        <v>0</v>
      </c>
      <c r="H1021" s="19">
        <v>0</v>
      </c>
      <c r="I1021" s="19">
        <v>0</v>
      </c>
      <c r="J1021" s="19">
        <v>-62095.75</v>
      </c>
      <c r="K1021" s="19">
        <v>0</v>
      </c>
      <c r="L1021" t="str">
        <f>VLOOKUP(E1021,PFI!A:B,2,0)</f>
        <v>recherche</v>
      </c>
    </row>
    <row r="1022" spans="1:12" hidden="1">
      <c r="A1022" s="18" t="s">
        <v>109</v>
      </c>
      <c r="B1022" s="18" t="s">
        <v>314</v>
      </c>
      <c r="C1022" s="18" t="s">
        <v>309</v>
      </c>
      <c r="D1022" s="18" t="s">
        <v>18</v>
      </c>
      <c r="E1022" s="18" t="s">
        <v>1745</v>
      </c>
      <c r="F1022" s="19">
        <v>0</v>
      </c>
      <c r="G1022" s="19">
        <v>0</v>
      </c>
      <c r="H1022" s="19">
        <v>0</v>
      </c>
      <c r="I1022" s="19">
        <v>0</v>
      </c>
      <c r="J1022" s="19">
        <v>-99378</v>
      </c>
      <c r="K1022" s="19">
        <v>0</v>
      </c>
      <c r="L1022" t="str">
        <f>VLOOKUP(E1022,PFI!A:B,2,0)</f>
        <v>formation</v>
      </c>
    </row>
    <row r="1023" spans="1:12" hidden="1">
      <c r="A1023" s="18" t="s">
        <v>109</v>
      </c>
      <c r="B1023" s="18" t="s">
        <v>314</v>
      </c>
      <c r="C1023" s="18" t="s">
        <v>309</v>
      </c>
      <c r="D1023" s="18" t="s">
        <v>18</v>
      </c>
      <c r="E1023" s="18" t="s">
        <v>261</v>
      </c>
      <c r="F1023" s="19">
        <v>0</v>
      </c>
      <c r="G1023" s="19">
        <v>0</v>
      </c>
      <c r="H1023" s="19">
        <v>0</v>
      </c>
      <c r="I1023" s="19">
        <v>0</v>
      </c>
      <c r="J1023" s="19">
        <v>-83070</v>
      </c>
      <c r="K1023" s="19">
        <v>0</v>
      </c>
      <c r="L1023" t="str">
        <f>VLOOKUP(E1023,PFI!A:B,2,0)</f>
        <v>formation</v>
      </c>
    </row>
    <row r="1024" spans="1:12" hidden="1">
      <c r="A1024" s="18" t="s">
        <v>109</v>
      </c>
      <c r="B1024" s="18" t="s">
        <v>314</v>
      </c>
      <c r="C1024" s="18" t="s">
        <v>309</v>
      </c>
      <c r="D1024" s="18" t="s">
        <v>18</v>
      </c>
      <c r="E1024" s="18" t="s">
        <v>264</v>
      </c>
      <c r="F1024" s="19">
        <v>0</v>
      </c>
      <c r="G1024" s="19">
        <v>0</v>
      </c>
      <c r="H1024" s="19">
        <v>0</v>
      </c>
      <c r="I1024" s="19">
        <v>0</v>
      </c>
      <c r="J1024" s="19">
        <v>-81288</v>
      </c>
      <c r="K1024" s="19">
        <v>0</v>
      </c>
      <c r="L1024" t="str">
        <f>VLOOKUP(E1024,PFI!A:B,2,0)</f>
        <v>formation</v>
      </c>
    </row>
    <row r="1025" spans="1:12" hidden="1">
      <c r="A1025" s="18" t="s">
        <v>109</v>
      </c>
      <c r="B1025" s="18" t="s">
        <v>314</v>
      </c>
      <c r="C1025" s="18" t="s">
        <v>309</v>
      </c>
      <c r="D1025" s="18" t="s">
        <v>18</v>
      </c>
      <c r="E1025" s="18" t="s">
        <v>262</v>
      </c>
      <c r="F1025" s="19">
        <v>0</v>
      </c>
      <c r="G1025" s="19">
        <v>0</v>
      </c>
      <c r="H1025" s="19">
        <v>0</v>
      </c>
      <c r="I1025" s="19">
        <v>0</v>
      </c>
      <c r="J1025" s="19">
        <v>-47151</v>
      </c>
      <c r="K1025" s="19">
        <v>0</v>
      </c>
      <c r="L1025" t="str">
        <f>VLOOKUP(E1025,PFI!A:B,2,0)</f>
        <v>formation</v>
      </c>
    </row>
    <row r="1026" spans="1:12" hidden="1">
      <c r="A1026" s="18" t="s">
        <v>109</v>
      </c>
      <c r="B1026" s="18" t="s">
        <v>314</v>
      </c>
      <c r="C1026" s="18" t="s">
        <v>309</v>
      </c>
      <c r="D1026" s="18" t="s">
        <v>18</v>
      </c>
      <c r="E1026" s="18" t="s">
        <v>266</v>
      </c>
      <c r="F1026" s="19">
        <v>0</v>
      </c>
      <c r="G1026" s="19">
        <v>0</v>
      </c>
      <c r="H1026" s="19">
        <v>0</v>
      </c>
      <c r="I1026" s="19">
        <v>0</v>
      </c>
      <c r="J1026" s="19">
        <v>-19662</v>
      </c>
      <c r="K1026" s="19">
        <v>0</v>
      </c>
      <c r="L1026" t="str">
        <f>VLOOKUP(E1026,PFI!A:B,2,0)</f>
        <v>formation</v>
      </c>
    </row>
    <row r="1027" spans="1:12" hidden="1">
      <c r="A1027" s="18" t="s">
        <v>109</v>
      </c>
      <c r="B1027" s="18" t="s">
        <v>314</v>
      </c>
      <c r="C1027" s="18" t="s">
        <v>309</v>
      </c>
      <c r="D1027" s="18" t="s">
        <v>18</v>
      </c>
      <c r="E1027" s="18" t="s">
        <v>773</v>
      </c>
      <c r="F1027" s="19">
        <v>0</v>
      </c>
      <c r="G1027" s="19">
        <v>0</v>
      </c>
      <c r="H1027" s="19">
        <v>0</v>
      </c>
      <c r="I1027" s="19">
        <v>0</v>
      </c>
      <c r="J1027" s="19">
        <v>-33690.300000000003</v>
      </c>
      <c r="K1027" s="19">
        <v>0</v>
      </c>
      <c r="L1027" t="str">
        <f>VLOOKUP(E1027,PFI!A:B,2,0)</f>
        <v>formation</v>
      </c>
    </row>
    <row r="1028" spans="1:12" hidden="1">
      <c r="A1028" s="18" t="s">
        <v>268</v>
      </c>
      <c r="B1028" s="18" t="s">
        <v>314</v>
      </c>
      <c r="C1028" s="18" t="s">
        <v>309</v>
      </c>
      <c r="D1028" s="18" t="s">
        <v>18</v>
      </c>
      <c r="E1028" s="18" t="s">
        <v>269</v>
      </c>
      <c r="F1028" s="19">
        <v>0</v>
      </c>
      <c r="G1028" s="19">
        <v>0</v>
      </c>
      <c r="H1028" s="19">
        <v>0</v>
      </c>
      <c r="I1028" s="19">
        <v>0</v>
      </c>
      <c r="J1028" s="19">
        <v>-156932.78</v>
      </c>
      <c r="K1028" s="19">
        <v>0</v>
      </c>
      <c r="L1028" t="str">
        <f>VLOOKUP(E1028,PFI!A:B,2,0)</f>
        <v>formation</v>
      </c>
    </row>
    <row r="1029" spans="1:12" hidden="1">
      <c r="A1029" s="18" t="s">
        <v>118</v>
      </c>
      <c r="B1029" s="18" t="s">
        <v>314</v>
      </c>
      <c r="C1029" s="18" t="s">
        <v>309</v>
      </c>
      <c r="D1029" s="18" t="s">
        <v>18</v>
      </c>
      <c r="E1029" s="18" t="s">
        <v>1746</v>
      </c>
      <c r="F1029" s="19">
        <v>0</v>
      </c>
      <c r="G1029" s="19">
        <v>0</v>
      </c>
      <c r="H1029" s="19">
        <v>0</v>
      </c>
      <c r="I1029" s="19">
        <v>0</v>
      </c>
      <c r="J1029" s="19">
        <v>-101511.8</v>
      </c>
      <c r="K1029" s="19">
        <v>0</v>
      </c>
      <c r="L1029" t="str">
        <f>VLOOKUP(E1029,PFI!A:B,2,0)</f>
        <v>formation</v>
      </c>
    </row>
    <row r="1030" spans="1:12" hidden="1">
      <c r="A1030" s="18" t="s">
        <v>122</v>
      </c>
      <c r="B1030" s="18" t="s">
        <v>314</v>
      </c>
      <c r="C1030" s="18" t="s">
        <v>305</v>
      </c>
      <c r="D1030" s="18" t="s">
        <v>18</v>
      </c>
      <c r="E1030" s="18" t="s">
        <v>1747</v>
      </c>
      <c r="F1030" s="19">
        <v>0</v>
      </c>
      <c r="G1030" s="19">
        <v>0</v>
      </c>
      <c r="H1030" s="19">
        <v>0</v>
      </c>
      <c r="I1030" s="19">
        <v>0</v>
      </c>
      <c r="J1030" s="19">
        <v>-7139.26</v>
      </c>
      <c r="K1030" s="19">
        <v>0</v>
      </c>
      <c r="L1030" t="str">
        <f>VLOOKUP(E1030,PFI!A:B,2,0)</f>
        <v>recherche</v>
      </c>
    </row>
    <row r="1031" spans="1:12" hidden="1">
      <c r="A1031" s="18" t="s">
        <v>132</v>
      </c>
      <c r="B1031" s="18" t="s">
        <v>314</v>
      </c>
      <c r="C1031" s="18" t="s">
        <v>305</v>
      </c>
      <c r="D1031" s="18" t="s">
        <v>18</v>
      </c>
      <c r="E1031" s="18" t="s">
        <v>890</v>
      </c>
      <c r="F1031" s="19">
        <v>0</v>
      </c>
      <c r="G1031" s="19">
        <v>0</v>
      </c>
      <c r="H1031" s="19">
        <v>0</v>
      </c>
      <c r="I1031" s="19">
        <v>0</v>
      </c>
      <c r="J1031" s="19">
        <v>-3580</v>
      </c>
      <c r="K1031" s="19">
        <v>0</v>
      </c>
      <c r="L1031" t="str">
        <f>VLOOKUP(E1031,PFI!A:B,2,0)</f>
        <v>recherche</v>
      </c>
    </row>
    <row r="1032" spans="1:12" hidden="1">
      <c r="A1032" s="18" t="s">
        <v>136</v>
      </c>
      <c r="B1032" s="18" t="s">
        <v>314</v>
      </c>
      <c r="C1032" s="18" t="s">
        <v>305</v>
      </c>
      <c r="D1032" s="18" t="s">
        <v>18</v>
      </c>
      <c r="E1032" s="18" t="s">
        <v>320</v>
      </c>
      <c r="F1032" s="19">
        <v>0</v>
      </c>
      <c r="G1032" s="19">
        <v>0</v>
      </c>
      <c r="H1032" s="19">
        <v>0</v>
      </c>
      <c r="I1032" s="19">
        <v>0</v>
      </c>
      <c r="J1032" s="19">
        <v>-50000</v>
      </c>
      <c r="K1032" s="19">
        <v>0</v>
      </c>
      <c r="L1032" t="str">
        <f>VLOOKUP(E1032,PFI!A:B,2,0)</f>
        <v>recherche</v>
      </c>
    </row>
    <row r="1033" spans="1:12" hidden="1">
      <c r="A1033" s="18" t="s">
        <v>21</v>
      </c>
      <c r="B1033" s="18" t="s">
        <v>314</v>
      </c>
      <c r="C1033" s="18" t="s">
        <v>305</v>
      </c>
      <c r="D1033" s="18" t="s">
        <v>18</v>
      </c>
      <c r="E1033" s="18" t="s">
        <v>1748</v>
      </c>
      <c r="F1033" s="19">
        <v>0</v>
      </c>
      <c r="G1033" s="19">
        <v>0</v>
      </c>
      <c r="H1033" s="19">
        <v>0</v>
      </c>
      <c r="I1033" s="19">
        <v>0</v>
      </c>
      <c r="J1033" s="19">
        <v>-10000</v>
      </c>
      <c r="K1033" s="19">
        <v>0</v>
      </c>
      <c r="L1033" t="str">
        <f>VLOOKUP(E1033,PFI!A:B,2,0)</f>
        <v>recherche</v>
      </c>
    </row>
    <row r="1034" spans="1:12" hidden="1">
      <c r="A1034" s="18" t="s">
        <v>21</v>
      </c>
      <c r="B1034" s="18" t="s">
        <v>314</v>
      </c>
      <c r="C1034" s="18" t="s">
        <v>305</v>
      </c>
      <c r="D1034" s="18" t="s">
        <v>18</v>
      </c>
      <c r="E1034" s="18" t="s">
        <v>736</v>
      </c>
      <c r="F1034" s="19">
        <v>0</v>
      </c>
      <c r="G1034" s="19">
        <v>0</v>
      </c>
      <c r="H1034" s="19">
        <v>0</v>
      </c>
      <c r="I1034" s="19">
        <v>0</v>
      </c>
      <c r="J1034" s="19">
        <v>-9000</v>
      </c>
      <c r="K1034" s="19">
        <v>0</v>
      </c>
      <c r="L1034" t="str">
        <f>VLOOKUP(E1034,PFI!A:B,2,0)</f>
        <v>recherche</v>
      </c>
    </row>
    <row r="1035" spans="1:12" hidden="1">
      <c r="A1035" s="18" t="s">
        <v>140</v>
      </c>
      <c r="B1035" s="18" t="s">
        <v>314</v>
      </c>
      <c r="C1035" s="18" t="s">
        <v>305</v>
      </c>
      <c r="D1035" s="18" t="s">
        <v>18</v>
      </c>
      <c r="E1035" s="18" t="s">
        <v>281</v>
      </c>
      <c r="F1035" s="19">
        <v>0</v>
      </c>
      <c r="G1035" s="19">
        <v>0</v>
      </c>
      <c r="H1035" s="19">
        <v>0</v>
      </c>
      <c r="I1035" s="19">
        <v>0</v>
      </c>
      <c r="J1035" s="19">
        <v>-38600</v>
      </c>
      <c r="K1035" s="19">
        <v>0</v>
      </c>
      <c r="L1035" t="str">
        <f>VLOOKUP(E1035,PFI!A:B,2,0)</f>
        <v>recherche</v>
      </c>
    </row>
    <row r="1036" spans="1:12" hidden="1">
      <c r="A1036" s="18" t="s">
        <v>26</v>
      </c>
      <c r="B1036" s="18" t="s">
        <v>314</v>
      </c>
      <c r="C1036" s="18" t="s">
        <v>305</v>
      </c>
      <c r="D1036" s="18" t="s">
        <v>18</v>
      </c>
      <c r="E1036" s="18" t="s">
        <v>363</v>
      </c>
      <c r="F1036" s="19">
        <v>0</v>
      </c>
      <c r="G1036" s="19">
        <v>0</v>
      </c>
      <c r="H1036" s="19">
        <v>0</v>
      </c>
      <c r="I1036" s="19">
        <v>0</v>
      </c>
      <c r="J1036" s="19">
        <v>-5000</v>
      </c>
      <c r="K1036" s="19">
        <v>0</v>
      </c>
      <c r="L1036" t="str">
        <f>VLOOKUP(E1036,PFI!A:B,2,0)</f>
        <v>recherche</v>
      </c>
    </row>
    <row r="1037" spans="1:12" hidden="1">
      <c r="A1037" s="18" t="s">
        <v>26</v>
      </c>
      <c r="B1037" s="18" t="s">
        <v>314</v>
      </c>
      <c r="C1037" s="18" t="s">
        <v>305</v>
      </c>
      <c r="D1037" s="18" t="s">
        <v>18</v>
      </c>
      <c r="E1037" s="18" t="s">
        <v>920</v>
      </c>
      <c r="F1037" s="19">
        <v>0</v>
      </c>
      <c r="G1037" s="19">
        <v>0</v>
      </c>
      <c r="H1037" s="19">
        <v>0</v>
      </c>
      <c r="I1037" s="19">
        <v>0</v>
      </c>
      <c r="J1037" s="19">
        <v>-69164.37</v>
      </c>
      <c r="K1037" s="19">
        <v>0</v>
      </c>
      <c r="L1037" t="str">
        <f>VLOOKUP(E1037,PFI!A:B,2,0)</f>
        <v>recherche</v>
      </c>
    </row>
    <row r="1038" spans="1:12" hidden="1">
      <c r="A1038" s="18" t="s">
        <v>30</v>
      </c>
      <c r="B1038" s="18" t="s">
        <v>314</v>
      </c>
      <c r="C1038" s="18" t="s">
        <v>305</v>
      </c>
      <c r="D1038" s="18" t="s">
        <v>18</v>
      </c>
      <c r="E1038" s="18" t="s">
        <v>317</v>
      </c>
      <c r="F1038" s="19">
        <v>0</v>
      </c>
      <c r="G1038" s="19">
        <v>0</v>
      </c>
      <c r="H1038" s="19">
        <v>0</v>
      </c>
      <c r="I1038" s="19">
        <v>0</v>
      </c>
      <c r="J1038" s="19">
        <v>-43369</v>
      </c>
      <c r="K1038" s="19">
        <v>0</v>
      </c>
      <c r="L1038" t="str">
        <f>VLOOKUP(E1038,PFI!A:B,2,0)</f>
        <v>recherche</v>
      </c>
    </row>
    <row r="1039" spans="1:12" hidden="1">
      <c r="A1039" s="18" t="s">
        <v>30</v>
      </c>
      <c r="B1039" s="18" t="s">
        <v>314</v>
      </c>
      <c r="C1039" s="18" t="s">
        <v>305</v>
      </c>
      <c r="D1039" s="18" t="s">
        <v>18</v>
      </c>
      <c r="E1039" s="18" t="s">
        <v>900</v>
      </c>
      <c r="F1039" s="19">
        <v>0</v>
      </c>
      <c r="G1039" s="19">
        <v>0</v>
      </c>
      <c r="H1039" s="19">
        <v>0</v>
      </c>
      <c r="I1039" s="19">
        <v>0</v>
      </c>
      <c r="J1039" s="19">
        <v>-30000</v>
      </c>
      <c r="K1039" s="19">
        <v>0</v>
      </c>
      <c r="L1039" t="str">
        <f>VLOOKUP(E1039,PFI!A:B,2,0)</f>
        <v>recherche</v>
      </c>
    </row>
    <row r="1040" spans="1:12" hidden="1">
      <c r="A1040" s="18" t="s">
        <v>186</v>
      </c>
      <c r="B1040" s="18" t="s">
        <v>314</v>
      </c>
      <c r="C1040" s="18" t="s">
        <v>305</v>
      </c>
      <c r="D1040" s="18" t="s">
        <v>18</v>
      </c>
      <c r="E1040" s="18" t="s">
        <v>298</v>
      </c>
      <c r="F1040" s="19">
        <v>0</v>
      </c>
      <c r="G1040" s="19">
        <v>0</v>
      </c>
      <c r="H1040" s="19">
        <v>0</v>
      </c>
      <c r="I1040" s="19">
        <v>0</v>
      </c>
      <c r="J1040" s="19">
        <v>-36000</v>
      </c>
      <c r="K1040" s="19">
        <v>0</v>
      </c>
      <c r="L1040" t="str">
        <f>VLOOKUP(E1040,PFI!A:B,2,0)</f>
        <v>recherche</v>
      </c>
    </row>
    <row r="1041" spans="1:12" hidden="1">
      <c r="A1041" s="18" t="s">
        <v>186</v>
      </c>
      <c r="B1041" s="18" t="s">
        <v>314</v>
      </c>
      <c r="C1041" s="18" t="s">
        <v>305</v>
      </c>
      <c r="D1041" s="18" t="s">
        <v>18</v>
      </c>
      <c r="E1041" s="18" t="s">
        <v>187</v>
      </c>
      <c r="F1041" s="19">
        <v>0</v>
      </c>
      <c r="G1041" s="19">
        <v>0</v>
      </c>
      <c r="H1041" s="19">
        <v>0</v>
      </c>
      <c r="I1041" s="19">
        <v>0</v>
      </c>
      <c r="J1041" s="19">
        <v>-14750</v>
      </c>
      <c r="K1041" s="19">
        <v>0</v>
      </c>
      <c r="L1041" t="str">
        <f>VLOOKUP(E1041,PFI!A:B,2,0)</f>
        <v>recherche</v>
      </c>
    </row>
    <row r="1042" spans="1:12" hidden="1">
      <c r="A1042" s="18" t="s">
        <v>186</v>
      </c>
      <c r="B1042" s="18" t="s">
        <v>314</v>
      </c>
      <c r="C1042" s="18" t="s">
        <v>305</v>
      </c>
      <c r="D1042" s="18" t="s">
        <v>18</v>
      </c>
      <c r="E1042" s="18" t="s">
        <v>321</v>
      </c>
      <c r="F1042" s="19">
        <v>0</v>
      </c>
      <c r="G1042" s="19">
        <v>0</v>
      </c>
      <c r="H1042" s="19">
        <v>0</v>
      </c>
      <c r="I1042" s="19">
        <v>0</v>
      </c>
      <c r="J1042" s="19">
        <v>-10000</v>
      </c>
      <c r="K1042" s="19">
        <v>0</v>
      </c>
      <c r="L1042" t="str">
        <f>VLOOKUP(E1042,PFI!A:B,2,0)</f>
        <v>recherche</v>
      </c>
    </row>
    <row r="1043" spans="1:12" hidden="1">
      <c r="A1043" s="18" t="s">
        <v>188</v>
      </c>
      <c r="B1043" s="18" t="s">
        <v>314</v>
      </c>
      <c r="C1043" s="18" t="s">
        <v>305</v>
      </c>
      <c r="D1043" s="18" t="s">
        <v>18</v>
      </c>
      <c r="E1043" s="18" t="s">
        <v>276</v>
      </c>
      <c r="F1043" s="19">
        <v>0</v>
      </c>
      <c r="G1043" s="19">
        <v>0</v>
      </c>
      <c r="H1043" s="19">
        <v>0</v>
      </c>
      <c r="I1043" s="19">
        <v>0</v>
      </c>
      <c r="J1043" s="19">
        <v>-210000</v>
      </c>
      <c r="K1043" s="19">
        <v>0</v>
      </c>
      <c r="L1043" t="str">
        <f>VLOOKUP(E1043,PFI!A:B,2,0)</f>
        <v>recherche</v>
      </c>
    </row>
    <row r="1044" spans="1:12" hidden="1">
      <c r="A1044" s="18" t="s">
        <v>283</v>
      </c>
      <c r="B1044" s="18" t="s">
        <v>314</v>
      </c>
      <c r="C1044" s="18" t="s">
        <v>305</v>
      </c>
      <c r="D1044" s="18" t="s">
        <v>18</v>
      </c>
      <c r="E1044" s="18" t="s">
        <v>783</v>
      </c>
      <c r="F1044" s="19">
        <v>0</v>
      </c>
      <c r="G1044" s="19">
        <v>0</v>
      </c>
      <c r="H1044" s="19">
        <v>0</v>
      </c>
      <c r="I1044" s="19">
        <v>0</v>
      </c>
      <c r="J1044" s="19">
        <v>-36000</v>
      </c>
      <c r="K1044" s="19">
        <v>0</v>
      </c>
      <c r="L1044" t="str">
        <f>VLOOKUP(E1044,PFI!A:B,2,0)</f>
        <v>recherche</v>
      </c>
    </row>
    <row r="1045" spans="1:12" hidden="1">
      <c r="A1045" s="18" t="s">
        <v>283</v>
      </c>
      <c r="B1045" s="18" t="s">
        <v>314</v>
      </c>
      <c r="C1045" s="18" t="s">
        <v>305</v>
      </c>
      <c r="D1045" s="18" t="s">
        <v>18</v>
      </c>
      <c r="E1045" s="18" t="s">
        <v>784</v>
      </c>
      <c r="F1045" s="19">
        <v>0</v>
      </c>
      <c r="G1045" s="19">
        <v>0</v>
      </c>
      <c r="H1045" s="19">
        <v>0</v>
      </c>
      <c r="I1045" s="19">
        <v>0</v>
      </c>
      <c r="J1045" s="19">
        <v>-36000</v>
      </c>
      <c r="K1045" s="19">
        <v>0</v>
      </c>
      <c r="L1045" t="str">
        <f>VLOOKUP(E1045,PFI!A:B,2,0)</f>
        <v>recherche</v>
      </c>
    </row>
    <row r="1046" spans="1:12" hidden="1">
      <c r="A1046" s="18" t="s">
        <v>191</v>
      </c>
      <c r="B1046" s="18" t="s">
        <v>314</v>
      </c>
      <c r="C1046" s="18" t="s">
        <v>305</v>
      </c>
      <c r="D1046" s="18" t="s">
        <v>18</v>
      </c>
      <c r="E1046" s="18" t="s">
        <v>785</v>
      </c>
      <c r="F1046" s="19">
        <v>0</v>
      </c>
      <c r="G1046" s="19">
        <v>0</v>
      </c>
      <c r="H1046" s="19">
        <v>0</v>
      </c>
      <c r="I1046" s="19">
        <v>0</v>
      </c>
      <c r="J1046" s="19">
        <v>-36000</v>
      </c>
      <c r="K1046" s="19">
        <v>0</v>
      </c>
      <c r="L1046" t="str">
        <f>VLOOKUP(E1046,PFI!A:B,2,0)</f>
        <v>recherche</v>
      </c>
    </row>
    <row r="1047" spans="1:12" hidden="1">
      <c r="A1047" s="18" t="s">
        <v>192</v>
      </c>
      <c r="B1047" s="18" t="s">
        <v>314</v>
      </c>
      <c r="C1047" s="18" t="s">
        <v>305</v>
      </c>
      <c r="D1047" s="18" t="s">
        <v>18</v>
      </c>
      <c r="E1047" s="18" t="s">
        <v>322</v>
      </c>
      <c r="F1047" s="19">
        <v>0</v>
      </c>
      <c r="G1047" s="19">
        <v>0</v>
      </c>
      <c r="H1047" s="19">
        <v>0</v>
      </c>
      <c r="I1047" s="19">
        <v>0</v>
      </c>
      <c r="J1047" s="19">
        <v>-38053</v>
      </c>
      <c r="K1047" s="19">
        <v>0</v>
      </c>
      <c r="L1047" t="str">
        <f>VLOOKUP(E1047,PFI!A:B,2,0)</f>
        <v>recherche</v>
      </c>
    </row>
    <row r="1048" spans="1:12" hidden="1">
      <c r="A1048" s="18" t="s">
        <v>786</v>
      </c>
      <c r="B1048" s="18" t="s">
        <v>314</v>
      </c>
      <c r="C1048" s="18" t="s">
        <v>305</v>
      </c>
      <c r="D1048" s="18" t="s">
        <v>18</v>
      </c>
      <c r="E1048" s="18" t="s">
        <v>787</v>
      </c>
      <c r="F1048" s="19">
        <v>0</v>
      </c>
      <c r="G1048" s="19">
        <v>0</v>
      </c>
      <c r="H1048" s="19">
        <v>0</v>
      </c>
      <c r="I1048" s="19">
        <v>0</v>
      </c>
      <c r="J1048" s="19">
        <v>-33150</v>
      </c>
      <c r="K1048" s="19">
        <v>0</v>
      </c>
      <c r="L1048" t="str">
        <f>VLOOKUP(E1048,PFI!A:B,2,0)</f>
        <v>recherche</v>
      </c>
    </row>
    <row r="1049" spans="1:12" hidden="1">
      <c r="A1049" s="18" t="s">
        <v>196</v>
      </c>
      <c r="B1049" s="18" t="s">
        <v>314</v>
      </c>
      <c r="C1049" s="18" t="s">
        <v>305</v>
      </c>
      <c r="D1049" s="18" t="s">
        <v>18</v>
      </c>
      <c r="E1049" s="18" t="s">
        <v>758</v>
      </c>
      <c r="F1049" s="19">
        <v>0</v>
      </c>
      <c r="G1049" s="19">
        <v>0</v>
      </c>
      <c r="H1049" s="19">
        <v>0</v>
      </c>
      <c r="I1049" s="19">
        <v>0</v>
      </c>
      <c r="J1049" s="19">
        <v>-114379</v>
      </c>
      <c r="K1049" s="19">
        <v>0</v>
      </c>
      <c r="L1049" t="str">
        <f>VLOOKUP(E1049,PFI!A:B,2,0)</f>
        <v>recherche</v>
      </c>
    </row>
    <row r="1050" spans="1:12" hidden="1">
      <c r="A1050" s="18" t="s">
        <v>196</v>
      </c>
      <c r="B1050" s="18" t="s">
        <v>314</v>
      </c>
      <c r="C1050" s="18" t="s">
        <v>305</v>
      </c>
      <c r="D1050" s="18" t="s">
        <v>18</v>
      </c>
      <c r="E1050" s="18" t="s">
        <v>793</v>
      </c>
      <c r="F1050" s="19">
        <v>0</v>
      </c>
      <c r="G1050" s="19">
        <v>0</v>
      </c>
      <c r="H1050" s="19">
        <v>0</v>
      </c>
      <c r="I1050" s="19">
        <v>0</v>
      </c>
      <c r="J1050" s="19">
        <v>-4500</v>
      </c>
      <c r="K1050" s="19">
        <v>0</v>
      </c>
      <c r="L1050" t="str">
        <f>VLOOKUP(E1050,PFI!A:B,2,0)</f>
        <v>recherche</v>
      </c>
    </row>
    <row r="1051" spans="1:12" hidden="1">
      <c r="A1051" s="18" t="s">
        <v>205</v>
      </c>
      <c r="B1051" s="18" t="s">
        <v>314</v>
      </c>
      <c r="C1051" s="18" t="s">
        <v>305</v>
      </c>
      <c r="D1051" s="18" t="s">
        <v>18</v>
      </c>
      <c r="E1051" s="18" t="s">
        <v>356</v>
      </c>
      <c r="F1051" s="19">
        <v>0</v>
      </c>
      <c r="G1051" s="19">
        <v>0</v>
      </c>
      <c r="H1051" s="19">
        <v>0</v>
      </c>
      <c r="I1051" s="19">
        <v>0</v>
      </c>
      <c r="J1051" s="19">
        <v>-7500</v>
      </c>
      <c r="K1051" s="19">
        <v>0</v>
      </c>
      <c r="L1051" t="str">
        <f>VLOOKUP(E1051,PFI!A:B,2,0)</f>
        <v>recherche</v>
      </c>
    </row>
    <row r="1052" spans="1:12" hidden="1">
      <c r="A1052" s="18" t="s">
        <v>210</v>
      </c>
      <c r="B1052" s="18" t="s">
        <v>314</v>
      </c>
      <c r="C1052" s="18" t="s">
        <v>305</v>
      </c>
      <c r="D1052" s="18" t="s">
        <v>18</v>
      </c>
      <c r="E1052" s="18" t="s">
        <v>354</v>
      </c>
      <c r="F1052" s="19">
        <v>0</v>
      </c>
      <c r="G1052" s="19">
        <v>0</v>
      </c>
      <c r="H1052" s="19">
        <v>0</v>
      </c>
      <c r="I1052" s="19">
        <v>0</v>
      </c>
      <c r="J1052" s="19">
        <v>-126132</v>
      </c>
      <c r="K1052" s="19">
        <v>0</v>
      </c>
      <c r="L1052" t="str">
        <f>VLOOKUP(E1052,PFI!A:B,2,0)</f>
        <v>recherche</v>
      </c>
    </row>
    <row r="1053" spans="1:12" hidden="1">
      <c r="A1053" s="18" t="s">
        <v>211</v>
      </c>
      <c r="B1053" s="18" t="s">
        <v>314</v>
      </c>
      <c r="C1053" s="18" t="s">
        <v>305</v>
      </c>
      <c r="D1053" s="18" t="s">
        <v>18</v>
      </c>
      <c r="E1053" s="18" t="s">
        <v>300</v>
      </c>
      <c r="F1053" s="19">
        <v>0</v>
      </c>
      <c r="G1053" s="19">
        <v>0</v>
      </c>
      <c r="H1053" s="19">
        <v>0</v>
      </c>
      <c r="I1053" s="19">
        <v>0</v>
      </c>
      <c r="J1053" s="19">
        <v>-36000</v>
      </c>
      <c r="K1053" s="19">
        <v>0</v>
      </c>
      <c r="L1053" t="str">
        <f>VLOOKUP(E1053,PFI!A:B,2,0)</f>
        <v>recherche</v>
      </c>
    </row>
    <row r="1054" spans="1:12" hidden="1">
      <c r="A1054" s="18" t="s">
        <v>212</v>
      </c>
      <c r="B1054" s="18" t="s">
        <v>314</v>
      </c>
      <c r="C1054" s="18" t="s">
        <v>305</v>
      </c>
      <c r="D1054" s="18" t="s">
        <v>18</v>
      </c>
      <c r="E1054" s="18" t="s">
        <v>903</v>
      </c>
      <c r="F1054" s="19">
        <v>0</v>
      </c>
      <c r="G1054" s="19">
        <v>0</v>
      </c>
      <c r="H1054" s="19">
        <v>0</v>
      </c>
      <c r="I1054" s="19">
        <v>0</v>
      </c>
      <c r="J1054" s="19">
        <v>-72426.25</v>
      </c>
      <c r="K1054" s="19">
        <v>0</v>
      </c>
      <c r="L1054" t="str">
        <f>VLOOKUP(E1054,PFI!A:B,2,0)</f>
        <v>recherche</v>
      </c>
    </row>
    <row r="1055" spans="1:12" hidden="1">
      <c r="A1055" s="18" t="s">
        <v>42</v>
      </c>
      <c r="B1055" s="18" t="s">
        <v>314</v>
      </c>
      <c r="C1055" s="18" t="s">
        <v>305</v>
      </c>
      <c r="D1055" s="18" t="s">
        <v>18</v>
      </c>
      <c r="E1055" s="18" t="s">
        <v>301</v>
      </c>
      <c r="F1055" s="19">
        <v>0</v>
      </c>
      <c r="G1055" s="19">
        <v>0</v>
      </c>
      <c r="H1055" s="19">
        <v>0</v>
      </c>
      <c r="I1055" s="19">
        <v>0</v>
      </c>
      <c r="J1055" s="19">
        <v>-36000</v>
      </c>
      <c r="K1055" s="19">
        <v>0</v>
      </c>
      <c r="L1055" t="str">
        <f>VLOOKUP(E1055,PFI!A:B,2,0)</f>
        <v>recherche</v>
      </c>
    </row>
    <row r="1056" spans="1:12" hidden="1">
      <c r="A1056" s="18" t="s">
        <v>42</v>
      </c>
      <c r="B1056" s="18" t="s">
        <v>314</v>
      </c>
      <c r="C1056" s="18" t="s">
        <v>305</v>
      </c>
      <c r="D1056" s="18" t="s">
        <v>18</v>
      </c>
      <c r="E1056" s="18" t="s">
        <v>214</v>
      </c>
      <c r="F1056" s="19">
        <v>0</v>
      </c>
      <c r="G1056" s="19">
        <v>0</v>
      </c>
      <c r="H1056" s="19">
        <v>0</v>
      </c>
      <c r="I1056" s="19">
        <v>0</v>
      </c>
      <c r="J1056" s="19">
        <v>-29909.1</v>
      </c>
      <c r="K1056" s="19">
        <v>0</v>
      </c>
      <c r="L1056" t="str">
        <f>VLOOKUP(E1056,PFI!A:B,2,0)</f>
        <v>recherche</v>
      </c>
    </row>
    <row r="1057" spans="1:12" hidden="1">
      <c r="A1057" s="18" t="s">
        <v>215</v>
      </c>
      <c r="B1057" s="18" t="s">
        <v>314</v>
      </c>
      <c r="C1057" s="18" t="s">
        <v>305</v>
      </c>
      <c r="D1057" s="18" t="s">
        <v>18</v>
      </c>
      <c r="E1057" s="18" t="s">
        <v>18</v>
      </c>
      <c r="F1057" s="19">
        <v>0</v>
      </c>
      <c r="G1057" s="19">
        <v>0</v>
      </c>
      <c r="H1057" s="19">
        <v>0</v>
      </c>
      <c r="I1057" s="19">
        <v>0</v>
      </c>
      <c r="J1057" s="19">
        <v>-350000</v>
      </c>
      <c r="K1057" s="19">
        <v>0</v>
      </c>
      <c r="L1057" t="e">
        <f>VLOOKUP(E1057,PFI!A:B,2,0)</f>
        <v>#N/A</v>
      </c>
    </row>
    <row r="1058" spans="1:12" hidden="1">
      <c r="A1058" s="18" t="s">
        <v>215</v>
      </c>
      <c r="B1058" s="18" t="s">
        <v>314</v>
      </c>
      <c r="C1058" s="18" t="s">
        <v>305</v>
      </c>
      <c r="D1058" s="18" t="s">
        <v>18</v>
      </c>
      <c r="E1058" s="18" t="s">
        <v>216</v>
      </c>
      <c r="F1058" s="19">
        <v>0</v>
      </c>
      <c r="G1058" s="19">
        <v>0</v>
      </c>
      <c r="H1058" s="19">
        <v>0</v>
      </c>
      <c r="I1058" s="19">
        <v>0</v>
      </c>
      <c r="J1058" s="19">
        <v>6750</v>
      </c>
      <c r="K1058" s="19">
        <v>0</v>
      </c>
      <c r="L1058" t="e">
        <f>VLOOKUP(E1058,PFI!A:B,2,0)</f>
        <v>#N/A</v>
      </c>
    </row>
    <row r="1059" spans="1:12" hidden="1">
      <c r="A1059" s="18" t="s">
        <v>218</v>
      </c>
      <c r="B1059" s="18" t="s">
        <v>314</v>
      </c>
      <c r="C1059" s="18" t="s">
        <v>305</v>
      </c>
      <c r="D1059" s="18" t="s">
        <v>18</v>
      </c>
      <c r="E1059" s="18" t="s">
        <v>766</v>
      </c>
      <c r="F1059" s="19">
        <v>0</v>
      </c>
      <c r="G1059" s="19">
        <v>0</v>
      </c>
      <c r="H1059" s="19">
        <v>0</v>
      </c>
      <c r="I1059" s="19">
        <v>0</v>
      </c>
      <c r="J1059" s="19">
        <v>-10000</v>
      </c>
      <c r="K1059" s="19">
        <v>0</v>
      </c>
      <c r="L1059" t="str">
        <f>VLOOKUP(E1059,PFI!A:B,2,0)</f>
        <v>recherche</v>
      </c>
    </row>
    <row r="1060" spans="1:12" hidden="1">
      <c r="A1060" s="18" t="s">
        <v>55</v>
      </c>
      <c r="B1060" s="18" t="s">
        <v>314</v>
      </c>
      <c r="C1060" s="18" t="s">
        <v>305</v>
      </c>
      <c r="D1060" s="18" t="s">
        <v>18</v>
      </c>
      <c r="E1060" s="18" t="s">
        <v>277</v>
      </c>
      <c r="F1060" s="19">
        <v>0</v>
      </c>
      <c r="G1060" s="19">
        <v>0</v>
      </c>
      <c r="H1060" s="19">
        <v>0</v>
      </c>
      <c r="I1060" s="19">
        <v>0</v>
      </c>
      <c r="J1060" s="19">
        <v>-20000</v>
      </c>
      <c r="K1060" s="19">
        <v>0</v>
      </c>
      <c r="L1060" t="str">
        <f>VLOOKUP(E1060,PFI!A:B,2,0)</f>
        <v>recherche</v>
      </c>
    </row>
    <row r="1061" spans="1:12" hidden="1">
      <c r="A1061" s="18" t="s">
        <v>1510</v>
      </c>
      <c r="B1061" s="18" t="s">
        <v>314</v>
      </c>
      <c r="C1061" s="18" t="s">
        <v>305</v>
      </c>
      <c r="D1061" s="18" t="s">
        <v>18</v>
      </c>
      <c r="E1061" s="18" t="s">
        <v>18</v>
      </c>
      <c r="F1061" s="19">
        <v>0</v>
      </c>
      <c r="G1061" s="19">
        <v>0</v>
      </c>
      <c r="H1061" s="19">
        <v>0</v>
      </c>
      <c r="I1061" s="19">
        <v>0</v>
      </c>
      <c r="J1061" s="19">
        <v>-40500</v>
      </c>
      <c r="K1061" s="19">
        <v>0</v>
      </c>
      <c r="L1061" t="e">
        <f>VLOOKUP(E1061,PFI!A:B,2,0)</f>
        <v>#N/A</v>
      </c>
    </row>
    <row r="1062" spans="1:12" hidden="1">
      <c r="A1062" s="18" t="s">
        <v>996</v>
      </c>
      <c r="B1062" s="18" t="s">
        <v>314</v>
      </c>
      <c r="C1062" s="18" t="s">
        <v>305</v>
      </c>
      <c r="D1062" s="18" t="s">
        <v>18</v>
      </c>
      <c r="E1062" s="18" t="s">
        <v>18</v>
      </c>
      <c r="F1062" s="19">
        <v>0</v>
      </c>
      <c r="G1062" s="19">
        <v>0</v>
      </c>
      <c r="H1062" s="19">
        <v>0</v>
      </c>
      <c r="I1062" s="19">
        <v>0</v>
      </c>
      <c r="J1062" s="19">
        <v>-38500</v>
      </c>
      <c r="K1062" s="19">
        <v>0</v>
      </c>
      <c r="L1062" t="e">
        <f>VLOOKUP(E1062,PFI!A:B,2,0)</f>
        <v>#N/A</v>
      </c>
    </row>
    <row r="1063" spans="1:12" hidden="1">
      <c r="A1063" s="18" t="s">
        <v>1564</v>
      </c>
      <c r="B1063" s="18" t="s">
        <v>314</v>
      </c>
      <c r="C1063" s="18" t="s">
        <v>305</v>
      </c>
      <c r="D1063" s="18" t="s">
        <v>18</v>
      </c>
      <c r="E1063" s="18" t="s">
        <v>18</v>
      </c>
      <c r="F1063" s="19">
        <v>0</v>
      </c>
      <c r="G1063" s="19">
        <v>0</v>
      </c>
      <c r="H1063" s="19">
        <v>0</v>
      </c>
      <c r="I1063" s="19">
        <v>0</v>
      </c>
      <c r="J1063" s="19">
        <v>-2000</v>
      </c>
      <c r="K1063" s="19">
        <v>0</v>
      </c>
      <c r="L1063" t="e">
        <f>VLOOKUP(E1063,PFI!A:B,2,0)</f>
        <v>#N/A</v>
      </c>
    </row>
    <row r="1064" spans="1:12" hidden="1">
      <c r="A1064" s="18" t="s">
        <v>227</v>
      </c>
      <c r="B1064" s="18" t="s">
        <v>314</v>
      </c>
      <c r="C1064" s="18" t="s">
        <v>305</v>
      </c>
      <c r="D1064" s="18" t="s">
        <v>18</v>
      </c>
      <c r="E1064" s="18" t="s">
        <v>794</v>
      </c>
      <c r="F1064" s="19">
        <v>0</v>
      </c>
      <c r="G1064" s="19">
        <v>0</v>
      </c>
      <c r="H1064" s="19">
        <v>0</v>
      </c>
      <c r="I1064" s="19">
        <v>0</v>
      </c>
      <c r="J1064" s="19">
        <v>-24000</v>
      </c>
      <c r="K1064" s="19">
        <v>0</v>
      </c>
      <c r="L1064" t="e">
        <f>VLOOKUP(E1064,PFI!A:B,2,0)</f>
        <v>#N/A</v>
      </c>
    </row>
    <row r="1065" spans="1:12" hidden="1">
      <c r="A1065" s="18" t="s">
        <v>10</v>
      </c>
      <c r="B1065" s="18" t="s">
        <v>314</v>
      </c>
      <c r="C1065" s="18" t="s">
        <v>305</v>
      </c>
      <c r="D1065" s="18" t="s">
        <v>18</v>
      </c>
      <c r="E1065" s="18" t="s">
        <v>1749</v>
      </c>
      <c r="F1065" s="19">
        <v>0</v>
      </c>
      <c r="G1065" s="19">
        <v>0</v>
      </c>
      <c r="H1065" s="19">
        <v>0</v>
      </c>
      <c r="I1065" s="19">
        <v>0</v>
      </c>
      <c r="J1065" s="19">
        <v>-69000</v>
      </c>
      <c r="K1065" s="19">
        <v>0</v>
      </c>
      <c r="L1065" t="str">
        <f>VLOOKUP(E1065,PFI!A:B,2,0)</f>
        <v>recherche</v>
      </c>
    </row>
    <row r="1066" spans="1:12" hidden="1">
      <c r="A1066" s="18" t="s">
        <v>229</v>
      </c>
      <c r="B1066" s="18" t="s">
        <v>314</v>
      </c>
      <c r="C1066" s="18" t="s">
        <v>305</v>
      </c>
      <c r="D1066" s="18" t="s">
        <v>18</v>
      </c>
      <c r="E1066" s="18" t="s">
        <v>18</v>
      </c>
      <c r="F1066" s="19">
        <v>0</v>
      </c>
      <c r="G1066" s="19">
        <v>0</v>
      </c>
      <c r="H1066" s="19">
        <v>0</v>
      </c>
      <c r="I1066" s="19">
        <v>0</v>
      </c>
      <c r="J1066" s="19">
        <v>-4500</v>
      </c>
      <c r="K1066" s="19">
        <v>0</v>
      </c>
      <c r="L1066" t="e">
        <f>VLOOKUP(E1066,PFI!A:B,2,0)</f>
        <v>#N/A</v>
      </c>
    </row>
    <row r="1067" spans="1:12" hidden="1">
      <c r="A1067" s="18" t="s">
        <v>234</v>
      </c>
      <c r="B1067" s="18" t="s">
        <v>314</v>
      </c>
      <c r="C1067" s="18" t="s">
        <v>305</v>
      </c>
      <c r="D1067" s="18" t="s">
        <v>18</v>
      </c>
      <c r="E1067" s="18" t="s">
        <v>235</v>
      </c>
      <c r="F1067" s="19">
        <v>0</v>
      </c>
      <c r="G1067" s="19">
        <v>0</v>
      </c>
      <c r="H1067" s="19">
        <v>0</v>
      </c>
      <c r="I1067" s="19">
        <v>0</v>
      </c>
      <c r="J1067" s="19">
        <v>-115800</v>
      </c>
      <c r="K1067" s="19">
        <v>0</v>
      </c>
      <c r="L1067" t="str">
        <f>VLOOKUP(E1067,PFI!A:B,2,0)</f>
        <v>formation</v>
      </c>
    </row>
    <row r="1068" spans="1:12" hidden="1">
      <c r="A1068" s="18" t="s">
        <v>1007</v>
      </c>
      <c r="B1068" s="18" t="s">
        <v>314</v>
      </c>
      <c r="C1068" s="18" t="s">
        <v>305</v>
      </c>
      <c r="D1068" s="18" t="s">
        <v>18</v>
      </c>
      <c r="E1068" s="18" t="s">
        <v>18</v>
      </c>
      <c r="F1068" s="19">
        <v>0</v>
      </c>
      <c r="G1068" s="19">
        <v>0</v>
      </c>
      <c r="H1068" s="19">
        <v>0</v>
      </c>
      <c r="I1068" s="19">
        <v>0</v>
      </c>
      <c r="J1068" s="19">
        <v>-84000</v>
      </c>
      <c r="K1068" s="19">
        <v>0</v>
      </c>
      <c r="L1068" t="e">
        <f>VLOOKUP(E1068,PFI!A:B,2,0)</f>
        <v>#N/A</v>
      </c>
    </row>
    <row r="1069" spans="1:12" hidden="1">
      <c r="A1069" s="18" t="s">
        <v>1751</v>
      </c>
      <c r="B1069" s="18" t="s">
        <v>314</v>
      </c>
      <c r="C1069" s="18" t="s">
        <v>305</v>
      </c>
      <c r="D1069" s="18" t="s">
        <v>18</v>
      </c>
      <c r="E1069" s="18" t="s">
        <v>18</v>
      </c>
      <c r="F1069" s="19">
        <v>0</v>
      </c>
      <c r="G1069" s="19">
        <v>0</v>
      </c>
      <c r="H1069" s="19">
        <v>0</v>
      </c>
      <c r="I1069" s="19">
        <v>0</v>
      </c>
      <c r="J1069" s="19">
        <v>-62100</v>
      </c>
      <c r="K1069" s="19">
        <v>0</v>
      </c>
      <c r="L1069" t="e">
        <f>VLOOKUP(E1069,PFI!A:B,2,0)</f>
        <v>#N/A</v>
      </c>
    </row>
    <row r="1070" spans="1:12" hidden="1">
      <c r="A1070" s="18" t="s">
        <v>1013</v>
      </c>
      <c r="B1070" s="18" t="s">
        <v>314</v>
      </c>
      <c r="C1070" s="18" t="s">
        <v>305</v>
      </c>
      <c r="D1070" s="18" t="s">
        <v>18</v>
      </c>
      <c r="E1070" s="18" t="s">
        <v>18</v>
      </c>
      <c r="F1070" s="19">
        <v>0</v>
      </c>
      <c r="G1070" s="19">
        <v>0</v>
      </c>
      <c r="H1070" s="19">
        <v>0</v>
      </c>
      <c r="I1070" s="19">
        <v>0</v>
      </c>
      <c r="J1070" s="19">
        <v>-20000</v>
      </c>
      <c r="K1070" s="19">
        <v>0</v>
      </c>
      <c r="L1070" t="e">
        <f>VLOOKUP(E1070,PFI!A:B,2,0)</f>
        <v>#N/A</v>
      </c>
    </row>
    <row r="1071" spans="1:12" hidden="1">
      <c r="A1071" s="18" t="s">
        <v>239</v>
      </c>
      <c r="B1071" s="18" t="s">
        <v>314</v>
      </c>
      <c r="C1071" s="18" t="s">
        <v>305</v>
      </c>
      <c r="D1071" s="18" t="s">
        <v>18</v>
      </c>
      <c r="E1071" s="18" t="s">
        <v>772</v>
      </c>
      <c r="F1071" s="19">
        <v>0</v>
      </c>
      <c r="G1071" s="19">
        <v>0</v>
      </c>
      <c r="H1071" s="19">
        <v>0</v>
      </c>
      <c r="I1071" s="19">
        <v>0</v>
      </c>
      <c r="J1071" s="19">
        <v>-75000</v>
      </c>
      <c r="K1071" s="19">
        <v>0</v>
      </c>
      <c r="L1071" t="str">
        <f>VLOOKUP(E1071,PFI!A:B,2,0)</f>
        <v>formation</v>
      </c>
    </row>
    <row r="1072" spans="1:12" hidden="1">
      <c r="A1072" s="18" t="s">
        <v>1249</v>
      </c>
      <c r="B1072" s="18" t="s">
        <v>314</v>
      </c>
      <c r="C1072" s="18" t="s">
        <v>305</v>
      </c>
      <c r="D1072" s="18" t="s">
        <v>18</v>
      </c>
      <c r="E1072" s="18" t="s">
        <v>18</v>
      </c>
      <c r="F1072" s="19">
        <v>0</v>
      </c>
      <c r="G1072" s="19">
        <v>0</v>
      </c>
      <c r="H1072" s="19">
        <v>0</v>
      </c>
      <c r="I1072" s="19">
        <v>0</v>
      </c>
      <c r="J1072" s="19">
        <v>-156045</v>
      </c>
      <c r="K1072" s="19">
        <v>0</v>
      </c>
      <c r="L1072" t="e">
        <f>VLOOKUP(E1072,PFI!A:B,2,0)</f>
        <v>#N/A</v>
      </c>
    </row>
    <row r="1073" spans="1:12" hidden="1">
      <c r="A1073" s="18" t="s">
        <v>240</v>
      </c>
      <c r="B1073" s="18" t="s">
        <v>314</v>
      </c>
      <c r="C1073" s="18" t="s">
        <v>305</v>
      </c>
      <c r="D1073" s="18" t="s">
        <v>18</v>
      </c>
      <c r="E1073" s="18" t="s">
        <v>788</v>
      </c>
      <c r="F1073" s="19">
        <v>0</v>
      </c>
      <c r="G1073" s="19">
        <v>0</v>
      </c>
      <c r="H1073" s="19">
        <v>0</v>
      </c>
      <c r="I1073" s="19">
        <v>0</v>
      </c>
      <c r="J1073" s="19">
        <v>-24500</v>
      </c>
      <c r="K1073" s="19">
        <v>0</v>
      </c>
      <c r="L1073" t="str">
        <f>VLOOKUP(E1073,PFI!A:B,2,0)</f>
        <v>formation</v>
      </c>
    </row>
    <row r="1074" spans="1:12" hidden="1">
      <c r="A1074" s="18" t="s">
        <v>240</v>
      </c>
      <c r="B1074" s="18" t="s">
        <v>314</v>
      </c>
      <c r="C1074" s="18" t="s">
        <v>305</v>
      </c>
      <c r="D1074" s="18" t="s">
        <v>18</v>
      </c>
      <c r="E1074" s="18" t="s">
        <v>1750</v>
      </c>
      <c r="F1074" s="19">
        <v>0</v>
      </c>
      <c r="G1074" s="19">
        <v>0</v>
      </c>
      <c r="H1074" s="19">
        <v>0</v>
      </c>
      <c r="I1074" s="19">
        <v>0</v>
      </c>
      <c r="J1074" s="19">
        <v>-100000</v>
      </c>
      <c r="K1074" s="19">
        <v>0</v>
      </c>
      <c r="L1074" t="str">
        <f>VLOOKUP(E1074,PFI!A:B,2,0)</f>
        <v>formation</v>
      </c>
    </row>
    <row r="1075" spans="1:12" hidden="1">
      <c r="A1075" s="18" t="s">
        <v>1045</v>
      </c>
      <c r="B1075" s="18" t="s">
        <v>314</v>
      </c>
      <c r="C1075" s="18" t="s">
        <v>305</v>
      </c>
      <c r="D1075" s="18" t="s">
        <v>18</v>
      </c>
      <c r="E1075" s="18" t="s">
        <v>18</v>
      </c>
      <c r="F1075" s="19">
        <v>0</v>
      </c>
      <c r="G1075" s="19">
        <v>0</v>
      </c>
      <c r="H1075" s="19">
        <v>0</v>
      </c>
      <c r="I1075" s="19">
        <v>0</v>
      </c>
      <c r="J1075" s="19">
        <v>-30000</v>
      </c>
      <c r="K1075" s="19">
        <v>0</v>
      </c>
      <c r="L1075" t="e">
        <f>VLOOKUP(E1075,PFI!A:B,2,0)</f>
        <v>#N/A</v>
      </c>
    </row>
    <row r="1076" spans="1:12" hidden="1">
      <c r="A1076" s="18" t="s">
        <v>1023</v>
      </c>
      <c r="B1076" s="18" t="s">
        <v>314</v>
      </c>
      <c r="C1076" s="18" t="s">
        <v>305</v>
      </c>
      <c r="D1076" s="18" t="s">
        <v>18</v>
      </c>
      <c r="E1076" s="18" t="s">
        <v>18</v>
      </c>
      <c r="F1076" s="19">
        <v>0</v>
      </c>
      <c r="G1076" s="19">
        <v>0</v>
      </c>
      <c r="H1076" s="19">
        <v>0</v>
      </c>
      <c r="I1076" s="19">
        <v>0</v>
      </c>
      <c r="J1076" s="19">
        <v>-35000</v>
      </c>
      <c r="K1076" s="19">
        <v>0</v>
      </c>
      <c r="L1076" t="e">
        <f>VLOOKUP(E1076,PFI!A:B,2,0)</f>
        <v>#N/A</v>
      </c>
    </row>
    <row r="1077" spans="1:12" hidden="1">
      <c r="A1077" s="18" t="s">
        <v>1469</v>
      </c>
      <c r="B1077" s="18" t="s">
        <v>314</v>
      </c>
      <c r="C1077" s="18" t="s">
        <v>305</v>
      </c>
      <c r="D1077" s="18" t="s">
        <v>18</v>
      </c>
      <c r="E1077" s="18" t="s">
        <v>18</v>
      </c>
      <c r="F1077" s="19">
        <v>0</v>
      </c>
      <c r="G1077" s="19">
        <v>0</v>
      </c>
      <c r="H1077" s="19">
        <v>0</v>
      </c>
      <c r="I1077" s="19">
        <v>0</v>
      </c>
      <c r="J1077" s="19">
        <v>-178400</v>
      </c>
      <c r="K1077" s="19">
        <v>0</v>
      </c>
      <c r="L1077" t="e">
        <f>VLOOKUP(E1077,PFI!A:B,2,0)</f>
        <v>#N/A</v>
      </c>
    </row>
    <row r="1078" spans="1:12" hidden="1">
      <c r="A1078" s="18" t="s">
        <v>1669</v>
      </c>
      <c r="B1078" s="18" t="s">
        <v>314</v>
      </c>
      <c r="C1078" s="18" t="s">
        <v>305</v>
      </c>
      <c r="D1078" s="18" t="s">
        <v>18</v>
      </c>
      <c r="E1078" s="18" t="s">
        <v>18</v>
      </c>
      <c r="F1078" s="19">
        <v>0</v>
      </c>
      <c r="G1078" s="19">
        <v>0</v>
      </c>
      <c r="H1078" s="19">
        <v>0</v>
      </c>
      <c r="I1078" s="19">
        <v>0</v>
      </c>
      <c r="J1078" s="19">
        <v>-7450</v>
      </c>
      <c r="K1078" s="19">
        <v>0</v>
      </c>
      <c r="L1078" t="e">
        <f>VLOOKUP(E1078,PFI!A:B,2,0)</f>
        <v>#N/A</v>
      </c>
    </row>
    <row r="1079" spans="1:12" hidden="1">
      <c r="A1079" s="18" t="s">
        <v>1668</v>
      </c>
      <c r="B1079" s="18" t="s">
        <v>314</v>
      </c>
      <c r="C1079" s="18" t="s">
        <v>305</v>
      </c>
      <c r="D1079" s="18" t="s">
        <v>18</v>
      </c>
      <c r="E1079" s="18" t="s">
        <v>18</v>
      </c>
      <c r="F1079" s="19">
        <v>0</v>
      </c>
      <c r="G1079" s="19">
        <v>0</v>
      </c>
      <c r="H1079" s="19">
        <v>0</v>
      </c>
      <c r="I1079" s="19">
        <v>0</v>
      </c>
      <c r="J1079" s="19">
        <v>-6000</v>
      </c>
      <c r="K1079" s="19">
        <v>0</v>
      </c>
      <c r="L1079" t="e">
        <f>VLOOKUP(E1079,PFI!A:B,2,0)</f>
        <v>#N/A</v>
      </c>
    </row>
    <row r="1080" spans="1:12" hidden="1">
      <c r="A1080" s="18" t="s">
        <v>247</v>
      </c>
      <c r="B1080" s="18" t="s">
        <v>314</v>
      </c>
      <c r="C1080" s="18" t="s">
        <v>305</v>
      </c>
      <c r="D1080" s="18" t="s">
        <v>18</v>
      </c>
      <c r="E1080" s="18" t="s">
        <v>795</v>
      </c>
      <c r="F1080" s="19">
        <v>0</v>
      </c>
      <c r="G1080" s="19">
        <v>0</v>
      </c>
      <c r="H1080" s="19">
        <v>0</v>
      </c>
      <c r="I1080" s="19">
        <v>0</v>
      </c>
      <c r="J1080" s="19">
        <v>-31947.599999999999</v>
      </c>
      <c r="K1080" s="19">
        <v>0</v>
      </c>
      <c r="L1080" t="e">
        <f>VLOOKUP(E1080,PFI!A:B,2,0)</f>
        <v>#N/A</v>
      </c>
    </row>
    <row r="1081" spans="1:12" hidden="1">
      <c r="A1081" s="18" t="s">
        <v>247</v>
      </c>
      <c r="B1081" s="18" t="s">
        <v>314</v>
      </c>
      <c r="C1081" s="18" t="s">
        <v>305</v>
      </c>
      <c r="D1081" s="18" t="s">
        <v>18</v>
      </c>
      <c r="E1081" s="18" t="s">
        <v>291</v>
      </c>
      <c r="F1081" s="19">
        <v>0</v>
      </c>
      <c r="G1081" s="19">
        <v>0</v>
      </c>
      <c r="H1081" s="19">
        <v>0</v>
      </c>
      <c r="I1081" s="19">
        <v>0</v>
      </c>
      <c r="J1081" s="19">
        <v>-36499.629999999997</v>
      </c>
      <c r="K1081" s="19">
        <v>0</v>
      </c>
      <c r="L1081" t="str">
        <f>VLOOKUP(E1081,PFI!A:B,2,0)</f>
        <v>recherche</v>
      </c>
    </row>
    <row r="1082" spans="1:12" hidden="1">
      <c r="A1082" s="18" t="s">
        <v>247</v>
      </c>
      <c r="B1082" s="18" t="s">
        <v>314</v>
      </c>
      <c r="C1082" s="18" t="s">
        <v>305</v>
      </c>
      <c r="D1082" s="18" t="s">
        <v>18</v>
      </c>
      <c r="E1082" s="18" t="s">
        <v>292</v>
      </c>
      <c r="F1082" s="19">
        <v>0</v>
      </c>
      <c r="G1082" s="19">
        <v>0</v>
      </c>
      <c r="H1082" s="19">
        <v>0</v>
      </c>
      <c r="I1082" s="19">
        <v>0</v>
      </c>
      <c r="J1082" s="19">
        <v>-381995</v>
      </c>
      <c r="K1082" s="19">
        <v>0</v>
      </c>
      <c r="L1082" t="str">
        <f>VLOOKUP(E1082,PFI!A:B,2,0)</f>
        <v>recherche</v>
      </c>
    </row>
    <row r="1083" spans="1:12" hidden="1">
      <c r="A1083" s="18" t="s">
        <v>98</v>
      </c>
      <c r="B1083" s="18" t="s">
        <v>314</v>
      </c>
      <c r="C1083" s="18" t="s">
        <v>305</v>
      </c>
      <c r="D1083" s="18" t="s">
        <v>18</v>
      </c>
      <c r="E1083" s="18" t="s">
        <v>249</v>
      </c>
      <c r="F1083" s="19">
        <v>0</v>
      </c>
      <c r="G1083" s="19">
        <v>0</v>
      </c>
      <c r="H1083" s="19">
        <v>0</v>
      </c>
      <c r="I1083" s="19">
        <v>0</v>
      </c>
      <c r="J1083" s="19">
        <v>-6000</v>
      </c>
      <c r="K1083" s="19">
        <v>0</v>
      </c>
      <c r="L1083" t="str">
        <f>VLOOKUP(E1083,PFI!A:B,2,0)</f>
        <v>formation</v>
      </c>
    </row>
    <row r="1084" spans="1:12" hidden="1">
      <c r="A1084" s="18" t="s">
        <v>1032</v>
      </c>
      <c r="B1084" s="18" t="s">
        <v>314</v>
      </c>
      <c r="C1084" s="18" t="s">
        <v>305</v>
      </c>
      <c r="D1084" s="18" t="s">
        <v>18</v>
      </c>
      <c r="E1084" s="18" t="s">
        <v>18</v>
      </c>
      <c r="F1084" s="19">
        <v>0</v>
      </c>
      <c r="G1084" s="19">
        <v>0</v>
      </c>
      <c r="H1084" s="19">
        <v>0</v>
      </c>
      <c r="I1084" s="19">
        <v>0</v>
      </c>
      <c r="J1084" s="19">
        <v>-10000</v>
      </c>
      <c r="K1084" s="19">
        <v>0</v>
      </c>
      <c r="L1084" t="e">
        <f>VLOOKUP(E1084,PFI!A:B,2,0)</f>
        <v>#N/A</v>
      </c>
    </row>
    <row r="1085" spans="1:12" hidden="1">
      <c r="A1085" s="18" t="s">
        <v>251</v>
      </c>
      <c r="B1085" s="18" t="s">
        <v>314</v>
      </c>
      <c r="C1085" s="18" t="s">
        <v>305</v>
      </c>
      <c r="D1085" s="18" t="s">
        <v>18</v>
      </c>
      <c r="E1085" s="18" t="s">
        <v>18</v>
      </c>
      <c r="F1085" s="19">
        <v>0</v>
      </c>
      <c r="G1085" s="19">
        <v>0</v>
      </c>
      <c r="H1085" s="19">
        <v>0</v>
      </c>
      <c r="I1085" s="19">
        <v>0</v>
      </c>
      <c r="J1085" s="19">
        <v>-31000</v>
      </c>
      <c r="K1085" s="19">
        <v>0</v>
      </c>
      <c r="L1085" t="e">
        <f>VLOOKUP(E1085,PFI!A:B,2,0)</f>
        <v>#N/A</v>
      </c>
    </row>
    <row r="1086" spans="1:12" hidden="1">
      <c r="A1086" s="18" t="s">
        <v>1036</v>
      </c>
      <c r="B1086" s="18" t="s">
        <v>314</v>
      </c>
      <c r="C1086" s="18" t="s">
        <v>305</v>
      </c>
      <c r="D1086" s="18" t="s">
        <v>18</v>
      </c>
      <c r="E1086" s="18" t="s">
        <v>18</v>
      </c>
      <c r="F1086" s="19">
        <v>0</v>
      </c>
      <c r="G1086" s="19">
        <v>0</v>
      </c>
      <c r="H1086" s="19">
        <v>0</v>
      </c>
      <c r="I1086" s="19">
        <v>0</v>
      </c>
      <c r="J1086" s="19">
        <v>-35000</v>
      </c>
      <c r="K1086" s="19">
        <v>0</v>
      </c>
      <c r="L1086" t="e">
        <f>VLOOKUP(E1086,PFI!A:B,2,0)</f>
        <v>#N/A</v>
      </c>
    </row>
    <row r="1087" spans="1:12" hidden="1">
      <c r="A1087" s="18" t="s">
        <v>258</v>
      </c>
      <c r="B1087" s="18" t="s">
        <v>314</v>
      </c>
      <c r="C1087" s="18" t="s">
        <v>305</v>
      </c>
      <c r="D1087" s="18" t="s">
        <v>18</v>
      </c>
      <c r="E1087" s="18" t="s">
        <v>259</v>
      </c>
      <c r="F1087" s="19">
        <v>0</v>
      </c>
      <c r="G1087" s="19">
        <v>0</v>
      </c>
      <c r="H1087" s="19">
        <v>0</v>
      </c>
      <c r="I1087" s="19">
        <v>0</v>
      </c>
      <c r="J1087" s="19">
        <v>-361823</v>
      </c>
      <c r="K1087" s="19">
        <v>0</v>
      </c>
      <c r="L1087" t="str">
        <f>VLOOKUP(E1087,PFI!A:B,2,0)</f>
        <v>formation</v>
      </c>
    </row>
    <row r="1088" spans="1:12" hidden="1">
      <c r="A1088" s="18" t="s">
        <v>923</v>
      </c>
      <c r="B1088" s="18" t="s">
        <v>314</v>
      </c>
      <c r="C1088" s="18" t="s">
        <v>305</v>
      </c>
      <c r="D1088" s="18" t="s">
        <v>18</v>
      </c>
      <c r="E1088" s="18" t="s">
        <v>1730</v>
      </c>
      <c r="F1088" s="19">
        <v>0</v>
      </c>
      <c r="G1088" s="19">
        <v>0</v>
      </c>
      <c r="H1088" s="19">
        <v>0</v>
      </c>
      <c r="I1088" s="19">
        <v>0</v>
      </c>
      <c r="J1088" s="19">
        <v>-2638577</v>
      </c>
      <c r="K1088" s="19">
        <v>0</v>
      </c>
      <c r="L1088" t="e">
        <f>VLOOKUP(E1088,PFI!A:B,2,0)</f>
        <v>#N/A</v>
      </c>
    </row>
    <row r="1089" spans="1:12" hidden="1">
      <c r="A1089" s="18" t="s">
        <v>196</v>
      </c>
      <c r="B1089" s="18" t="s">
        <v>323</v>
      </c>
      <c r="C1089" s="18" t="s">
        <v>108</v>
      </c>
      <c r="D1089" s="18" t="s">
        <v>18</v>
      </c>
      <c r="E1089" s="18" t="s">
        <v>328</v>
      </c>
      <c r="F1089" s="19">
        <v>0</v>
      </c>
      <c r="G1089" s="19">
        <v>0</v>
      </c>
      <c r="H1089" s="19">
        <v>0</v>
      </c>
      <c r="I1089" s="19">
        <v>0</v>
      </c>
      <c r="J1089" s="19">
        <v>-9562.5</v>
      </c>
      <c r="K1089" s="19">
        <v>0</v>
      </c>
      <c r="L1089" t="str">
        <f>VLOOKUP(E1089,PFI!A:B,2,0)</f>
        <v>recherche</v>
      </c>
    </row>
    <row r="1090" spans="1:12" hidden="1">
      <c r="A1090" s="18" t="s">
        <v>1142</v>
      </c>
      <c r="B1090" s="18" t="s">
        <v>323</v>
      </c>
      <c r="C1090" s="18" t="s">
        <v>108</v>
      </c>
      <c r="D1090" s="18" t="s">
        <v>18</v>
      </c>
      <c r="E1090" s="18" t="s">
        <v>18</v>
      </c>
      <c r="F1090" s="19">
        <v>0</v>
      </c>
      <c r="G1090" s="19">
        <v>0</v>
      </c>
      <c r="H1090" s="19">
        <v>0</v>
      </c>
      <c r="I1090" s="19">
        <v>0</v>
      </c>
      <c r="J1090" s="19">
        <v>-6000</v>
      </c>
      <c r="K1090" s="19">
        <v>0</v>
      </c>
      <c r="L1090" t="e">
        <f>VLOOKUP(E1090,PFI!A:B,2,0)</f>
        <v>#N/A</v>
      </c>
    </row>
    <row r="1091" spans="1:12" hidden="1">
      <c r="A1091" s="18" t="s">
        <v>1600</v>
      </c>
      <c r="B1091" s="18" t="s">
        <v>323</v>
      </c>
      <c r="C1091" s="18" t="s">
        <v>108</v>
      </c>
      <c r="D1091" s="18" t="s">
        <v>18</v>
      </c>
      <c r="E1091" s="18" t="s">
        <v>18</v>
      </c>
      <c r="F1091" s="19">
        <v>0</v>
      </c>
      <c r="G1091" s="19">
        <v>0</v>
      </c>
      <c r="H1091" s="19">
        <v>0</v>
      </c>
      <c r="I1091" s="19">
        <v>0</v>
      </c>
      <c r="J1091" s="19">
        <v>-3000</v>
      </c>
      <c r="K1091" s="19">
        <v>0</v>
      </c>
      <c r="L1091" t="e">
        <f>VLOOKUP(E1091,PFI!A:B,2,0)</f>
        <v>#N/A</v>
      </c>
    </row>
    <row r="1092" spans="1:12" hidden="1">
      <c r="A1092" s="18" t="s">
        <v>1427</v>
      </c>
      <c r="B1092" s="18" t="s">
        <v>323</v>
      </c>
      <c r="C1092" s="18" t="s">
        <v>108</v>
      </c>
      <c r="D1092" s="18" t="s">
        <v>18</v>
      </c>
      <c r="E1092" s="18" t="s">
        <v>18</v>
      </c>
      <c r="F1092" s="19">
        <v>0</v>
      </c>
      <c r="G1092" s="19">
        <v>0</v>
      </c>
      <c r="H1092" s="19">
        <v>0</v>
      </c>
      <c r="I1092" s="19">
        <v>0</v>
      </c>
      <c r="J1092" s="19">
        <v>-26733</v>
      </c>
      <c r="K1092" s="19">
        <v>0</v>
      </c>
      <c r="L1092" t="e">
        <f>VLOOKUP(E1092,PFI!A:B,2,0)</f>
        <v>#N/A</v>
      </c>
    </row>
    <row r="1093" spans="1:12" hidden="1">
      <c r="A1093" s="18" t="s">
        <v>1751</v>
      </c>
      <c r="B1093" s="18" t="s">
        <v>323</v>
      </c>
      <c r="C1093" s="18" t="s">
        <v>108</v>
      </c>
      <c r="D1093" s="18" t="s">
        <v>18</v>
      </c>
      <c r="E1093" s="18" t="s">
        <v>18</v>
      </c>
      <c r="F1093" s="19">
        <v>0</v>
      </c>
      <c r="G1093" s="19">
        <v>0</v>
      </c>
      <c r="H1093" s="19">
        <v>0</v>
      </c>
      <c r="I1093" s="19">
        <v>0</v>
      </c>
      <c r="J1093" s="19">
        <v>-609800</v>
      </c>
      <c r="K1093" s="19">
        <v>0</v>
      </c>
      <c r="L1093" t="e">
        <f>VLOOKUP(E1093,PFI!A:B,2,0)</f>
        <v>#N/A</v>
      </c>
    </row>
    <row r="1094" spans="1:12" hidden="1">
      <c r="A1094" s="18" t="s">
        <v>1658</v>
      </c>
      <c r="B1094" s="18" t="s">
        <v>323</v>
      </c>
      <c r="C1094" s="18" t="s">
        <v>108</v>
      </c>
      <c r="D1094" s="18" t="s">
        <v>18</v>
      </c>
      <c r="E1094" s="18" t="s">
        <v>18</v>
      </c>
      <c r="F1094" s="19">
        <v>0</v>
      </c>
      <c r="G1094" s="19">
        <v>0</v>
      </c>
      <c r="H1094" s="19">
        <v>0</v>
      </c>
      <c r="I1094" s="19">
        <v>0</v>
      </c>
      <c r="J1094" s="19">
        <v>-100000</v>
      </c>
      <c r="K1094" s="19">
        <v>0</v>
      </c>
      <c r="L1094" t="e">
        <f>VLOOKUP(E1094,PFI!A:B,2,0)</f>
        <v>#N/A</v>
      </c>
    </row>
    <row r="1095" spans="1:12" hidden="1">
      <c r="A1095" s="18" t="s">
        <v>923</v>
      </c>
      <c r="B1095" s="18" t="s">
        <v>323</v>
      </c>
      <c r="C1095" s="18" t="s">
        <v>108</v>
      </c>
      <c r="D1095" s="18" t="s">
        <v>18</v>
      </c>
      <c r="E1095" s="18" t="s">
        <v>18</v>
      </c>
      <c r="F1095" s="19">
        <v>0</v>
      </c>
      <c r="G1095" s="19">
        <v>0</v>
      </c>
      <c r="H1095" s="19">
        <v>0</v>
      </c>
      <c r="I1095" s="19">
        <v>0</v>
      </c>
      <c r="J1095" s="19">
        <v>-4371000</v>
      </c>
      <c r="K1095" s="19">
        <v>0</v>
      </c>
      <c r="L1095" t="e">
        <f>VLOOKUP(E1095,PFI!A:B,2,0)</f>
        <v>#N/A</v>
      </c>
    </row>
    <row r="1096" spans="1:12" hidden="1">
      <c r="A1096" s="18" t="s">
        <v>1532</v>
      </c>
      <c r="B1096" s="18" t="s">
        <v>323</v>
      </c>
      <c r="C1096" s="18" t="s">
        <v>813</v>
      </c>
      <c r="D1096" s="18" t="s">
        <v>18</v>
      </c>
      <c r="E1096" s="18" t="s">
        <v>18</v>
      </c>
      <c r="F1096" s="19">
        <v>0</v>
      </c>
      <c r="G1096" s="19">
        <v>0</v>
      </c>
      <c r="H1096" s="19">
        <v>0</v>
      </c>
      <c r="I1096" s="19">
        <v>0</v>
      </c>
      <c r="J1096" s="19">
        <v>-110420</v>
      </c>
      <c r="K1096" s="19">
        <v>0</v>
      </c>
      <c r="L1096" t="e">
        <f>VLOOKUP(E1096,PFI!A:B,2,0)</f>
        <v>#N/A</v>
      </c>
    </row>
    <row r="1097" spans="1:12" hidden="1">
      <c r="A1097" s="18" t="s">
        <v>1539</v>
      </c>
      <c r="B1097" s="18" t="s">
        <v>323</v>
      </c>
      <c r="C1097" s="18" t="s">
        <v>813</v>
      </c>
      <c r="D1097" s="18" t="s">
        <v>18</v>
      </c>
      <c r="E1097" s="18" t="s">
        <v>18</v>
      </c>
      <c r="F1097" s="19">
        <v>0</v>
      </c>
      <c r="G1097" s="19">
        <v>0</v>
      </c>
      <c r="H1097" s="19">
        <v>0</v>
      </c>
      <c r="I1097" s="19">
        <v>0</v>
      </c>
      <c r="J1097" s="19">
        <v>-52510</v>
      </c>
      <c r="K1097" s="19">
        <v>0</v>
      </c>
      <c r="L1097" t="e">
        <f>VLOOKUP(E1097,PFI!A:B,2,0)</f>
        <v>#N/A</v>
      </c>
    </row>
    <row r="1098" spans="1:12" hidden="1">
      <c r="A1098" s="18" t="s">
        <v>1540</v>
      </c>
      <c r="B1098" s="18" t="s">
        <v>323</v>
      </c>
      <c r="C1098" s="18" t="s">
        <v>813</v>
      </c>
      <c r="D1098" s="18" t="s">
        <v>18</v>
      </c>
      <c r="E1098" s="18" t="s">
        <v>18</v>
      </c>
      <c r="F1098" s="19">
        <v>0</v>
      </c>
      <c r="G1098" s="19">
        <v>0</v>
      </c>
      <c r="H1098" s="19">
        <v>0</v>
      </c>
      <c r="I1098" s="19">
        <v>0</v>
      </c>
      <c r="J1098" s="19">
        <v>-160000</v>
      </c>
      <c r="K1098" s="19">
        <v>0</v>
      </c>
      <c r="L1098" t="e">
        <f>VLOOKUP(E1098,PFI!A:B,2,0)</f>
        <v>#N/A</v>
      </c>
    </row>
    <row r="1099" spans="1:12" hidden="1">
      <c r="A1099" s="18" t="s">
        <v>1547</v>
      </c>
      <c r="B1099" s="18" t="s">
        <v>323</v>
      </c>
      <c r="C1099" s="18" t="s">
        <v>813</v>
      </c>
      <c r="D1099" s="18" t="s">
        <v>18</v>
      </c>
      <c r="E1099" s="18" t="s">
        <v>18</v>
      </c>
      <c r="F1099" s="19">
        <v>0</v>
      </c>
      <c r="G1099" s="19">
        <v>0</v>
      </c>
      <c r="H1099" s="19">
        <v>0</v>
      </c>
      <c r="I1099" s="19">
        <v>0</v>
      </c>
      <c r="J1099" s="19">
        <v>-13650</v>
      </c>
      <c r="K1099" s="19">
        <v>0</v>
      </c>
      <c r="L1099" t="e">
        <f>VLOOKUP(E1099,PFI!A:B,2,0)</f>
        <v>#N/A</v>
      </c>
    </row>
    <row r="1100" spans="1:12" hidden="1">
      <c r="A1100" s="18" t="s">
        <v>1555</v>
      </c>
      <c r="B1100" s="18" t="s">
        <v>323</v>
      </c>
      <c r="C1100" s="18" t="s">
        <v>813</v>
      </c>
      <c r="D1100" s="18" t="s">
        <v>18</v>
      </c>
      <c r="E1100" s="18" t="s">
        <v>18</v>
      </c>
      <c r="F1100" s="19">
        <v>0</v>
      </c>
      <c r="G1100" s="19">
        <v>0</v>
      </c>
      <c r="H1100" s="19">
        <v>0</v>
      </c>
      <c r="I1100" s="19">
        <v>0</v>
      </c>
      <c r="J1100" s="19">
        <v>-2700</v>
      </c>
      <c r="K1100" s="19">
        <v>0</v>
      </c>
      <c r="L1100" t="e">
        <f>VLOOKUP(E1100,PFI!A:B,2,0)</f>
        <v>#N/A</v>
      </c>
    </row>
    <row r="1101" spans="1:12" hidden="1">
      <c r="A1101" s="18" t="s">
        <v>1566</v>
      </c>
      <c r="B1101" s="18" t="s">
        <v>323</v>
      </c>
      <c r="C1101" s="18" t="s">
        <v>813</v>
      </c>
      <c r="D1101" s="18" t="s">
        <v>18</v>
      </c>
      <c r="E1101" s="18" t="s">
        <v>18</v>
      </c>
      <c r="F1101" s="19">
        <v>0</v>
      </c>
      <c r="G1101" s="19">
        <v>0</v>
      </c>
      <c r="H1101" s="19">
        <v>0</v>
      </c>
      <c r="I1101" s="19">
        <v>0</v>
      </c>
      <c r="J1101" s="19">
        <v>-36000</v>
      </c>
      <c r="K1101" s="19">
        <v>0</v>
      </c>
      <c r="L1101" t="e">
        <f>VLOOKUP(E1101,PFI!A:B,2,0)</f>
        <v>#N/A</v>
      </c>
    </row>
    <row r="1102" spans="1:12" hidden="1">
      <c r="A1102" s="18" t="s">
        <v>1565</v>
      </c>
      <c r="B1102" s="18" t="s">
        <v>323</v>
      </c>
      <c r="C1102" s="18" t="s">
        <v>813</v>
      </c>
      <c r="D1102" s="18" t="s">
        <v>18</v>
      </c>
      <c r="E1102" s="18" t="s">
        <v>18</v>
      </c>
      <c r="F1102" s="19">
        <v>0</v>
      </c>
      <c r="G1102" s="19">
        <v>0</v>
      </c>
      <c r="H1102" s="19">
        <v>0</v>
      </c>
      <c r="I1102" s="19">
        <v>0</v>
      </c>
      <c r="J1102" s="19">
        <v>-33000</v>
      </c>
      <c r="K1102" s="19">
        <v>0</v>
      </c>
      <c r="L1102" t="e">
        <f>VLOOKUP(E1102,PFI!A:B,2,0)</f>
        <v>#N/A</v>
      </c>
    </row>
    <row r="1103" spans="1:12" hidden="1">
      <c r="A1103" s="18" t="s">
        <v>1571</v>
      </c>
      <c r="B1103" s="18" t="s">
        <v>323</v>
      </c>
      <c r="C1103" s="18" t="s">
        <v>813</v>
      </c>
      <c r="D1103" s="18" t="s">
        <v>18</v>
      </c>
      <c r="E1103" s="18" t="s">
        <v>18</v>
      </c>
      <c r="F1103" s="19">
        <v>0</v>
      </c>
      <c r="G1103" s="19">
        <v>0</v>
      </c>
      <c r="H1103" s="19">
        <v>0</v>
      </c>
      <c r="I1103" s="19">
        <v>0</v>
      </c>
      <c r="J1103" s="19">
        <v>-161963</v>
      </c>
      <c r="K1103" s="19">
        <v>0</v>
      </c>
      <c r="L1103" t="e">
        <f>VLOOKUP(E1103,PFI!A:B,2,0)</f>
        <v>#N/A</v>
      </c>
    </row>
    <row r="1104" spans="1:12" hidden="1">
      <c r="A1104" s="18" t="s">
        <v>1572</v>
      </c>
      <c r="B1104" s="18" t="s">
        <v>323</v>
      </c>
      <c r="C1104" s="18" t="s">
        <v>813</v>
      </c>
      <c r="D1104" s="18" t="s">
        <v>18</v>
      </c>
      <c r="E1104" s="18" t="s">
        <v>18</v>
      </c>
      <c r="F1104" s="19">
        <v>0</v>
      </c>
      <c r="G1104" s="19">
        <v>0</v>
      </c>
      <c r="H1104" s="19">
        <v>0</v>
      </c>
      <c r="I1104" s="19">
        <v>0</v>
      </c>
      <c r="J1104" s="19">
        <v>-30000</v>
      </c>
      <c r="K1104" s="19">
        <v>0</v>
      </c>
      <c r="L1104" t="e">
        <f>VLOOKUP(E1104,PFI!A:B,2,0)</f>
        <v>#N/A</v>
      </c>
    </row>
    <row r="1105" spans="1:12" hidden="1">
      <c r="A1105" s="18" t="s">
        <v>230</v>
      </c>
      <c r="B1105" s="18" t="s">
        <v>323</v>
      </c>
      <c r="C1105" s="18" t="s">
        <v>813</v>
      </c>
      <c r="D1105" s="18" t="s">
        <v>18</v>
      </c>
      <c r="E1105" s="18" t="s">
        <v>18</v>
      </c>
      <c r="F1105" s="19">
        <v>0</v>
      </c>
      <c r="G1105" s="19">
        <v>0</v>
      </c>
      <c r="H1105" s="19">
        <v>0</v>
      </c>
      <c r="I1105" s="19">
        <v>0</v>
      </c>
      <c r="J1105" s="19">
        <v>-4399</v>
      </c>
      <c r="K1105" s="19">
        <v>0</v>
      </c>
      <c r="L1105" t="e">
        <f>VLOOKUP(E1105,PFI!A:B,2,0)</f>
        <v>#N/A</v>
      </c>
    </row>
    <row r="1106" spans="1:12" hidden="1">
      <c r="A1106" s="18" t="s">
        <v>1600</v>
      </c>
      <c r="B1106" s="18" t="s">
        <v>323</v>
      </c>
      <c r="C1106" s="18" t="s">
        <v>813</v>
      </c>
      <c r="D1106" s="18" t="s">
        <v>18</v>
      </c>
      <c r="E1106" s="18" t="s">
        <v>18</v>
      </c>
      <c r="F1106" s="19">
        <v>0</v>
      </c>
      <c r="G1106" s="19">
        <v>0</v>
      </c>
      <c r="H1106" s="19">
        <v>0</v>
      </c>
      <c r="I1106" s="19">
        <v>0</v>
      </c>
      <c r="J1106" s="19">
        <v>-102000</v>
      </c>
      <c r="K1106" s="19">
        <v>0</v>
      </c>
      <c r="L1106" t="e">
        <f>VLOOKUP(E1106,PFI!A:B,2,0)</f>
        <v>#N/A</v>
      </c>
    </row>
    <row r="1107" spans="1:12" hidden="1">
      <c r="A1107" s="18" t="s">
        <v>1604</v>
      </c>
      <c r="B1107" s="18" t="s">
        <v>323</v>
      </c>
      <c r="C1107" s="18" t="s">
        <v>813</v>
      </c>
      <c r="D1107" s="18" t="s">
        <v>18</v>
      </c>
      <c r="E1107" s="18" t="s">
        <v>18</v>
      </c>
      <c r="F1107" s="19">
        <v>0</v>
      </c>
      <c r="G1107" s="19">
        <v>0</v>
      </c>
      <c r="H1107" s="19">
        <v>0</v>
      </c>
      <c r="I1107" s="19">
        <v>0</v>
      </c>
      <c r="J1107" s="19">
        <v>-58540</v>
      </c>
      <c r="K1107" s="19">
        <v>0</v>
      </c>
      <c r="L1107" t="e">
        <f>VLOOKUP(E1107,PFI!A:B,2,0)</f>
        <v>#N/A</v>
      </c>
    </row>
    <row r="1108" spans="1:12" hidden="1">
      <c r="A1108" s="18" t="s">
        <v>1427</v>
      </c>
      <c r="B1108" s="18" t="s">
        <v>323</v>
      </c>
      <c r="C1108" s="18" t="s">
        <v>813</v>
      </c>
      <c r="D1108" s="18" t="s">
        <v>18</v>
      </c>
      <c r="E1108" s="18" t="s">
        <v>18</v>
      </c>
      <c r="F1108" s="19">
        <v>0</v>
      </c>
      <c r="G1108" s="19">
        <v>0</v>
      </c>
      <c r="H1108" s="19">
        <v>0</v>
      </c>
      <c r="I1108" s="19">
        <v>0</v>
      </c>
      <c r="J1108" s="19">
        <v>-790600</v>
      </c>
      <c r="K1108" s="19">
        <v>0</v>
      </c>
      <c r="L1108" t="e">
        <f>VLOOKUP(E1108,PFI!A:B,2,0)</f>
        <v>#N/A</v>
      </c>
    </row>
    <row r="1109" spans="1:12" hidden="1">
      <c r="A1109" s="18" t="s">
        <v>1621</v>
      </c>
      <c r="B1109" s="18" t="s">
        <v>323</v>
      </c>
      <c r="C1109" s="18" t="s">
        <v>813</v>
      </c>
      <c r="D1109" s="18" t="s">
        <v>18</v>
      </c>
      <c r="E1109" s="18" t="s">
        <v>1399</v>
      </c>
      <c r="F1109" s="19">
        <v>0</v>
      </c>
      <c r="G1109" s="19">
        <v>0</v>
      </c>
      <c r="H1109" s="19">
        <v>0</v>
      </c>
      <c r="I1109" s="19">
        <v>0</v>
      </c>
      <c r="J1109" s="19">
        <v>-45000</v>
      </c>
      <c r="K1109" s="19">
        <v>0</v>
      </c>
      <c r="L1109" t="e">
        <f>VLOOKUP(E1109,PFI!A:B,2,0)</f>
        <v>#N/A</v>
      </c>
    </row>
    <row r="1110" spans="1:12" hidden="1">
      <c r="A1110" s="18" t="s">
        <v>1622</v>
      </c>
      <c r="B1110" s="18" t="s">
        <v>323</v>
      </c>
      <c r="C1110" s="18" t="s">
        <v>813</v>
      </c>
      <c r="D1110" s="18" t="s">
        <v>18</v>
      </c>
      <c r="E1110" s="18" t="s">
        <v>1402</v>
      </c>
      <c r="F1110" s="19">
        <v>0</v>
      </c>
      <c r="G1110" s="19">
        <v>0</v>
      </c>
      <c r="H1110" s="19">
        <v>0</v>
      </c>
      <c r="I1110" s="19">
        <v>0</v>
      </c>
      <c r="J1110" s="19">
        <v>-28800</v>
      </c>
      <c r="K1110" s="19">
        <v>0</v>
      </c>
      <c r="L1110" t="e">
        <f>VLOOKUP(E1110,PFI!A:B,2,0)</f>
        <v>#N/A</v>
      </c>
    </row>
    <row r="1111" spans="1:12" hidden="1">
      <c r="A1111" s="18" t="s">
        <v>1622</v>
      </c>
      <c r="B1111" s="18" t="s">
        <v>323</v>
      </c>
      <c r="C1111" s="18" t="s">
        <v>813</v>
      </c>
      <c r="D1111" s="18" t="s">
        <v>18</v>
      </c>
      <c r="E1111" s="18" t="s">
        <v>1399</v>
      </c>
      <c r="F1111" s="19">
        <v>0</v>
      </c>
      <c r="G1111" s="19">
        <v>0</v>
      </c>
      <c r="H1111" s="19">
        <v>0</v>
      </c>
      <c r="I1111" s="19">
        <v>0</v>
      </c>
      <c r="J1111" s="19">
        <v>-118500</v>
      </c>
      <c r="K1111" s="19">
        <v>0</v>
      </c>
      <c r="L1111" t="e">
        <f>VLOOKUP(E1111,PFI!A:B,2,0)</f>
        <v>#N/A</v>
      </c>
    </row>
    <row r="1112" spans="1:12" hidden="1">
      <c r="A1112" s="18" t="s">
        <v>1622</v>
      </c>
      <c r="B1112" s="18" t="s">
        <v>323</v>
      </c>
      <c r="C1112" s="18" t="s">
        <v>813</v>
      </c>
      <c r="D1112" s="18" t="s">
        <v>18</v>
      </c>
      <c r="E1112" s="18" t="s">
        <v>1401</v>
      </c>
      <c r="F1112" s="19">
        <v>0</v>
      </c>
      <c r="G1112" s="19">
        <v>0</v>
      </c>
      <c r="H1112" s="19">
        <v>0</v>
      </c>
      <c r="I1112" s="19">
        <v>0</v>
      </c>
      <c r="J1112" s="19">
        <v>-20000</v>
      </c>
      <c r="K1112" s="19">
        <v>0</v>
      </c>
      <c r="L1112" t="e">
        <f>VLOOKUP(E1112,PFI!A:B,2,0)</f>
        <v>#N/A</v>
      </c>
    </row>
    <row r="1113" spans="1:12" hidden="1">
      <c r="A1113" s="18" t="s">
        <v>1622</v>
      </c>
      <c r="B1113" s="18" t="s">
        <v>323</v>
      </c>
      <c r="C1113" s="18" t="s">
        <v>813</v>
      </c>
      <c r="D1113" s="18" t="s">
        <v>18</v>
      </c>
      <c r="E1113" s="18" t="s">
        <v>1403</v>
      </c>
      <c r="F1113" s="19">
        <v>0</v>
      </c>
      <c r="G1113" s="19">
        <v>0</v>
      </c>
      <c r="H1113" s="19">
        <v>0</v>
      </c>
      <c r="I1113" s="19">
        <v>0</v>
      </c>
      <c r="J1113" s="19">
        <v>-149250</v>
      </c>
      <c r="K1113" s="19">
        <v>0</v>
      </c>
      <c r="L1113" t="e">
        <f>VLOOKUP(E1113,PFI!A:B,2,0)</f>
        <v>#N/A</v>
      </c>
    </row>
    <row r="1114" spans="1:12" hidden="1">
      <c r="A1114" s="18" t="s">
        <v>1622</v>
      </c>
      <c r="B1114" s="18" t="s">
        <v>323</v>
      </c>
      <c r="C1114" s="18" t="s">
        <v>813</v>
      </c>
      <c r="D1114" s="18" t="s">
        <v>18</v>
      </c>
      <c r="E1114" s="18" t="s">
        <v>1405</v>
      </c>
      <c r="F1114" s="19">
        <v>0</v>
      </c>
      <c r="G1114" s="19">
        <v>0</v>
      </c>
      <c r="H1114" s="19">
        <v>0</v>
      </c>
      <c r="I1114" s="19">
        <v>0</v>
      </c>
      <c r="J1114" s="19">
        <v>-68600</v>
      </c>
      <c r="K1114" s="19">
        <v>0</v>
      </c>
      <c r="L1114" t="e">
        <f>VLOOKUP(E1114,PFI!A:B,2,0)</f>
        <v>#N/A</v>
      </c>
    </row>
    <row r="1115" spans="1:12" hidden="1">
      <c r="A1115" s="18" t="s">
        <v>1622</v>
      </c>
      <c r="B1115" s="18" t="s">
        <v>323</v>
      </c>
      <c r="C1115" s="18" t="s">
        <v>813</v>
      </c>
      <c r="D1115" s="18" t="s">
        <v>18</v>
      </c>
      <c r="E1115" s="18" t="s">
        <v>1404</v>
      </c>
      <c r="F1115" s="19">
        <v>0</v>
      </c>
      <c r="G1115" s="19">
        <v>0</v>
      </c>
      <c r="H1115" s="19">
        <v>0</v>
      </c>
      <c r="I1115" s="19">
        <v>0</v>
      </c>
      <c r="J1115" s="19">
        <v>-126211</v>
      </c>
      <c r="K1115" s="19">
        <v>0</v>
      </c>
      <c r="L1115" t="e">
        <f>VLOOKUP(E1115,PFI!A:B,2,0)</f>
        <v>#N/A</v>
      </c>
    </row>
    <row r="1116" spans="1:12" hidden="1">
      <c r="A1116" s="18" t="s">
        <v>1622</v>
      </c>
      <c r="B1116" s="18" t="s">
        <v>323</v>
      </c>
      <c r="C1116" s="18" t="s">
        <v>813</v>
      </c>
      <c r="D1116" s="18" t="s">
        <v>18</v>
      </c>
      <c r="E1116" s="18" t="s">
        <v>1400</v>
      </c>
      <c r="F1116" s="19">
        <v>0</v>
      </c>
      <c r="G1116" s="19">
        <v>0</v>
      </c>
      <c r="H1116" s="19">
        <v>0</v>
      </c>
      <c r="I1116" s="19">
        <v>0</v>
      </c>
      <c r="J1116" s="19">
        <v>-52500</v>
      </c>
      <c r="K1116" s="19">
        <v>0</v>
      </c>
      <c r="L1116" t="e">
        <f>VLOOKUP(E1116,PFI!A:B,2,0)</f>
        <v>#N/A</v>
      </c>
    </row>
    <row r="1117" spans="1:12" hidden="1">
      <c r="A1117" s="18" t="s">
        <v>1622</v>
      </c>
      <c r="B1117" s="18" t="s">
        <v>323</v>
      </c>
      <c r="C1117" s="18" t="s">
        <v>813</v>
      </c>
      <c r="D1117" s="18" t="s">
        <v>18</v>
      </c>
      <c r="E1117" s="18" t="s">
        <v>18</v>
      </c>
      <c r="F1117" s="19">
        <v>0</v>
      </c>
      <c r="G1117" s="19">
        <v>0</v>
      </c>
      <c r="H1117" s="19">
        <v>0</v>
      </c>
      <c r="I1117" s="19">
        <v>0</v>
      </c>
      <c r="J1117" s="19">
        <v>-25600</v>
      </c>
      <c r="K1117" s="19">
        <v>0</v>
      </c>
      <c r="L1117" t="e">
        <f>VLOOKUP(E1117,PFI!A:B,2,0)</f>
        <v>#N/A</v>
      </c>
    </row>
    <row r="1118" spans="1:12" hidden="1">
      <c r="A1118" s="18" t="s">
        <v>1535</v>
      </c>
      <c r="B1118" s="18" t="s">
        <v>323</v>
      </c>
      <c r="C1118" s="18" t="s">
        <v>813</v>
      </c>
      <c r="D1118" s="18" t="s">
        <v>18</v>
      </c>
      <c r="E1118" s="18" t="s">
        <v>1350</v>
      </c>
      <c r="F1118" s="19">
        <v>0</v>
      </c>
      <c r="G1118" s="19">
        <v>0</v>
      </c>
      <c r="H1118" s="19">
        <v>0</v>
      </c>
      <c r="I1118" s="19">
        <v>0</v>
      </c>
      <c r="J1118" s="19">
        <v>-1204</v>
      </c>
      <c r="K1118" s="19">
        <v>0</v>
      </c>
      <c r="L1118" t="e">
        <f>VLOOKUP(E1118,PFI!A:B,2,0)</f>
        <v>#N/A</v>
      </c>
    </row>
    <row r="1119" spans="1:12" hidden="1">
      <c r="A1119" s="18" t="s">
        <v>1541</v>
      </c>
      <c r="B1119" s="18" t="s">
        <v>323</v>
      </c>
      <c r="C1119" s="18" t="s">
        <v>813</v>
      </c>
      <c r="D1119" s="18" t="s">
        <v>18</v>
      </c>
      <c r="E1119" s="18" t="s">
        <v>1351</v>
      </c>
      <c r="F1119" s="19">
        <v>0</v>
      </c>
      <c r="G1119" s="19">
        <v>0</v>
      </c>
      <c r="H1119" s="19">
        <v>0</v>
      </c>
      <c r="I1119" s="19">
        <v>0</v>
      </c>
      <c r="J1119" s="19">
        <v>-18851</v>
      </c>
      <c r="K1119" s="19">
        <v>0</v>
      </c>
      <c r="L1119" t="e">
        <f>VLOOKUP(E1119,PFI!A:B,2,0)</f>
        <v>#N/A</v>
      </c>
    </row>
    <row r="1120" spans="1:12" hidden="1">
      <c r="A1120" s="18" t="s">
        <v>1541</v>
      </c>
      <c r="B1120" s="18" t="s">
        <v>323</v>
      </c>
      <c r="C1120" s="18" t="s">
        <v>813</v>
      </c>
      <c r="D1120" s="18" t="s">
        <v>18</v>
      </c>
      <c r="E1120" s="18" t="s">
        <v>1352</v>
      </c>
      <c r="F1120" s="19">
        <v>0</v>
      </c>
      <c r="G1120" s="19">
        <v>0</v>
      </c>
      <c r="H1120" s="19">
        <v>0</v>
      </c>
      <c r="I1120" s="19">
        <v>0</v>
      </c>
      <c r="J1120" s="19">
        <v>-1290</v>
      </c>
      <c r="K1120" s="19">
        <v>0</v>
      </c>
      <c r="L1120" t="e">
        <f>VLOOKUP(E1120,PFI!A:B,2,0)</f>
        <v>#N/A</v>
      </c>
    </row>
    <row r="1121" spans="1:12" hidden="1">
      <c r="A1121" s="18" t="s">
        <v>1541</v>
      </c>
      <c r="B1121" s="18" t="s">
        <v>323</v>
      </c>
      <c r="C1121" s="18" t="s">
        <v>813</v>
      </c>
      <c r="D1121" s="18" t="s">
        <v>18</v>
      </c>
      <c r="E1121" s="18" t="s">
        <v>1353</v>
      </c>
      <c r="F1121" s="19">
        <v>0</v>
      </c>
      <c r="G1121" s="19">
        <v>0</v>
      </c>
      <c r="H1121" s="19">
        <v>0</v>
      </c>
      <c r="I1121" s="19">
        <v>0</v>
      </c>
      <c r="J1121" s="19">
        <v>-15480</v>
      </c>
      <c r="K1121" s="19">
        <v>0</v>
      </c>
      <c r="L1121" t="e">
        <f>VLOOKUP(E1121,PFI!A:B,2,0)</f>
        <v>#N/A</v>
      </c>
    </row>
    <row r="1122" spans="1:12" hidden="1">
      <c r="A1122" s="18" t="s">
        <v>1541</v>
      </c>
      <c r="B1122" s="18" t="s">
        <v>323</v>
      </c>
      <c r="C1122" s="18" t="s">
        <v>813</v>
      </c>
      <c r="D1122" s="18" t="s">
        <v>18</v>
      </c>
      <c r="E1122" s="18" t="s">
        <v>1354</v>
      </c>
      <c r="F1122" s="19">
        <v>0</v>
      </c>
      <c r="G1122" s="19">
        <v>0</v>
      </c>
      <c r="H1122" s="19">
        <v>0</v>
      </c>
      <c r="I1122" s="19">
        <v>0</v>
      </c>
      <c r="J1122" s="19">
        <v>-1290</v>
      </c>
      <c r="K1122" s="19">
        <v>0</v>
      </c>
      <c r="L1122" t="e">
        <f>VLOOKUP(E1122,PFI!A:B,2,0)</f>
        <v>#N/A</v>
      </c>
    </row>
    <row r="1123" spans="1:12" hidden="1">
      <c r="A1123" s="18" t="s">
        <v>1541</v>
      </c>
      <c r="B1123" s="18" t="s">
        <v>323</v>
      </c>
      <c r="C1123" s="18" t="s">
        <v>813</v>
      </c>
      <c r="D1123" s="18" t="s">
        <v>18</v>
      </c>
      <c r="E1123" s="18" t="s">
        <v>1355</v>
      </c>
      <c r="F1123" s="19">
        <v>0</v>
      </c>
      <c r="G1123" s="19">
        <v>0</v>
      </c>
      <c r="H1123" s="19">
        <v>0</v>
      </c>
      <c r="I1123" s="19">
        <v>0</v>
      </c>
      <c r="J1123" s="19">
        <v>-430</v>
      </c>
      <c r="K1123" s="19">
        <v>0</v>
      </c>
      <c r="L1123" t="e">
        <f>VLOOKUP(E1123,PFI!A:B,2,0)</f>
        <v>#N/A</v>
      </c>
    </row>
    <row r="1124" spans="1:12" hidden="1">
      <c r="A1124" s="18" t="s">
        <v>1541</v>
      </c>
      <c r="B1124" s="18" t="s">
        <v>323</v>
      </c>
      <c r="C1124" s="18" t="s">
        <v>813</v>
      </c>
      <c r="D1124" s="18" t="s">
        <v>18</v>
      </c>
      <c r="E1124" s="18" t="s">
        <v>1356</v>
      </c>
      <c r="F1124" s="19">
        <v>0</v>
      </c>
      <c r="G1124" s="19">
        <v>0</v>
      </c>
      <c r="H1124" s="19">
        <v>0</v>
      </c>
      <c r="I1124" s="19">
        <v>0</v>
      </c>
      <c r="J1124" s="19">
        <v>-11992</v>
      </c>
      <c r="K1124" s="19">
        <v>0</v>
      </c>
      <c r="L1124" t="e">
        <f>VLOOKUP(E1124,PFI!A:B,2,0)</f>
        <v>#N/A</v>
      </c>
    </row>
    <row r="1125" spans="1:12" hidden="1">
      <c r="A1125" s="18" t="s">
        <v>1541</v>
      </c>
      <c r="B1125" s="18" t="s">
        <v>323</v>
      </c>
      <c r="C1125" s="18" t="s">
        <v>813</v>
      </c>
      <c r="D1125" s="18" t="s">
        <v>18</v>
      </c>
      <c r="E1125" s="18" t="s">
        <v>1357</v>
      </c>
      <c r="F1125" s="19">
        <v>0</v>
      </c>
      <c r="G1125" s="19">
        <v>0</v>
      </c>
      <c r="H1125" s="19">
        <v>0</v>
      </c>
      <c r="I1125" s="19">
        <v>0</v>
      </c>
      <c r="J1125" s="19">
        <v>-5160</v>
      </c>
      <c r="K1125" s="19">
        <v>0</v>
      </c>
      <c r="L1125" t="e">
        <f>VLOOKUP(E1125,PFI!A:B,2,0)</f>
        <v>#N/A</v>
      </c>
    </row>
    <row r="1126" spans="1:12" hidden="1">
      <c r="A1126" s="18" t="s">
        <v>1548</v>
      </c>
      <c r="B1126" s="18" t="s">
        <v>323</v>
      </c>
      <c r="C1126" s="18" t="s">
        <v>813</v>
      </c>
      <c r="D1126" s="18" t="s">
        <v>18</v>
      </c>
      <c r="E1126" s="18" t="s">
        <v>1359</v>
      </c>
      <c r="F1126" s="19">
        <v>0</v>
      </c>
      <c r="G1126" s="19">
        <v>0</v>
      </c>
      <c r="H1126" s="19">
        <v>0</v>
      </c>
      <c r="I1126" s="19">
        <v>0</v>
      </c>
      <c r="J1126" s="19">
        <v>-17028</v>
      </c>
      <c r="K1126" s="19">
        <v>0</v>
      </c>
      <c r="L1126" t="e">
        <f>VLOOKUP(E1126,PFI!A:B,2,0)</f>
        <v>#N/A</v>
      </c>
    </row>
    <row r="1127" spans="1:12" hidden="1">
      <c r="A1127" s="18" t="s">
        <v>1548</v>
      </c>
      <c r="B1127" s="18" t="s">
        <v>323</v>
      </c>
      <c r="C1127" s="18" t="s">
        <v>813</v>
      </c>
      <c r="D1127" s="18" t="s">
        <v>18</v>
      </c>
      <c r="E1127" s="18" t="s">
        <v>1360</v>
      </c>
      <c r="F1127" s="19">
        <v>0</v>
      </c>
      <c r="G1127" s="19">
        <v>0</v>
      </c>
      <c r="H1127" s="19">
        <v>0</v>
      </c>
      <c r="I1127" s="19">
        <v>0</v>
      </c>
      <c r="J1127" s="19">
        <v>-30960</v>
      </c>
      <c r="K1127" s="19">
        <v>0</v>
      </c>
      <c r="L1127" t="e">
        <f>VLOOKUP(E1127,PFI!A:B,2,0)</f>
        <v>#N/A</v>
      </c>
    </row>
    <row r="1128" spans="1:12" hidden="1">
      <c r="A1128" s="18" t="s">
        <v>1548</v>
      </c>
      <c r="B1128" s="18" t="s">
        <v>323</v>
      </c>
      <c r="C1128" s="18" t="s">
        <v>813</v>
      </c>
      <c r="D1128" s="18" t="s">
        <v>18</v>
      </c>
      <c r="E1128" s="18" t="s">
        <v>1361</v>
      </c>
      <c r="F1128" s="19">
        <v>0</v>
      </c>
      <c r="G1128" s="19">
        <v>0</v>
      </c>
      <c r="H1128" s="19">
        <v>0</v>
      </c>
      <c r="I1128" s="19">
        <v>0</v>
      </c>
      <c r="J1128" s="19">
        <v>-15050</v>
      </c>
      <c r="K1128" s="19">
        <v>0</v>
      </c>
      <c r="L1128" t="e">
        <f>VLOOKUP(E1128,PFI!A:B,2,0)</f>
        <v>#N/A</v>
      </c>
    </row>
    <row r="1129" spans="1:12" hidden="1">
      <c r="A1129" s="18" t="s">
        <v>1548</v>
      </c>
      <c r="B1129" s="18" t="s">
        <v>323</v>
      </c>
      <c r="C1129" s="18" t="s">
        <v>813</v>
      </c>
      <c r="D1129" s="18" t="s">
        <v>18</v>
      </c>
      <c r="E1129" s="18" t="s">
        <v>1362</v>
      </c>
      <c r="F1129" s="19">
        <v>0</v>
      </c>
      <c r="G1129" s="19">
        <v>0</v>
      </c>
      <c r="H1129" s="19">
        <v>0</v>
      </c>
      <c r="I1129" s="19">
        <v>0</v>
      </c>
      <c r="J1129" s="19">
        <v>-7740</v>
      </c>
      <c r="K1129" s="19">
        <v>0</v>
      </c>
      <c r="L1129" t="e">
        <f>VLOOKUP(E1129,PFI!A:B,2,0)</f>
        <v>#N/A</v>
      </c>
    </row>
    <row r="1130" spans="1:12" hidden="1">
      <c r="A1130" s="18" t="s">
        <v>1548</v>
      </c>
      <c r="B1130" s="18" t="s">
        <v>323</v>
      </c>
      <c r="C1130" s="18" t="s">
        <v>813</v>
      </c>
      <c r="D1130" s="18" t="s">
        <v>18</v>
      </c>
      <c r="E1130" s="18" t="s">
        <v>1363</v>
      </c>
      <c r="F1130" s="19">
        <v>0</v>
      </c>
      <c r="G1130" s="19">
        <v>0</v>
      </c>
      <c r="H1130" s="19">
        <v>0</v>
      </c>
      <c r="I1130" s="19">
        <v>0</v>
      </c>
      <c r="J1130" s="19">
        <v>-3268</v>
      </c>
      <c r="K1130" s="19">
        <v>0</v>
      </c>
      <c r="L1130" t="e">
        <f>VLOOKUP(E1130,PFI!A:B,2,0)</f>
        <v>#N/A</v>
      </c>
    </row>
    <row r="1131" spans="1:12" hidden="1">
      <c r="A1131" s="18" t="s">
        <v>1548</v>
      </c>
      <c r="B1131" s="18" t="s">
        <v>323</v>
      </c>
      <c r="C1131" s="18" t="s">
        <v>813</v>
      </c>
      <c r="D1131" s="18" t="s">
        <v>18</v>
      </c>
      <c r="E1131" s="18" t="s">
        <v>1364</v>
      </c>
      <c r="F1131" s="19">
        <v>0</v>
      </c>
      <c r="G1131" s="19">
        <v>0</v>
      </c>
      <c r="H1131" s="19">
        <v>0</v>
      </c>
      <c r="I1131" s="19">
        <v>0</v>
      </c>
      <c r="J1131" s="19">
        <v>-29584</v>
      </c>
      <c r="K1131" s="19">
        <v>0</v>
      </c>
      <c r="L1131" t="e">
        <f>VLOOKUP(E1131,PFI!A:B,2,0)</f>
        <v>#N/A</v>
      </c>
    </row>
    <row r="1132" spans="1:12" hidden="1">
      <c r="A1132" s="18" t="s">
        <v>1548</v>
      </c>
      <c r="B1132" s="18" t="s">
        <v>323</v>
      </c>
      <c r="C1132" s="18" t="s">
        <v>813</v>
      </c>
      <c r="D1132" s="18" t="s">
        <v>18</v>
      </c>
      <c r="E1132" s="18" t="s">
        <v>1365</v>
      </c>
      <c r="F1132" s="19">
        <v>0</v>
      </c>
      <c r="G1132" s="19">
        <v>0</v>
      </c>
      <c r="H1132" s="19">
        <v>0</v>
      </c>
      <c r="I1132" s="19">
        <v>0</v>
      </c>
      <c r="J1132" s="19">
        <v>-4300</v>
      </c>
      <c r="K1132" s="19">
        <v>0</v>
      </c>
      <c r="L1132" t="e">
        <f>VLOOKUP(E1132,PFI!A:B,2,0)</f>
        <v>#N/A</v>
      </c>
    </row>
    <row r="1133" spans="1:12" hidden="1">
      <c r="A1133" s="18" t="s">
        <v>1548</v>
      </c>
      <c r="B1133" s="18" t="s">
        <v>323</v>
      </c>
      <c r="C1133" s="18" t="s">
        <v>813</v>
      </c>
      <c r="D1133" s="18" t="s">
        <v>18</v>
      </c>
      <c r="E1133" s="18" t="s">
        <v>1366</v>
      </c>
      <c r="F1133" s="19">
        <v>0</v>
      </c>
      <c r="G1133" s="19">
        <v>0</v>
      </c>
      <c r="H1133" s="19">
        <v>0</v>
      </c>
      <c r="I1133" s="19">
        <v>0</v>
      </c>
      <c r="J1133" s="19">
        <v>-5160</v>
      </c>
      <c r="K1133" s="19">
        <v>0</v>
      </c>
      <c r="L1133" t="e">
        <f>VLOOKUP(E1133,PFI!A:B,2,0)</f>
        <v>#N/A</v>
      </c>
    </row>
    <row r="1134" spans="1:12" hidden="1">
      <c r="A1134" s="18" t="s">
        <v>1548</v>
      </c>
      <c r="B1134" s="18" t="s">
        <v>323</v>
      </c>
      <c r="C1134" s="18" t="s">
        <v>813</v>
      </c>
      <c r="D1134" s="18" t="s">
        <v>18</v>
      </c>
      <c r="E1134" s="18" t="s">
        <v>1367</v>
      </c>
      <c r="F1134" s="19">
        <v>0</v>
      </c>
      <c r="G1134" s="19">
        <v>0</v>
      </c>
      <c r="H1134" s="19">
        <v>0</v>
      </c>
      <c r="I1134" s="19">
        <v>0</v>
      </c>
      <c r="J1134" s="19">
        <v>-80840</v>
      </c>
      <c r="K1134" s="19">
        <v>0</v>
      </c>
      <c r="L1134" t="e">
        <f>VLOOKUP(E1134,PFI!A:B,2,0)</f>
        <v>#N/A</v>
      </c>
    </row>
    <row r="1135" spans="1:12" hidden="1">
      <c r="A1135" s="18" t="s">
        <v>1548</v>
      </c>
      <c r="B1135" s="18" t="s">
        <v>323</v>
      </c>
      <c r="C1135" s="18" t="s">
        <v>813</v>
      </c>
      <c r="D1135" s="18" t="s">
        <v>18</v>
      </c>
      <c r="E1135" s="18" t="s">
        <v>1368</v>
      </c>
      <c r="F1135" s="19">
        <v>0</v>
      </c>
      <c r="G1135" s="19">
        <v>0</v>
      </c>
      <c r="H1135" s="19">
        <v>0</v>
      </c>
      <c r="I1135" s="19">
        <v>0</v>
      </c>
      <c r="J1135" s="19">
        <v>-33110</v>
      </c>
      <c r="K1135" s="19">
        <v>0</v>
      </c>
      <c r="L1135" t="e">
        <f>VLOOKUP(E1135,PFI!A:B,2,0)</f>
        <v>#N/A</v>
      </c>
    </row>
    <row r="1136" spans="1:12" hidden="1">
      <c r="A1136" s="18" t="s">
        <v>1548</v>
      </c>
      <c r="B1136" s="18" t="s">
        <v>323</v>
      </c>
      <c r="C1136" s="18" t="s">
        <v>813</v>
      </c>
      <c r="D1136" s="18" t="s">
        <v>18</v>
      </c>
      <c r="E1136" s="18" t="s">
        <v>1369</v>
      </c>
      <c r="F1136" s="19">
        <v>0</v>
      </c>
      <c r="G1136" s="19">
        <v>0</v>
      </c>
      <c r="H1136" s="19">
        <v>0</v>
      </c>
      <c r="I1136" s="19">
        <v>0</v>
      </c>
      <c r="J1136" s="19">
        <v>-6020</v>
      </c>
      <c r="K1136" s="19">
        <v>0</v>
      </c>
      <c r="L1136" t="e">
        <f>VLOOKUP(E1136,PFI!A:B,2,0)</f>
        <v>#N/A</v>
      </c>
    </row>
    <row r="1137" spans="1:12" hidden="1">
      <c r="A1137" s="18" t="s">
        <v>1548</v>
      </c>
      <c r="B1137" s="18" t="s">
        <v>323</v>
      </c>
      <c r="C1137" s="18" t="s">
        <v>813</v>
      </c>
      <c r="D1137" s="18" t="s">
        <v>18</v>
      </c>
      <c r="E1137" s="18" t="s">
        <v>1370</v>
      </c>
      <c r="F1137" s="19">
        <v>0</v>
      </c>
      <c r="G1137" s="19">
        <v>0</v>
      </c>
      <c r="H1137" s="19">
        <v>0</v>
      </c>
      <c r="I1137" s="19">
        <v>0</v>
      </c>
      <c r="J1137" s="19">
        <v>-22446</v>
      </c>
      <c r="K1137" s="19">
        <v>0</v>
      </c>
      <c r="L1137" t="e">
        <f>VLOOKUP(E1137,PFI!A:B,2,0)</f>
        <v>#N/A</v>
      </c>
    </row>
    <row r="1138" spans="1:12" hidden="1">
      <c r="A1138" s="18" t="s">
        <v>1548</v>
      </c>
      <c r="B1138" s="18" t="s">
        <v>323</v>
      </c>
      <c r="C1138" s="18" t="s">
        <v>813</v>
      </c>
      <c r="D1138" s="18" t="s">
        <v>18</v>
      </c>
      <c r="E1138" s="18" t="s">
        <v>1371</v>
      </c>
      <c r="F1138" s="19">
        <v>0</v>
      </c>
      <c r="G1138" s="19">
        <v>0</v>
      </c>
      <c r="H1138" s="19">
        <v>0</v>
      </c>
      <c r="I1138" s="19">
        <v>0</v>
      </c>
      <c r="J1138" s="19">
        <v>-5160</v>
      </c>
      <c r="K1138" s="19">
        <v>0</v>
      </c>
      <c r="L1138" t="e">
        <f>VLOOKUP(E1138,PFI!A:B,2,0)</f>
        <v>#N/A</v>
      </c>
    </row>
    <row r="1139" spans="1:12" hidden="1">
      <c r="A1139" s="18" t="s">
        <v>1548</v>
      </c>
      <c r="B1139" s="18" t="s">
        <v>323</v>
      </c>
      <c r="C1139" s="18" t="s">
        <v>813</v>
      </c>
      <c r="D1139" s="18" t="s">
        <v>18</v>
      </c>
      <c r="E1139" s="18" t="s">
        <v>1372</v>
      </c>
      <c r="F1139" s="19">
        <v>0</v>
      </c>
      <c r="G1139" s="19">
        <v>0</v>
      </c>
      <c r="H1139" s="19">
        <v>0</v>
      </c>
      <c r="I1139" s="19">
        <v>0</v>
      </c>
      <c r="J1139" s="19">
        <v>-860</v>
      </c>
      <c r="K1139" s="19">
        <v>0</v>
      </c>
      <c r="L1139" t="e">
        <f>VLOOKUP(E1139,PFI!A:B,2,0)</f>
        <v>#N/A</v>
      </c>
    </row>
    <row r="1140" spans="1:12" hidden="1">
      <c r="A1140" s="18" t="s">
        <v>1548</v>
      </c>
      <c r="B1140" s="18" t="s">
        <v>323</v>
      </c>
      <c r="C1140" s="18" t="s">
        <v>813</v>
      </c>
      <c r="D1140" s="18" t="s">
        <v>18</v>
      </c>
      <c r="E1140" s="18" t="s">
        <v>1373</v>
      </c>
      <c r="F1140" s="19">
        <v>0</v>
      </c>
      <c r="G1140" s="19">
        <v>0</v>
      </c>
      <c r="H1140" s="19">
        <v>0</v>
      </c>
      <c r="I1140" s="19">
        <v>0</v>
      </c>
      <c r="J1140" s="19">
        <v>-6020</v>
      </c>
      <c r="K1140" s="19">
        <v>0</v>
      </c>
      <c r="L1140" t="e">
        <f>VLOOKUP(E1140,PFI!A:B,2,0)</f>
        <v>#N/A</v>
      </c>
    </row>
    <row r="1141" spans="1:12" hidden="1">
      <c r="A1141" s="18" t="s">
        <v>1548</v>
      </c>
      <c r="B1141" s="18" t="s">
        <v>323</v>
      </c>
      <c r="C1141" s="18" t="s">
        <v>813</v>
      </c>
      <c r="D1141" s="18" t="s">
        <v>18</v>
      </c>
      <c r="E1141" s="18" t="s">
        <v>1374</v>
      </c>
      <c r="F1141" s="19">
        <v>0</v>
      </c>
      <c r="G1141" s="19">
        <v>0</v>
      </c>
      <c r="H1141" s="19">
        <v>0</v>
      </c>
      <c r="I1141" s="19">
        <v>0</v>
      </c>
      <c r="J1141" s="19">
        <v>-6622</v>
      </c>
      <c r="K1141" s="19">
        <v>0</v>
      </c>
      <c r="L1141" t="e">
        <f>VLOOKUP(E1141,PFI!A:B,2,0)</f>
        <v>#N/A</v>
      </c>
    </row>
    <row r="1142" spans="1:12" hidden="1">
      <c r="A1142" s="18" t="s">
        <v>1548</v>
      </c>
      <c r="B1142" s="18" t="s">
        <v>323</v>
      </c>
      <c r="C1142" s="18" t="s">
        <v>813</v>
      </c>
      <c r="D1142" s="18" t="s">
        <v>18</v>
      </c>
      <c r="E1142" s="18" t="s">
        <v>1375</v>
      </c>
      <c r="F1142" s="19">
        <v>0</v>
      </c>
      <c r="G1142" s="19">
        <v>0</v>
      </c>
      <c r="H1142" s="19">
        <v>0</v>
      </c>
      <c r="I1142" s="19">
        <v>0</v>
      </c>
      <c r="J1142" s="19">
        <v>-4988</v>
      </c>
      <c r="K1142" s="19">
        <v>0</v>
      </c>
      <c r="L1142" t="e">
        <f>VLOOKUP(E1142,PFI!A:B,2,0)</f>
        <v>#N/A</v>
      </c>
    </row>
    <row r="1143" spans="1:12" hidden="1">
      <c r="A1143" s="18" t="s">
        <v>1548</v>
      </c>
      <c r="B1143" s="18" t="s">
        <v>323</v>
      </c>
      <c r="C1143" s="18" t="s">
        <v>813</v>
      </c>
      <c r="D1143" s="18" t="s">
        <v>18</v>
      </c>
      <c r="E1143" s="18" t="s">
        <v>1376</v>
      </c>
      <c r="F1143" s="19">
        <v>0</v>
      </c>
      <c r="G1143" s="19">
        <v>0</v>
      </c>
      <c r="H1143" s="19">
        <v>0</v>
      </c>
      <c r="I1143" s="19">
        <v>0</v>
      </c>
      <c r="J1143" s="19">
        <v>-12040</v>
      </c>
      <c r="K1143" s="19">
        <v>0</v>
      </c>
      <c r="L1143" t="e">
        <f>VLOOKUP(E1143,PFI!A:B,2,0)</f>
        <v>#N/A</v>
      </c>
    </row>
    <row r="1144" spans="1:12" hidden="1">
      <c r="A1144" s="18" t="s">
        <v>1548</v>
      </c>
      <c r="B1144" s="18" t="s">
        <v>323</v>
      </c>
      <c r="C1144" s="18" t="s">
        <v>813</v>
      </c>
      <c r="D1144" s="18" t="s">
        <v>18</v>
      </c>
      <c r="E1144" s="18" t="s">
        <v>1377</v>
      </c>
      <c r="F1144" s="19">
        <v>0</v>
      </c>
      <c r="G1144" s="19">
        <v>0</v>
      </c>
      <c r="H1144" s="19">
        <v>0</v>
      </c>
      <c r="I1144" s="19">
        <v>0</v>
      </c>
      <c r="J1144" s="19">
        <v>-3010</v>
      </c>
      <c r="K1144" s="19">
        <v>0</v>
      </c>
      <c r="L1144" t="e">
        <f>VLOOKUP(E1144,PFI!A:B,2,0)</f>
        <v>#N/A</v>
      </c>
    </row>
    <row r="1145" spans="1:12" hidden="1">
      <c r="A1145" s="18" t="s">
        <v>1556</v>
      </c>
      <c r="B1145" s="18" t="s">
        <v>323</v>
      </c>
      <c r="C1145" s="18" t="s">
        <v>813</v>
      </c>
      <c r="D1145" s="18" t="s">
        <v>18</v>
      </c>
      <c r="E1145" s="18" t="s">
        <v>1379</v>
      </c>
      <c r="F1145" s="19">
        <v>0</v>
      </c>
      <c r="G1145" s="19">
        <v>0</v>
      </c>
      <c r="H1145" s="19">
        <v>0</v>
      </c>
      <c r="I1145" s="19">
        <v>0</v>
      </c>
      <c r="J1145" s="19">
        <v>-5160</v>
      </c>
      <c r="K1145" s="19">
        <v>0</v>
      </c>
      <c r="L1145" t="e">
        <f>VLOOKUP(E1145,PFI!A:B,2,0)</f>
        <v>#N/A</v>
      </c>
    </row>
    <row r="1146" spans="1:12" hidden="1">
      <c r="A1146" s="18" t="s">
        <v>1556</v>
      </c>
      <c r="B1146" s="18" t="s">
        <v>323</v>
      </c>
      <c r="C1146" s="18" t="s">
        <v>813</v>
      </c>
      <c r="D1146" s="18" t="s">
        <v>18</v>
      </c>
      <c r="E1146" s="18" t="s">
        <v>1380</v>
      </c>
      <c r="F1146" s="19">
        <v>0</v>
      </c>
      <c r="G1146" s="19">
        <v>0</v>
      </c>
      <c r="H1146" s="19">
        <v>0</v>
      </c>
      <c r="I1146" s="19">
        <v>0</v>
      </c>
      <c r="J1146" s="19">
        <v>-2580</v>
      </c>
      <c r="K1146" s="19">
        <v>0</v>
      </c>
      <c r="L1146" t="e">
        <f>VLOOKUP(E1146,PFI!A:B,2,0)</f>
        <v>#N/A</v>
      </c>
    </row>
    <row r="1147" spans="1:12" hidden="1">
      <c r="A1147" s="18" t="s">
        <v>1556</v>
      </c>
      <c r="B1147" s="18" t="s">
        <v>323</v>
      </c>
      <c r="C1147" s="18" t="s">
        <v>813</v>
      </c>
      <c r="D1147" s="18" t="s">
        <v>18</v>
      </c>
      <c r="E1147" s="18" t="s">
        <v>1381</v>
      </c>
      <c r="F1147" s="19">
        <v>0</v>
      </c>
      <c r="G1147" s="19">
        <v>0</v>
      </c>
      <c r="H1147" s="19">
        <v>0</v>
      </c>
      <c r="I1147" s="19">
        <v>0</v>
      </c>
      <c r="J1147" s="19">
        <v>-860</v>
      </c>
      <c r="K1147" s="19">
        <v>0</v>
      </c>
      <c r="L1147" t="e">
        <f>VLOOKUP(E1147,PFI!A:B,2,0)</f>
        <v>#N/A</v>
      </c>
    </row>
    <row r="1148" spans="1:12" hidden="1">
      <c r="A1148" s="18" t="s">
        <v>1556</v>
      </c>
      <c r="B1148" s="18" t="s">
        <v>323</v>
      </c>
      <c r="C1148" s="18" t="s">
        <v>813</v>
      </c>
      <c r="D1148" s="18" t="s">
        <v>18</v>
      </c>
      <c r="E1148" s="18" t="s">
        <v>1382</v>
      </c>
      <c r="F1148" s="19">
        <v>0</v>
      </c>
      <c r="G1148" s="19">
        <v>0</v>
      </c>
      <c r="H1148" s="19">
        <v>0</v>
      </c>
      <c r="I1148" s="19">
        <v>0</v>
      </c>
      <c r="J1148" s="19">
        <v>-5160</v>
      </c>
      <c r="K1148" s="19">
        <v>0</v>
      </c>
      <c r="L1148" t="e">
        <f>VLOOKUP(E1148,PFI!A:B,2,0)</f>
        <v>#N/A</v>
      </c>
    </row>
    <row r="1149" spans="1:12" hidden="1">
      <c r="A1149" s="18" t="s">
        <v>1556</v>
      </c>
      <c r="B1149" s="18" t="s">
        <v>323</v>
      </c>
      <c r="C1149" s="18" t="s">
        <v>813</v>
      </c>
      <c r="D1149" s="18" t="s">
        <v>18</v>
      </c>
      <c r="E1149" s="18" t="s">
        <v>1383</v>
      </c>
      <c r="F1149" s="19">
        <v>0</v>
      </c>
      <c r="G1149" s="19">
        <v>0</v>
      </c>
      <c r="H1149" s="19">
        <v>0</v>
      </c>
      <c r="I1149" s="19">
        <v>0</v>
      </c>
      <c r="J1149" s="19">
        <v>-860</v>
      </c>
      <c r="K1149" s="19">
        <v>0</v>
      </c>
      <c r="L1149" t="e">
        <f>VLOOKUP(E1149,PFI!A:B,2,0)</f>
        <v>#N/A</v>
      </c>
    </row>
    <row r="1150" spans="1:12" hidden="1">
      <c r="A1150" s="18" t="s">
        <v>1567</v>
      </c>
      <c r="B1150" s="18" t="s">
        <v>323</v>
      </c>
      <c r="C1150" s="18" t="s">
        <v>813</v>
      </c>
      <c r="D1150" s="18" t="s">
        <v>18</v>
      </c>
      <c r="E1150" s="18" t="s">
        <v>1385</v>
      </c>
      <c r="F1150" s="19">
        <v>0</v>
      </c>
      <c r="G1150" s="19">
        <v>0</v>
      </c>
      <c r="H1150" s="19">
        <v>0</v>
      </c>
      <c r="I1150" s="19">
        <v>0</v>
      </c>
      <c r="J1150" s="19">
        <v>-473</v>
      </c>
      <c r="K1150" s="19">
        <v>0</v>
      </c>
      <c r="L1150" t="e">
        <f>VLOOKUP(E1150,PFI!A:B,2,0)</f>
        <v>#N/A</v>
      </c>
    </row>
    <row r="1151" spans="1:12" hidden="1">
      <c r="A1151" s="18" t="s">
        <v>1567</v>
      </c>
      <c r="B1151" s="18" t="s">
        <v>323</v>
      </c>
      <c r="C1151" s="18" t="s">
        <v>813</v>
      </c>
      <c r="D1151" s="18" t="s">
        <v>18</v>
      </c>
      <c r="E1151" s="18" t="s">
        <v>1386</v>
      </c>
      <c r="F1151" s="19">
        <v>0</v>
      </c>
      <c r="G1151" s="19">
        <v>0</v>
      </c>
      <c r="H1151" s="19">
        <v>0</v>
      </c>
      <c r="I1151" s="19">
        <v>0</v>
      </c>
      <c r="J1151" s="19">
        <v>-10320</v>
      </c>
      <c r="K1151" s="19">
        <v>0</v>
      </c>
      <c r="L1151" t="e">
        <f>VLOOKUP(E1151,PFI!A:B,2,0)</f>
        <v>#N/A</v>
      </c>
    </row>
    <row r="1152" spans="1:12" hidden="1">
      <c r="A1152" s="18" t="s">
        <v>1567</v>
      </c>
      <c r="B1152" s="18" t="s">
        <v>323</v>
      </c>
      <c r="C1152" s="18" t="s">
        <v>813</v>
      </c>
      <c r="D1152" s="18" t="s">
        <v>18</v>
      </c>
      <c r="E1152" s="18" t="s">
        <v>1387</v>
      </c>
      <c r="F1152" s="19">
        <v>0</v>
      </c>
      <c r="G1152" s="19">
        <v>0</v>
      </c>
      <c r="H1152" s="19">
        <v>0</v>
      </c>
      <c r="I1152" s="19">
        <v>0</v>
      </c>
      <c r="J1152" s="19">
        <v>-1720</v>
      </c>
      <c r="K1152" s="19">
        <v>0</v>
      </c>
      <c r="L1152" t="e">
        <f>VLOOKUP(E1152,PFI!A:B,2,0)</f>
        <v>#N/A</v>
      </c>
    </row>
    <row r="1153" spans="1:12" hidden="1">
      <c r="A1153" s="18" t="s">
        <v>1567</v>
      </c>
      <c r="B1153" s="18" t="s">
        <v>323</v>
      </c>
      <c r="C1153" s="18" t="s">
        <v>813</v>
      </c>
      <c r="D1153" s="18" t="s">
        <v>18</v>
      </c>
      <c r="E1153" s="18" t="s">
        <v>1388</v>
      </c>
      <c r="F1153" s="19">
        <v>0</v>
      </c>
      <c r="G1153" s="19">
        <v>0</v>
      </c>
      <c r="H1153" s="19">
        <v>0</v>
      </c>
      <c r="I1153" s="19">
        <v>0</v>
      </c>
      <c r="J1153" s="19">
        <v>-860</v>
      </c>
      <c r="K1153" s="19">
        <v>0</v>
      </c>
      <c r="L1153" t="e">
        <f>VLOOKUP(E1153,PFI!A:B,2,0)</f>
        <v>#N/A</v>
      </c>
    </row>
    <row r="1154" spans="1:12" hidden="1">
      <c r="A1154" s="18" t="s">
        <v>1567</v>
      </c>
      <c r="B1154" s="18" t="s">
        <v>323</v>
      </c>
      <c r="C1154" s="18" t="s">
        <v>813</v>
      </c>
      <c r="D1154" s="18" t="s">
        <v>18</v>
      </c>
      <c r="E1154" s="18" t="s">
        <v>1389</v>
      </c>
      <c r="F1154" s="19">
        <v>0</v>
      </c>
      <c r="G1154" s="19">
        <v>0</v>
      </c>
      <c r="H1154" s="19">
        <v>0</v>
      </c>
      <c r="I1154" s="19">
        <v>0</v>
      </c>
      <c r="J1154" s="19">
        <v>-860</v>
      </c>
      <c r="K1154" s="19">
        <v>0</v>
      </c>
      <c r="L1154" t="e">
        <f>VLOOKUP(E1154,PFI!A:B,2,0)</f>
        <v>#N/A</v>
      </c>
    </row>
    <row r="1155" spans="1:12" hidden="1">
      <c r="A1155" s="18" t="s">
        <v>1567</v>
      </c>
      <c r="B1155" s="18" t="s">
        <v>323</v>
      </c>
      <c r="C1155" s="18" t="s">
        <v>813</v>
      </c>
      <c r="D1155" s="18" t="s">
        <v>18</v>
      </c>
      <c r="E1155" s="18" t="s">
        <v>1390</v>
      </c>
      <c r="F1155" s="19">
        <v>0</v>
      </c>
      <c r="G1155" s="19">
        <v>0</v>
      </c>
      <c r="H1155" s="19">
        <v>0</v>
      </c>
      <c r="I1155" s="19">
        <v>0</v>
      </c>
      <c r="J1155" s="19">
        <v>-6020</v>
      </c>
      <c r="K1155" s="19">
        <v>0</v>
      </c>
      <c r="L1155" t="e">
        <f>VLOOKUP(E1155,PFI!A:B,2,0)</f>
        <v>#N/A</v>
      </c>
    </row>
    <row r="1156" spans="1:12" hidden="1">
      <c r="A1156" s="18" t="s">
        <v>1567</v>
      </c>
      <c r="B1156" s="18" t="s">
        <v>323</v>
      </c>
      <c r="C1156" s="18" t="s">
        <v>813</v>
      </c>
      <c r="D1156" s="18" t="s">
        <v>18</v>
      </c>
      <c r="E1156" s="18" t="s">
        <v>1391</v>
      </c>
      <c r="F1156" s="19">
        <v>0</v>
      </c>
      <c r="G1156" s="19">
        <v>0</v>
      </c>
      <c r="H1156" s="19">
        <v>0</v>
      </c>
      <c r="I1156" s="19">
        <v>0</v>
      </c>
      <c r="J1156" s="19">
        <v>-2408</v>
      </c>
      <c r="K1156" s="19">
        <v>0</v>
      </c>
      <c r="L1156" t="e">
        <f>VLOOKUP(E1156,PFI!A:B,2,0)</f>
        <v>#N/A</v>
      </c>
    </row>
    <row r="1157" spans="1:12" hidden="1">
      <c r="A1157" s="18" t="s">
        <v>1567</v>
      </c>
      <c r="B1157" s="18" t="s">
        <v>323</v>
      </c>
      <c r="C1157" s="18" t="s">
        <v>813</v>
      </c>
      <c r="D1157" s="18" t="s">
        <v>18</v>
      </c>
      <c r="E1157" s="18" t="s">
        <v>1392</v>
      </c>
      <c r="F1157" s="19">
        <v>0</v>
      </c>
      <c r="G1157" s="19">
        <v>0</v>
      </c>
      <c r="H1157" s="19">
        <v>0</v>
      </c>
      <c r="I1157" s="19">
        <v>0</v>
      </c>
      <c r="J1157" s="19">
        <v>-1548</v>
      </c>
      <c r="K1157" s="19">
        <v>0</v>
      </c>
      <c r="L1157" t="e">
        <f>VLOOKUP(E1157,PFI!A:B,2,0)</f>
        <v>#N/A</v>
      </c>
    </row>
    <row r="1158" spans="1:12" hidden="1">
      <c r="A1158" s="18" t="s">
        <v>1567</v>
      </c>
      <c r="B1158" s="18" t="s">
        <v>323</v>
      </c>
      <c r="C1158" s="18" t="s">
        <v>813</v>
      </c>
      <c r="D1158" s="18" t="s">
        <v>18</v>
      </c>
      <c r="E1158" s="18" t="s">
        <v>1393</v>
      </c>
      <c r="F1158" s="19">
        <v>0</v>
      </c>
      <c r="G1158" s="19">
        <v>0</v>
      </c>
      <c r="H1158" s="19">
        <v>0</v>
      </c>
      <c r="I1158" s="19">
        <v>0</v>
      </c>
      <c r="J1158" s="19">
        <v>-602</v>
      </c>
      <c r="K1158" s="19">
        <v>0</v>
      </c>
      <c r="L1158" t="e">
        <f>VLOOKUP(E1158,PFI!A:B,2,0)</f>
        <v>#N/A</v>
      </c>
    </row>
    <row r="1159" spans="1:12" hidden="1">
      <c r="A1159" s="18" t="s">
        <v>1567</v>
      </c>
      <c r="B1159" s="18" t="s">
        <v>323</v>
      </c>
      <c r="C1159" s="18" t="s">
        <v>813</v>
      </c>
      <c r="D1159" s="18" t="s">
        <v>18</v>
      </c>
      <c r="E1159" s="18" t="s">
        <v>1394</v>
      </c>
      <c r="F1159" s="19">
        <v>0</v>
      </c>
      <c r="G1159" s="19">
        <v>0</v>
      </c>
      <c r="H1159" s="19">
        <v>0</v>
      </c>
      <c r="I1159" s="19">
        <v>0</v>
      </c>
      <c r="J1159" s="19">
        <v>-5590</v>
      </c>
      <c r="K1159" s="19">
        <v>0</v>
      </c>
      <c r="L1159" t="e">
        <f>VLOOKUP(E1159,PFI!A:B,2,0)</f>
        <v>#N/A</v>
      </c>
    </row>
    <row r="1160" spans="1:12" hidden="1">
      <c r="A1160" s="18" t="s">
        <v>1586</v>
      </c>
      <c r="B1160" s="18" t="s">
        <v>323</v>
      </c>
      <c r="C1160" s="18" t="s">
        <v>813</v>
      </c>
      <c r="D1160" s="18" t="s">
        <v>18</v>
      </c>
      <c r="E1160" s="18" t="s">
        <v>1396</v>
      </c>
      <c r="F1160" s="19">
        <v>0</v>
      </c>
      <c r="G1160" s="19">
        <v>0</v>
      </c>
      <c r="H1160" s="19">
        <v>0</v>
      </c>
      <c r="I1160" s="19">
        <v>0</v>
      </c>
      <c r="J1160" s="19">
        <v>-860</v>
      </c>
      <c r="K1160" s="19">
        <v>0</v>
      </c>
      <c r="L1160" t="e">
        <f>VLOOKUP(E1160,PFI!A:B,2,0)</f>
        <v>#N/A</v>
      </c>
    </row>
    <row r="1161" spans="1:12" hidden="1">
      <c r="A1161" s="18" t="s">
        <v>1596</v>
      </c>
      <c r="B1161" s="18" t="s">
        <v>323</v>
      </c>
      <c r="C1161" s="18" t="s">
        <v>813</v>
      </c>
      <c r="D1161" s="18" t="s">
        <v>18</v>
      </c>
      <c r="E1161" s="18" t="s">
        <v>1397</v>
      </c>
      <c r="F1161" s="19">
        <v>0</v>
      </c>
      <c r="G1161" s="19">
        <v>0</v>
      </c>
      <c r="H1161" s="19">
        <v>0</v>
      </c>
      <c r="I1161" s="19">
        <v>0</v>
      </c>
      <c r="J1161" s="19">
        <v>-5160</v>
      </c>
      <c r="K1161" s="19">
        <v>0</v>
      </c>
      <c r="L1161" t="e">
        <f>VLOOKUP(E1161,PFI!A:B,2,0)</f>
        <v>#N/A</v>
      </c>
    </row>
    <row r="1162" spans="1:12" hidden="1">
      <c r="A1162" s="18" t="s">
        <v>1596</v>
      </c>
      <c r="B1162" s="18" t="s">
        <v>323</v>
      </c>
      <c r="C1162" s="18" t="s">
        <v>813</v>
      </c>
      <c r="D1162" s="18" t="s">
        <v>18</v>
      </c>
      <c r="E1162" s="18" t="s">
        <v>1398</v>
      </c>
      <c r="F1162" s="19">
        <v>0</v>
      </c>
      <c r="G1162" s="19">
        <v>0</v>
      </c>
      <c r="H1162" s="19">
        <v>0</v>
      </c>
      <c r="I1162" s="19">
        <v>0</v>
      </c>
      <c r="J1162" s="19">
        <v>-6192</v>
      </c>
      <c r="K1162" s="19">
        <v>0</v>
      </c>
      <c r="L1162" t="e">
        <f>VLOOKUP(E1162,PFI!A:B,2,0)</f>
        <v>#N/A</v>
      </c>
    </row>
    <row r="1163" spans="1:12" hidden="1">
      <c r="A1163" s="18" t="s">
        <v>1433</v>
      </c>
      <c r="B1163" s="18" t="s">
        <v>323</v>
      </c>
      <c r="C1163" s="18" t="s">
        <v>813</v>
      </c>
      <c r="D1163" s="18" t="s">
        <v>18</v>
      </c>
      <c r="E1163" s="18" t="s">
        <v>1435</v>
      </c>
      <c r="F1163" s="19">
        <v>0</v>
      </c>
      <c r="G1163" s="19">
        <v>0</v>
      </c>
      <c r="H1163" s="19">
        <v>0</v>
      </c>
      <c r="I1163" s="19">
        <v>0</v>
      </c>
      <c r="J1163" s="19">
        <v>-40066</v>
      </c>
      <c r="K1163" s="19">
        <v>0</v>
      </c>
      <c r="L1163" t="e">
        <f>VLOOKUP(E1163,PFI!A:B,2,0)</f>
        <v>#N/A</v>
      </c>
    </row>
    <row r="1164" spans="1:12" hidden="1">
      <c r="A1164" s="18" t="s">
        <v>1433</v>
      </c>
      <c r="B1164" s="18" t="s">
        <v>323</v>
      </c>
      <c r="C1164" s="18" t="s">
        <v>813</v>
      </c>
      <c r="D1164" s="18" t="s">
        <v>18</v>
      </c>
      <c r="E1164" s="18" t="s">
        <v>1436</v>
      </c>
      <c r="F1164" s="19">
        <v>0</v>
      </c>
      <c r="G1164" s="19">
        <v>0</v>
      </c>
      <c r="H1164" s="19">
        <v>0</v>
      </c>
      <c r="I1164" s="19">
        <v>0</v>
      </c>
      <c r="J1164" s="19">
        <v>-3010</v>
      </c>
      <c r="K1164" s="19">
        <v>0</v>
      </c>
      <c r="L1164" t="e">
        <f>VLOOKUP(E1164,PFI!A:B,2,0)</f>
        <v>#N/A</v>
      </c>
    </row>
    <row r="1165" spans="1:12" hidden="1">
      <c r="A1165" s="18" t="s">
        <v>1433</v>
      </c>
      <c r="B1165" s="18" t="s">
        <v>323</v>
      </c>
      <c r="C1165" s="18" t="s">
        <v>813</v>
      </c>
      <c r="D1165" s="18" t="s">
        <v>18</v>
      </c>
      <c r="E1165" s="18" t="s">
        <v>1437</v>
      </c>
      <c r="F1165" s="19">
        <v>0</v>
      </c>
      <c r="G1165" s="19">
        <v>0</v>
      </c>
      <c r="H1165" s="19">
        <v>0</v>
      </c>
      <c r="I1165" s="19">
        <v>0</v>
      </c>
      <c r="J1165" s="19">
        <v>-3010</v>
      </c>
      <c r="K1165" s="19">
        <v>0</v>
      </c>
      <c r="L1165" t="e">
        <f>VLOOKUP(E1165,PFI!A:B,2,0)</f>
        <v>#N/A</v>
      </c>
    </row>
    <row r="1166" spans="1:12" hidden="1">
      <c r="A1166" s="18" t="s">
        <v>1433</v>
      </c>
      <c r="B1166" s="18" t="s">
        <v>323</v>
      </c>
      <c r="C1166" s="18" t="s">
        <v>813</v>
      </c>
      <c r="D1166" s="18" t="s">
        <v>18</v>
      </c>
      <c r="E1166" s="18" t="s">
        <v>1438</v>
      </c>
      <c r="F1166" s="19">
        <v>0</v>
      </c>
      <c r="G1166" s="19">
        <v>0</v>
      </c>
      <c r="H1166" s="19">
        <v>0</v>
      </c>
      <c r="I1166" s="19">
        <v>0</v>
      </c>
      <c r="J1166" s="19">
        <v>-45150</v>
      </c>
      <c r="K1166" s="19">
        <v>0</v>
      </c>
      <c r="L1166" t="e">
        <f>VLOOKUP(E1166,PFI!A:B,2,0)</f>
        <v>#N/A</v>
      </c>
    </row>
    <row r="1167" spans="1:12" hidden="1">
      <c r="A1167" s="18" t="s">
        <v>1433</v>
      </c>
      <c r="B1167" s="18" t="s">
        <v>323</v>
      </c>
      <c r="C1167" s="18" t="s">
        <v>813</v>
      </c>
      <c r="D1167" s="18" t="s">
        <v>18</v>
      </c>
      <c r="E1167" s="18" t="s">
        <v>1439</v>
      </c>
      <c r="F1167" s="19">
        <v>0</v>
      </c>
      <c r="G1167" s="19">
        <v>0</v>
      </c>
      <c r="H1167" s="19">
        <v>0</v>
      </c>
      <c r="I1167" s="19">
        <v>0</v>
      </c>
      <c r="J1167" s="19">
        <v>-12040</v>
      </c>
      <c r="K1167" s="19">
        <v>0</v>
      </c>
      <c r="L1167" t="e">
        <f>VLOOKUP(E1167,PFI!A:B,2,0)</f>
        <v>#N/A</v>
      </c>
    </row>
    <row r="1168" spans="1:12" hidden="1">
      <c r="A1168" s="18" t="s">
        <v>1433</v>
      </c>
      <c r="B1168" s="18" t="s">
        <v>323</v>
      </c>
      <c r="C1168" s="18" t="s">
        <v>813</v>
      </c>
      <c r="D1168" s="18" t="s">
        <v>18</v>
      </c>
      <c r="E1168" s="18" t="s">
        <v>1440</v>
      </c>
      <c r="F1168" s="19">
        <v>0</v>
      </c>
      <c r="G1168" s="19">
        <v>0</v>
      </c>
      <c r="H1168" s="19">
        <v>0</v>
      </c>
      <c r="I1168" s="19">
        <v>0</v>
      </c>
      <c r="J1168" s="19">
        <v>-8600</v>
      </c>
      <c r="K1168" s="19">
        <v>0</v>
      </c>
      <c r="L1168" t="e">
        <f>VLOOKUP(E1168,PFI!A:B,2,0)</f>
        <v>#N/A</v>
      </c>
    </row>
    <row r="1169" spans="1:12" hidden="1">
      <c r="A1169" s="18" t="s">
        <v>1433</v>
      </c>
      <c r="B1169" s="18" t="s">
        <v>323</v>
      </c>
      <c r="C1169" s="18" t="s">
        <v>813</v>
      </c>
      <c r="D1169" s="18" t="s">
        <v>18</v>
      </c>
      <c r="E1169" s="18" t="s">
        <v>1441</v>
      </c>
      <c r="F1169" s="19">
        <v>0</v>
      </c>
      <c r="G1169" s="19">
        <v>0</v>
      </c>
      <c r="H1169" s="19">
        <v>0</v>
      </c>
      <c r="I1169" s="19">
        <v>0</v>
      </c>
      <c r="J1169" s="19">
        <v>-3010</v>
      </c>
      <c r="K1169" s="19">
        <v>0</v>
      </c>
      <c r="L1169" t="e">
        <f>VLOOKUP(E1169,PFI!A:B,2,0)</f>
        <v>#N/A</v>
      </c>
    </row>
    <row r="1170" spans="1:12" hidden="1">
      <c r="A1170" s="18" t="s">
        <v>1433</v>
      </c>
      <c r="B1170" s="18" t="s">
        <v>323</v>
      </c>
      <c r="C1170" s="18" t="s">
        <v>813</v>
      </c>
      <c r="D1170" s="18" t="s">
        <v>18</v>
      </c>
      <c r="E1170" s="18" t="s">
        <v>1442</v>
      </c>
      <c r="F1170" s="19">
        <v>0</v>
      </c>
      <c r="G1170" s="19">
        <v>0</v>
      </c>
      <c r="H1170" s="19">
        <v>0</v>
      </c>
      <c r="I1170" s="19">
        <v>0</v>
      </c>
      <c r="J1170" s="19">
        <v>-3010</v>
      </c>
      <c r="K1170" s="19">
        <v>0</v>
      </c>
      <c r="L1170" t="e">
        <f>VLOOKUP(E1170,PFI!A:B,2,0)</f>
        <v>#N/A</v>
      </c>
    </row>
    <row r="1171" spans="1:12" hidden="1">
      <c r="A1171" s="18" t="s">
        <v>1433</v>
      </c>
      <c r="B1171" s="18" t="s">
        <v>323</v>
      </c>
      <c r="C1171" s="18" t="s">
        <v>813</v>
      </c>
      <c r="D1171" s="18" t="s">
        <v>18</v>
      </c>
      <c r="E1171" s="18" t="s">
        <v>1443</v>
      </c>
      <c r="F1171" s="19">
        <v>0</v>
      </c>
      <c r="G1171" s="19">
        <v>0</v>
      </c>
      <c r="H1171" s="19">
        <v>0</v>
      </c>
      <c r="I1171" s="19">
        <v>0</v>
      </c>
      <c r="J1171" s="19">
        <v>-3010</v>
      </c>
      <c r="K1171" s="19">
        <v>0</v>
      </c>
      <c r="L1171" t="e">
        <f>VLOOKUP(E1171,PFI!A:B,2,0)</f>
        <v>#N/A</v>
      </c>
    </row>
    <row r="1172" spans="1:12" hidden="1">
      <c r="A1172" s="18" t="s">
        <v>1433</v>
      </c>
      <c r="B1172" s="18" t="s">
        <v>323</v>
      </c>
      <c r="C1172" s="18" t="s">
        <v>813</v>
      </c>
      <c r="D1172" s="18" t="s">
        <v>18</v>
      </c>
      <c r="E1172" s="18" t="s">
        <v>1444</v>
      </c>
      <c r="F1172" s="19">
        <v>0</v>
      </c>
      <c r="G1172" s="19">
        <v>0</v>
      </c>
      <c r="H1172" s="19">
        <v>0</v>
      </c>
      <c r="I1172" s="19">
        <v>0</v>
      </c>
      <c r="J1172" s="19">
        <v>-5160</v>
      </c>
      <c r="K1172" s="19">
        <v>0</v>
      </c>
      <c r="L1172" t="e">
        <f>VLOOKUP(E1172,PFI!A:B,2,0)</f>
        <v>#N/A</v>
      </c>
    </row>
    <row r="1173" spans="1:12" hidden="1">
      <c r="A1173" s="18" t="s">
        <v>1631</v>
      </c>
      <c r="B1173" s="18" t="s">
        <v>323</v>
      </c>
      <c r="C1173" s="18" t="s">
        <v>813</v>
      </c>
      <c r="D1173" s="18" t="s">
        <v>18</v>
      </c>
      <c r="E1173" s="18" t="s">
        <v>1406</v>
      </c>
      <c r="F1173" s="19">
        <v>0</v>
      </c>
      <c r="G1173" s="19">
        <v>0</v>
      </c>
      <c r="H1173" s="19">
        <v>0</v>
      </c>
      <c r="I1173" s="19">
        <v>0</v>
      </c>
      <c r="J1173" s="19">
        <v>-1548</v>
      </c>
      <c r="K1173" s="19">
        <v>0</v>
      </c>
      <c r="L1173" t="e">
        <f>VLOOKUP(E1173,PFI!A:B,2,0)</f>
        <v>#N/A</v>
      </c>
    </row>
    <row r="1174" spans="1:12" hidden="1">
      <c r="A1174" s="18" t="s">
        <v>1631</v>
      </c>
      <c r="B1174" s="18" t="s">
        <v>323</v>
      </c>
      <c r="C1174" s="18" t="s">
        <v>813</v>
      </c>
      <c r="D1174" s="18" t="s">
        <v>18</v>
      </c>
      <c r="E1174" s="18" t="s">
        <v>1407</v>
      </c>
      <c r="F1174" s="19">
        <v>0</v>
      </c>
      <c r="G1174" s="19">
        <v>0</v>
      </c>
      <c r="H1174" s="19">
        <v>0</v>
      </c>
      <c r="I1174" s="19">
        <v>0</v>
      </c>
      <c r="J1174" s="19">
        <v>-155</v>
      </c>
      <c r="K1174" s="19">
        <v>0</v>
      </c>
      <c r="L1174" t="e">
        <f>VLOOKUP(E1174,PFI!A:B,2,0)</f>
        <v>#N/A</v>
      </c>
    </row>
    <row r="1175" spans="1:12" hidden="1">
      <c r="A1175" s="18" t="s">
        <v>1631</v>
      </c>
      <c r="B1175" s="18" t="s">
        <v>323</v>
      </c>
      <c r="C1175" s="18" t="s">
        <v>813</v>
      </c>
      <c r="D1175" s="18" t="s">
        <v>18</v>
      </c>
      <c r="E1175" s="18" t="s">
        <v>1408</v>
      </c>
      <c r="F1175" s="19">
        <v>0</v>
      </c>
      <c r="G1175" s="19">
        <v>0</v>
      </c>
      <c r="H1175" s="19">
        <v>0</v>
      </c>
      <c r="I1175" s="19">
        <v>0</v>
      </c>
      <c r="J1175" s="19">
        <v>-335</v>
      </c>
      <c r="K1175" s="19">
        <v>0</v>
      </c>
      <c r="L1175" t="e">
        <f>VLOOKUP(E1175,PFI!A:B,2,0)</f>
        <v>#N/A</v>
      </c>
    </row>
    <row r="1176" spans="1:12" hidden="1">
      <c r="A1176" s="18" t="s">
        <v>1631</v>
      </c>
      <c r="B1176" s="18" t="s">
        <v>323</v>
      </c>
      <c r="C1176" s="18" t="s">
        <v>813</v>
      </c>
      <c r="D1176" s="18" t="s">
        <v>18</v>
      </c>
      <c r="E1176" s="18" t="s">
        <v>1409</v>
      </c>
      <c r="F1176" s="19">
        <v>0</v>
      </c>
      <c r="G1176" s="19">
        <v>0</v>
      </c>
      <c r="H1176" s="19">
        <v>0</v>
      </c>
      <c r="I1176" s="19">
        <v>0</v>
      </c>
      <c r="J1176" s="19">
        <v>-3182</v>
      </c>
      <c r="K1176" s="19">
        <v>0</v>
      </c>
      <c r="L1176" t="e">
        <f>VLOOKUP(E1176,PFI!A:B,2,0)</f>
        <v>#N/A</v>
      </c>
    </row>
    <row r="1177" spans="1:12" hidden="1">
      <c r="A1177" s="18" t="s">
        <v>1641</v>
      </c>
      <c r="B1177" s="18" t="s">
        <v>323</v>
      </c>
      <c r="C1177" s="18" t="s">
        <v>813</v>
      </c>
      <c r="D1177" s="18" t="s">
        <v>18</v>
      </c>
      <c r="E1177" s="18" t="s">
        <v>1410</v>
      </c>
      <c r="F1177" s="19">
        <v>0</v>
      </c>
      <c r="G1177" s="19">
        <v>0</v>
      </c>
      <c r="H1177" s="19">
        <v>0</v>
      </c>
      <c r="I1177" s="19">
        <v>0</v>
      </c>
      <c r="J1177" s="19">
        <v>-1591</v>
      </c>
      <c r="K1177" s="19">
        <v>0</v>
      </c>
      <c r="L1177" t="e">
        <f>VLOOKUP(E1177,PFI!A:B,2,0)</f>
        <v>#N/A</v>
      </c>
    </row>
    <row r="1178" spans="1:12" hidden="1">
      <c r="A1178" s="18" t="s">
        <v>1641</v>
      </c>
      <c r="B1178" s="18" t="s">
        <v>323</v>
      </c>
      <c r="C1178" s="18" t="s">
        <v>813</v>
      </c>
      <c r="D1178" s="18" t="s">
        <v>18</v>
      </c>
      <c r="E1178" s="18" t="s">
        <v>1411</v>
      </c>
      <c r="F1178" s="19">
        <v>0</v>
      </c>
      <c r="G1178" s="19">
        <v>0</v>
      </c>
      <c r="H1178" s="19">
        <v>0</v>
      </c>
      <c r="I1178" s="19">
        <v>0</v>
      </c>
      <c r="J1178" s="19">
        <v>-3440</v>
      </c>
      <c r="K1178" s="19">
        <v>0</v>
      </c>
      <c r="L1178" t="e">
        <f>VLOOKUP(E1178,PFI!A:B,2,0)</f>
        <v>#N/A</v>
      </c>
    </row>
    <row r="1179" spans="1:12" hidden="1">
      <c r="A1179" s="18" t="s">
        <v>1641</v>
      </c>
      <c r="B1179" s="18" t="s">
        <v>323</v>
      </c>
      <c r="C1179" s="18" t="s">
        <v>813</v>
      </c>
      <c r="D1179" s="18" t="s">
        <v>18</v>
      </c>
      <c r="E1179" s="18" t="s">
        <v>1412</v>
      </c>
      <c r="F1179" s="19">
        <v>0</v>
      </c>
      <c r="G1179" s="19">
        <v>0</v>
      </c>
      <c r="H1179" s="19">
        <v>0</v>
      </c>
      <c r="I1179" s="19">
        <v>0</v>
      </c>
      <c r="J1179" s="19">
        <v>-860</v>
      </c>
      <c r="K1179" s="19">
        <v>0</v>
      </c>
      <c r="L1179" t="e">
        <f>VLOOKUP(E1179,PFI!A:B,2,0)</f>
        <v>#N/A</v>
      </c>
    </row>
    <row r="1180" spans="1:12" hidden="1">
      <c r="A1180" s="18" t="s">
        <v>1641</v>
      </c>
      <c r="B1180" s="18" t="s">
        <v>323</v>
      </c>
      <c r="C1180" s="18" t="s">
        <v>813</v>
      </c>
      <c r="D1180" s="18" t="s">
        <v>18</v>
      </c>
      <c r="E1180" s="18" t="s">
        <v>1413</v>
      </c>
      <c r="F1180" s="19">
        <v>0</v>
      </c>
      <c r="G1180" s="19">
        <v>0</v>
      </c>
      <c r="H1180" s="19">
        <v>0</v>
      </c>
      <c r="I1180" s="19">
        <v>0</v>
      </c>
      <c r="J1180" s="19">
        <v>-9684</v>
      </c>
      <c r="K1180" s="19">
        <v>0</v>
      </c>
      <c r="L1180" t="e">
        <f>VLOOKUP(E1180,PFI!A:B,2,0)</f>
        <v>#N/A</v>
      </c>
    </row>
    <row r="1181" spans="1:12" hidden="1">
      <c r="A1181" s="18" t="s">
        <v>1641</v>
      </c>
      <c r="B1181" s="18" t="s">
        <v>323</v>
      </c>
      <c r="C1181" s="18" t="s">
        <v>813</v>
      </c>
      <c r="D1181" s="18" t="s">
        <v>18</v>
      </c>
      <c r="E1181" s="18" t="s">
        <v>1414</v>
      </c>
      <c r="F1181" s="19">
        <v>0</v>
      </c>
      <c r="G1181" s="19">
        <v>0</v>
      </c>
      <c r="H1181" s="19">
        <v>0</v>
      </c>
      <c r="I1181" s="19">
        <v>0</v>
      </c>
      <c r="J1181" s="19">
        <v>-2580</v>
      </c>
      <c r="K1181" s="19">
        <v>0</v>
      </c>
      <c r="L1181" t="e">
        <f>VLOOKUP(E1181,PFI!A:B,2,0)</f>
        <v>#N/A</v>
      </c>
    </row>
    <row r="1182" spans="1:12" hidden="1">
      <c r="A1182" s="18" t="s">
        <v>1641</v>
      </c>
      <c r="B1182" s="18" t="s">
        <v>323</v>
      </c>
      <c r="C1182" s="18" t="s">
        <v>813</v>
      </c>
      <c r="D1182" s="18" t="s">
        <v>18</v>
      </c>
      <c r="E1182" s="18" t="s">
        <v>1415</v>
      </c>
      <c r="F1182" s="19">
        <v>0</v>
      </c>
      <c r="G1182" s="19">
        <v>0</v>
      </c>
      <c r="H1182" s="19">
        <v>0</v>
      </c>
      <c r="I1182" s="19">
        <v>0</v>
      </c>
      <c r="J1182" s="19">
        <v>-3440</v>
      </c>
      <c r="K1182" s="19">
        <v>0</v>
      </c>
      <c r="L1182" t="e">
        <f>VLOOKUP(E1182,PFI!A:B,2,0)</f>
        <v>#N/A</v>
      </c>
    </row>
    <row r="1183" spans="1:12" hidden="1">
      <c r="A1183" s="18" t="s">
        <v>1641</v>
      </c>
      <c r="B1183" s="18" t="s">
        <v>323</v>
      </c>
      <c r="C1183" s="18" t="s">
        <v>813</v>
      </c>
      <c r="D1183" s="18" t="s">
        <v>18</v>
      </c>
      <c r="E1183" s="18" t="s">
        <v>1416</v>
      </c>
      <c r="F1183" s="19">
        <v>0</v>
      </c>
      <c r="G1183" s="19">
        <v>0</v>
      </c>
      <c r="H1183" s="19">
        <v>0</v>
      </c>
      <c r="I1183" s="19">
        <v>0</v>
      </c>
      <c r="J1183" s="19">
        <v>-1278</v>
      </c>
      <c r="K1183" s="19">
        <v>0</v>
      </c>
      <c r="L1183" t="e">
        <f>VLOOKUP(E1183,PFI!A:B,2,0)</f>
        <v>#N/A</v>
      </c>
    </row>
    <row r="1184" spans="1:12" hidden="1">
      <c r="A1184" s="18" t="s">
        <v>1641</v>
      </c>
      <c r="B1184" s="18" t="s">
        <v>323</v>
      </c>
      <c r="C1184" s="18" t="s">
        <v>813</v>
      </c>
      <c r="D1184" s="18" t="s">
        <v>18</v>
      </c>
      <c r="E1184" s="18" t="s">
        <v>1417</v>
      </c>
      <c r="F1184" s="19">
        <v>0</v>
      </c>
      <c r="G1184" s="19">
        <v>0</v>
      </c>
      <c r="H1184" s="19">
        <v>0</v>
      </c>
      <c r="I1184" s="19">
        <v>0</v>
      </c>
      <c r="J1184" s="19">
        <v>-860</v>
      </c>
      <c r="K1184" s="19">
        <v>0</v>
      </c>
      <c r="L1184" t="e">
        <f>VLOOKUP(E1184,PFI!A:B,2,0)</f>
        <v>#N/A</v>
      </c>
    </row>
    <row r="1185" spans="1:12" hidden="1">
      <c r="A1185" s="18" t="s">
        <v>1641</v>
      </c>
      <c r="B1185" s="18" t="s">
        <v>323</v>
      </c>
      <c r="C1185" s="18" t="s">
        <v>813</v>
      </c>
      <c r="D1185" s="18" t="s">
        <v>18</v>
      </c>
      <c r="E1185" s="18" t="s">
        <v>1418</v>
      </c>
      <c r="F1185" s="19">
        <v>0</v>
      </c>
      <c r="G1185" s="19">
        <v>0</v>
      </c>
      <c r="H1185" s="19">
        <v>0</v>
      </c>
      <c r="I1185" s="19">
        <v>0</v>
      </c>
      <c r="J1185" s="19">
        <v>-12900</v>
      </c>
      <c r="K1185" s="19">
        <v>0</v>
      </c>
      <c r="L1185" t="e">
        <f>VLOOKUP(E1185,PFI!A:B,2,0)</f>
        <v>#N/A</v>
      </c>
    </row>
    <row r="1186" spans="1:12" hidden="1">
      <c r="A1186" s="18" t="s">
        <v>1659</v>
      </c>
      <c r="B1186" s="18" t="s">
        <v>323</v>
      </c>
      <c r="C1186" s="18" t="s">
        <v>813</v>
      </c>
      <c r="D1186" s="18" t="s">
        <v>18</v>
      </c>
      <c r="E1186" s="18" t="s">
        <v>1420</v>
      </c>
      <c r="F1186" s="19">
        <v>0</v>
      </c>
      <c r="G1186" s="19">
        <v>0</v>
      </c>
      <c r="H1186" s="19">
        <v>0</v>
      </c>
      <c r="I1186" s="19">
        <v>0</v>
      </c>
      <c r="J1186" s="19">
        <v>-6020</v>
      </c>
      <c r="K1186" s="19">
        <v>0</v>
      </c>
      <c r="L1186" t="e">
        <f>VLOOKUP(E1186,PFI!A:B,2,0)</f>
        <v>#N/A</v>
      </c>
    </row>
    <row r="1187" spans="1:12" hidden="1">
      <c r="A1187" s="18" t="s">
        <v>1627</v>
      </c>
      <c r="B1187" s="18" t="s">
        <v>323</v>
      </c>
      <c r="C1187" s="18" t="s">
        <v>813</v>
      </c>
      <c r="D1187" s="18" t="s">
        <v>18</v>
      </c>
      <c r="E1187" s="18" t="s">
        <v>18</v>
      </c>
      <c r="F1187" s="19">
        <v>0</v>
      </c>
      <c r="G1187" s="19">
        <v>0</v>
      </c>
      <c r="H1187" s="19">
        <v>0</v>
      </c>
      <c r="I1187" s="19">
        <v>0</v>
      </c>
      <c r="J1187" s="19">
        <v>-921626</v>
      </c>
      <c r="K1187" s="19">
        <v>0</v>
      </c>
      <c r="L1187" t="e">
        <f>VLOOKUP(E1187,PFI!A:B,2,0)</f>
        <v>#N/A</v>
      </c>
    </row>
    <row r="1188" spans="1:12" hidden="1">
      <c r="A1188" s="18" t="s">
        <v>1635</v>
      </c>
      <c r="B1188" s="18" t="s">
        <v>323</v>
      </c>
      <c r="C1188" s="18" t="s">
        <v>813</v>
      </c>
      <c r="D1188" s="18" t="s">
        <v>18</v>
      </c>
      <c r="E1188" s="18" t="s">
        <v>18</v>
      </c>
      <c r="F1188" s="19">
        <v>0</v>
      </c>
      <c r="G1188" s="19">
        <v>0</v>
      </c>
      <c r="H1188" s="19">
        <v>0</v>
      </c>
      <c r="I1188" s="19">
        <v>0</v>
      </c>
      <c r="J1188" s="19">
        <v>-1266691</v>
      </c>
      <c r="K1188" s="19">
        <v>0</v>
      </c>
      <c r="L1188" t="e">
        <f>VLOOKUP(E1188,PFI!A:B,2,0)</f>
        <v>#N/A</v>
      </c>
    </row>
    <row r="1189" spans="1:12" hidden="1">
      <c r="A1189" s="18" t="s">
        <v>1636</v>
      </c>
      <c r="B1189" s="18" t="s">
        <v>323</v>
      </c>
      <c r="C1189" s="18" t="s">
        <v>813</v>
      </c>
      <c r="D1189" s="18" t="s">
        <v>18</v>
      </c>
      <c r="E1189" s="18" t="s">
        <v>18</v>
      </c>
      <c r="F1189" s="19">
        <v>0</v>
      </c>
      <c r="G1189" s="19">
        <v>0</v>
      </c>
      <c r="H1189" s="19">
        <v>0</v>
      </c>
      <c r="I1189" s="19">
        <v>0</v>
      </c>
      <c r="J1189" s="19">
        <v>-386000</v>
      </c>
      <c r="K1189" s="19">
        <v>0</v>
      </c>
      <c r="L1189" t="e">
        <f>VLOOKUP(E1189,PFI!A:B,2,0)</f>
        <v>#N/A</v>
      </c>
    </row>
    <row r="1190" spans="1:12" hidden="1">
      <c r="A1190" s="18" t="s">
        <v>1657</v>
      </c>
      <c r="B1190" s="18" t="s">
        <v>323</v>
      </c>
      <c r="C1190" s="18" t="s">
        <v>813</v>
      </c>
      <c r="D1190" s="18" t="s">
        <v>18</v>
      </c>
      <c r="E1190" s="18" t="s">
        <v>18</v>
      </c>
      <c r="F1190" s="19">
        <v>0</v>
      </c>
      <c r="G1190" s="19">
        <v>0</v>
      </c>
      <c r="H1190" s="19">
        <v>0</v>
      </c>
      <c r="I1190" s="19">
        <v>0</v>
      </c>
      <c r="J1190" s="19">
        <v>-82500</v>
      </c>
      <c r="K1190" s="19">
        <v>0</v>
      </c>
      <c r="L1190" t="e">
        <f>VLOOKUP(E1190,PFI!A:B,2,0)</f>
        <v>#N/A</v>
      </c>
    </row>
    <row r="1191" spans="1:12" hidden="1">
      <c r="A1191" s="18" t="s">
        <v>1654</v>
      </c>
      <c r="B1191" s="18" t="s">
        <v>323</v>
      </c>
      <c r="C1191" s="18" t="s">
        <v>813</v>
      </c>
      <c r="D1191" s="18" t="s">
        <v>18</v>
      </c>
      <c r="E1191" s="18" t="s">
        <v>18</v>
      </c>
      <c r="F1191" s="19">
        <v>0</v>
      </c>
      <c r="G1191" s="19">
        <v>0</v>
      </c>
      <c r="H1191" s="19">
        <v>0</v>
      </c>
      <c r="I1191" s="19">
        <v>0</v>
      </c>
      <c r="J1191" s="19">
        <v>-243840</v>
      </c>
      <c r="K1191" s="19">
        <v>0</v>
      </c>
      <c r="L1191" t="e">
        <f>VLOOKUP(E1191,PFI!A:B,2,0)</f>
        <v>#N/A</v>
      </c>
    </row>
    <row r="1192" spans="1:12" hidden="1">
      <c r="A1192" s="18" t="s">
        <v>1658</v>
      </c>
      <c r="B1192" s="18" t="s">
        <v>323</v>
      </c>
      <c r="C1192" s="18" t="s">
        <v>813</v>
      </c>
      <c r="D1192" s="18" t="s">
        <v>18</v>
      </c>
      <c r="E1192" s="18" t="s">
        <v>18</v>
      </c>
      <c r="F1192" s="19">
        <v>0</v>
      </c>
      <c r="G1192" s="19">
        <v>0</v>
      </c>
      <c r="H1192" s="19">
        <v>0</v>
      </c>
      <c r="I1192" s="19">
        <v>0</v>
      </c>
      <c r="J1192" s="19">
        <v>-92870</v>
      </c>
      <c r="K1192" s="19">
        <v>0</v>
      </c>
      <c r="L1192" t="e">
        <f>VLOOKUP(E1192,PFI!A:B,2,0)</f>
        <v>#N/A</v>
      </c>
    </row>
    <row r="1193" spans="1:12" hidden="1">
      <c r="A1193" s="18" t="s">
        <v>1144</v>
      </c>
      <c r="B1193" s="18" t="s">
        <v>323</v>
      </c>
      <c r="C1193" s="18" t="s">
        <v>1421</v>
      </c>
      <c r="D1193" s="18" t="s">
        <v>18</v>
      </c>
      <c r="E1193" s="18" t="s">
        <v>18</v>
      </c>
      <c r="F1193" s="19">
        <v>0</v>
      </c>
      <c r="G1193" s="19">
        <v>0</v>
      </c>
      <c r="H1193" s="19">
        <v>0</v>
      </c>
      <c r="I1193" s="19">
        <v>0</v>
      </c>
      <c r="J1193" s="19">
        <v>-12000</v>
      </c>
      <c r="K1193" s="19">
        <v>0</v>
      </c>
      <c r="L1193" t="e">
        <f>VLOOKUP(E1193,PFI!A:B,2,0)</f>
        <v>#N/A</v>
      </c>
    </row>
    <row r="1194" spans="1:12" hidden="1">
      <c r="A1194" s="18" t="s">
        <v>1546</v>
      </c>
      <c r="B1194" s="18" t="s">
        <v>323</v>
      </c>
      <c r="C1194" s="18" t="s">
        <v>1421</v>
      </c>
      <c r="D1194" s="18" t="s">
        <v>18</v>
      </c>
      <c r="E1194" s="18" t="s">
        <v>18</v>
      </c>
      <c r="F1194" s="19">
        <v>0</v>
      </c>
      <c r="G1194" s="19">
        <v>0</v>
      </c>
      <c r="H1194" s="19">
        <v>0</v>
      </c>
      <c r="I1194" s="19">
        <v>0</v>
      </c>
      <c r="J1194" s="19">
        <v>-4500</v>
      </c>
      <c r="K1194" s="19">
        <v>0</v>
      </c>
      <c r="L1194" t="e">
        <f>VLOOKUP(E1194,PFI!A:B,2,0)</f>
        <v>#N/A</v>
      </c>
    </row>
    <row r="1195" spans="1:12" hidden="1">
      <c r="A1195" s="18" t="s">
        <v>66</v>
      </c>
      <c r="B1195" s="18" t="s">
        <v>323</v>
      </c>
      <c r="C1195" s="18" t="s">
        <v>1421</v>
      </c>
      <c r="D1195" s="18" t="s">
        <v>18</v>
      </c>
      <c r="E1195" s="18" t="s">
        <v>18</v>
      </c>
      <c r="F1195" s="19">
        <v>0</v>
      </c>
      <c r="G1195" s="19">
        <v>0</v>
      </c>
      <c r="H1195" s="19">
        <v>0</v>
      </c>
      <c r="I1195" s="19">
        <v>0</v>
      </c>
      <c r="J1195" s="19">
        <v>-4000</v>
      </c>
      <c r="K1195" s="19">
        <v>0</v>
      </c>
      <c r="L1195" t="e">
        <f>VLOOKUP(E1195,PFI!A:B,2,0)</f>
        <v>#N/A</v>
      </c>
    </row>
    <row r="1196" spans="1:12" hidden="1">
      <c r="A1196" s="18" t="s">
        <v>1564</v>
      </c>
      <c r="B1196" s="18" t="s">
        <v>323</v>
      </c>
      <c r="C1196" s="18" t="s">
        <v>1421</v>
      </c>
      <c r="D1196" s="18" t="s">
        <v>18</v>
      </c>
      <c r="E1196" s="18" t="s">
        <v>18</v>
      </c>
      <c r="F1196" s="19">
        <v>0</v>
      </c>
      <c r="G1196" s="19">
        <v>0</v>
      </c>
      <c r="H1196" s="19">
        <v>0</v>
      </c>
      <c r="I1196" s="19">
        <v>0</v>
      </c>
      <c r="J1196" s="19">
        <v>-170</v>
      </c>
      <c r="K1196" s="19">
        <v>0</v>
      </c>
      <c r="L1196" t="e">
        <f>VLOOKUP(E1196,PFI!A:B,2,0)</f>
        <v>#N/A</v>
      </c>
    </row>
    <row r="1197" spans="1:12" hidden="1">
      <c r="A1197" s="18" t="s">
        <v>226</v>
      </c>
      <c r="B1197" s="18" t="s">
        <v>323</v>
      </c>
      <c r="C1197" s="18" t="s">
        <v>1421</v>
      </c>
      <c r="D1197" s="18" t="s">
        <v>18</v>
      </c>
      <c r="E1197" s="18" t="s">
        <v>18</v>
      </c>
      <c r="F1197" s="19">
        <v>0</v>
      </c>
      <c r="G1197" s="19">
        <v>0</v>
      </c>
      <c r="H1197" s="19">
        <v>0</v>
      </c>
      <c r="I1197" s="19">
        <v>0</v>
      </c>
      <c r="J1197" s="19">
        <v>-55000</v>
      </c>
      <c r="K1197" s="19">
        <v>0</v>
      </c>
      <c r="L1197" t="e">
        <f>VLOOKUP(E1197,PFI!A:B,2,0)</f>
        <v>#N/A</v>
      </c>
    </row>
    <row r="1198" spans="1:12" hidden="1">
      <c r="A1198" s="18" t="s">
        <v>10</v>
      </c>
      <c r="B1198" s="18" t="s">
        <v>323</v>
      </c>
      <c r="C1198" s="18" t="s">
        <v>1421</v>
      </c>
      <c r="D1198" s="18" t="s">
        <v>18</v>
      </c>
      <c r="E1198" s="18" t="s">
        <v>18</v>
      </c>
      <c r="F1198" s="19">
        <v>0</v>
      </c>
      <c r="G1198" s="19">
        <v>0</v>
      </c>
      <c r="H1198" s="19">
        <v>0</v>
      </c>
      <c r="I1198" s="19">
        <v>0</v>
      </c>
      <c r="J1198" s="19">
        <v>-25000</v>
      </c>
      <c r="K1198" s="19">
        <v>0</v>
      </c>
      <c r="L1198" t="e">
        <f>VLOOKUP(E1198,PFI!A:B,2,0)</f>
        <v>#N/A</v>
      </c>
    </row>
    <row r="1199" spans="1:12" hidden="1">
      <c r="A1199" s="18" t="s">
        <v>228</v>
      </c>
      <c r="B1199" s="18" t="s">
        <v>323</v>
      </c>
      <c r="C1199" s="18" t="s">
        <v>1421</v>
      </c>
      <c r="D1199" s="18" t="s">
        <v>18</v>
      </c>
      <c r="E1199" s="18" t="s">
        <v>18</v>
      </c>
      <c r="F1199" s="19">
        <v>0</v>
      </c>
      <c r="G1199" s="19">
        <v>0</v>
      </c>
      <c r="H1199" s="19">
        <v>0</v>
      </c>
      <c r="I1199" s="19">
        <v>0</v>
      </c>
      <c r="J1199" s="19">
        <v>-45000</v>
      </c>
      <c r="K1199" s="19">
        <v>0</v>
      </c>
      <c r="L1199" t="e">
        <f>VLOOKUP(E1199,PFI!A:B,2,0)</f>
        <v>#N/A</v>
      </c>
    </row>
    <row r="1200" spans="1:12" hidden="1">
      <c r="A1200" s="18" t="s">
        <v>1600</v>
      </c>
      <c r="B1200" s="18" t="s">
        <v>323</v>
      </c>
      <c r="C1200" s="18" t="s">
        <v>1421</v>
      </c>
      <c r="D1200" s="18" t="s">
        <v>18</v>
      </c>
      <c r="E1200" s="18" t="s">
        <v>18</v>
      </c>
      <c r="F1200" s="19">
        <v>0</v>
      </c>
      <c r="G1200" s="19">
        <v>0</v>
      </c>
      <c r="H1200" s="19">
        <v>0</v>
      </c>
      <c r="I1200" s="19">
        <v>0</v>
      </c>
      <c r="J1200" s="19">
        <v>-200000</v>
      </c>
      <c r="K1200" s="19">
        <v>0</v>
      </c>
      <c r="L1200" t="e">
        <f>VLOOKUP(E1200,PFI!A:B,2,0)</f>
        <v>#N/A</v>
      </c>
    </row>
    <row r="1201" spans="1:12" hidden="1">
      <c r="A1201" s="18" t="s">
        <v>1604</v>
      </c>
      <c r="B1201" s="18" t="s">
        <v>323</v>
      </c>
      <c r="C1201" s="18" t="s">
        <v>1421</v>
      </c>
      <c r="D1201" s="18" t="s">
        <v>18</v>
      </c>
      <c r="E1201" s="18" t="s">
        <v>18</v>
      </c>
      <c r="F1201" s="19">
        <v>0</v>
      </c>
      <c r="G1201" s="19">
        <v>0</v>
      </c>
      <c r="H1201" s="19">
        <v>0</v>
      </c>
      <c r="I1201" s="19">
        <v>0</v>
      </c>
      <c r="J1201" s="19">
        <v>-200000</v>
      </c>
      <c r="K1201" s="19">
        <v>0</v>
      </c>
      <c r="L1201" t="e">
        <f>VLOOKUP(E1201,PFI!A:B,2,0)</f>
        <v>#N/A</v>
      </c>
    </row>
    <row r="1202" spans="1:12" hidden="1">
      <c r="A1202" s="18" t="s">
        <v>1427</v>
      </c>
      <c r="B1202" s="18" t="s">
        <v>323</v>
      </c>
      <c r="C1202" s="18" t="s">
        <v>1421</v>
      </c>
      <c r="D1202" s="18" t="s">
        <v>18</v>
      </c>
      <c r="E1202" s="18" t="s">
        <v>18</v>
      </c>
      <c r="F1202" s="19">
        <v>0</v>
      </c>
      <c r="G1202" s="19">
        <v>0</v>
      </c>
      <c r="H1202" s="19">
        <v>0</v>
      </c>
      <c r="I1202" s="19">
        <v>0</v>
      </c>
      <c r="J1202" s="19">
        <v>-80000</v>
      </c>
      <c r="K1202" s="19">
        <v>0</v>
      </c>
      <c r="L1202" t="e">
        <f>VLOOKUP(E1202,PFI!A:B,2,0)</f>
        <v>#N/A</v>
      </c>
    </row>
    <row r="1203" spans="1:12" hidden="1">
      <c r="A1203" s="18" t="s">
        <v>1628</v>
      </c>
      <c r="B1203" s="18" t="s">
        <v>323</v>
      </c>
      <c r="C1203" s="18" t="s">
        <v>1421</v>
      </c>
      <c r="D1203" s="18" t="s">
        <v>18</v>
      </c>
      <c r="E1203" s="18" t="s">
        <v>18</v>
      </c>
      <c r="F1203" s="19">
        <v>0</v>
      </c>
      <c r="G1203" s="19">
        <v>0</v>
      </c>
      <c r="H1203" s="19">
        <v>0</v>
      </c>
      <c r="I1203" s="19">
        <v>0</v>
      </c>
      <c r="J1203" s="19">
        <v>-5000</v>
      </c>
      <c r="K1203" s="19">
        <v>0</v>
      </c>
      <c r="L1203" t="e">
        <f>VLOOKUP(E1203,PFI!A:B,2,0)</f>
        <v>#N/A</v>
      </c>
    </row>
    <row r="1204" spans="1:12" hidden="1">
      <c r="A1204" s="18" t="s">
        <v>240</v>
      </c>
      <c r="B1204" s="18" t="s">
        <v>323</v>
      </c>
      <c r="C1204" s="18" t="s">
        <v>1421</v>
      </c>
      <c r="D1204" s="18" t="s">
        <v>18</v>
      </c>
      <c r="E1204" s="18" t="s">
        <v>18</v>
      </c>
      <c r="F1204" s="19">
        <v>0</v>
      </c>
      <c r="G1204" s="19">
        <v>0</v>
      </c>
      <c r="H1204" s="19">
        <v>0</v>
      </c>
      <c r="I1204" s="19">
        <v>0</v>
      </c>
      <c r="J1204" s="19">
        <v>-7000</v>
      </c>
      <c r="K1204" s="19">
        <v>0</v>
      </c>
      <c r="L1204" t="e">
        <f>VLOOKUP(E1204,PFI!A:B,2,0)</f>
        <v>#N/A</v>
      </c>
    </row>
    <row r="1205" spans="1:12" hidden="1">
      <c r="A1205" s="18" t="s">
        <v>1065</v>
      </c>
      <c r="B1205" s="18" t="s">
        <v>323</v>
      </c>
      <c r="C1205" s="18" t="s">
        <v>1421</v>
      </c>
      <c r="D1205" s="18" t="s">
        <v>18</v>
      </c>
      <c r="E1205" s="18" t="s">
        <v>18</v>
      </c>
      <c r="F1205" s="19">
        <v>0</v>
      </c>
      <c r="G1205" s="19">
        <v>0</v>
      </c>
      <c r="H1205" s="19">
        <v>0</v>
      </c>
      <c r="I1205" s="19">
        <v>0</v>
      </c>
      <c r="J1205" s="19">
        <v>-60000</v>
      </c>
      <c r="K1205" s="19">
        <v>0</v>
      </c>
      <c r="L1205" t="e">
        <f>VLOOKUP(E1205,PFI!A:B,2,0)</f>
        <v>#N/A</v>
      </c>
    </row>
    <row r="1206" spans="1:12" hidden="1">
      <c r="A1206" s="18" t="s">
        <v>103</v>
      </c>
      <c r="B1206" s="18" t="s">
        <v>323</v>
      </c>
      <c r="C1206" s="18" t="s">
        <v>1421</v>
      </c>
      <c r="D1206" s="18" t="s">
        <v>18</v>
      </c>
      <c r="E1206" s="18" t="s">
        <v>18</v>
      </c>
      <c r="F1206" s="19">
        <v>0</v>
      </c>
      <c r="G1206" s="19">
        <v>0</v>
      </c>
      <c r="H1206" s="19">
        <v>0</v>
      </c>
      <c r="I1206" s="19">
        <v>0</v>
      </c>
      <c r="J1206" s="19">
        <v>-30000</v>
      </c>
      <c r="K1206" s="19">
        <v>0</v>
      </c>
      <c r="L1206" t="e">
        <f>VLOOKUP(E1206,PFI!A:B,2,0)</f>
        <v>#N/A</v>
      </c>
    </row>
    <row r="1207" spans="1:12" hidden="1">
      <c r="A1207" s="18" t="s">
        <v>122</v>
      </c>
      <c r="B1207" s="18" t="s">
        <v>323</v>
      </c>
      <c r="C1207" s="18" t="s">
        <v>110</v>
      </c>
      <c r="D1207" s="18" t="s">
        <v>18</v>
      </c>
      <c r="E1207" s="18" t="s">
        <v>125</v>
      </c>
      <c r="F1207" s="19">
        <v>0</v>
      </c>
      <c r="G1207" s="19">
        <v>0</v>
      </c>
      <c r="H1207" s="19">
        <v>0</v>
      </c>
      <c r="I1207" s="19">
        <v>0</v>
      </c>
      <c r="J1207" s="19">
        <v>-33531</v>
      </c>
      <c r="K1207" s="19">
        <v>0</v>
      </c>
      <c r="L1207" t="str">
        <f>VLOOKUP(E1207,PFI!A:B,2,0)</f>
        <v>recherche</v>
      </c>
    </row>
    <row r="1208" spans="1:12" hidden="1">
      <c r="A1208" s="18" t="s">
        <v>122</v>
      </c>
      <c r="B1208" s="18" t="s">
        <v>323</v>
      </c>
      <c r="C1208" s="18" t="s">
        <v>110</v>
      </c>
      <c r="D1208" s="18" t="s">
        <v>18</v>
      </c>
      <c r="E1208" s="18" t="s">
        <v>123</v>
      </c>
      <c r="F1208" s="19">
        <v>0</v>
      </c>
      <c r="G1208" s="19">
        <v>0</v>
      </c>
      <c r="H1208" s="19">
        <v>0</v>
      </c>
      <c r="I1208" s="19">
        <v>0</v>
      </c>
      <c r="J1208" s="19">
        <v>-1108.8</v>
      </c>
      <c r="K1208" s="19">
        <v>0</v>
      </c>
      <c r="L1208" t="str">
        <f>VLOOKUP(E1208,PFI!A:B,2,0)</f>
        <v>recherche</v>
      </c>
    </row>
    <row r="1209" spans="1:12" hidden="1">
      <c r="A1209" s="18" t="s">
        <v>24</v>
      </c>
      <c r="B1209" s="18" t="s">
        <v>323</v>
      </c>
      <c r="C1209" s="18" t="s">
        <v>110</v>
      </c>
      <c r="D1209" s="18" t="s">
        <v>18</v>
      </c>
      <c r="E1209" s="18" t="s">
        <v>796</v>
      </c>
      <c r="F1209" s="19">
        <v>0</v>
      </c>
      <c r="G1209" s="19">
        <v>0</v>
      </c>
      <c r="H1209" s="19">
        <v>0</v>
      </c>
      <c r="I1209" s="19">
        <v>0</v>
      </c>
      <c r="J1209" s="19">
        <v>-10400</v>
      </c>
      <c r="K1209" s="19">
        <v>0</v>
      </c>
      <c r="L1209" t="str">
        <f>VLOOKUP(E1209,PFI!A:B,2,0)</f>
        <v>recherche</v>
      </c>
    </row>
    <row r="1210" spans="1:12" hidden="1">
      <c r="A1210" s="18" t="s">
        <v>26</v>
      </c>
      <c r="B1210" s="18" t="s">
        <v>323</v>
      </c>
      <c r="C1210" s="18" t="s">
        <v>110</v>
      </c>
      <c r="D1210" s="18" t="s">
        <v>18</v>
      </c>
      <c r="E1210" s="18" t="s">
        <v>152</v>
      </c>
      <c r="F1210" s="19">
        <v>0</v>
      </c>
      <c r="G1210" s="19">
        <v>0</v>
      </c>
      <c r="H1210" s="19">
        <v>0</v>
      </c>
      <c r="I1210" s="19">
        <v>0</v>
      </c>
      <c r="J1210" s="19">
        <v>-85078</v>
      </c>
      <c r="K1210" s="19">
        <v>0</v>
      </c>
      <c r="L1210" t="str">
        <f>VLOOKUP(E1210,PFI!A:B,2,0)</f>
        <v>recherche</v>
      </c>
    </row>
    <row r="1211" spans="1:12" hidden="1">
      <c r="A1211" s="18" t="s">
        <v>26</v>
      </c>
      <c r="B1211" s="18" t="s">
        <v>323</v>
      </c>
      <c r="C1211" s="18" t="s">
        <v>110</v>
      </c>
      <c r="D1211" s="18" t="s">
        <v>18</v>
      </c>
      <c r="E1211" s="18" t="s">
        <v>153</v>
      </c>
      <c r="F1211" s="19">
        <v>0</v>
      </c>
      <c r="G1211" s="19">
        <v>0</v>
      </c>
      <c r="H1211" s="19">
        <v>0</v>
      </c>
      <c r="I1211" s="19">
        <v>0</v>
      </c>
      <c r="J1211" s="19">
        <v>-73033.210000000006</v>
      </c>
      <c r="K1211" s="19">
        <v>0</v>
      </c>
      <c r="L1211" t="str">
        <f>VLOOKUP(E1211,PFI!A:B,2,0)</f>
        <v>recherche</v>
      </c>
    </row>
    <row r="1212" spans="1:12" hidden="1">
      <c r="A1212" s="18" t="s">
        <v>26</v>
      </c>
      <c r="B1212" s="18" t="s">
        <v>323</v>
      </c>
      <c r="C1212" s="18" t="s">
        <v>110</v>
      </c>
      <c r="D1212" s="18" t="s">
        <v>18</v>
      </c>
      <c r="E1212" s="18" t="s">
        <v>154</v>
      </c>
      <c r="F1212" s="19">
        <v>0</v>
      </c>
      <c r="G1212" s="19">
        <v>0</v>
      </c>
      <c r="H1212" s="19">
        <v>0</v>
      </c>
      <c r="I1212" s="19">
        <v>0</v>
      </c>
      <c r="J1212" s="19">
        <v>-144336.20000000001</v>
      </c>
      <c r="K1212" s="19">
        <v>0</v>
      </c>
      <c r="L1212" t="str">
        <f>VLOOKUP(E1212,PFI!A:B,2,0)</f>
        <v>recherche</v>
      </c>
    </row>
    <row r="1213" spans="1:12" hidden="1">
      <c r="A1213" s="18" t="s">
        <v>26</v>
      </c>
      <c r="B1213" s="18" t="s">
        <v>323</v>
      </c>
      <c r="C1213" s="18" t="s">
        <v>110</v>
      </c>
      <c r="D1213" s="18" t="s">
        <v>18</v>
      </c>
      <c r="E1213" s="18" t="s">
        <v>156</v>
      </c>
      <c r="F1213" s="19">
        <v>0</v>
      </c>
      <c r="G1213" s="19">
        <v>0</v>
      </c>
      <c r="H1213" s="19">
        <v>0</v>
      </c>
      <c r="I1213" s="19">
        <v>0</v>
      </c>
      <c r="J1213" s="19">
        <v>-29333.919999999998</v>
      </c>
      <c r="K1213" s="19">
        <v>0</v>
      </c>
      <c r="L1213" t="str">
        <f>VLOOKUP(E1213,PFI!A:B,2,0)</f>
        <v>recherche</v>
      </c>
    </row>
    <row r="1214" spans="1:12" hidden="1">
      <c r="A1214" s="18" t="s">
        <v>26</v>
      </c>
      <c r="B1214" s="18" t="s">
        <v>323</v>
      </c>
      <c r="C1214" s="18" t="s">
        <v>110</v>
      </c>
      <c r="D1214" s="18" t="s">
        <v>18</v>
      </c>
      <c r="E1214" s="18" t="s">
        <v>274</v>
      </c>
      <c r="F1214" s="19">
        <v>0</v>
      </c>
      <c r="G1214" s="19">
        <v>0</v>
      </c>
      <c r="H1214" s="19">
        <v>0</v>
      </c>
      <c r="I1214" s="19">
        <v>0</v>
      </c>
      <c r="J1214" s="19">
        <v>-24710</v>
      </c>
      <c r="K1214" s="19">
        <v>0</v>
      </c>
      <c r="L1214" t="str">
        <f>VLOOKUP(E1214,PFI!A:B,2,0)</f>
        <v>recherche</v>
      </c>
    </row>
    <row r="1215" spans="1:12" hidden="1">
      <c r="A1215" s="18" t="s">
        <v>26</v>
      </c>
      <c r="B1215" s="18" t="s">
        <v>323</v>
      </c>
      <c r="C1215" s="18" t="s">
        <v>110</v>
      </c>
      <c r="D1215" s="18" t="s">
        <v>18</v>
      </c>
      <c r="E1215" s="18" t="s">
        <v>352</v>
      </c>
      <c r="F1215" s="19">
        <v>0</v>
      </c>
      <c r="G1215" s="19">
        <v>0</v>
      </c>
      <c r="H1215" s="19">
        <v>0</v>
      </c>
      <c r="I1215" s="19">
        <v>0</v>
      </c>
      <c r="J1215" s="19">
        <v>-8500</v>
      </c>
      <c r="K1215" s="19">
        <v>0</v>
      </c>
      <c r="L1215" t="str">
        <f>VLOOKUP(E1215,PFI!A:B,2,0)</f>
        <v>recherche</v>
      </c>
    </row>
    <row r="1216" spans="1:12" hidden="1">
      <c r="A1216" s="18" t="s">
        <v>113</v>
      </c>
      <c r="B1216" s="18" t="s">
        <v>323</v>
      </c>
      <c r="C1216" s="18" t="s">
        <v>110</v>
      </c>
      <c r="D1216" s="18" t="s">
        <v>18</v>
      </c>
      <c r="E1216" s="18" t="s">
        <v>167</v>
      </c>
      <c r="F1216" s="19">
        <v>0</v>
      </c>
      <c r="G1216" s="19">
        <v>0</v>
      </c>
      <c r="H1216" s="19">
        <v>0</v>
      </c>
      <c r="I1216" s="19">
        <v>0</v>
      </c>
      <c r="J1216" s="19">
        <v>-4250</v>
      </c>
      <c r="K1216" s="19">
        <v>0</v>
      </c>
      <c r="L1216" t="str">
        <f>VLOOKUP(E1216,PFI!A:B,2,0)</f>
        <v>recherche</v>
      </c>
    </row>
    <row r="1217" spans="1:12" hidden="1">
      <c r="A1217" s="18" t="s">
        <v>113</v>
      </c>
      <c r="B1217" s="18" t="s">
        <v>323</v>
      </c>
      <c r="C1217" s="18" t="s">
        <v>110</v>
      </c>
      <c r="D1217" s="18" t="s">
        <v>18</v>
      </c>
      <c r="E1217" s="18" t="s">
        <v>743</v>
      </c>
      <c r="F1217" s="19">
        <v>0</v>
      </c>
      <c r="G1217" s="19">
        <v>0</v>
      </c>
      <c r="H1217" s="19">
        <v>0</v>
      </c>
      <c r="I1217" s="19">
        <v>0</v>
      </c>
      <c r="J1217" s="19">
        <v>-3333</v>
      </c>
      <c r="K1217" s="19">
        <v>0</v>
      </c>
      <c r="L1217" t="str">
        <f>VLOOKUP(E1217,PFI!A:B,2,0)</f>
        <v>recherche</v>
      </c>
    </row>
    <row r="1218" spans="1:12" hidden="1">
      <c r="A1218" s="18" t="s">
        <v>29</v>
      </c>
      <c r="B1218" s="18" t="s">
        <v>323</v>
      </c>
      <c r="C1218" s="18" t="s">
        <v>110</v>
      </c>
      <c r="D1218" s="18" t="s">
        <v>18</v>
      </c>
      <c r="E1218" s="18" t="s">
        <v>173</v>
      </c>
      <c r="F1218" s="19">
        <v>0</v>
      </c>
      <c r="G1218" s="19">
        <v>0</v>
      </c>
      <c r="H1218" s="19">
        <v>0</v>
      </c>
      <c r="I1218" s="19">
        <v>0</v>
      </c>
      <c r="J1218" s="19">
        <v>-19800</v>
      </c>
      <c r="K1218" s="19">
        <v>0</v>
      </c>
      <c r="L1218" t="str">
        <f>VLOOKUP(E1218,PFI!A:B,2,0)</f>
        <v>recherche</v>
      </c>
    </row>
    <row r="1219" spans="1:12" hidden="1">
      <c r="A1219" s="18" t="s">
        <v>29</v>
      </c>
      <c r="B1219" s="18" t="s">
        <v>323</v>
      </c>
      <c r="C1219" s="18" t="s">
        <v>110</v>
      </c>
      <c r="D1219" s="18" t="s">
        <v>18</v>
      </c>
      <c r="E1219" s="18" t="s">
        <v>797</v>
      </c>
      <c r="F1219" s="19">
        <v>0</v>
      </c>
      <c r="G1219" s="19">
        <v>0</v>
      </c>
      <c r="H1219" s="19">
        <v>0</v>
      </c>
      <c r="I1219" s="19">
        <v>0</v>
      </c>
      <c r="J1219" s="19">
        <v>-6867</v>
      </c>
      <c r="K1219" s="19">
        <v>0</v>
      </c>
      <c r="L1219" t="e">
        <f>VLOOKUP(E1219,PFI!A:B,2,0)</f>
        <v>#N/A</v>
      </c>
    </row>
    <row r="1220" spans="1:12" hidden="1">
      <c r="A1220" s="18" t="s">
        <v>183</v>
      </c>
      <c r="B1220" s="18" t="s">
        <v>323</v>
      </c>
      <c r="C1220" s="18" t="s">
        <v>110</v>
      </c>
      <c r="D1220" s="18" t="s">
        <v>18</v>
      </c>
      <c r="E1220" s="18" t="s">
        <v>750</v>
      </c>
      <c r="F1220" s="19">
        <v>0</v>
      </c>
      <c r="G1220" s="19">
        <v>0</v>
      </c>
      <c r="H1220" s="19">
        <v>0</v>
      </c>
      <c r="I1220" s="19">
        <v>0</v>
      </c>
      <c r="J1220" s="19">
        <v>-8050</v>
      </c>
      <c r="K1220" s="19">
        <v>0</v>
      </c>
      <c r="L1220" t="str">
        <f>VLOOKUP(E1220,PFI!A:B,2,0)</f>
        <v>recherche</v>
      </c>
    </row>
    <row r="1221" spans="1:12" hidden="1">
      <c r="A1221" s="18" t="s">
        <v>183</v>
      </c>
      <c r="B1221" s="18" t="s">
        <v>323</v>
      </c>
      <c r="C1221" s="18" t="s">
        <v>110</v>
      </c>
      <c r="D1221" s="18" t="s">
        <v>18</v>
      </c>
      <c r="E1221" s="18" t="s">
        <v>752</v>
      </c>
      <c r="F1221" s="19">
        <v>0</v>
      </c>
      <c r="G1221" s="19">
        <v>0</v>
      </c>
      <c r="H1221" s="19">
        <v>0</v>
      </c>
      <c r="I1221" s="19">
        <v>0</v>
      </c>
      <c r="J1221" s="19">
        <v>-10043</v>
      </c>
      <c r="K1221" s="19">
        <v>0</v>
      </c>
      <c r="L1221" t="str">
        <f>VLOOKUP(E1221,PFI!A:B,2,0)</f>
        <v>recherche</v>
      </c>
    </row>
    <row r="1222" spans="1:12" hidden="1">
      <c r="A1222" s="18" t="s">
        <v>30</v>
      </c>
      <c r="B1222" s="18" t="s">
        <v>323</v>
      </c>
      <c r="C1222" s="18" t="s">
        <v>110</v>
      </c>
      <c r="D1222" s="18" t="s">
        <v>18</v>
      </c>
      <c r="E1222" s="18" t="s">
        <v>185</v>
      </c>
      <c r="F1222" s="19">
        <v>0</v>
      </c>
      <c r="G1222" s="19">
        <v>0</v>
      </c>
      <c r="H1222" s="19">
        <v>0</v>
      </c>
      <c r="I1222" s="19">
        <v>0</v>
      </c>
      <c r="J1222" s="19">
        <v>-19360</v>
      </c>
      <c r="K1222" s="19">
        <v>0</v>
      </c>
      <c r="L1222" t="str">
        <f>VLOOKUP(E1222,PFI!A:B,2,0)</f>
        <v>recherche</v>
      </c>
    </row>
    <row r="1223" spans="1:12" hidden="1">
      <c r="A1223" s="18" t="s">
        <v>191</v>
      </c>
      <c r="B1223" s="18" t="s">
        <v>323</v>
      </c>
      <c r="C1223" s="18" t="s">
        <v>110</v>
      </c>
      <c r="D1223" s="18" t="s">
        <v>18</v>
      </c>
      <c r="E1223" s="18" t="s">
        <v>798</v>
      </c>
      <c r="F1223" s="19">
        <v>0</v>
      </c>
      <c r="G1223" s="19">
        <v>0</v>
      </c>
      <c r="H1223" s="19">
        <v>0</v>
      </c>
      <c r="I1223" s="19">
        <v>0</v>
      </c>
      <c r="J1223" s="19">
        <v>-5108.75</v>
      </c>
      <c r="K1223" s="19">
        <v>0</v>
      </c>
      <c r="L1223" t="e">
        <f>VLOOKUP(E1223,PFI!A:B,2,0)</f>
        <v>#N/A</v>
      </c>
    </row>
    <row r="1224" spans="1:12" hidden="1">
      <c r="A1224" s="18" t="s">
        <v>285</v>
      </c>
      <c r="B1224" s="18" t="s">
        <v>323</v>
      </c>
      <c r="C1224" s="18" t="s">
        <v>110</v>
      </c>
      <c r="D1224" s="18" t="s">
        <v>18</v>
      </c>
      <c r="E1224" s="18" t="s">
        <v>286</v>
      </c>
      <c r="F1224" s="19">
        <v>0</v>
      </c>
      <c r="G1224" s="19">
        <v>0</v>
      </c>
      <c r="H1224" s="19">
        <v>0</v>
      </c>
      <c r="I1224" s="19">
        <v>0</v>
      </c>
      <c r="J1224" s="19">
        <v>-25410</v>
      </c>
      <c r="K1224" s="19">
        <v>0</v>
      </c>
      <c r="L1224" t="str">
        <f>VLOOKUP(E1224,PFI!A:B,2,0)</f>
        <v>recherche</v>
      </c>
    </row>
    <row r="1225" spans="1:12" hidden="1">
      <c r="A1225" s="18" t="s">
        <v>196</v>
      </c>
      <c r="B1225" s="18" t="s">
        <v>323</v>
      </c>
      <c r="C1225" s="18" t="s">
        <v>110</v>
      </c>
      <c r="D1225" s="18" t="s">
        <v>18</v>
      </c>
      <c r="E1225" s="18" t="s">
        <v>327</v>
      </c>
      <c r="F1225" s="19">
        <v>0</v>
      </c>
      <c r="G1225" s="19">
        <v>0</v>
      </c>
      <c r="H1225" s="19">
        <v>0</v>
      </c>
      <c r="I1225" s="19">
        <v>0</v>
      </c>
      <c r="J1225" s="19">
        <v>-9633.0499999999993</v>
      </c>
      <c r="K1225" s="19">
        <v>0</v>
      </c>
      <c r="L1225" t="str">
        <f>VLOOKUP(E1225,PFI!A:B,2,0)</f>
        <v>recherche</v>
      </c>
    </row>
    <row r="1226" spans="1:12" hidden="1">
      <c r="A1226" s="18" t="s">
        <v>196</v>
      </c>
      <c r="B1226" s="18" t="s">
        <v>323</v>
      </c>
      <c r="C1226" s="18" t="s">
        <v>110</v>
      </c>
      <c r="D1226" s="18" t="s">
        <v>18</v>
      </c>
      <c r="E1226" s="18" t="s">
        <v>198</v>
      </c>
      <c r="F1226" s="19">
        <v>0</v>
      </c>
      <c r="G1226" s="19">
        <v>0</v>
      </c>
      <c r="H1226" s="19">
        <v>0</v>
      </c>
      <c r="I1226" s="19">
        <v>0</v>
      </c>
      <c r="J1226" s="19">
        <v>-7920</v>
      </c>
      <c r="K1226" s="19">
        <v>0</v>
      </c>
      <c r="L1226" t="str">
        <f>VLOOKUP(E1226,PFI!A:B,2,0)</f>
        <v>recherche</v>
      </c>
    </row>
    <row r="1227" spans="1:12" hidden="1">
      <c r="A1227" s="18" t="s">
        <v>42</v>
      </c>
      <c r="B1227" s="18" t="s">
        <v>323</v>
      </c>
      <c r="C1227" s="18" t="s">
        <v>110</v>
      </c>
      <c r="D1227" s="18" t="s">
        <v>18</v>
      </c>
      <c r="E1227" s="18" t="s">
        <v>329</v>
      </c>
      <c r="F1227" s="19">
        <v>0</v>
      </c>
      <c r="G1227" s="19">
        <v>0</v>
      </c>
      <c r="H1227" s="19">
        <v>0</v>
      </c>
      <c r="I1227" s="19">
        <v>0</v>
      </c>
      <c r="J1227" s="19">
        <v>-5950</v>
      </c>
      <c r="K1227" s="19">
        <v>0</v>
      </c>
      <c r="L1227" t="str">
        <f>VLOOKUP(E1227,PFI!A:B,2,0)</f>
        <v>recherche</v>
      </c>
    </row>
    <row r="1228" spans="1:12" hidden="1">
      <c r="A1228" s="18" t="s">
        <v>42</v>
      </c>
      <c r="B1228" s="18" t="s">
        <v>323</v>
      </c>
      <c r="C1228" s="18" t="s">
        <v>110</v>
      </c>
      <c r="D1228" s="18" t="s">
        <v>18</v>
      </c>
      <c r="E1228" s="18" t="s">
        <v>330</v>
      </c>
      <c r="F1228" s="19">
        <v>0</v>
      </c>
      <c r="G1228" s="19">
        <v>0</v>
      </c>
      <c r="H1228" s="19">
        <v>0</v>
      </c>
      <c r="I1228" s="19">
        <v>0</v>
      </c>
      <c r="J1228" s="19">
        <v>-4250</v>
      </c>
      <c r="K1228" s="19">
        <v>0</v>
      </c>
      <c r="L1228" t="str">
        <f>VLOOKUP(E1228,PFI!A:B,2,0)</f>
        <v>recherche</v>
      </c>
    </row>
    <row r="1229" spans="1:12" hidden="1">
      <c r="A1229" s="18" t="s">
        <v>42</v>
      </c>
      <c r="B1229" s="18" t="s">
        <v>323</v>
      </c>
      <c r="C1229" s="18" t="s">
        <v>110</v>
      </c>
      <c r="D1229" s="18" t="s">
        <v>18</v>
      </c>
      <c r="E1229" s="18" t="s">
        <v>764</v>
      </c>
      <c r="F1229" s="19">
        <v>0</v>
      </c>
      <c r="G1229" s="19">
        <v>0</v>
      </c>
      <c r="H1229" s="19">
        <v>0</v>
      </c>
      <c r="I1229" s="19">
        <v>0</v>
      </c>
      <c r="J1229" s="19">
        <v>-17000</v>
      </c>
      <c r="K1229" s="19">
        <v>0</v>
      </c>
      <c r="L1229" t="str">
        <f>VLOOKUP(E1229,PFI!A:B,2,0)</f>
        <v>recherche</v>
      </c>
    </row>
    <row r="1230" spans="1:12" hidden="1">
      <c r="A1230" s="18" t="s">
        <v>247</v>
      </c>
      <c r="B1230" s="18" t="s">
        <v>323</v>
      </c>
      <c r="C1230" s="18" t="s">
        <v>110</v>
      </c>
      <c r="D1230" s="18" t="s">
        <v>18</v>
      </c>
      <c r="E1230" s="18" t="s">
        <v>789</v>
      </c>
      <c r="F1230" s="19">
        <v>0</v>
      </c>
      <c r="G1230" s="19">
        <v>0</v>
      </c>
      <c r="H1230" s="19">
        <v>0</v>
      </c>
      <c r="I1230" s="19">
        <v>0</v>
      </c>
      <c r="J1230" s="19">
        <v>-4400</v>
      </c>
      <c r="K1230" s="19">
        <v>0</v>
      </c>
      <c r="L1230" t="str">
        <f>VLOOKUP(E1230,PFI!A:B,2,0)</f>
        <v>recherche</v>
      </c>
    </row>
    <row r="1231" spans="1:12" hidden="1">
      <c r="A1231" s="18" t="s">
        <v>1449</v>
      </c>
      <c r="B1231" s="18" t="s">
        <v>323</v>
      </c>
      <c r="C1231" s="18" t="s">
        <v>111</v>
      </c>
      <c r="D1231" s="18" t="s">
        <v>18</v>
      </c>
      <c r="E1231" s="18" t="s">
        <v>18</v>
      </c>
      <c r="F1231" s="19">
        <v>0</v>
      </c>
      <c r="G1231" s="19">
        <v>0</v>
      </c>
      <c r="H1231" s="19">
        <v>0</v>
      </c>
      <c r="I1231" s="19">
        <v>0</v>
      </c>
      <c r="J1231" s="19">
        <v>-171200</v>
      </c>
      <c r="K1231" s="19">
        <v>0</v>
      </c>
      <c r="L1231" t="e">
        <f>VLOOKUP(E1231,PFI!A:B,2,0)</f>
        <v>#N/A</v>
      </c>
    </row>
    <row r="1232" spans="1:12" hidden="1">
      <c r="A1232" s="18" t="s">
        <v>26</v>
      </c>
      <c r="B1232" s="18" t="s">
        <v>323</v>
      </c>
      <c r="C1232" s="18" t="s">
        <v>111</v>
      </c>
      <c r="D1232" s="18" t="s">
        <v>18</v>
      </c>
      <c r="E1232" s="18" t="s">
        <v>157</v>
      </c>
      <c r="F1232" s="19">
        <v>0</v>
      </c>
      <c r="G1232" s="19">
        <v>0</v>
      </c>
      <c r="H1232" s="19">
        <v>0</v>
      </c>
      <c r="I1232" s="19">
        <v>0</v>
      </c>
      <c r="J1232" s="19">
        <v>-37750</v>
      </c>
      <c r="K1232" s="19">
        <v>0</v>
      </c>
      <c r="L1232" t="str">
        <f>VLOOKUP(E1232,PFI!A:B,2,0)</f>
        <v>recherche</v>
      </c>
    </row>
    <row r="1233" spans="1:12" hidden="1">
      <c r="A1233" s="18" t="s">
        <v>26</v>
      </c>
      <c r="B1233" s="18" t="s">
        <v>323</v>
      </c>
      <c r="C1233" s="18" t="s">
        <v>111</v>
      </c>
      <c r="D1233" s="18" t="s">
        <v>18</v>
      </c>
      <c r="E1233" s="18" t="s">
        <v>1075</v>
      </c>
      <c r="F1233" s="19">
        <v>0</v>
      </c>
      <c r="G1233" s="19">
        <v>0</v>
      </c>
      <c r="H1233" s="19">
        <v>0</v>
      </c>
      <c r="I1233" s="19">
        <v>0</v>
      </c>
      <c r="J1233" s="19">
        <v>-2178</v>
      </c>
      <c r="K1233" s="19">
        <v>0</v>
      </c>
      <c r="L1233" t="e">
        <f>VLOOKUP(E1233,PFI!A:B,2,0)</f>
        <v>#N/A</v>
      </c>
    </row>
    <row r="1234" spans="1:12" hidden="1">
      <c r="A1234" s="18" t="s">
        <v>26</v>
      </c>
      <c r="B1234" s="18" t="s">
        <v>323</v>
      </c>
      <c r="C1234" s="18" t="s">
        <v>111</v>
      </c>
      <c r="D1234" s="18" t="s">
        <v>18</v>
      </c>
      <c r="E1234" s="18" t="s">
        <v>776</v>
      </c>
      <c r="F1234" s="19">
        <v>0</v>
      </c>
      <c r="G1234" s="19">
        <v>0</v>
      </c>
      <c r="H1234" s="19">
        <v>0</v>
      </c>
      <c r="I1234" s="19">
        <v>0</v>
      </c>
      <c r="J1234" s="19">
        <v>-52262.81</v>
      </c>
      <c r="K1234" s="19">
        <v>0</v>
      </c>
      <c r="L1234" t="str">
        <f>VLOOKUP(E1234,PFI!A:B,2,0)</f>
        <v>recherche</v>
      </c>
    </row>
    <row r="1235" spans="1:12" hidden="1">
      <c r="A1235" s="18" t="s">
        <v>26</v>
      </c>
      <c r="B1235" s="18" t="s">
        <v>323</v>
      </c>
      <c r="C1235" s="18" t="s">
        <v>111</v>
      </c>
      <c r="D1235" s="18" t="s">
        <v>18</v>
      </c>
      <c r="E1235" s="18" t="s">
        <v>18</v>
      </c>
      <c r="F1235" s="19">
        <v>0</v>
      </c>
      <c r="G1235" s="19">
        <v>0</v>
      </c>
      <c r="H1235" s="19">
        <v>0</v>
      </c>
      <c r="I1235" s="19">
        <v>0</v>
      </c>
      <c r="J1235" s="19">
        <v>-10000</v>
      </c>
      <c r="K1235" s="19">
        <v>0</v>
      </c>
      <c r="L1235" t="e">
        <f>VLOOKUP(E1235,PFI!A:B,2,0)</f>
        <v>#N/A</v>
      </c>
    </row>
    <row r="1236" spans="1:12" hidden="1">
      <c r="A1236" s="18" t="s">
        <v>932</v>
      </c>
      <c r="B1236" s="18" t="s">
        <v>323</v>
      </c>
      <c r="C1236" s="18" t="s">
        <v>111</v>
      </c>
      <c r="D1236" s="18" t="s">
        <v>18</v>
      </c>
      <c r="E1236" s="18" t="s">
        <v>18</v>
      </c>
      <c r="F1236" s="19">
        <v>0</v>
      </c>
      <c r="G1236" s="19">
        <v>0</v>
      </c>
      <c r="H1236" s="19">
        <v>0</v>
      </c>
      <c r="I1236" s="19">
        <v>0</v>
      </c>
      <c r="J1236" s="19">
        <v>-9000</v>
      </c>
      <c r="K1236" s="19">
        <v>0</v>
      </c>
      <c r="L1236" t="e">
        <f>VLOOKUP(E1236,PFI!A:B,2,0)</f>
        <v>#N/A</v>
      </c>
    </row>
    <row r="1237" spans="1:12" hidden="1">
      <c r="A1237" s="18" t="s">
        <v>113</v>
      </c>
      <c r="B1237" s="18" t="s">
        <v>323</v>
      </c>
      <c r="C1237" s="18" t="s">
        <v>111</v>
      </c>
      <c r="D1237" s="18" t="s">
        <v>18</v>
      </c>
      <c r="E1237" s="18" t="s">
        <v>353</v>
      </c>
      <c r="F1237" s="19">
        <v>0</v>
      </c>
      <c r="G1237" s="19">
        <v>0</v>
      </c>
      <c r="H1237" s="19">
        <v>0</v>
      </c>
      <c r="I1237" s="19">
        <v>0</v>
      </c>
      <c r="J1237" s="19">
        <v>-38675</v>
      </c>
      <c r="K1237" s="19">
        <v>0</v>
      </c>
      <c r="L1237" t="str">
        <f>VLOOKUP(E1237,PFI!A:B,2,0)</f>
        <v>recherche</v>
      </c>
    </row>
    <row r="1238" spans="1:12" hidden="1">
      <c r="A1238" s="18" t="s">
        <v>29</v>
      </c>
      <c r="B1238" s="18" t="s">
        <v>323</v>
      </c>
      <c r="C1238" s="18" t="s">
        <v>111</v>
      </c>
      <c r="D1238" s="18" t="s">
        <v>18</v>
      </c>
      <c r="E1238" s="18" t="s">
        <v>1076</v>
      </c>
      <c r="F1238" s="19">
        <v>0</v>
      </c>
      <c r="G1238" s="19">
        <v>0</v>
      </c>
      <c r="H1238" s="19">
        <v>0</v>
      </c>
      <c r="I1238" s="19">
        <v>0</v>
      </c>
      <c r="J1238" s="19">
        <v>-4400</v>
      </c>
      <c r="K1238" s="19">
        <v>0</v>
      </c>
      <c r="L1238" t="str">
        <f>VLOOKUP(E1238,PFI!A:B,2,0)</f>
        <v>recherche</v>
      </c>
    </row>
    <row r="1239" spans="1:12" hidden="1">
      <c r="A1239" s="18" t="s">
        <v>183</v>
      </c>
      <c r="B1239" s="18" t="s">
        <v>323</v>
      </c>
      <c r="C1239" s="18" t="s">
        <v>111</v>
      </c>
      <c r="D1239" s="18" t="s">
        <v>18</v>
      </c>
      <c r="E1239" s="18" t="s">
        <v>751</v>
      </c>
      <c r="F1239" s="19">
        <v>0</v>
      </c>
      <c r="G1239" s="19">
        <v>0</v>
      </c>
      <c r="H1239" s="19">
        <v>0</v>
      </c>
      <c r="I1239" s="19">
        <v>0</v>
      </c>
      <c r="J1239" s="19">
        <v>-33060.9</v>
      </c>
      <c r="K1239" s="19">
        <v>0</v>
      </c>
      <c r="L1239" t="str">
        <f>VLOOKUP(E1239,PFI!A:B,2,0)</f>
        <v>recherche</v>
      </c>
    </row>
    <row r="1240" spans="1:12" hidden="1">
      <c r="A1240" s="18" t="s">
        <v>1727</v>
      </c>
      <c r="B1240" s="18" t="s">
        <v>323</v>
      </c>
      <c r="C1240" s="18" t="s">
        <v>111</v>
      </c>
      <c r="D1240" s="18" t="s">
        <v>18</v>
      </c>
      <c r="E1240" s="18" t="s">
        <v>18</v>
      </c>
      <c r="F1240" s="19">
        <v>0</v>
      </c>
      <c r="G1240" s="19">
        <v>0</v>
      </c>
      <c r="H1240" s="19">
        <v>0</v>
      </c>
      <c r="I1240" s="19">
        <v>0</v>
      </c>
      <c r="J1240" s="19">
        <v>-25000</v>
      </c>
      <c r="K1240" s="19">
        <v>0</v>
      </c>
      <c r="L1240" t="e">
        <f>VLOOKUP(E1240,PFI!A:B,2,0)</f>
        <v>#N/A</v>
      </c>
    </row>
    <row r="1241" spans="1:12" hidden="1">
      <c r="A1241" s="18" t="s">
        <v>283</v>
      </c>
      <c r="B1241" s="18" t="s">
        <v>323</v>
      </c>
      <c r="C1241" s="18" t="s">
        <v>111</v>
      </c>
      <c r="D1241" s="18" t="s">
        <v>18</v>
      </c>
      <c r="E1241" s="18" t="s">
        <v>284</v>
      </c>
      <c r="F1241" s="19">
        <v>0</v>
      </c>
      <c r="G1241" s="19">
        <v>0</v>
      </c>
      <c r="H1241" s="19">
        <v>0</v>
      </c>
      <c r="I1241" s="19">
        <v>0</v>
      </c>
      <c r="J1241" s="19">
        <v>-22000</v>
      </c>
      <c r="K1241" s="19">
        <v>0</v>
      </c>
      <c r="L1241" t="str">
        <f>VLOOKUP(E1241,PFI!A:B,2,0)</f>
        <v>recherche</v>
      </c>
    </row>
    <row r="1242" spans="1:12" hidden="1">
      <c r="A1242" s="18" t="s">
        <v>191</v>
      </c>
      <c r="B1242" s="18" t="s">
        <v>323</v>
      </c>
      <c r="C1242" s="18" t="s">
        <v>111</v>
      </c>
      <c r="D1242" s="18" t="s">
        <v>18</v>
      </c>
      <c r="E1242" s="18" t="s">
        <v>299</v>
      </c>
      <c r="F1242" s="19">
        <v>0</v>
      </c>
      <c r="G1242" s="19">
        <v>0</v>
      </c>
      <c r="H1242" s="19">
        <v>0</v>
      </c>
      <c r="I1242" s="19">
        <v>0</v>
      </c>
      <c r="J1242" s="19">
        <v>-44000</v>
      </c>
      <c r="K1242" s="19">
        <v>0</v>
      </c>
      <c r="L1242" t="str">
        <f>VLOOKUP(E1242,PFI!A:B,2,0)</f>
        <v>recherche</v>
      </c>
    </row>
    <row r="1243" spans="1:12" hidden="1">
      <c r="A1243" s="18" t="s">
        <v>196</v>
      </c>
      <c r="B1243" s="18" t="s">
        <v>323</v>
      </c>
      <c r="C1243" s="18" t="s">
        <v>111</v>
      </c>
      <c r="D1243" s="18" t="s">
        <v>18</v>
      </c>
      <c r="E1243" s="18" t="s">
        <v>197</v>
      </c>
      <c r="F1243" s="19">
        <v>0</v>
      </c>
      <c r="G1243" s="19">
        <v>0</v>
      </c>
      <c r="H1243" s="19">
        <v>0</v>
      </c>
      <c r="I1243" s="19">
        <v>0</v>
      </c>
      <c r="J1243" s="19">
        <v>-9633.0499999999993</v>
      </c>
      <c r="K1243" s="19">
        <v>0</v>
      </c>
      <c r="L1243" t="str">
        <f>VLOOKUP(E1243,PFI!A:B,2,0)</f>
        <v>recherche</v>
      </c>
    </row>
    <row r="1244" spans="1:12" hidden="1">
      <c r="A1244" s="18" t="s">
        <v>210</v>
      </c>
      <c r="B1244" s="18" t="s">
        <v>323</v>
      </c>
      <c r="C1244" s="18" t="s">
        <v>111</v>
      </c>
      <c r="D1244" s="18" t="s">
        <v>18</v>
      </c>
      <c r="E1244" s="18" t="s">
        <v>763</v>
      </c>
      <c r="F1244" s="19">
        <v>0</v>
      </c>
      <c r="G1244" s="19">
        <v>0</v>
      </c>
      <c r="H1244" s="19">
        <v>0</v>
      </c>
      <c r="I1244" s="19">
        <v>0</v>
      </c>
      <c r="J1244" s="19">
        <v>-41570.949999999997</v>
      </c>
      <c r="K1244" s="19">
        <v>0</v>
      </c>
      <c r="L1244" t="str">
        <f>VLOOKUP(E1244,PFI!A:B,2,0)</f>
        <v>recherche</v>
      </c>
    </row>
    <row r="1245" spans="1:12" hidden="1">
      <c r="A1245" s="18" t="s">
        <v>215</v>
      </c>
      <c r="B1245" s="18" t="s">
        <v>323</v>
      </c>
      <c r="C1245" s="18" t="s">
        <v>111</v>
      </c>
      <c r="D1245" s="18" t="s">
        <v>18</v>
      </c>
      <c r="E1245" s="18" t="s">
        <v>217</v>
      </c>
      <c r="F1245" s="19">
        <v>0</v>
      </c>
      <c r="G1245" s="19">
        <v>0</v>
      </c>
      <c r="H1245" s="19">
        <v>0</v>
      </c>
      <c r="I1245" s="19">
        <v>0</v>
      </c>
      <c r="J1245" s="19">
        <v>-10207.129999999999</v>
      </c>
      <c r="K1245" s="19">
        <v>0</v>
      </c>
      <c r="L1245" t="str">
        <f>VLOOKUP(E1245,PFI!A:B,2,0)</f>
        <v>recherche</v>
      </c>
    </row>
    <row r="1246" spans="1:12" hidden="1">
      <c r="A1246" s="18" t="s">
        <v>227</v>
      </c>
      <c r="B1246" s="18" t="s">
        <v>323</v>
      </c>
      <c r="C1246" s="18" t="s">
        <v>111</v>
      </c>
      <c r="D1246" s="18" t="s">
        <v>18</v>
      </c>
      <c r="E1246" s="18" t="s">
        <v>794</v>
      </c>
      <c r="F1246" s="19">
        <v>0</v>
      </c>
      <c r="G1246" s="19">
        <v>0</v>
      </c>
      <c r="H1246" s="19">
        <v>0</v>
      </c>
      <c r="I1246" s="19">
        <v>0</v>
      </c>
      <c r="J1246" s="19">
        <v>-1795.62</v>
      </c>
      <c r="K1246" s="19">
        <v>0</v>
      </c>
      <c r="L1246" t="e">
        <f>VLOOKUP(E1246,PFI!A:B,2,0)</f>
        <v>#N/A</v>
      </c>
    </row>
    <row r="1247" spans="1:12" hidden="1">
      <c r="A1247" s="18" t="s">
        <v>1595</v>
      </c>
      <c r="B1247" s="18" t="s">
        <v>323</v>
      </c>
      <c r="C1247" s="18" t="s">
        <v>111</v>
      </c>
      <c r="D1247" s="18" t="s">
        <v>18</v>
      </c>
      <c r="E1247" s="18" t="s">
        <v>18</v>
      </c>
      <c r="F1247" s="19">
        <v>0</v>
      </c>
      <c r="G1247" s="19">
        <v>0</v>
      </c>
      <c r="H1247" s="19">
        <v>0</v>
      </c>
      <c r="I1247" s="19">
        <v>0</v>
      </c>
      <c r="J1247" s="19">
        <v>-4000</v>
      </c>
      <c r="K1247" s="19">
        <v>0</v>
      </c>
      <c r="L1247" t="e">
        <f>VLOOKUP(E1247,PFI!A:B,2,0)</f>
        <v>#N/A</v>
      </c>
    </row>
    <row r="1248" spans="1:12" hidden="1">
      <c r="A1248" s="18" t="s">
        <v>247</v>
      </c>
      <c r="B1248" s="18" t="s">
        <v>323</v>
      </c>
      <c r="C1248" s="18" t="s">
        <v>111</v>
      </c>
      <c r="D1248" s="18" t="s">
        <v>18</v>
      </c>
      <c r="E1248" s="18" t="s">
        <v>1077</v>
      </c>
      <c r="F1248" s="19">
        <v>0</v>
      </c>
      <c r="G1248" s="19">
        <v>0</v>
      </c>
      <c r="H1248" s="19">
        <v>0</v>
      </c>
      <c r="I1248" s="19">
        <v>0</v>
      </c>
      <c r="J1248" s="19">
        <v>-6520</v>
      </c>
      <c r="K1248" s="19">
        <v>0</v>
      </c>
      <c r="L1248" t="str">
        <f>VLOOKUP(E1248,PFI!A:B,2,0)</f>
        <v>recherche</v>
      </c>
    </row>
    <row r="1249" spans="1:12" hidden="1">
      <c r="A1249" s="18" t="s">
        <v>247</v>
      </c>
      <c r="B1249" s="18" t="s">
        <v>323</v>
      </c>
      <c r="C1249" s="18" t="s">
        <v>111</v>
      </c>
      <c r="D1249" s="18" t="s">
        <v>18</v>
      </c>
      <c r="E1249" s="18" t="s">
        <v>290</v>
      </c>
      <c r="F1249" s="19">
        <v>0</v>
      </c>
      <c r="G1249" s="19">
        <v>0</v>
      </c>
      <c r="H1249" s="19">
        <v>0</v>
      </c>
      <c r="I1249" s="19">
        <v>0</v>
      </c>
      <c r="J1249" s="19">
        <v>-45916.67</v>
      </c>
      <c r="K1249" s="19">
        <v>0</v>
      </c>
      <c r="L1249" t="str">
        <f>VLOOKUP(E1249,PFI!A:B,2,0)</f>
        <v>recherche</v>
      </c>
    </row>
    <row r="1250" spans="1:12" hidden="1">
      <c r="A1250" s="18" t="s">
        <v>26</v>
      </c>
      <c r="B1250" s="18" t="s">
        <v>323</v>
      </c>
      <c r="C1250" s="18" t="s">
        <v>305</v>
      </c>
      <c r="D1250" s="18" t="s">
        <v>18</v>
      </c>
      <c r="E1250" s="18" t="s">
        <v>1075</v>
      </c>
      <c r="F1250" s="19">
        <v>0</v>
      </c>
      <c r="G1250" s="19">
        <v>0</v>
      </c>
      <c r="H1250" s="19">
        <v>0</v>
      </c>
      <c r="I1250" s="19">
        <v>0</v>
      </c>
      <c r="J1250" s="19">
        <v>-1400</v>
      </c>
      <c r="K1250" s="19">
        <v>0</v>
      </c>
      <c r="L1250" t="e">
        <f>VLOOKUP(E1250,PFI!A:B,2,0)</f>
        <v>#N/A</v>
      </c>
    </row>
    <row r="1251" spans="1:12" hidden="1">
      <c r="A1251" s="18" t="s">
        <v>26</v>
      </c>
      <c r="B1251" s="18" t="s">
        <v>323</v>
      </c>
      <c r="C1251" s="18" t="s">
        <v>305</v>
      </c>
      <c r="D1251" s="18" t="s">
        <v>18</v>
      </c>
      <c r="E1251" s="18" t="s">
        <v>363</v>
      </c>
      <c r="F1251" s="19">
        <v>0</v>
      </c>
      <c r="G1251" s="19">
        <v>0</v>
      </c>
      <c r="H1251" s="19">
        <v>0</v>
      </c>
      <c r="I1251" s="19">
        <v>0</v>
      </c>
      <c r="J1251" s="19">
        <v>5000</v>
      </c>
      <c r="K1251" s="19">
        <v>0</v>
      </c>
      <c r="L1251" t="str">
        <f>VLOOKUP(E1251,PFI!A:B,2,0)</f>
        <v>recherche</v>
      </c>
    </row>
    <row r="1252" spans="1:12" hidden="1">
      <c r="A1252" s="18" t="s">
        <v>215</v>
      </c>
      <c r="B1252" s="18" t="s">
        <v>323</v>
      </c>
      <c r="C1252" s="18" t="s">
        <v>305</v>
      </c>
      <c r="D1252" s="18" t="s">
        <v>18</v>
      </c>
      <c r="E1252" s="18" t="s">
        <v>175</v>
      </c>
      <c r="F1252" s="19">
        <v>0</v>
      </c>
      <c r="G1252" s="19">
        <v>0</v>
      </c>
      <c r="H1252" s="19">
        <v>0</v>
      </c>
      <c r="I1252" s="19">
        <v>0</v>
      </c>
      <c r="J1252" s="19">
        <v>-22500</v>
      </c>
      <c r="K1252" s="19">
        <v>0</v>
      </c>
      <c r="L1252" t="str">
        <f>VLOOKUP(E1252,PFI!A:B,2,0)</f>
        <v>recherche</v>
      </c>
    </row>
    <row r="1253" spans="1:12" hidden="1">
      <c r="A1253" s="18" t="s">
        <v>1529</v>
      </c>
      <c r="B1253" s="18" t="s">
        <v>323</v>
      </c>
      <c r="C1253" s="18" t="s">
        <v>305</v>
      </c>
      <c r="D1253" s="18" t="s">
        <v>18</v>
      </c>
      <c r="E1253" s="18" t="s">
        <v>18</v>
      </c>
      <c r="F1253" s="19">
        <v>0</v>
      </c>
      <c r="G1253" s="19">
        <v>0</v>
      </c>
      <c r="H1253" s="19">
        <v>0</v>
      </c>
      <c r="I1253" s="19">
        <v>0</v>
      </c>
      <c r="J1253" s="19">
        <v>-22937</v>
      </c>
      <c r="K1253" s="19">
        <v>0</v>
      </c>
      <c r="L1253" t="e">
        <f>VLOOKUP(E1253,PFI!A:B,2,0)</f>
        <v>#N/A</v>
      </c>
    </row>
    <row r="1254" spans="1:12" hidden="1">
      <c r="A1254" s="18" t="s">
        <v>1538</v>
      </c>
      <c r="B1254" s="18" t="s">
        <v>323</v>
      </c>
      <c r="C1254" s="18" t="s">
        <v>305</v>
      </c>
      <c r="D1254" s="18" t="s">
        <v>18</v>
      </c>
      <c r="E1254" s="18" t="s">
        <v>18</v>
      </c>
      <c r="F1254" s="19">
        <v>0</v>
      </c>
      <c r="G1254" s="19">
        <v>0</v>
      </c>
      <c r="H1254" s="19">
        <v>0</v>
      </c>
      <c r="I1254" s="19">
        <v>0</v>
      </c>
      <c r="J1254" s="19">
        <v>-637066</v>
      </c>
      <c r="K1254" s="19">
        <v>0</v>
      </c>
      <c r="L1254" t="e">
        <f>VLOOKUP(E1254,PFI!A:B,2,0)</f>
        <v>#N/A</v>
      </c>
    </row>
    <row r="1255" spans="1:12" hidden="1">
      <c r="A1255" s="18" t="s">
        <v>1546</v>
      </c>
      <c r="B1255" s="18" t="s">
        <v>323</v>
      </c>
      <c r="C1255" s="18" t="s">
        <v>305</v>
      </c>
      <c r="D1255" s="18" t="s">
        <v>18</v>
      </c>
      <c r="E1255" s="18" t="s">
        <v>18</v>
      </c>
      <c r="F1255" s="19">
        <v>0</v>
      </c>
      <c r="G1255" s="19">
        <v>0</v>
      </c>
      <c r="H1255" s="19">
        <v>0</v>
      </c>
      <c r="I1255" s="19">
        <v>0</v>
      </c>
      <c r="J1255" s="19">
        <v>-277839</v>
      </c>
      <c r="K1255" s="19">
        <v>0</v>
      </c>
      <c r="L1255" t="e">
        <f>VLOOKUP(E1255,PFI!A:B,2,0)</f>
        <v>#N/A</v>
      </c>
    </row>
    <row r="1256" spans="1:12" hidden="1">
      <c r="A1256" s="18" t="s">
        <v>222</v>
      </c>
      <c r="B1256" s="18" t="s">
        <v>323</v>
      </c>
      <c r="C1256" s="18" t="s">
        <v>305</v>
      </c>
      <c r="D1256" s="18" t="s">
        <v>18</v>
      </c>
      <c r="E1256" s="18" t="s">
        <v>18</v>
      </c>
      <c r="F1256" s="19">
        <v>0</v>
      </c>
      <c r="G1256" s="19">
        <v>0</v>
      </c>
      <c r="H1256" s="19">
        <v>0</v>
      </c>
      <c r="I1256" s="19">
        <v>0</v>
      </c>
      <c r="J1256" s="19">
        <v>-55000</v>
      </c>
      <c r="K1256" s="19">
        <v>0</v>
      </c>
      <c r="L1256" t="e">
        <f>VLOOKUP(E1256,PFI!A:B,2,0)</f>
        <v>#N/A</v>
      </c>
    </row>
    <row r="1257" spans="1:12" hidden="1">
      <c r="A1257" s="18" t="s">
        <v>1553</v>
      </c>
      <c r="B1257" s="18" t="s">
        <v>323</v>
      </c>
      <c r="C1257" s="18" t="s">
        <v>305</v>
      </c>
      <c r="D1257" s="18" t="s">
        <v>18</v>
      </c>
      <c r="E1257" s="18" t="s">
        <v>18</v>
      </c>
      <c r="F1257" s="19">
        <v>0</v>
      </c>
      <c r="G1257" s="19">
        <v>0</v>
      </c>
      <c r="H1257" s="19">
        <v>0</v>
      </c>
      <c r="I1257" s="19">
        <v>0</v>
      </c>
      <c r="J1257" s="19">
        <v>-75888</v>
      </c>
      <c r="K1257" s="19">
        <v>0</v>
      </c>
      <c r="L1257" t="e">
        <f>VLOOKUP(E1257,PFI!A:B,2,0)</f>
        <v>#N/A</v>
      </c>
    </row>
    <row r="1258" spans="1:12" hidden="1">
      <c r="A1258" s="18" t="s">
        <v>1551</v>
      </c>
      <c r="B1258" s="18" t="s">
        <v>323</v>
      </c>
      <c r="C1258" s="18" t="s">
        <v>305</v>
      </c>
      <c r="D1258" s="18" t="s">
        <v>18</v>
      </c>
      <c r="E1258" s="18" t="s">
        <v>18</v>
      </c>
      <c r="F1258" s="19">
        <v>0</v>
      </c>
      <c r="G1258" s="19">
        <v>0</v>
      </c>
      <c r="H1258" s="19">
        <v>0</v>
      </c>
      <c r="I1258" s="19">
        <v>0</v>
      </c>
      <c r="J1258" s="19">
        <v>-83020</v>
      </c>
      <c r="K1258" s="19">
        <v>0</v>
      </c>
      <c r="L1258" t="e">
        <f>VLOOKUP(E1258,PFI!A:B,2,0)</f>
        <v>#N/A</v>
      </c>
    </row>
    <row r="1259" spans="1:12" hidden="1">
      <c r="A1259" s="18" t="s">
        <v>1552</v>
      </c>
      <c r="B1259" s="18" t="s">
        <v>323</v>
      </c>
      <c r="C1259" s="18" t="s">
        <v>305</v>
      </c>
      <c r="D1259" s="18" t="s">
        <v>18</v>
      </c>
      <c r="E1259" s="18" t="s">
        <v>18</v>
      </c>
      <c r="F1259" s="19">
        <v>0</v>
      </c>
      <c r="G1259" s="19">
        <v>0</v>
      </c>
      <c r="H1259" s="19">
        <v>0</v>
      </c>
      <c r="I1259" s="19">
        <v>0</v>
      </c>
      <c r="J1259" s="19">
        <v>-33316</v>
      </c>
      <c r="K1259" s="19">
        <v>0</v>
      </c>
      <c r="L1259" t="e">
        <f>VLOOKUP(E1259,PFI!A:B,2,0)</f>
        <v>#N/A</v>
      </c>
    </row>
    <row r="1260" spans="1:12" hidden="1">
      <c r="A1260" s="18" t="s">
        <v>1554</v>
      </c>
      <c r="B1260" s="18" t="s">
        <v>323</v>
      </c>
      <c r="C1260" s="18" t="s">
        <v>305</v>
      </c>
      <c r="D1260" s="18" t="s">
        <v>18</v>
      </c>
      <c r="E1260" s="18" t="s">
        <v>18</v>
      </c>
      <c r="F1260" s="19">
        <v>0</v>
      </c>
      <c r="G1260" s="19">
        <v>0</v>
      </c>
      <c r="H1260" s="19">
        <v>0</v>
      </c>
      <c r="I1260" s="19">
        <v>0</v>
      </c>
      <c r="J1260" s="19">
        <v>-295788</v>
      </c>
      <c r="K1260" s="19">
        <v>0</v>
      </c>
      <c r="L1260" t="e">
        <f>VLOOKUP(E1260,PFI!A:B,2,0)</f>
        <v>#N/A</v>
      </c>
    </row>
    <row r="1261" spans="1:12" hidden="1">
      <c r="A1261" s="18" t="s">
        <v>1561</v>
      </c>
      <c r="B1261" s="18" t="s">
        <v>323</v>
      </c>
      <c r="C1261" s="18" t="s">
        <v>305</v>
      </c>
      <c r="D1261" s="18" t="s">
        <v>18</v>
      </c>
      <c r="E1261" s="18" t="s">
        <v>18</v>
      </c>
      <c r="F1261" s="19">
        <v>0</v>
      </c>
      <c r="G1261" s="19">
        <v>0</v>
      </c>
      <c r="H1261" s="19">
        <v>0</v>
      </c>
      <c r="I1261" s="19">
        <v>0</v>
      </c>
      <c r="J1261" s="19">
        <v>-160741</v>
      </c>
      <c r="K1261" s="19">
        <v>0</v>
      </c>
      <c r="L1261" t="e">
        <f>VLOOKUP(E1261,PFI!A:B,2,0)</f>
        <v>#N/A</v>
      </c>
    </row>
    <row r="1262" spans="1:12" hidden="1">
      <c r="A1262" s="18" t="s">
        <v>1563</v>
      </c>
      <c r="B1262" s="18" t="s">
        <v>323</v>
      </c>
      <c r="C1262" s="18" t="s">
        <v>305</v>
      </c>
      <c r="D1262" s="18" t="s">
        <v>18</v>
      </c>
      <c r="E1262" s="18" t="s">
        <v>18</v>
      </c>
      <c r="F1262" s="19">
        <v>0</v>
      </c>
      <c r="G1262" s="19">
        <v>0</v>
      </c>
      <c r="H1262" s="19">
        <v>0</v>
      </c>
      <c r="I1262" s="19">
        <v>0</v>
      </c>
      <c r="J1262" s="19">
        <v>-72056</v>
      </c>
      <c r="K1262" s="19">
        <v>0</v>
      </c>
      <c r="L1262" t="e">
        <f>VLOOKUP(E1262,PFI!A:B,2,0)</f>
        <v>#N/A</v>
      </c>
    </row>
    <row r="1263" spans="1:12" hidden="1">
      <c r="A1263" s="18" t="s">
        <v>1562</v>
      </c>
      <c r="B1263" s="18" t="s">
        <v>323</v>
      </c>
      <c r="C1263" s="18" t="s">
        <v>305</v>
      </c>
      <c r="D1263" s="18" t="s">
        <v>18</v>
      </c>
      <c r="E1263" s="18" t="s">
        <v>18</v>
      </c>
      <c r="F1263" s="19">
        <v>0</v>
      </c>
      <c r="G1263" s="19">
        <v>0</v>
      </c>
      <c r="H1263" s="19">
        <v>0</v>
      </c>
      <c r="I1263" s="19">
        <v>0</v>
      </c>
      <c r="J1263" s="19">
        <v>-33525</v>
      </c>
      <c r="K1263" s="19">
        <v>0</v>
      </c>
      <c r="L1263" t="e">
        <f>VLOOKUP(E1263,PFI!A:B,2,0)</f>
        <v>#N/A</v>
      </c>
    </row>
    <row r="1264" spans="1:12" hidden="1">
      <c r="A1264" s="18" t="s">
        <v>1564</v>
      </c>
      <c r="B1264" s="18" t="s">
        <v>323</v>
      </c>
      <c r="C1264" s="18" t="s">
        <v>305</v>
      </c>
      <c r="D1264" s="18" t="s">
        <v>18</v>
      </c>
      <c r="E1264" s="18" t="s">
        <v>18</v>
      </c>
      <c r="F1264" s="19">
        <v>0</v>
      </c>
      <c r="G1264" s="19">
        <v>0</v>
      </c>
      <c r="H1264" s="19">
        <v>0</v>
      </c>
      <c r="I1264" s="19">
        <v>0</v>
      </c>
      <c r="J1264" s="19">
        <v>-30046</v>
      </c>
      <c r="K1264" s="19">
        <v>0</v>
      </c>
      <c r="L1264" t="e">
        <f>VLOOKUP(E1264,PFI!A:B,2,0)</f>
        <v>#N/A</v>
      </c>
    </row>
    <row r="1265" spans="1:12" hidden="1">
      <c r="A1265" s="18" t="s">
        <v>226</v>
      </c>
      <c r="B1265" s="18" t="s">
        <v>323</v>
      </c>
      <c r="C1265" s="18" t="s">
        <v>305</v>
      </c>
      <c r="D1265" s="18" t="s">
        <v>18</v>
      </c>
      <c r="E1265" s="18" t="s">
        <v>18</v>
      </c>
      <c r="F1265" s="19">
        <v>0</v>
      </c>
      <c r="G1265" s="19">
        <v>0</v>
      </c>
      <c r="H1265" s="19">
        <v>0</v>
      </c>
      <c r="I1265" s="19">
        <v>0</v>
      </c>
      <c r="J1265" s="19">
        <v>-125494</v>
      </c>
      <c r="K1265" s="19">
        <v>0</v>
      </c>
      <c r="L1265" t="e">
        <f>VLOOKUP(E1265,PFI!A:B,2,0)</f>
        <v>#N/A</v>
      </c>
    </row>
    <row r="1266" spans="1:12" hidden="1">
      <c r="A1266" s="18" t="s">
        <v>1580</v>
      </c>
      <c r="B1266" s="18" t="s">
        <v>323</v>
      </c>
      <c r="C1266" s="18" t="s">
        <v>305</v>
      </c>
      <c r="D1266" s="18" t="s">
        <v>18</v>
      </c>
      <c r="E1266" s="18" t="s">
        <v>18</v>
      </c>
      <c r="F1266" s="19">
        <v>0</v>
      </c>
      <c r="G1266" s="19">
        <v>0</v>
      </c>
      <c r="H1266" s="19">
        <v>0</v>
      </c>
      <c r="I1266" s="19">
        <v>0</v>
      </c>
      <c r="J1266" s="19">
        <v>-160704</v>
      </c>
      <c r="K1266" s="19">
        <v>0</v>
      </c>
      <c r="L1266" t="e">
        <f>VLOOKUP(E1266,PFI!A:B,2,0)</f>
        <v>#N/A</v>
      </c>
    </row>
    <row r="1267" spans="1:12" hidden="1">
      <c r="A1267" s="18" t="s">
        <v>1582</v>
      </c>
      <c r="B1267" s="18" t="s">
        <v>323</v>
      </c>
      <c r="C1267" s="18" t="s">
        <v>305</v>
      </c>
      <c r="D1267" s="18" t="s">
        <v>18</v>
      </c>
      <c r="E1267" s="18" t="s">
        <v>18</v>
      </c>
      <c r="F1267" s="19">
        <v>0</v>
      </c>
      <c r="G1267" s="19">
        <v>0</v>
      </c>
      <c r="H1267" s="19">
        <v>0</v>
      </c>
      <c r="I1267" s="19">
        <v>0</v>
      </c>
      <c r="J1267" s="19">
        <v>-30085</v>
      </c>
      <c r="K1267" s="19">
        <v>0</v>
      </c>
      <c r="L1267" t="e">
        <f>VLOOKUP(E1267,PFI!A:B,2,0)</f>
        <v>#N/A</v>
      </c>
    </row>
    <row r="1268" spans="1:12" hidden="1">
      <c r="A1268" s="18" t="s">
        <v>1579</v>
      </c>
      <c r="B1268" s="18" t="s">
        <v>323</v>
      </c>
      <c r="C1268" s="18" t="s">
        <v>305</v>
      </c>
      <c r="D1268" s="18" t="s">
        <v>18</v>
      </c>
      <c r="E1268" s="18" t="s">
        <v>18</v>
      </c>
      <c r="F1268" s="19">
        <v>0</v>
      </c>
      <c r="G1268" s="19">
        <v>0</v>
      </c>
      <c r="H1268" s="19">
        <v>0</v>
      </c>
      <c r="I1268" s="19">
        <v>0</v>
      </c>
      <c r="J1268" s="19">
        <v>-897882</v>
      </c>
      <c r="K1268" s="19">
        <v>0</v>
      </c>
      <c r="L1268" t="e">
        <f>VLOOKUP(E1268,PFI!A:B,2,0)</f>
        <v>#N/A</v>
      </c>
    </row>
    <row r="1269" spans="1:12" hidden="1">
      <c r="A1269" s="18" t="s">
        <v>1581</v>
      </c>
      <c r="B1269" s="18" t="s">
        <v>323</v>
      </c>
      <c r="C1269" s="18" t="s">
        <v>305</v>
      </c>
      <c r="D1269" s="18" t="s">
        <v>18</v>
      </c>
      <c r="E1269" s="18" t="s">
        <v>18</v>
      </c>
      <c r="F1269" s="19">
        <v>0</v>
      </c>
      <c r="G1269" s="19">
        <v>0</v>
      </c>
      <c r="H1269" s="19">
        <v>0</v>
      </c>
      <c r="I1269" s="19">
        <v>0</v>
      </c>
      <c r="J1269" s="19">
        <v>-54336</v>
      </c>
      <c r="K1269" s="19">
        <v>0</v>
      </c>
      <c r="L1269" t="e">
        <f>VLOOKUP(E1269,PFI!A:B,2,0)</f>
        <v>#N/A</v>
      </c>
    </row>
    <row r="1270" spans="1:12" hidden="1">
      <c r="A1270" s="18" t="s">
        <v>1585</v>
      </c>
      <c r="B1270" s="18" t="s">
        <v>323</v>
      </c>
      <c r="C1270" s="18" t="s">
        <v>305</v>
      </c>
      <c r="D1270" s="18" t="s">
        <v>18</v>
      </c>
      <c r="E1270" s="18" t="s">
        <v>18</v>
      </c>
      <c r="F1270" s="19">
        <v>0</v>
      </c>
      <c r="G1270" s="19">
        <v>0</v>
      </c>
      <c r="H1270" s="19">
        <v>0</v>
      </c>
      <c r="I1270" s="19">
        <v>0</v>
      </c>
      <c r="J1270" s="19">
        <v>-153067</v>
      </c>
      <c r="K1270" s="19">
        <v>0</v>
      </c>
      <c r="L1270" t="e">
        <f>VLOOKUP(E1270,PFI!A:B,2,0)</f>
        <v>#N/A</v>
      </c>
    </row>
    <row r="1271" spans="1:12" hidden="1">
      <c r="A1271" s="18" t="s">
        <v>228</v>
      </c>
      <c r="B1271" s="18" t="s">
        <v>323</v>
      </c>
      <c r="C1271" s="18" t="s">
        <v>305</v>
      </c>
      <c r="D1271" s="18" t="s">
        <v>18</v>
      </c>
      <c r="E1271" s="18" t="s">
        <v>18</v>
      </c>
      <c r="F1271" s="19">
        <v>0</v>
      </c>
      <c r="G1271" s="19">
        <v>0</v>
      </c>
      <c r="H1271" s="19">
        <v>0</v>
      </c>
      <c r="I1271" s="19">
        <v>0</v>
      </c>
      <c r="J1271" s="19">
        <v>-50000</v>
      </c>
      <c r="K1271" s="19">
        <v>0</v>
      </c>
      <c r="L1271" t="e">
        <f>VLOOKUP(E1271,PFI!A:B,2,0)</f>
        <v>#N/A</v>
      </c>
    </row>
    <row r="1272" spans="1:12" hidden="1">
      <c r="A1272" s="18" t="s">
        <v>1589</v>
      </c>
      <c r="B1272" s="18" t="s">
        <v>323</v>
      </c>
      <c r="C1272" s="18" t="s">
        <v>305</v>
      </c>
      <c r="D1272" s="18" t="s">
        <v>18</v>
      </c>
      <c r="E1272" s="18" t="s">
        <v>18</v>
      </c>
      <c r="F1272" s="19">
        <v>0</v>
      </c>
      <c r="G1272" s="19">
        <v>0</v>
      </c>
      <c r="H1272" s="19">
        <v>0</v>
      </c>
      <c r="I1272" s="19">
        <v>0</v>
      </c>
      <c r="J1272" s="19">
        <v>-65274</v>
      </c>
      <c r="K1272" s="19">
        <v>0</v>
      </c>
      <c r="L1272" t="e">
        <f>VLOOKUP(E1272,PFI!A:B,2,0)</f>
        <v>#N/A</v>
      </c>
    </row>
    <row r="1273" spans="1:12" hidden="1">
      <c r="A1273" s="18" t="s">
        <v>1590</v>
      </c>
      <c r="B1273" s="18" t="s">
        <v>323</v>
      </c>
      <c r="C1273" s="18" t="s">
        <v>305</v>
      </c>
      <c r="D1273" s="18" t="s">
        <v>18</v>
      </c>
      <c r="E1273" s="18" t="s">
        <v>18</v>
      </c>
      <c r="F1273" s="19">
        <v>0</v>
      </c>
      <c r="G1273" s="19">
        <v>0</v>
      </c>
      <c r="H1273" s="19">
        <v>0</v>
      </c>
      <c r="I1273" s="19">
        <v>0</v>
      </c>
      <c r="J1273" s="19">
        <v>-172910</v>
      </c>
      <c r="K1273" s="19">
        <v>0</v>
      </c>
      <c r="L1273" t="e">
        <f>VLOOKUP(E1273,PFI!A:B,2,0)</f>
        <v>#N/A</v>
      </c>
    </row>
    <row r="1274" spans="1:12" hidden="1">
      <c r="A1274" s="18" t="s">
        <v>1591</v>
      </c>
      <c r="B1274" s="18" t="s">
        <v>323</v>
      </c>
      <c r="C1274" s="18" t="s">
        <v>305</v>
      </c>
      <c r="D1274" s="18" t="s">
        <v>18</v>
      </c>
      <c r="E1274" s="18" t="s">
        <v>18</v>
      </c>
      <c r="F1274" s="19">
        <v>0</v>
      </c>
      <c r="G1274" s="19">
        <v>0</v>
      </c>
      <c r="H1274" s="19">
        <v>0</v>
      </c>
      <c r="I1274" s="19">
        <v>0</v>
      </c>
      <c r="J1274" s="19">
        <v>-443457</v>
      </c>
      <c r="K1274" s="19">
        <v>0</v>
      </c>
      <c r="L1274" t="e">
        <f>VLOOKUP(E1274,PFI!A:B,2,0)</f>
        <v>#N/A</v>
      </c>
    </row>
    <row r="1275" spans="1:12" hidden="1">
      <c r="A1275" s="18" t="s">
        <v>1592</v>
      </c>
      <c r="B1275" s="18" t="s">
        <v>323</v>
      </c>
      <c r="C1275" s="18" t="s">
        <v>305</v>
      </c>
      <c r="D1275" s="18" t="s">
        <v>18</v>
      </c>
      <c r="E1275" s="18" t="s">
        <v>18</v>
      </c>
      <c r="F1275" s="19">
        <v>0</v>
      </c>
      <c r="G1275" s="19">
        <v>0</v>
      </c>
      <c r="H1275" s="19">
        <v>0</v>
      </c>
      <c r="I1275" s="19">
        <v>0</v>
      </c>
      <c r="J1275" s="19">
        <v>-91698</v>
      </c>
      <c r="K1275" s="19">
        <v>0</v>
      </c>
      <c r="L1275" t="e">
        <f>VLOOKUP(E1275,PFI!A:B,2,0)</f>
        <v>#N/A</v>
      </c>
    </row>
    <row r="1276" spans="1:12" hidden="1">
      <c r="A1276" s="18" t="s">
        <v>1593</v>
      </c>
      <c r="B1276" s="18" t="s">
        <v>323</v>
      </c>
      <c r="C1276" s="18" t="s">
        <v>305</v>
      </c>
      <c r="D1276" s="18" t="s">
        <v>18</v>
      </c>
      <c r="E1276" s="18" t="s">
        <v>18</v>
      </c>
      <c r="F1276" s="19">
        <v>0</v>
      </c>
      <c r="G1276" s="19">
        <v>0</v>
      </c>
      <c r="H1276" s="19">
        <v>0</v>
      </c>
      <c r="I1276" s="19">
        <v>0</v>
      </c>
      <c r="J1276" s="19">
        <v>-70522</v>
      </c>
      <c r="K1276" s="19">
        <v>0</v>
      </c>
      <c r="L1276" t="e">
        <f>VLOOKUP(E1276,PFI!A:B,2,0)</f>
        <v>#N/A</v>
      </c>
    </row>
    <row r="1277" spans="1:12" hidden="1">
      <c r="A1277" s="18" t="s">
        <v>1594</v>
      </c>
      <c r="B1277" s="18" t="s">
        <v>323</v>
      </c>
      <c r="C1277" s="18" t="s">
        <v>305</v>
      </c>
      <c r="D1277" s="18" t="s">
        <v>18</v>
      </c>
      <c r="E1277" s="18" t="s">
        <v>18</v>
      </c>
      <c r="F1277" s="19">
        <v>0</v>
      </c>
      <c r="G1277" s="19">
        <v>0</v>
      </c>
      <c r="H1277" s="19">
        <v>0</v>
      </c>
      <c r="I1277" s="19">
        <v>0</v>
      </c>
      <c r="J1277" s="19">
        <v>-153578</v>
      </c>
      <c r="K1277" s="19">
        <v>0</v>
      </c>
      <c r="L1277" t="e">
        <f>VLOOKUP(E1277,PFI!A:B,2,0)</f>
        <v>#N/A</v>
      </c>
    </row>
    <row r="1278" spans="1:12" hidden="1">
      <c r="A1278" s="18" t="s">
        <v>74</v>
      </c>
      <c r="B1278" s="18" t="s">
        <v>323</v>
      </c>
      <c r="C1278" s="18" t="s">
        <v>305</v>
      </c>
      <c r="D1278" s="18" t="s">
        <v>18</v>
      </c>
      <c r="E1278" s="18" t="s">
        <v>18</v>
      </c>
      <c r="F1278" s="19">
        <v>0</v>
      </c>
      <c r="G1278" s="19">
        <v>0</v>
      </c>
      <c r="H1278" s="19">
        <v>0</v>
      </c>
      <c r="I1278" s="19">
        <v>0</v>
      </c>
      <c r="J1278" s="19">
        <v>-28528</v>
      </c>
      <c r="K1278" s="19">
        <v>0</v>
      </c>
      <c r="L1278" t="e">
        <f>VLOOKUP(E1278,PFI!A:B,2,0)</f>
        <v>#N/A</v>
      </c>
    </row>
    <row r="1279" spans="1:12" hidden="1">
      <c r="A1279" s="18" t="s">
        <v>1600</v>
      </c>
      <c r="B1279" s="18" t="s">
        <v>323</v>
      </c>
      <c r="C1279" s="18" t="s">
        <v>305</v>
      </c>
      <c r="D1279" s="18" t="s">
        <v>18</v>
      </c>
      <c r="E1279" s="18" t="s">
        <v>18</v>
      </c>
      <c r="F1279" s="19">
        <v>0</v>
      </c>
      <c r="G1279" s="19">
        <v>0</v>
      </c>
      <c r="H1279" s="19">
        <v>0</v>
      </c>
      <c r="I1279" s="19">
        <v>0</v>
      </c>
      <c r="J1279" s="19">
        <v>-2630223</v>
      </c>
      <c r="K1279" s="19">
        <v>0</v>
      </c>
      <c r="L1279" t="e">
        <f>VLOOKUP(E1279,PFI!A:B,2,0)</f>
        <v>#N/A</v>
      </c>
    </row>
    <row r="1280" spans="1:12" hidden="1">
      <c r="A1280" s="18" t="s">
        <v>1604</v>
      </c>
      <c r="B1280" s="18" t="s">
        <v>323</v>
      </c>
      <c r="C1280" s="18" t="s">
        <v>305</v>
      </c>
      <c r="D1280" s="18" t="s">
        <v>18</v>
      </c>
      <c r="E1280" s="18" t="s">
        <v>18</v>
      </c>
      <c r="F1280" s="19">
        <v>0</v>
      </c>
      <c r="G1280" s="19">
        <v>0</v>
      </c>
      <c r="H1280" s="19">
        <v>0</v>
      </c>
      <c r="I1280" s="19">
        <v>0</v>
      </c>
      <c r="J1280" s="19">
        <v>-4434217</v>
      </c>
      <c r="K1280" s="19">
        <v>0</v>
      </c>
      <c r="L1280" t="e">
        <f>VLOOKUP(E1280,PFI!A:B,2,0)</f>
        <v>#N/A</v>
      </c>
    </row>
    <row r="1281" spans="1:12" hidden="1">
      <c r="A1281" s="18" t="s">
        <v>1427</v>
      </c>
      <c r="B1281" s="18" t="s">
        <v>323</v>
      </c>
      <c r="C1281" s="18" t="s">
        <v>305</v>
      </c>
      <c r="D1281" s="18" t="s">
        <v>18</v>
      </c>
      <c r="E1281" s="18" t="s">
        <v>18</v>
      </c>
      <c r="F1281" s="19">
        <v>0</v>
      </c>
      <c r="G1281" s="19">
        <v>0</v>
      </c>
      <c r="H1281" s="19">
        <v>0</v>
      </c>
      <c r="I1281" s="19">
        <v>0</v>
      </c>
      <c r="J1281" s="19">
        <v>-2529812</v>
      </c>
      <c r="K1281" s="19">
        <v>0</v>
      </c>
      <c r="L1281" t="e">
        <f>VLOOKUP(E1281,PFI!A:B,2,0)</f>
        <v>#N/A</v>
      </c>
    </row>
    <row r="1282" spans="1:12" hidden="1">
      <c r="A1282" s="18" t="s">
        <v>247</v>
      </c>
      <c r="B1282" s="18" t="s">
        <v>323</v>
      </c>
      <c r="C1282" s="18" t="s">
        <v>305</v>
      </c>
      <c r="D1282" s="18" t="s">
        <v>18</v>
      </c>
      <c r="E1282" s="18" t="s">
        <v>293</v>
      </c>
      <c r="F1282" s="19">
        <v>0</v>
      </c>
      <c r="G1282" s="19">
        <v>0</v>
      </c>
      <c r="H1282" s="19">
        <v>0</v>
      </c>
      <c r="I1282" s="19">
        <v>0</v>
      </c>
      <c r="J1282" s="19">
        <v>-85016.63</v>
      </c>
      <c r="K1282" s="19">
        <v>0</v>
      </c>
      <c r="L1282" t="str">
        <f>VLOOKUP(E1282,PFI!A:B,2,0)</f>
        <v>recherche</v>
      </c>
    </row>
    <row r="1283" spans="1:12" hidden="1">
      <c r="A1283" s="18" t="s">
        <v>1254</v>
      </c>
      <c r="B1283" s="18" t="s">
        <v>323</v>
      </c>
      <c r="C1283" s="18" t="s">
        <v>305</v>
      </c>
      <c r="D1283" s="18" t="s">
        <v>18</v>
      </c>
      <c r="E1283" s="18" t="s">
        <v>18</v>
      </c>
      <c r="F1283" s="19">
        <v>0</v>
      </c>
      <c r="G1283" s="19">
        <v>0</v>
      </c>
      <c r="H1283" s="19">
        <v>0</v>
      </c>
      <c r="I1283" s="19">
        <v>0</v>
      </c>
      <c r="J1283" s="19">
        <v>-72953</v>
      </c>
      <c r="K1283" s="19">
        <v>0</v>
      </c>
      <c r="L1283" t="e">
        <f>VLOOKUP(E1283,PFI!A:B,2,0)</f>
        <v>#N/A</v>
      </c>
    </row>
    <row r="1284" spans="1:12" hidden="1">
      <c r="A1284" s="18" t="s">
        <v>1652</v>
      </c>
      <c r="B1284" s="18" t="s">
        <v>323</v>
      </c>
      <c r="C1284" s="18" t="s">
        <v>305</v>
      </c>
      <c r="D1284" s="18" t="s">
        <v>18</v>
      </c>
      <c r="E1284" s="18" t="s">
        <v>18</v>
      </c>
      <c r="F1284" s="19">
        <v>0</v>
      </c>
      <c r="G1284" s="19">
        <v>0</v>
      </c>
      <c r="H1284" s="19">
        <v>0</v>
      </c>
      <c r="I1284" s="19">
        <v>0</v>
      </c>
      <c r="J1284" s="19">
        <v>-482000</v>
      </c>
      <c r="K1284" s="19">
        <v>0</v>
      </c>
      <c r="L1284" t="e">
        <f>VLOOKUP(E1284,PFI!A:B,2,0)</f>
        <v>#N/A</v>
      </c>
    </row>
    <row r="1285" spans="1:12" hidden="1">
      <c r="A1285" s="18" t="s">
        <v>1653</v>
      </c>
      <c r="B1285" s="18" t="s">
        <v>323</v>
      </c>
      <c r="C1285" s="18" t="s">
        <v>305</v>
      </c>
      <c r="D1285" s="18" t="s">
        <v>18</v>
      </c>
      <c r="E1285" s="18" t="s">
        <v>18</v>
      </c>
      <c r="F1285" s="19">
        <v>0</v>
      </c>
      <c r="G1285" s="19">
        <v>0</v>
      </c>
      <c r="H1285" s="19">
        <v>0</v>
      </c>
      <c r="I1285" s="19">
        <v>0</v>
      </c>
      <c r="J1285" s="19">
        <v>-86000</v>
      </c>
      <c r="K1285" s="19">
        <v>0</v>
      </c>
      <c r="L1285" t="e">
        <f>VLOOKUP(E1285,PFI!A:B,2,0)</f>
        <v>#N/A</v>
      </c>
    </row>
    <row r="1286" spans="1:12" hidden="1">
      <c r="A1286" s="18" t="s">
        <v>1655</v>
      </c>
      <c r="B1286" s="18" t="s">
        <v>323</v>
      </c>
      <c r="C1286" s="18" t="s">
        <v>305</v>
      </c>
      <c r="D1286" s="18" t="s">
        <v>18</v>
      </c>
      <c r="E1286" s="18" t="s">
        <v>18</v>
      </c>
      <c r="F1286" s="19">
        <v>0</v>
      </c>
      <c r="G1286" s="19">
        <v>0</v>
      </c>
      <c r="H1286" s="19">
        <v>0</v>
      </c>
      <c r="I1286" s="19">
        <v>0</v>
      </c>
      <c r="J1286" s="19">
        <v>-32000</v>
      </c>
      <c r="K1286" s="19">
        <v>0</v>
      </c>
      <c r="L1286" t="e">
        <f>VLOOKUP(E1286,PFI!A:B,2,0)</f>
        <v>#N/A</v>
      </c>
    </row>
    <row r="1287" spans="1:12" hidden="1">
      <c r="A1287" s="18" t="s">
        <v>1648</v>
      </c>
      <c r="B1287" s="18" t="s">
        <v>323</v>
      </c>
      <c r="C1287" s="18" t="s">
        <v>305</v>
      </c>
      <c r="D1287" s="18" t="s">
        <v>18</v>
      </c>
      <c r="E1287" s="18" t="s">
        <v>18</v>
      </c>
      <c r="F1287" s="19">
        <v>0</v>
      </c>
      <c r="G1287" s="19">
        <v>0</v>
      </c>
      <c r="H1287" s="19">
        <v>0</v>
      </c>
      <c r="I1287" s="19">
        <v>0</v>
      </c>
      <c r="J1287" s="19">
        <v>-910000</v>
      </c>
      <c r="K1287" s="19">
        <v>0</v>
      </c>
      <c r="L1287" t="e">
        <f>VLOOKUP(E1287,PFI!A:B,2,0)</f>
        <v>#N/A</v>
      </c>
    </row>
    <row r="1288" spans="1:12" hidden="1">
      <c r="A1288" s="18" t="s">
        <v>1651</v>
      </c>
      <c r="B1288" s="18" t="s">
        <v>323</v>
      </c>
      <c r="C1288" s="18" t="s">
        <v>305</v>
      </c>
      <c r="D1288" s="18" t="s">
        <v>18</v>
      </c>
      <c r="E1288" s="18" t="s">
        <v>18</v>
      </c>
      <c r="F1288" s="19">
        <v>0</v>
      </c>
      <c r="G1288" s="19">
        <v>0</v>
      </c>
      <c r="H1288" s="19">
        <v>0</v>
      </c>
      <c r="I1288" s="19">
        <v>0</v>
      </c>
      <c r="J1288" s="19">
        <v>-105000</v>
      </c>
      <c r="K1288" s="19">
        <v>0</v>
      </c>
      <c r="L1288" t="e">
        <f>VLOOKUP(E1288,PFI!A:B,2,0)</f>
        <v>#N/A</v>
      </c>
    </row>
    <row r="1289" spans="1:12" hidden="1">
      <c r="A1289" s="18" t="s">
        <v>1649</v>
      </c>
      <c r="B1289" s="18" t="s">
        <v>323</v>
      </c>
      <c r="C1289" s="18" t="s">
        <v>305</v>
      </c>
      <c r="D1289" s="18" t="s">
        <v>18</v>
      </c>
      <c r="E1289" s="18" t="s">
        <v>18</v>
      </c>
      <c r="F1289" s="19">
        <v>0</v>
      </c>
      <c r="G1289" s="19">
        <v>0</v>
      </c>
      <c r="H1289" s="19">
        <v>0</v>
      </c>
      <c r="I1289" s="19">
        <v>0</v>
      </c>
      <c r="J1289" s="19">
        <v>-50700</v>
      </c>
      <c r="K1289" s="19">
        <v>0</v>
      </c>
      <c r="L1289" t="e">
        <f>VLOOKUP(E1289,PFI!A:B,2,0)</f>
        <v>#N/A</v>
      </c>
    </row>
    <row r="1290" spans="1:12" hidden="1">
      <c r="A1290" s="18" t="s">
        <v>1650</v>
      </c>
      <c r="B1290" s="18" t="s">
        <v>323</v>
      </c>
      <c r="C1290" s="18" t="s">
        <v>305</v>
      </c>
      <c r="D1290" s="18" t="s">
        <v>18</v>
      </c>
      <c r="E1290" s="18" t="s">
        <v>18</v>
      </c>
      <c r="F1290" s="19">
        <v>0</v>
      </c>
      <c r="G1290" s="19">
        <v>0</v>
      </c>
      <c r="H1290" s="19">
        <v>0</v>
      </c>
      <c r="I1290" s="19">
        <v>0</v>
      </c>
      <c r="J1290" s="19">
        <v>-71000</v>
      </c>
      <c r="K1290" s="19">
        <v>0</v>
      </c>
      <c r="L1290" t="e">
        <f>VLOOKUP(E1290,PFI!A:B,2,0)</f>
        <v>#N/A</v>
      </c>
    </row>
    <row r="1291" spans="1:12" hidden="1">
      <c r="A1291" s="18" t="s">
        <v>1654</v>
      </c>
      <c r="B1291" s="18" t="s">
        <v>323</v>
      </c>
      <c r="C1291" s="18" t="s">
        <v>305</v>
      </c>
      <c r="D1291" s="18" t="s">
        <v>18</v>
      </c>
      <c r="E1291" s="18" t="s">
        <v>18</v>
      </c>
      <c r="F1291" s="19">
        <v>0</v>
      </c>
      <c r="G1291" s="19">
        <v>0</v>
      </c>
      <c r="H1291" s="19">
        <v>0</v>
      </c>
      <c r="I1291" s="19">
        <v>0</v>
      </c>
      <c r="J1291" s="19">
        <v>-68000</v>
      </c>
      <c r="K1291" s="19">
        <v>0</v>
      </c>
      <c r="L1291" t="e">
        <f>VLOOKUP(E1291,PFI!A:B,2,0)</f>
        <v>#N/A</v>
      </c>
    </row>
    <row r="1292" spans="1:12" hidden="1">
      <c r="A1292" s="18" t="s">
        <v>1656</v>
      </c>
      <c r="B1292" s="18" t="s">
        <v>323</v>
      </c>
      <c r="C1292" s="18" t="s">
        <v>305</v>
      </c>
      <c r="D1292" s="18" t="s">
        <v>18</v>
      </c>
      <c r="E1292" s="18" t="s">
        <v>18</v>
      </c>
      <c r="F1292" s="19">
        <v>0</v>
      </c>
      <c r="G1292" s="19">
        <v>0</v>
      </c>
      <c r="H1292" s="19">
        <v>0</v>
      </c>
      <c r="I1292" s="19">
        <v>0</v>
      </c>
      <c r="J1292" s="19">
        <v>-1080561</v>
      </c>
      <c r="K1292" s="19">
        <v>0</v>
      </c>
      <c r="L1292" t="e">
        <f>VLOOKUP(E1292,PFI!A:B,2,0)</f>
        <v>#N/A</v>
      </c>
    </row>
    <row r="1293" spans="1:12" hidden="1">
      <c r="A1293" s="18" t="s">
        <v>102</v>
      </c>
      <c r="B1293" s="18" t="s">
        <v>323</v>
      </c>
      <c r="C1293" s="18" t="s">
        <v>305</v>
      </c>
      <c r="D1293" s="18" t="s">
        <v>18</v>
      </c>
      <c r="E1293" s="18" t="s">
        <v>908</v>
      </c>
      <c r="F1293" s="19">
        <v>0</v>
      </c>
      <c r="G1293" s="19">
        <v>0</v>
      </c>
      <c r="H1293" s="19">
        <v>0</v>
      </c>
      <c r="I1293" s="19">
        <v>0</v>
      </c>
      <c r="J1293" s="19">
        <v>-5700</v>
      </c>
      <c r="K1293" s="19">
        <v>0</v>
      </c>
      <c r="L1293" t="str">
        <f>VLOOKUP(E1293,PFI!A:B,2,0)</f>
        <v>recherche</v>
      </c>
    </row>
    <row r="1294" spans="1:12" hidden="1">
      <c r="A1294" s="18" t="s">
        <v>140</v>
      </c>
      <c r="B1294" s="18" t="s">
        <v>323</v>
      </c>
      <c r="C1294" s="18" t="s">
        <v>849</v>
      </c>
      <c r="D1294" s="18" t="s">
        <v>18</v>
      </c>
      <c r="E1294" s="18" t="s">
        <v>18</v>
      </c>
      <c r="F1294" s="19">
        <v>0</v>
      </c>
      <c r="G1294" s="19">
        <v>0</v>
      </c>
      <c r="H1294" s="19">
        <v>0</v>
      </c>
      <c r="I1294" s="19">
        <v>0</v>
      </c>
      <c r="J1294" s="19">
        <v>-70000</v>
      </c>
      <c r="K1294" s="19">
        <v>0</v>
      </c>
      <c r="L1294" t="e">
        <f>VLOOKUP(E1294,PFI!A:B,2,0)</f>
        <v>#N/A</v>
      </c>
    </row>
    <row r="1295" spans="1:12" hidden="1">
      <c r="A1295" s="18" t="s">
        <v>183</v>
      </c>
      <c r="B1295" s="18" t="s">
        <v>323</v>
      </c>
      <c r="C1295" s="18" t="s">
        <v>849</v>
      </c>
      <c r="D1295" s="18" t="s">
        <v>18</v>
      </c>
      <c r="E1295" s="18" t="s">
        <v>1078</v>
      </c>
      <c r="F1295" s="19">
        <v>0</v>
      </c>
      <c r="G1295" s="19">
        <v>0</v>
      </c>
      <c r="H1295" s="19">
        <v>0</v>
      </c>
      <c r="I1295" s="19">
        <v>0</v>
      </c>
      <c r="J1295" s="19">
        <v>-687.85</v>
      </c>
      <c r="K1295" s="19">
        <v>0</v>
      </c>
      <c r="L1295" t="e">
        <f>VLOOKUP(E1295,PFI!A:B,2,0)</f>
        <v>#N/A</v>
      </c>
    </row>
    <row r="1296" spans="1:12" hidden="1">
      <c r="A1296" s="18" t="s">
        <v>1728</v>
      </c>
      <c r="B1296" s="18" t="s">
        <v>323</v>
      </c>
      <c r="C1296" s="18" t="s">
        <v>849</v>
      </c>
      <c r="D1296" s="18" t="s">
        <v>18</v>
      </c>
      <c r="E1296" s="18" t="s">
        <v>18</v>
      </c>
      <c r="F1296" s="19">
        <v>0</v>
      </c>
      <c r="G1296" s="19">
        <v>0</v>
      </c>
      <c r="H1296" s="19">
        <v>0</v>
      </c>
      <c r="I1296" s="19">
        <v>0</v>
      </c>
      <c r="J1296" s="19">
        <v>-200000</v>
      </c>
      <c r="K1296" s="19">
        <v>0</v>
      </c>
      <c r="L1296" t="e">
        <f>VLOOKUP(E1296,PFI!A:B,2,0)</f>
        <v>#N/A</v>
      </c>
    </row>
    <row r="1297" spans="1:12" hidden="1">
      <c r="A1297" s="18" t="s">
        <v>1726</v>
      </c>
      <c r="B1297" s="18" t="s">
        <v>323</v>
      </c>
      <c r="C1297" s="18" t="s">
        <v>849</v>
      </c>
      <c r="D1297" s="18" t="s">
        <v>18</v>
      </c>
      <c r="E1297" s="18" t="s">
        <v>18</v>
      </c>
      <c r="F1297" s="19">
        <v>0</v>
      </c>
      <c r="G1297" s="19">
        <v>0</v>
      </c>
      <c r="H1297" s="19">
        <v>0</v>
      </c>
      <c r="I1297" s="19">
        <v>0</v>
      </c>
      <c r="J1297" s="19">
        <v>-140000</v>
      </c>
      <c r="K1297" s="19">
        <v>0</v>
      </c>
      <c r="L1297" t="e">
        <f>VLOOKUP(E1297,PFI!A:B,2,0)</f>
        <v>#N/A</v>
      </c>
    </row>
    <row r="1298" spans="1:12" hidden="1">
      <c r="A1298" s="18" t="s">
        <v>961</v>
      </c>
      <c r="B1298" s="18" t="s">
        <v>323</v>
      </c>
      <c r="C1298" s="18" t="s">
        <v>849</v>
      </c>
      <c r="D1298" s="18" t="s">
        <v>18</v>
      </c>
      <c r="E1298" s="18" t="s">
        <v>18</v>
      </c>
      <c r="F1298" s="19">
        <v>0</v>
      </c>
      <c r="G1298" s="19">
        <v>0</v>
      </c>
      <c r="H1298" s="19">
        <v>0</v>
      </c>
      <c r="I1298" s="19">
        <v>0</v>
      </c>
      <c r="J1298" s="19">
        <v>-81480</v>
      </c>
      <c r="K1298" s="19">
        <v>0</v>
      </c>
      <c r="L1298" t="e">
        <f>VLOOKUP(E1298,PFI!A:B,2,0)</f>
        <v>#N/A</v>
      </c>
    </row>
    <row r="1299" spans="1:12" hidden="1">
      <c r="A1299" s="18" t="s">
        <v>1510</v>
      </c>
      <c r="B1299" s="18" t="s">
        <v>323</v>
      </c>
      <c r="C1299" s="18" t="s">
        <v>849</v>
      </c>
      <c r="D1299" s="18" t="s">
        <v>18</v>
      </c>
      <c r="E1299" s="18" t="s">
        <v>18</v>
      </c>
      <c r="F1299" s="19">
        <v>0</v>
      </c>
      <c r="G1299" s="19">
        <v>0</v>
      </c>
      <c r="H1299" s="19">
        <v>0</v>
      </c>
      <c r="I1299" s="19">
        <v>0</v>
      </c>
      <c r="J1299" s="19">
        <v>-15568</v>
      </c>
      <c r="K1299" s="19">
        <v>0</v>
      </c>
      <c r="L1299" t="e">
        <f>VLOOKUP(E1299,PFI!A:B,2,0)</f>
        <v>#N/A</v>
      </c>
    </row>
    <row r="1300" spans="1:12" hidden="1">
      <c r="A1300" s="18" t="s">
        <v>1511</v>
      </c>
      <c r="B1300" s="18" t="s">
        <v>323</v>
      </c>
      <c r="C1300" s="18" t="s">
        <v>849</v>
      </c>
      <c r="D1300" s="18" t="s">
        <v>18</v>
      </c>
      <c r="E1300" s="18" t="s">
        <v>18</v>
      </c>
      <c r="F1300" s="19">
        <v>0</v>
      </c>
      <c r="G1300" s="19">
        <v>0</v>
      </c>
      <c r="H1300" s="19">
        <v>0</v>
      </c>
      <c r="I1300" s="19">
        <v>0</v>
      </c>
      <c r="J1300" s="19">
        <v>-5700</v>
      </c>
      <c r="K1300" s="19">
        <v>0</v>
      </c>
      <c r="L1300" t="e">
        <f>VLOOKUP(E1300,PFI!A:B,2,0)</f>
        <v>#N/A</v>
      </c>
    </row>
    <row r="1301" spans="1:12" hidden="1">
      <c r="A1301" s="18" t="s">
        <v>1512</v>
      </c>
      <c r="B1301" s="18" t="s">
        <v>323</v>
      </c>
      <c r="C1301" s="18" t="s">
        <v>849</v>
      </c>
      <c r="D1301" s="18" t="s">
        <v>18</v>
      </c>
      <c r="E1301" s="18" t="s">
        <v>18</v>
      </c>
      <c r="F1301" s="19">
        <v>0</v>
      </c>
      <c r="G1301" s="19">
        <v>0</v>
      </c>
      <c r="H1301" s="19">
        <v>0</v>
      </c>
      <c r="I1301" s="19">
        <v>0</v>
      </c>
      <c r="J1301" s="19">
        <v>-6500</v>
      </c>
      <c r="K1301" s="19">
        <v>0</v>
      </c>
      <c r="L1301" t="e">
        <f>VLOOKUP(E1301,PFI!A:B,2,0)</f>
        <v>#N/A</v>
      </c>
    </row>
    <row r="1302" spans="1:12" hidden="1">
      <c r="A1302" s="18" t="s">
        <v>996</v>
      </c>
      <c r="B1302" s="18" t="s">
        <v>323</v>
      </c>
      <c r="C1302" s="18" t="s">
        <v>849</v>
      </c>
      <c r="D1302" s="18" t="s">
        <v>18</v>
      </c>
      <c r="E1302" s="18" t="s">
        <v>18</v>
      </c>
      <c r="F1302" s="19">
        <v>0</v>
      </c>
      <c r="G1302" s="19">
        <v>0</v>
      </c>
      <c r="H1302" s="19">
        <v>0</v>
      </c>
      <c r="I1302" s="19">
        <v>0</v>
      </c>
      <c r="J1302" s="19">
        <v>-103788</v>
      </c>
      <c r="K1302" s="19">
        <v>0</v>
      </c>
      <c r="L1302" t="e">
        <f>VLOOKUP(E1302,PFI!A:B,2,0)</f>
        <v>#N/A</v>
      </c>
    </row>
    <row r="1303" spans="1:12" hidden="1">
      <c r="A1303" s="18" t="s">
        <v>1003</v>
      </c>
      <c r="B1303" s="18" t="s">
        <v>323</v>
      </c>
      <c r="C1303" s="18" t="s">
        <v>849</v>
      </c>
      <c r="D1303" s="18" t="s">
        <v>18</v>
      </c>
      <c r="E1303" s="18" t="s">
        <v>18</v>
      </c>
      <c r="F1303" s="19">
        <v>0</v>
      </c>
      <c r="G1303" s="19">
        <v>0</v>
      </c>
      <c r="H1303" s="19">
        <v>0</v>
      </c>
      <c r="I1303" s="19">
        <v>0</v>
      </c>
      <c r="J1303" s="19">
        <v>-107765</v>
      </c>
      <c r="K1303" s="19">
        <v>0</v>
      </c>
      <c r="L1303" t="e">
        <f>VLOOKUP(E1303,PFI!A:B,2,0)</f>
        <v>#N/A</v>
      </c>
    </row>
    <row r="1304" spans="1:12" hidden="1">
      <c r="A1304" s="18" t="s">
        <v>1600</v>
      </c>
      <c r="B1304" s="18" t="s">
        <v>323</v>
      </c>
      <c r="C1304" s="18" t="s">
        <v>849</v>
      </c>
      <c r="D1304" s="18" t="s">
        <v>18</v>
      </c>
      <c r="E1304" s="18" t="s">
        <v>18</v>
      </c>
      <c r="F1304" s="19">
        <v>0</v>
      </c>
      <c r="G1304" s="19">
        <v>0</v>
      </c>
      <c r="H1304" s="19">
        <v>0</v>
      </c>
      <c r="I1304" s="19">
        <v>0</v>
      </c>
      <c r="J1304" s="19">
        <v>-2220</v>
      </c>
      <c r="K1304" s="19">
        <v>0</v>
      </c>
      <c r="L1304" t="e">
        <f>VLOOKUP(E1304,PFI!A:B,2,0)</f>
        <v>#N/A</v>
      </c>
    </row>
    <row r="1305" spans="1:12" hidden="1">
      <c r="A1305" s="18" t="s">
        <v>1007</v>
      </c>
      <c r="B1305" s="18" t="s">
        <v>323</v>
      </c>
      <c r="C1305" s="18" t="s">
        <v>849</v>
      </c>
      <c r="D1305" s="18" t="s">
        <v>18</v>
      </c>
      <c r="E1305" s="18" t="s">
        <v>18</v>
      </c>
      <c r="F1305" s="19">
        <v>0</v>
      </c>
      <c r="G1305" s="19">
        <v>0</v>
      </c>
      <c r="H1305" s="19">
        <v>0</v>
      </c>
      <c r="I1305" s="19">
        <v>0</v>
      </c>
      <c r="J1305" s="19">
        <v>-69000</v>
      </c>
      <c r="K1305" s="19">
        <v>0</v>
      </c>
      <c r="L1305" t="e">
        <f>VLOOKUP(E1305,PFI!A:B,2,0)</f>
        <v>#N/A</v>
      </c>
    </row>
    <row r="1306" spans="1:12" hidden="1">
      <c r="A1306" s="18" t="s">
        <v>1427</v>
      </c>
      <c r="B1306" s="18" t="s">
        <v>323</v>
      </c>
      <c r="C1306" s="18" t="s">
        <v>849</v>
      </c>
      <c r="D1306" s="18" t="s">
        <v>18</v>
      </c>
      <c r="E1306" s="18" t="s">
        <v>18</v>
      </c>
      <c r="F1306" s="19">
        <v>0</v>
      </c>
      <c r="G1306" s="19">
        <v>0</v>
      </c>
      <c r="H1306" s="19">
        <v>0</v>
      </c>
      <c r="I1306" s="19">
        <v>0</v>
      </c>
      <c r="J1306" s="19">
        <v>-35546</v>
      </c>
      <c r="K1306" s="19">
        <v>0</v>
      </c>
      <c r="L1306" t="e">
        <f>VLOOKUP(E1306,PFI!A:B,2,0)</f>
        <v>#N/A</v>
      </c>
    </row>
    <row r="1307" spans="1:12" hidden="1">
      <c r="A1307" s="18" t="s">
        <v>1751</v>
      </c>
      <c r="B1307" s="18" t="s">
        <v>323</v>
      </c>
      <c r="C1307" s="18" t="s">
        <v>849</v>
      </c>
      <c r="D1307" s="18" t="s">
        <v>18</v>
      </c>
      <c r="E1307" s="18" t="s">
        <v>18</v>
      </c>
      <c r="F1307" s="19">
        <v>0</v>
      </c>
      <c r="G1307" s="19">
        <v>0</v>
      </c>
      <c r="H1307" s="19">
        <v>0</v>
      </c>
      <c r="I1307" s="19">
        <v>0</v>
      </c>
      <c r="J1307" s="19">
        <v>-33130</v>
      </c>
      <c r="K1307" s="19">
        <v>0</v>
      </c>
      <c r="L1307" t="e">
        <f>VLOOKUP(E1307,PFI!A:B,2,0)</f>
        <v>#N/A</v>
      </c>
    </row>
    <row r="1308" spans="1:12" hidden="1">
      <c r="A1308" s="18" t="s">
        <v>1666</v>
      </c>
      <c r="B1308" s="18" t="s">
        <v>323</v>
      </c>
      <c r="C1308" s="18" t="s">
        <v>849</v>
      </c>
      <c r="D1308" s="18" t="s">
        <v>18</v>
      </c>
      <c r="E1308" s="18" t="s">
        <v>18</v>
      </c>
      <c r="F1308" s="19">
        <v>0</v>
      </c>
      <c r="G1308" s="19">
        <v>0</v>
      </c>
      <c r="H1308" s="19">
        <v>0</v>
      </c>
      <c r="I1308" s="19">
        <v>0</v>
      </c>
      <c r="J1308" s="19">
        <v>-853650</v>
      </c>
      <c r="K1308" s="19">
        <v>0</v>
      </c>
      <c r="L1308" t="e">
        <f>VLOOKUP(E1308,PFI!A:B,2,0)</f>
        <v>#N/A</v>
      </c>
    </row>
    <row r="1309" spans="1:12" hidden="1">
      <c r="A1309" s="18" t="s">
        <v>1629</v>
      </c>
      <c r="B1309" s="18" t="s">
        <v>323</v>
      </c>
      <c r="C1309" s="18" t="s">
        <v>849</v>
      </c>
      <c r="D1309" s="18" t="s">
        <v>18</v>
      </c>
      <c r="E1309" s="18" t="s">
        <v>18</v>
      </c>
      <c r="F1309" s="19">
        <v>0</v>
      </c>
      <c r="G1309" s="19">
        <v>0</v>
      </c>
      <c r="H1309" s="19">
        <v>0</v>
      </c>
      <c r="I1309" s="19">
        <v>0</v>
      </c>
      <c r="J1309" s="19">
        <v>-26100</v>
      </c>
      <c r="K1309" s="19">
        <v>0</v>
      </c>
      <c r="L1309" t="e">
        <f>VLOOKUP(E1309,PFI!A:B,2,0)</f>
        <v>#N/A</v>
      </c>
    </row>
    <row r="1310" spans="1:12" hidden="1">
      <c r="A1310" s="18" t="s">
        <v>1627</v>
      </c>
      <c r="B1310" s="18" t="s">
        <v>323</v>
      </c>
      <c r="C1310" s="18" t="s">
        <v>849</v>
      </c>
      <c r="D1310" s="18" t="s">
        <v>18</v>
      </c>
      <c r="E1310" s="18" t="s">
        <v>18</v>
      </c>
      <c r="F1310" s="19">
        <v>0</v>
      </c>
      <c r="G1310" s="19">
        <v>0</v>
      </c>
      <c r="H1310" s="19">
        <v>0</v>
      </c>
      <c r="I1310" s="19">
        <v>0</v>
      </c>
      <c r="J1310" s="19">
        <v>-3300</v>
      </c>
      <c r="K1310" s="19">
        <v>0</v>
      </c>
      <c r="L1310" t="e">
        <f>VLOOKUP(E1310,PFI!A:B,2,0)</f>
        <v>#N/A</v>
      </c>
    </row>
    <row r="1311" spans="1:12" hidden="1">
      <c r="A1311" s="18" t="s">
        <v>1630</v>
      </c>
      <c r="B1311" s="18" t="s">
        <v>323</v>
      </c>
      <c r="C1311" s="18" t="s">
        <v>849</v>
      </c>
      <c r="D1311" s="18" t="s">
        <v>18</v>
      </c>
      <c r="E1311" s="18" t="s">
        <v>18</v>
      </c>
      <c r="F1311" s="19">
        <v>0</v>
      </c>
      <c r="G1311" s="19">
        <v>0</v>
      </c>
      <c r="H1311" s="19">
        <v>0</v>
      </c>
      <c r="I1311" s="19">
        <v>0</v>
      </c>
      <c r="J1311" s="19">
        <v>-1000</v>
      </c>
      <c r="K1311" s="19">
        <v>0</v>
      </c>
      <c r="L1311" t="e">
        <f>VLOOKUP(E1311,PFI!A:B,2,0)</f>
        <v>#N/A</v>
      </c>
    </row>
    <row r="1312" spans="1:12" hidden="1">
      <c r="A1312" s="18" t="s">
        <v>1013</v>
      </c>
      <c r="B1312" s="18" t="s">
        <v>323</v>
      </c>
      <c r="C1312" s="18" t="s">
        <v>849</v>
      </c>
      <c r="D1312" s="18" t="s">
        <v>18</v>
      </c>
      <c r="E1312" s="18" t="s">
        <v>18</v>
      </c>
      <c r="F1312" s="19">
        <v>0</v>
      </c>
      <c r="G1312" s="19">
        <v>0</v>
      </c>
      <c r="H1312" s="19">
        <v>0</v>
      </c>
      <c r="I1312" s="19">
        <v>0</v>
      </c>
      <c r="J1312" s="19">
        <v>-66577</v>
      </c>
      <c r="K1312" s="19">
        <v>0</v>
      </c>
      <c r="L1312" t="e">
        <f>VLOOKUP(E1312,PFI!A:B,2,0)</f>
        <v>#N/A</v>
      </c>
    </row>
    <row r="1313" spans="1:12" hidden="1">
      <c r="A1313" s="18" t="s">
        <v>921</v>
      </c>
      <c r="B1313" s="18" t="s">
        <v>323</v>
      </c>
      <c r="C1313" s="18" t="s">
        <v>849</v>
      </c>
      <c r="D1313" s="18" t="s">
        <v>18</v>
      </c>
      <c r="E1313" s="18" t="s">
        <v>18</v>
      </c>
      <c r="F1313" s="19">
        <v>0</v>
      </c>
      <c r="G1313" s="19">
        <v>0</v>
      </c>
      <c r="H1313" s="19">
        <v>0</v>
      </c>
      <c r="I1313" s="19">
        <v>0</v>
      </c>
      <c r="J1313" s="19">
        <v>-40735</v>
      </c>
      <c r="K1313" s="19">
        <v>0</v>
      </c>
      <c r="L1313" t="e">
        <f>VLOOKUP(E1313,PFI!A:B,2,0)</f>
        <v>#N/A</v>
      </c>
    </row>
    <row r="1314" spans="1:12" hidden="1">
      <c r="A1314" s="18" t="s">
        <v>1637</v>
      </c>
      <c r="B1314" s="18" t="s">
        <v>323</v>
      </c>
      <c r="C1314" s="18" t="s">
        <v>849</v>
      </c>
      <c r="D1314" s="18" t="s">
        <v>18</v>
      </c>
      <c r="E1314" s="18" t="s">
        <v>18</v>
      </c>
      <c r="F1314" s="19">
        <v>0</v>
      </c>
      <c r="G1314" s="19">
        <v>0</v>
      </c>
      <c r="H1314" s="19">
        <v>0</v>
      </c>
      <c r="I1314" s="19">
        <v>0</v>
      </c>
      <c r="J1314" s="19">
        <v>-45000</v>
      </c>
      <c r="K1314" s="19">
        <v>0</v>
      </c>
      <c r="L1314" t="e">
        <f>VLOOKUP(E1314,PFI!A:B,2,0)</f>
        <v>#N/A</v>
      </c>
    </row>
    <row r="1315" spans="1:12" hidden="1">
      <c r="A1315" s="18" t="s">
        <v>240</v>
      </c>
      <c r="B1315" s="18" t="s">
        <v>323</v>
      </c>
      <c r="C1315" s="18" t="s">
        <v>849</v>
      </c>
      <c r="D1315" s="18" t="s">
        <v>18</v>
      </c>
      <c r="E1315" s="18" t="s">
        <v>18</v>
      </c>
      <c r="F1315" s="19">
        <v>0</v>
      </c>
      <c r="G1315" s="19">
        <v>0</v>
      </c>
      <c r="H1315" s="19">
        <v>0</v>
      </c>
      <c r="I1315" s="19">
        <v>0</v>
      </c>
      <c r="J1315" s="19">
        <v>-43613</v>
      </c>
      <c r="K1315" s="19">
        <v>0</v>
      </c>
      <c r="L1315" t="e">
        <f>VLOOKUP(E1315,PFI!A:B,2,0)</f>
        <v>#N/A</v>
      </c>
    </row>
    <row r="1316" spans="1:12" hidden="1">
      <c r="A1316" s="18" t="s">
        <v>1045</v>
      </c>
      <c r="B1316" s="18" t="s">
        <v>323</v>
      </c>
      <c r="C1316" s="18" t="s">
        <v>849</v>
      </c>
      <c r="D1316" s="18" t="s">
        <v>18</v>
      </c>
      <c r="E1316" s="18" t="s">
        <v>18</v>
      </c>
      <c r="F1316" s="19">
        <v>0</v>
      </c>
      <c r="G1316" s="19">
        <v>0</v>
      </c>
      <c r="H1316" s="19">
        <v>0</v>
      </c>
      <c r="I1316" s="19">
        <v>0</v>
      </c>
      <c r="J1316" s="19">
        <v>-52177</v>
      </c>
      <c r="K1316" s="19">
        <v>0</v>
      </c>
      <c r="L1316" t="e">
        <f>VLOOKUP(E1316,PFI!A:B,2,0)</f>
        <v>#N/A</v>
      </c>
    </row>
    <row r="1317" spans="1:12" hidden="1">
      <c r="A1317" s="18" t="s">
        <v>1023</v>
      </c>
      <c r="B1317" s="18" t="s">
        <v>323</v>
      </c>
      <c r="C1317" s="18" t="s">
        <v>849</v>
      </c>
      <c r="D1317" s="18" t="s">
        <v>18</v>
      </c>
      <c r="E1317" s="18" t="s">
        <v>18</v>
      </c>
      <c r="F1317" s="19">
        <v>0</v>
      </c>
      <c r="G1317" s="19">
        <v>0</v>
      </c>
      <c r="H1317" s="19">
        <v>0</v>
      </c>
      <c r="I1317" s="19">
        <v>0</v>
      </c>
      <c r="J1317" s="19">
        <v>-62275</v>
      </c>
      <c r="K1317" s="19">
        <v>0</v>
      </c>
      <c r="L1317" t="e">
        <f>VLOOKUP(E1317,PFI!A:B,2,0)</f>
        <v>#N/A</v>
      </c>
    </row>
    <row r="1318" spans="1:12" hidden="1">
      <c r="A1318" s="18" t="s">
        <v>1686</v>
      </c>
      <c r="B1318" s="18" t="s">
        <v>323</v>
      </c>
      <c r="C1318" s="18" t="s">
        <v>849</v>
      </c>
      <c r="D1318" s="18" t="s">
        <v>18</v>
      </c>
      <c r="E1318" s="18" t="s">
        <v>18</v>
      </c>
      <c r="F1318" s="19">
        <v>0</v>
      </c>
      <c r="G1318" s="19">
        <v>0</v>
      </c>
      <c r="H1318" s="19">
        <v>0</v>
      </c>
      <c r="I1318" s="19">
        <v>0</v>
      </c>
      <c r="J1318" s="19">
        <v>-50000</v>
      </c>
      <c r="K1318" s="19">
        <v>0</v>
      </c>
      <c r="L1318" t="e">
        <f>VLOOKUP(E1318,PFI!A:B,2,0)</f>
        <v>#N/A</v>
      </c>
    </row>
    <row r="1319" spans="1:12" hidden="1">
      <c r="A1319" s="18" t="s">
        <v>1469</v>
      </c>
      <c r="B1319" s="18" t="s">
        <v>323</v>
      </c>
      <c r="C1319" s="18" t="s">
        <v>849</v>
      </c>
      <c r="D1319" s="18" t="s">
        <v>18</v>
      </c>
      <c r="E1319" s="18" t="s">
        <v>18</v>
      </c>
      <c r="F1319" s="19">
        <v>0</v>
      </c>
      <c r="G1319" s="19">
        <v>0</v>
      </c>
      <c r="H1319" s="19">
        <v>0</v>
      </c>
      <c r="I1319" s="19">
        <v>0</v>
      </c>
      <c r="J1319" s="19">
        <v>-938000</v>
      </c>
      <c r="K1319" s="19">
        <v>0</v>
      </c>
      <c r="L1319" t="e">
        <f>VLOOKUP(E1319,PFI!A:B,2,0)</f>
        <v>#N/A</v>
      </c>
    </row>
    <row r="1320" spans="1:12" hidden="1">
      <c r="A1320" s="18" t="s">
        <v>1764</v>
      </c>
      <c r="B1320" s="18" t="s">
        <v>323</v>
      </c>
      <c r="C1320" s="18" t="s">
        <v>849</v>
      </c>
      <c r="D1320" s="18" t="s">
        <v>18</v>
      </c>
      <c r="E1320" s="18" t="s">
        <v>18</v>
      </c>
      <c r="F1320" s="19">
        <v>0</v>
      </c>
      <c r="G1320" s="19">
        <v>0</v>
      </c>
      <c r="H1320" s="19">
        <v>0</v>
      </c>
      <c r="I1320" s="19">
        <v>0</v>
      </c>
      <c r="J1320" s="19">
        <v>-350000</v>
      </c>
      <c r="K1320" s="19">
        <v>0</v>
      </c>
      <c r="L1320" t="e">
        <f>VLOOKUP(E1320,PFI!A:B,2,0)</f>
        <v>#N/A</v>
      </c>
    </row>
    <row r="1321" spans="1:12" hidden="1">
      <c r="A1321" s="18" t="s">
        <v>1765</v>
      </c>
      <c r="B1321" s="18" t="s">
        <v>323</v>
      </c>
      <c r="C1321" s="18" t="s">
        <v>849</v>
      </c>
      <c r="D1321" s="18" t="s">
        <v>18</v>
      </c>
      <c r="E1321" s="18" t="s">
        <v>18</v>
      </c>
      <c r="F1321" s="19">
        <v>0</v>
      </c>
      <c r="G1321" s="19">
        <v>0</v>
      </c>
      <c r="H1321" s="19">
        <v>0</v>
      </c>
      <c r="I1321" s="19">
        <v>0</v>
      </c>
      <c r="J1321" s="19">
        <v>-180000</v>
      </c>
      <c r="K1321" s="19">
        <v>0</v>
      </c>
      <c r="L1321" t="e">
        <f>VLOOKUP(E1321,PFI!A:B,2,0)</f>
        <v>#N/A</v>
      </c>
    </row>
    <row r="1322" spans="1:12" hidden="1">
      <c r="A1322" s="18" t="s">
        <v>92</v>
      </c>
      <c r="B1322" s="18" t="s">
        <v>323</v>
      </c>
      <c r="C1322" s="18" t="s">
        <v>849</v>
      </c>
      <c r="D1322" s="18" t="s">
        <v>18</v>
      </c>
      <c r="E1322" s="18" t="s">
        <v>18</v>
      </c>
      <c r="F1322" s="19">
        <v>0</v>
      </c>
      <c r="G1322" s="19">
        <v>0</v>
      </c>
      <c r="H1322" s="19">
        <v>0</v>
      </c>
      <c r="I1322" s="19">
        <v>0</v>
      </c>
      <c r="J1322" s="19">
        <v>-21000</v>
      </c>
      <c r="K1322" s="19">
        <v>0</v>
      </c>
      <c r="L1322" t="e">
        <f>VLOOKUP(E1322,PFI!A:B,2,0)</f>
        <v>#N/A</v>
      </c>
    </row>
    <row r="1323" spans="1:12" hidden="1">
      <c r="A1323" s="18" t="s">
        <v>1032</v>
      </c>
      <c r="B1323" s="18" t="s">
        <v>323</v>
      </c>
      <c r="C1323" s="18" t="s">
        <v>849</v>
      </c>
      <c r="D1323" s="18" t="s">
        <v>18</v>
      </c>
      <c r="E1323" s="18" t="s">
        <v>18</v>
      </c>
      <c r="F1323" s="19">
        <v>0</v>
      </c>
      <c r="G1323" s="19">
        <v>0</v>
      </c>
      <c r="H1323" s="19">
        <v>0</v>
      </c>
      <c r="I1323" s="19">
        <v>0</v>
      </c>
      <c r="J1323" s="19">
        <v>-129873</v>
      </c>
      <c r="K1323" s="19">
        <v>0</v>
      </c>
      <c r="L1323" t="e">
        <f>VLOOKUP(E1323,PFI!A:B,2,0)</f>
        <v>#N/A</v>
      </c>
    </row>
    <row r="1324" spans="1:12" hidden="1">
      <c r="A1324" s="18" t="s">
        <v>251</v>
      </c>
      <c r="B1324" s="18" t="s">
        <v>323</v>
      </c>
      <c r="C1324" s="18" t="s">
        <v>849</v>
      </c>
      <c r="D1324" s="18" t="s">
        <v>18</v>
      </c>
      <c r="E1324" s="18" t="s">
        <v>18</v>
      </c>
      <c r="F1324" s="19">
        <v>0</v>
      </c>
      <c r="G1324" s="19">
        <v>0</v>
      </c>
      <c r="H1324" s="19">
        <v>0</v>
      </c>
      <c r="I1324" s="19">
        <v>0</v>
      </c>
      <c r="J1324" s="19">
        <v>-1808</v>
      </c>
      <c r="K1324" s="19">
        <v>0</v>
      </c>
      <c r="L1324" t="e">
        <f>VLOOKUP(E1324,PFI!A:B,2,0)</f>
        <v>#N/A</v>
      </c>
    </row>
    <row r="1325" spans="1:12" hidden="1">
      <c r="A1325" s="18" t="s">
        <v>1036</v>
      </c>
      <c r="B1325" s="18" t="s">
        <v>323</v>
      </c>
      <c r="C1325" s="18" t="s">
        <v>849</v>
      </c>
      <c r="D1325" s="18" t="s">
        <v>18</v>
      </c>
      <c r="E1325" s="18" t="s">
        <v>18</v>
      </c>
      <c r="F1325" s="19">
        <v>0</v>
      </c>
      <c r="G1325" s="19">
        <v>0</v>
      </c>
      <c r="H1325" s="19">
        <v>0</v>
      </c>
      <c r="I1325" s="19">
        <v>0</v>
      </c>
      <c r="J1325" s="19">
        <v>-178644</v>
      </c>
      <c r="K1325" s="19">
        <v>0</v>
      </c>
      <c r="L1325" t="e">
        <f>VLOOKUP(E1325,PFI!A:B,2,0)</f>
        <v>#N/A</v>
      </c>
    </row>
    <row r="1326" spans="1:12" hidden="1">
      <c r="A1326" s="18" t="s">
        <v>1487</v>
      </c>
      <c r="B1326" s="18" t="s">
        <v>323</v>
      </c>
      <c r="C1326" s="18" t="s">
        <v>849</v>
      </c>
      <c r="D1326" s="18" t="s">
        <v>18</v>
      </c>
      <c r="E1326" s="18" t="s">
        <v>18</v>
      </c>
      <c r="F1326" s="19">
        <v>0</v>
      </c>
      <c r="G1326" s="19">
        <v>0</v>
      </c>
      <c r="H1326" s="19">
        <v>0</v>
      </c>
      <c r="I1326" s="19">
        <v>0</v>
      </c>
      <c r="J1326" s="19">
        <v>-40000</v>
      </c>
      <c r="K1326" s="19">
        <v>0</v>
      </c>
      <c r="L1326" t="e">
        <f>VLOOKUP(E1326,PFI!A:B,2,0)</f>
        <v>#N/A</v>
      </c>
    </row>
    <row r="1327" spans="1:12">
      <c r="A1327" s="18" t="s">
        <v>120</v>
      </c>
      <c r="B1327" s="18" t="s">
        <v>333</v>
      </c>
      <c r="C1327" s="18" t="s">
        <v>12</v>
      </c>
      <c r="D1327" s="18" t="s">
        <v>18</v>
      </c>
      <c r="E1327" s="18" t="s">
        <v>121</v>
      </c>
      <c r="F1327" s="19">
        <v>0</v>
      </c>
      <c r="G1327" s="19">
        <v>0</v>
      </c>
      <c r="H1327" s="19">
        <v>0</v>
      </c>
      <c r="I1327" s="19">
        <v>0</v>
      </c>
      <c r="J1327" s="19">
        <v>-11250</v>
      </c>
      <c r="K1327" s="19">
        <v>0</v>
      </c>
      <c r="L1327" t="str">
        <f>VLOOKUP(E1327,PFI!A:B,2,0)</f>
        <v>recherche</v>
      </c>
    </row>
    <row r="1328" spans="1:12">
      <c r="A1328" s="18" t="s">
        <v>132</v>
      </c>
      <c r="B1328" s="18" t="s">
        <v>333</v>
      </c>
      <c r="C1328" s="18" t="s">
        <v>12</v>
      </c>
      <c r="D1328" s="18" t="s">
        <v>18</v>
      </c>
      <c r="E1328" s="18" t="s">
        <v>133</v>
      </c>
      <c r="F1328" s="19">
        <v>0</v>
      </c>
      <c r="G1328" s="19">
        <v>0</v>
      </c>
      <c r="H1328" s="19">
        <v>0</v>
      </c>
      <c r="I1328" s="19">
        <v>0</v>
      </c>
      <c r="J1328" s="19">
        <v>-26250</v>
      </c>
      <c r="K1328" s="19">
        <v>0</v>
      </c>
      <c r="L1328" t="str">
        <f>VLOOKUP(E1328,PFI!A:B,2,0)</f>
        <v>recherche</v>
      </c>
    </row>
    <row r="1329" spans="1:12">
      <c r="A1329" s="18" t="s">
        <v>26</v>
      </c>
      <c r="B1329" s="18" t="s">
        <v>333</v>
      </c>
      <c r="C1329" s="18" t="s">
        <v>12</v>
      </c>
      <c r="D1329" s="18" t="s">
        <v>18</v>
      </c>
      <c r="E1329" s="18" t="s">
        <v>1079</v>
      </c>
      <c r="F1329" s="19">
        <v>0</v>
      </c>
      <c r="G1329" s="19">
        <v>0</v>
      </c>
      <c r="H1329" s="19">
        <v>0</v>
      </c>
      <c r="I1329" s="19">
        <v>0</v>
      </c>
      <c r="J1329" s="19">
        <v>-2064.04</v>
      </c>
      <c r="K1329" s="19">
        <v>0</v>
      </c>
      <c r="L1329" t="e">
        <f>VLOOKUP(E1329,PFI!A:B,2,0)</f>
        <v>#N/A</v>
      </c>
    </row>
    <row r="1330" spans="1:12">
      <c r="A1330" s="18" t="s">
        <v>113</v>
      </c>
      <c r="B1330" s="18" t="s">
        <v>333</v>
      </c>
      <c r="C1330" s="18" t="s">
        <v>12</v>
      </c>
      <c r="D1330" s="18" t="s">
        <v>18</v>
      </c>
      <c r="E1330" s="18" t="s">
        <v>1080</v>
      </c>
      <c r="F1330" s="19">
        <v>0</v>
      </c>
      <c r="G1330" s="19">
        <v>0</v>
      </c>
      <c r="H1330" s="19">
        <v>0</v>
      </c>
      <c r="I1330" s="19">
        <v>0</v>
      </c>
      <c r="J1330" s="19">
        <v>-1548</v>
      </c>
      <c r="K1330" s="19">
        <v>0</v>
      </c>
      <c r="L1330" t="str">
        <f>VLOOKUP(E1330,PFI!A:B,2,0)</f>
        <v>recherche</v>
      </c>
    </row>
    <row r="1331" spans="1:12">
      <c r="A1331" s="18" t="s">
        <v>29</v>
      </c>
      <c r="B1331" s="18" t="s">
        <v>333</v>
      </c>
      <c r="C1331" s="18" t="s">
        <v>12</v>
      </c>
      <c r="D1331" s="18" t="s">
        <v>18</v>
      </c>
      <c r="E1331" s="18" t="s">
        <v>1081</v>
      </c>
      <c r="F1331" s="19">
        <v>0</v>
      </c>
      <c r="G1331" s="19">
        <v>0</v>
      </c>
      <c r="H1331" s="19">
        <v>0</v>
      </c>
      <c r="I1331" s="19">
        <v>0</v>
      </c>
      <c r="J1331" s="19">
        <v>-2064</v>
      </c>
      <c r="K1331" s="19">
        <v>0</v>
      </c>
      <c r="L1331" t="str">
        <f>VLOOKUP(E1331,PFI!A:B,2,0)</f>
        <v>recherche</v>
      </c>
    </row>
    <row r="1332" spans="1:12">
      <c r="A1332" s="18" t="s">
        <v>29</v>
      </c>
      <c r="B1332" s="18" t="s">
        <v>333</v>
      </c>
      <c r="C1332" s="18" t="s">
        <v>12</v>
      </c>
      <c r="D1332" s="18" t="s">
        <v>18</v>
      </c>
      <c r="E1332" s="18" t="s">
        <v>178</v>
      </c>
      <c r="F1332" s="19">
        <v>0</v>
      </c>
      <c r="G1332" s="19">
        <v>0</v>
      </c>
      <c r="H1332" s="19">
        <v>0</v>
      </c>
      <c r="I1332" s="19">
        <v>0</v>
      </c>
      <c r="J1332" s="19">
        <v>-17064</v>
      </c>
      <c r="K1332" s="19">
        <v>0</v>
      </c>
      <c r="L1332" t="str">
        <f>VLOOKUP(E1332,PFI!A:B,2,0)</f>
        <v>recherche</v>
      </c>
    </row>
    <row r="1333" spans="1:12">
      <c r="A1333" s="18" t="s">
        <v>192</v>
      </c>
      <c r="B1333" s="18" t="s">
        <v>333</v>
      </c>
      <c r="C1333" s="18" t="s">
        <v>12</v>
      </c>
      <c r="D1333" s="18" t="s">
        <v>18</v>
      </c>
      <c r="E1333" s="18" t="s">
        <v>193</v>
      </c>
      <c r="F1333" s="19">
        <v>0</v>
      </c>
      <c r="G1333" s="19">
        <v>0</v>
      </c>
      <c r="H1333" s="19">
        <v>0</v>
      </c>
      <c r="I1333" s="19">
        <v>0</v>
      </c>
      <c r="J1333" s="19">
        <v>-26250</v>
      </c>
      <c r="K1333" s="19">
        <v>0</v>
      </c>
      <c r="L1333" t="str">
        <f>VLOOKUP(E1333,PFI!A:B,2,0)</f>
        <v>recherche</v>
      </c>
    </row>
    <row r="1334" spans="1:12">
      <c r="A1334" s="18" t="s">
        <v>192</v>
      </c>
      <c r="B1334" s="18" t="s">
        <v>333</v>
      </c>
      <c r="C1334" s="18" t="s">
        <v>12</v>
      </c>
      <c r="D1334" s="18" t="s">
        <v>18</v>
      </c>
      <c r="E1334" s="18" t="s">
        <v>195</v>
      </c>
      <c r="F1334" s="19">
        <v>0</v>
      </c>
      <c r="G1334" s="19">
        <v>0</v>
      </c>
      <c r="H1334" s="19">
        <v>0</v>
      </c>
      <c r="I1334" s="19">
        <v>0</v>
      </c>
      <c r="J1334" s="19">
        <v>-17064</v>
      </c>
      <c r="K1334" s="19">
        <v>0</v>
      </c>
      <c r="L1334" t="str">
        <f>VLOOKUP(E1334,PFI!A:B,2,0)</f>
        <v>recherche</v>
      </c>
    </row>
    <row r="1335" spans="1:12">
      <c r="A1335" s="18" t="s">
        <v>224</v>
      </c>
      <c r="B1335" s="18" t="s">
        <v>333</v>
      </c>
      <c r="C1335" s="18" t="s">
        <v>12</v>
      </c>
      <c r="D1335" s="18" t="s">
        <v>18</v>
      </c>
      <c r="E1335" s="18" t="s">
        <v>225</v>
      </c>
      <c r="F1335" s="19">
        <v>0</v>
      </c>
      <c r="G1335" s="19">
        <v>0</v>
      </c>
      <c r="H1335" s="19">
        <v>0</v>
      </c>
      <c r="I1335" s="19">
        <v>0</v>
      </c>
      <c r="J1335" s="19">
        <v>-91394.11</v>
      </c>
      <c r="K1335" s="19">
        <v>0</v>
      </c>
      <c r="L1335" t="str">
        <f>VLOOKUP(E1335,PFI!A:B,2,0)</f>
        <v>formation</v>
      </c>
    </row>
    <row r="1336" spans="1:12">
      <c r="A1336" s="18" t="s">
        <v>1469</v>
      </c>
      <c r="B1336" s="18" t="s">
        <v>333</v>
      </c>
      <c r="C1336" s="18" t="s">
        <v>12</v>
      </c>
      <c r="D1336" s="18" t="s">
        <v>18</v>
      </c>
      <c r="E1336" s="18" t="s">
        <v>18</v>
      </c>
      <c r="F1336" s="19">
        <v>0</v>
      </c>
      <c r="G1336" s="19">
        <v>0</v>
      </c>
      <c r="H1336" s="19">
        <v>0</v>
      </c>
      <c r="I1336" s="19">
        <v>0</v>
      </c>
      <c r="J1336" s="19">
        <v>-218088332</v>
      </c>
      <c r="K1336" s="19">
        <v>0</v>
      </c>
      <c r="L1336" t="e">
        <f>VLOOKUP(E1336,PFI!A:B,2,0)</f>
        <v>#N/A</v>
      </c>
    </row>
    <row r="1337" spans="1:12">
      <c r="A1337" s="18" t="s">
        <v>1757</v>
      </c>
      <c r="B1337" s="18" t="s">
        <v>333</v>
      </c>
      <c r="C1337" s="18" t="s">
        <v>12</v>
      </c>
      <c r="D1337" s="18" t="s">
        <v>18</v>
      </c>
      <c r="E1337" s="18" t="s">
        <v>18</v>
      </c>
      <c r="F1337" s="19">
        <v>0</v>
      </c>
      <c r="G1337" s="19">
        <v>0</v>
      </c>
      <c r="H1337" s="19">
        <v>0</v>
      </c>
      <c r="I1337" s="19">
        <v>0</v>
      </c>
      <c r="J1337" s="19">
        <v>-313498</v>
      </c>
      <c r="K1337" s="19">
        <v>0</v>
      </c>
      <c r="L1337" t="e">
        <f>VLOOKUP(E1337,PFI!A:B,2,0)</f>
        <v>#N/A</v>
      </c>
    </row>
    <row r="1338" spans="1:12">
      <c r="A1338" s="18" t="s">
        <v>1765</v>
      </c>
      <c r="B1338" s="18" t="s">
        <v>333</v>
      </c>
      <c r="C1338" s="18" t="s">
        <v>12</v>
      </c>
      <c r="D1338" s="18" t="s">
        <v>18</v>
      </c>
      <c r="E1338" s="18" t="s">
        <v>18</v>
      </c>
      <c r="F1338" s="19">
        <v>0</v>
      </c>
      <c r="G1338" s="19">
        <v>0</v>
      </c>
      <c r="H1338" s="19">
        <v>0</v>
      </c>
      <c r="I1338" s="19">
        <v>0</v>
      </c>
      <c r="J1338" s="19">
        <v>-46530</v>
      </c>
      <c r="K1338" s="19">
        <v>0</v>
      </c>
      <c r="L1338" t="e">
        <f>VLOOKUP(E1338,PFI!A:B,2,0)</f>
        <v>#N/A</v>
      </c>
    </row>
    <row r="1339" spans="1:12">
      <c r="A1339" s="18" t="s">
        <v>102</v>
      </c>
      <c r="B1339" s="18" t="s">
        <v>333</v>
      </c>
      <c r="C1339" s="18" t="s">
        <v>12</v>
      </c>
      <c r="D1339" s="18" t="s">
        <v>18</v>
      </c>
      <c r="E1339" s="18" t="s">
        <v>238</v>
      </c>
      <c r="F1339" s="19">
        <v>0</v>
      </c>
      <c r="G1339" s="19">
        <v>0</v>
      </c>
      <c r="H1339" s="19">
        <v>0</v>
      </c>
      <c r="I1339" s="19">
        <v>0</v>
      </c>
      <c r="J1339" s="19">
        <v>-103850</v>
      </c>
      <c r="K1339" s="19">
        <v>0</v>
      </c>
      <c r="L1339" t="e">
        <f>VLOOKUP(E1339,PFI!A:B,2,0)</f>
        <v>#N/A</v>
      </c>
    </row>
    <row r="1340" spans="1:12">
      <c r="A1340" s="18" t="s">
        <v>923</v>
      </c>
      <c r="B1340" s="18" t="s">
        <v>333</v>
      </c>
      <c r="C1340" s="18" t="s">
        <v>12</v>
      </c>
      <c r="D1340" s="18" t="s">
        <v>18</v>
      </c>
      <c r="E1340" s="18" t="s">
        <v>1730</v>
      </c>
      <c r="F1340" s="19">
        <v>0</v>
      </c>
      <c r="G1340" s="19">
        <v>0</v>
      </c>
      <c r="H1340" s="19">
        <v>0</v>
      </c>
      <c r="I1340" s="19">
        <v>0</v>
      </c>
      <c r="J1340" s="19">
        <v>-500000</v>
      </c>
      <c r="K1340" s="19">
        <v>0</v>
      </c>
      <c r="L1340" t="e">
        <f>VLOOKUP(E1340,PFI!A:B,2,0)</f>
        <v>#N/A</v>
      </c>
    </row>
  </sheetData>
  <autoFilter ref="A1:L1340" xr:uid="{1730FB2E-CDD5-48EA-8696-94A95A339724}">
    <filterColumn colId="1">
      <filters>
        <filter val="RG_SCSP"/>
      </filters>
    </filterColumn>
  </autoFilter>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DA36-08D6-4912-B3CD-AE2747E45D1C}">
  <sheetPr codeName="Feuil27" filterMode="1">
    <tabColor rgb="FFC00000"/>
  </sheetPr>
  <dimension ref="A1:L1366"/>
  <sheetViews>
    <sheetView workbookViewId="0">
      <selection activeCell="J1" sqref="J1:J1048576"/>
    </sheetView>
  </sheetViews>
  <sheetFormatPr baseColWidth="10" defaultRowHeight="12.75"/>
  <cols>
    <col min="1" max="1" width="11.5703125" bestFit="1" customWidth="1"/>
    <col min="2" max="2" width="10.5703125" bestFit="1" customWidth="1"/>
    <col min="3" max="3" width="6.28515625" bestFit="1" customWidth="1"/>
    <col min="4" max="4" width="6.140625" bestFit="1" customWidth="1"/>
    <col min="5" max="5" width="16.140625" bestFit="1" customWidth="1"/>
    <col min="6" max="7" width="13.42578125" bestFit="1" customWidth="1"/>
    <col min="8" max="8" width="12.140625" bestFit="1" customWidth="1"/>
    <col min="9" max="10" width="14.140625" bestFit="1" customWidth="1"/>
    <col min="11" max="11" width="11.140625" bestFit="1" customWidth="1"/>
  </cols>
  <sheetData>
    <row r="1" spans="1:12">
      <c r="A1" s="16" t="s">
        <v>0</v>
      </c>
      <c r="B1" s="16" t="s">
        <v>1</v>
      </c>
      <c r="C1" s="16" t="s">
        <v>2</v>
      </c>
      <c r="D1" s="16" t="s">
        <v>3</v>
      </c>
      <c r="E1" s="16" t="s">
        <v>4</v>
      </c>
      <c r="F1" s="17" t="s">
        <v>5</v>
      </c>
      <c r="G1" s="17" t="s">
        <v>6</v>
      </c>
      <c r="H1" s="17" t="s">
        <v>7</v>
      </c>
      <c r="I1" s="17" t="s">
        <v>8</v>
      </c>
      <c r="J1" s="17" t="s">
        <v>9</v>
      </c>
      <c r="K1" s="17" t="s">
        <v>336</v>
      </c>
    </row>
    <row r="2" spans="1:12">
      <c r="A2" s="18" t="s">
        <v>21</v>
      </c>
      <c r="B2" s="18" t="s">
        <v>11</v>
      </c>
      <c r="C2" s="18" t="s">
        <v>18</v>
      </c>
      <c r="D2" s="18" t="s">
        <v>22</v>
      </c>
      <c r="E2" s="18" t="s">
        <v>23</v>
      </c>
      <c r="F2" s="19">
        <v>70575</v>
      </c>
      <c r="G2" s="19">
        <v>70575</v>
      </c>
      <c r="H2" s="19">
        <v>0</v>
      </c>
      <c r="I2" s="19">
        <v>70575</v>
      </c>
      <c r="J2" s="19">
        <v>70575</v>
      </c>
      <c r="K2" s="19">
        <v>0</v>
      </c>
      <c r="L2" t="str">
        <f>VLOOKUP(E2,PFI!A:B,2,0)</f>
        <v>recherche</v>
      </c>
    </row>
    <row r="3" spans="1:12">
      <c r="A3" s="18" t="s">
        <v>24</v>
      </c>
      <c r="B3" s="18" t="s">
        <v>11</v>
      </c>
      <c r="C3" s="18" t="s">
        <v>18</v>
      </c>
      <c r="D3" s="18" t="s">
        <v>16</v>
      </c>
      <c r="E3" s="18" t="s">
        <v>25</v>
      </c>
      <c r="F3" s="19">
        <v>159232</v>
      </c>
      <c r="G3" s="19">
        <v>159232</v>
      </c>
      <c r="H3" s="19">
        <v>0</v>
      </c>
      <c r="I3" s="19">
        <v>159232</v>
      </c>
      <c r="J3" s="19">
        <v>159232</v>
      </c>
      <c r="K3" s="19">
        <v>0</v>
      </c>
      <c r="L3" t="str">
        <f>VLOOKUP(E3,PFI!A:B,2,0)</f>
        <v>recherche</v>
      </c>
    </row>
    <row r="4" spans="1:12">
      <c r="A4" s="18" t="s">
        <v>26</v>
      </c>
      <c r="B4" s="18" t="s">
        <v>11</v>
      </c>
      <c r="C4" s="18" t="s">
        <v>18</v>
      </c>
      <c r="D4" s="18" t="s">
        <v>27</v>
      </c>
      <c r="E4" s="18" t="s">
        <v>28</v>
      </c>
      <c r="F4" s="19">
        <v>41000</v>
      </c>
      <c r="G4" s="19">
        <v>41000</v>
      </c>
      <c r="H4" s="19">
        <v>0</v>
      </c>
      <c r="I4" s="19">
        <v>41000</v>
      </c>
      <c r="J4" s="19">
        <v>41000</v>
      </c>
      <c r="K4" s="19">
        <v>0</v>
      </c>
      <c r="L4" t="str">
        <f>VLOOKUP(E4,PFI!A:B,2,0)</f>
        <v>recherche</v>
      </c>
    </row>
    <row r="5" spans="1:12">
      <c r="A5" s="18" t="s">
        <v>183</v>
      </c>
      <c r="B5" s="18" t="s">
        <v>11</v>
      </c>
      <c r="C5" s="18" t="s">
        <v>18</v>
      </c>
      <c r="D5" s="18" t="s">
        <v>15</v>
      </c>
      <c r="E5" s="18" t="s">
        <v>728</v>
      </c>
      <c r="F5" s="19">
        <v>25250</v>
      </c>
      <c r="G5" s="19">
        <v>25250</v>
      </c>
      <c r="H5" s="19">
        <v>0</v>
      </c>
      <c r="I5" s="19">
        <v>25250</v>
      </c>
      <c r="J5" s="19">
        <v>25250</v>
      </c>
      <c r="K5" s="19">
        <v>0</v>
      </c>
      <c r="L5" t="str">
        <f>VLOOKUP(E5,PFI!A:B,2,0)</f>
        <v>recherche</v>
      </c>
    </row>
    <row r="6" spans="1:12">
      <c r="A6" s="18" t="s">
        <v>30</v>
      </c>
      <c r="B6" s="18" t="s">
        <v>11</v>
      </c>
      <c r="C6" s="18" t="s">
        <v>18</v>
      </c>
      <c r="D6" s="18" t="s">
        <v>13</v>
      </c>
      <c r="E6" s="18" t="s">
        <v>32</v>
      </c>
      <c r="F6" s="19">
        <v>96046.75</v>
      </c>
      <c r="G6" s="19">
        <v>96046.75</v>
      </c>
      <c r="H6" s="19">
        <v>0</v>
      </c>
      <c r="I6" s="19">
        <v>96046.75</v>
      </c>
      <c r="J6" s="19">
        <v>96046.75</v>
      </c>
      <c r="K6" s="19">
        <v>0</v>
      </c>
      <c r="L6" t="str">
        <f>VLOOKUP(E6,PFI!A:B,2,0)</f>
        <v>recherche</v>
      </c>
    </row>
    <row r="7" spans="1:12">
      <c r="A7" s="18" t="s">
        <v>33</v>
      </c>
      <c r="B7" s="18" t="s">
        <v>11</v>
      </c>
      <c r="C7" s="18" t="s">
        <v>18</v>
      </c>
      <c r="D7" s="18" t="s">
        <v>16</v>
      </c>
      <c r="E7" s="18" t="s">
        <v>35</v>
      </c>
      <c r="F7" s="19">
        <v>704444.68</v>
      </c>
      <c r="G7" s="19">
        <v>704444.68</v>
      </c>
      <c r="H7" s="19">
        <v>0</v>
      </c>
      <c r="I7" s="19">
        <v>704444.68</v>
      </c>
      <c r="J7" s="19">
        <v>704444.68</v>
      </c>
      <c r="K7" s="19">
        <v>0</v>
      </c>
      <c r="L7" t="str">
        <f>VLOOKUP(E7,PFI!A:B,2,0)</f>
        <v>recherche</v>
      </c>
    </row>
    <row r="8" spans="1:12">
      <c r="A8" s="18" t="s">
        <v>33</v>
      </c>
      <c r="B8" s="18" t="s">
        <v>11</v>
      </c>
      <c r="C8" s="18" t="s">
        <v>18</v>
      </c>
      <c r="D8" s="18" t="s">
        <v>13</v>
      </c>
      <c r="E8" s="18" t="s">
        <v>35</v>
      </c>
      <c r="F8" s="19">
        <v>-312010.2</v>
      </c>
      <c r="G8" s="19">
        <v>-312010.2</v>
      </c>
      <c r="H8" s="19">
        <v>0</v>
      </c>
      <c r="I8" s="19">
        <v>-312010.2</v>
      </c>
      <c r="J8" s="19">
        <v>-312010.2</v>
      </c>
      <c r="K8" s="19">
        <v>0</v>
      </c>
      <c r="L8" t="str">
        <f>VLOOKUP(E8,PFI!A:B,2,0)</f>
        <v>recherche</v>
      </c>
    </row>
    <row r="9" spans="1:12">
      <c r="A9" s="18" t="s">
        <v>36</v>
      </c>
      <c r="B9" s="18" t="s">
        <v>11</v>
      </c>
      <c r="C9" s="18" t="s">
        <v>18</v>
      </c>
      <c r="D9" s="18" t="s">
        <v>13</v>
      </c>
      <c r="E9" s="18" t="s">
        <v>37</v>
      </c>
      <c r="F9" s="19">
        <v>46320</v>
      </c>
      <c r="G9" s="19">
        <v>46320</v>
      </c>
      <c r="H9" s="19">
        <v>0</v>
      </c>
      <c r="I9" s="19">
        <v>46320</v>
      </c>
      <c r="J9" s="19">
        <v>46320</v>
      </c>
      <c r="K9" s="19">
        <v>0</v>
      </c>
      <c r="L9" t="str">
        <f>VLOOKUP(E9,PFI!A:B,2,0)</f>
        <v>recherche</v>
      </c>
    </row>
    <row r="10" spans="1:12">
      <c r="A10" s="18" t="s">
        <v>38</v>
      </c>
      <c r="B10" s="18" t="s">
        <v>11</v>
      </c>
      <c r="C10" s="18" t="s">
        <v>18</v>
      </c>
      <c r="D10" s="18" t="s">
        <v>13</v>
      </c>
      <c r="E10" s="18" t="s">
        <v>39</v>
      </c>
      <c r="F10" s="19">
        <v>21639.47</v>
      </c>
      <c r="G10" s="19">
        <v>21639.47</v>
      </c>
      <c r="H10" s="19">
        <v>0</v>
      </c>
      <c r="I10" s="19">
        <v>21639.47</v>
      </c>
      <c r="J10" s="19">
        <v>21639.47</v>
      </c>
      <c r="K10" s="19">
        <v>0</v>
      </c>
      <c r="L10" t="str">
        <f>VLOOKUP(E10,PFI!A:B,2,0)</f>
        <v>recherche</v>
      </c>
    </row>
    <row r="11" spans="1:12">
      <c r="A11" s="18" t="s">
        <v>38</v>
      </c>
      <c r="B11" s="18" t="s">
        <v>11</v>
      </c>
      <c r="C11" s="18" t="s">
        <v>18</v>
      </c>
      <c r="D11" s="18" t="s">
        <v>13</v>
      </c>
      <c r="E11" s="18" t="s">
        <v>25</v>
      </c>
      <c r="F11" s="19">
        <v>0</v>
      </c>
      <c r="G11" s="19">
        <v>0</v>
      </c>
      <c r="H11" s="19">
        <v>0</v>
      </c>
      <c r="I11" s="19">
        <v>-67500</v>
      </c>
      <c r="J11" s="19">
        <v>-67500</v>
      </c>
      <c r="K11" s="19">
        <v>0</v>
      </c>
      <c r="L11" t="str">
        <f>VLOOKUP(E11,PFI!A:B,2,0)</f>
        <v>recherche</v>
      </c>
    </row>
    <row r="12" spans="1:12">
      <c r="A12" s="18" t="s">
        <v>40</v>
      </c>
      <c r="B12" s="18" t="s">
        <v>11</v>
      </c>
      <c r="C12" s="18" t="s">
        <v>18</v>
      </c>
      <c r="D12" s="18" t="s">
        <v>31</v>
      </c>
      <c r="E12" s="18" t="s">
        <v>41</v>
      </c>
      <c r="F12" s="19">
        <v>89.67</v>
      </c>
      <c r="G12" s="19">
        <v>89.67</v>
      </c>
      <c r="H12" s="19">
        <v>0</v>
      </c>
      <c r="I12" s="19">
        <v>89.67</v>
      </c>
      <c r="J12" s="19">
        <v>89.67</v>
      </c>
      <c r="K12" s="19">
        <v>0</v>
      </c>
      <c r="L12" t="str">
        <f>VLOOKUP(E12,PFI!A:B,2,0)</f>
        <v>recherche</v>
      </c>
    </row>
    <row r="13" spans="1:12">
      <c r="A13" s="18" t="s">
        <v>210</v>
      </c>
      <c r="B13" s="18" t="s">
        <v>11</v>
      </c>
      <c r="C13" s="18" t="s">
        <v>18</v>
      </c>
      <c r="D13" s="18" t="s">
        <v>16</v>
      </c>
      <c r="E13" s="18" t="s">
        <v>359</v>
      </c>
      <c r="F13" s="19">
        <v>50000</v>
      </c>
      <c r="G13" s="19">
        <v>50000</v>
      </c>
      <c r="H13" s="19">
        <v>0</v>
      </c>
      <c r="I13" s="19">
        <v>50000</v>
      </c>
      <c r="J13" s="19">
        <v>50000</v>
      </c>
      <c r="K13" s="19">
        <v>0</v>
      </c>
      <c r="L13" t="str">
        <f>VLOOKUP(E13,PFI!A:B,2,0)</f>
        <v>recherche</v>
      </c>
    </row>
    <row r="14" spans="1:12">
      <c r="A14" s="18" t="s">
        <v>42</v>
      </c>
      <c r="B14" s="18" t="s">
        <v>11</v>
      </c>
      <c r="C14" s="18" t="s">
        <v>18</v>
      </c>
      <c r="D14" s="18" t="s">
        <v>22</v>
      </c>
      <c r="E14" s="18" t="s">
        <v>43</v>
      </c>
      <c r="F14" s="19">
        <v>28000</v>
      </c>
      <c r="G14" s="19">
        <v>28000</v>
      </c>
      <c r="H14" s="19">
        <v>0</v>
      </c>
      <c r="I14" s="19">
        <v>28000</v>
      </c>
      <c r="J14" s="19">
        <v>28000</v>
      </c>
      <c r="K14" s="19">
        <v>0</v>
      </c>
      <c r="L14" t="str">
        <f>VLOOKUP(E14,PFI!A:B,2,0)</f>
        <v>recherche</v>
      </c>
    </row>
    <row r="15" spans="1:12">
      <c r="A15" s="18" t="s">
        <v>44</v>
      </c>
      <c r="B15" s="18" t="s">
        <v>11</v>
      </c>
      <c r="C15" s="18" t="s">
        <v>18</v>
      </c>
      <c r="D15" s="18" t="s">
        <v>16</v>
      </c>
      <c r="E15" s="18" t="s">
        <v>45</v>
      </c>
      <c r="F15" s="19">
        <v>6589054.2699999996</v>
      </c>
      <c r="G15" s="19">
        <v>6589054.2699999996</v>
      </c>
      <c r="H15" s="19">
        <v>0</v>
      </c>
      <c r="I15" s="19">
        <v>6589054.2699999996</v>
      </c>
      <c r="J15" s="19">
        <v>6589054.2699999996</v>
      </c>
      <c r="K15" s="19">
        <v>0</v>
      </c>
      <c r="L15" t="e">
        <f>VLOOKUP(E15,PFI!A:B,2,0)</f>
        <v>#N/A</v>
      </c>
    </row>
    <row r="16" spans="1:12">
      <c r="A16" s="18" t="s">
        <v>47</v>
      </c>
      <c r="B16" s="18" t="s">
        <v>11</v>
      </c>
      <c r="C16" s="18" t="s">
        <v>18</v>
      </c>
      <c r="D16" s="18" t="s">
        <v>16</v>
      </c>
      <c r="E16" s="18" t="s">
        <v>48</v>
      </c>
      <c r="F16" s="19">
        <v>20000</v>
      </c>
      <c r="G16" s="19">
        <v>20000</v>
      </c>
      <c r="H16" s="19">
        <v>0</v>
      </c>
      <c r="I16" s="19">
        <v>20000</v>
      </c>
      <c r="J16" s="19">
        <v>20000</v>
      </c>
      <c r="K16" s="19">
        <v>0</v>
      </c>
      <c r="L16" t="e">
        <f>VLOOKUP(E16,PFI!A:B,2,0)</f>
        <v>#N/A</v>
      </c>
    </row>
    <row r="17" spans="1:12">
      <c r="A17" s="18" t="s">
        <v>49</v>
      </c>
      <c r="B17" s="18" t="s">
        <v>11</v>
      </c>
      <c r="C17" s="18" t="s">
        <v>18</v>
      </c>
      <c r="D17" s="18" t="s">
        <v>16</v>
      </c>
      <c r="E17" s="18" t="s">
        <v>374</v>
      </c>
      <c r="F17" s="19">
        <v>20000</v>
      </c>
      <c r="G17" s="19">
        <v>20000</v>
      </c>
      <c r="H17" s="19">
        <v>0</v>
      </c>
      <c r="I17" s="19">
        <v>20000</v>
      </c>
      <c r="J17" s="19">
        <v>20000</v>
      </c>
      <c r="K17" s="19">
        <v>0</v>
      </c>
      <c r="L17" t="e">
        <f>VLOOKUP(E17,PFI!A:B,2,0)</f>
        <v>#N/A</v>
      </c>
    </row>
    <row r="18" spans="1:12">
      <c r="A18" s="18" t="s">
        <v>50</v>
      </c>
      <c r="B18" s="18" t="s">
        <v>11</v>
      </c>
      <c r="C18" s="18" t="s">
        <v>18</v>
      </c>
      <c r="D18" s="18" t="s">
        <v>16</v>
      </c>
      <c r="E18" s="18" t="s">
        <v>375</v>
      </c>
      <c r="F18" s="19">
        <v>45000</v>
      </c>
      <c r="G18" s="19">
        <v>45000</v>
      </c>
      <c r="H18" s="19">
        <v>0</v>
      </c>
      <c r="I18" s="19">
        <v>45000</v>
      </c>
      <c r="J18" s="19">
        <v>45000</v>
      </c>
      <c r="K18" s="19">
        <v>0</v>
      </c>
      <c r="L18" t="e">
        <f>VLOOKUP(E18,PFI!A:B,2,0)</f>
        <v>#N/A</v>
      </c>
    </row>
    <row r="19" spans="1:12">
      <c r="A19" s="18" t="s">
        <v>51</v>
      </c>
      <c r="B19" s="18" t="s">
        <v>11</v>
      </c>
      <c r="C19" s="18" t="s">
        <v>18</v>
      </c>
      <c r="D19" s="18" t="s">
        <v>16</v>
      </c>
      <c r="E19" s="18" t="s">
        <v>52</v>
      </c>
      <c r="F19" s="19">
        <v>25945.7</v>
      </c>
      <c r="G19" s="19">
        <v>25945.7</v>
      </c>
      <c r="H19" s="19">
        <v>0</v>
      </c>
      <c r="I19" s="19">
        <v>25945.7</v>
      </c>
      <c r="J19" s="19">
        <v>25945.7</v>
      </c>
      <c r="K19" s="19">
        <v>0</v>
      </c>
      <c r="L19" t="e">
        <f>VLOOKUP(E19,PFI!A:B,2,0)</f>
        <v>#N/A</v>
      </c>
    </row>
    <row r="20" spans="1:12">
      <c r="A20" s="18" t="s">
        <v>51</v>
      </c>
      <c r="B20" s="18" t="s">
        <v>11</v>
      </c>
      <c r="C20" s="18" t="s">
        <v>18</v>
      </c>
      <c r="D20" s="18" t="s">
        <v>16</v>
      </c>
      <c r="E20" s="18" t="s">
        <v>373</v>
      </c>
      <c r="F20" s="19">
        <v>10000</v>
      </c>
      <c r="G20" s="19">
        <v>10000</v>
      </c>
      <c r="H20" s="19">
        <v>0</v>
      </c>
      <c r="I20" s="19">
        <v>10000</v>
      </c>
      <c r="J20" s="19">
        <v>10000</v>
      </c>
      <c r="K20" s="19">
        <v>0</v>
      </c>
      <c r="L20" t="e">
        <f>VLOOKUP(E20,PFI!A:B,2,0)</f>
        <v>#N/A</v>
      </c>
    </row>
    <row r="21" spans="1:12">
      <c r="A21" s="18" t="s">
        <v>53</v>
      </c>
      <c r="B21" s="18" t="s">
        <v>11</v>
      </c>
      <c r="C21" s="18" t="s">
        <v>18</v>
      </c>
      <c r="D21" s="18" t="s">
        <v>16</v>
      </c>
      <c r="E21" s="18" t="s">
        <v>729</v>
      </c>
      <c r="F21" s="19">
        <v>10000</v>
      </c>
      <c r="G21" s="19">
        <v>10000</v>
      </c>
      <c r="H21" s="19">
        <v>0</v>
      </c>
      <c r="I21" s="19">
        <v>10000</v>
      </c>
      <c r="J21" s="19">
        <v>10000</v>
      </c>
      <c r="K21" s="19">
        <v>0</v>
      </c>
      <c r="L21" t="e">
        <f>VLOOKUP(E21,PFI!A:B,2,0)</f>
        <v>#N/A</v>
      </c>
    </row>
    <row r="22" spans="1:12">
      <c r="A22" s="18" t="s">
        <v>53</v>
      </c>
      <c r="B22" s="18" t="s">
        <v>11</v>
      </c>
      <c r="C22" s="18" t="s">
        <v>18</v>
      </c>
      <c r="D22" s="18" t="s">
        <v>16</v>
      </c>
      <c r="E22" s="18" t="s">
        <v>730</v>
      </c>
      <c r="F22" s="19">
        <v>15000</v>
      </c>
      <c r="G22" s="19">
        <v>15000</v>
      </c>
      <c r="H22" s="19">
        <v>0</v>
      </c>
      <c r="I22" s="19">
        <v>15000</v>
      </c>
      <c r="J22" s="19">
        <v>15000</v>
      </c>
      <c r="K22" s="19">
        <v>0</v>
      </c>
      <c r="L22" t="e">
        <f>VLOOKUP(E22,PFI!A:B,2,0)</f>
        <v>#N/A</v>
      </c>
    </row>
    <row r="23" spans="1:12">
      <c r="A23" s="18" t="s">
        <v>54</v>
      </c>
      <c r="B23" s="18" t="s">
        <v>11</v>
      </c>
      <c r="C23" s="18" t="s">
        <v>18</v>
      </c>
      <c r="D23" s="18" t="s">
        <v>16</v>
      </c>
      <c r="E23" s="18" t="s">
        <v>731</v>
      </c>
      <c r="F23" s="19">
        <v>15000</v>
      </c>
      <c r="G23" s="19">
        <v>15000</v>
      </c>
      <c r="H23" s="19">
        <v>0</v>
      </c>
      <c r="I23" s="19">
        <v>15000</v>
      </c>
      <c r="J23" s="19">
        <v>15000</v>
      </c>
      <c r="K23" s="19">
        <v>0</v>
      </c>
      <c r="L23" t="e">
        <f>VLOOKUP(E23,PFI!A:B,2,0)</f>
        <v>#N/A</v>
      </c>
    </row>
    <row r="24" spans="1:12">
      <c r="A24" s="18" t="s">
        <v>55</v>
      </c>
      <c r="B24" s="18" t="s">
        <v>11</v>
      </c>
      <c r="C24" s="18" t="s">
        <v>18</v>
      </c>
      <c r="D24" s="18" t="s">
        <v>16</v>
      </c>
      <c r="E24" s="18" t="s">
        <v>366</v>
      </c>
      <c r="F24" s="19">
        <v>48000</v>
      </c>
      <c r="G24" s="19">
        <v>48000</v>
      </c>
      <c r="H24" s="19">
        <v>0</v>
      </c>
      <c r="I24" s="19">
        <v>48000</v>
      </c>
      <c r="J24" s="19">
        <v>48000</v>
      </c>
      <c r="K24" s="19">
        <v>0</v>
      </c>
      <c r="L24" t="str">
        <f>VLOOKUP(E24,PFI!A:B,2,0)</f>
        <v>recherche</v>
      </c>
    </row>
    <row r="25" spans="1:12">
      <c r="A25" s="18" t="s">
        <v>55</v>
      </c>
      <c r="B25" s="18" t="s">
        <v>11</v>
      </c>
      <c r="C25" s="18" t="s">
        <v>18</v>
      </c>
      <c r="D25" s="18" t="s">
        <v>16</v>
      </c>
      <c r="E25" s="18" t="s">
        <v>367</v>
      </c>
      <c r="F25" s="19">
        <v>50000</v>
      </c>
      <c r="G25" s="19">
        <v>50000</v>
      </c>
      <c r="H25" s="19">
        <v>0</v>
      </c>
      <c r="I25" s="19">
        <v>50000</v>
      </c>
      <c r="J25" s="19">
        <v>50000</v>
      </c>
      <c r="K25" s="19">
        <v>0</v>
      </c>
      <c r="L25" t="str">
        <f>VLOOKUP(E25,PFI!A:B,2,0)</f>
        <v>recherche</v>
      </c>
    </row>
    <row r="26" spans="1:12">
      <c r="A26" s="18" t="s">
        <v>60</v>
      </c>
      <c r="B26" s="18" t="s">
        <v>11</v>
      </c>
      <c r="C26" s="18" t="s">
        <v>18</v>
      </c>
      <c r="D26" s="18" t="s">
        <v>16</v>
      </c>
      <c r="E26" s="18" t="s">
        <v>61</v>
      </c>
      <c r="F26" s="19">
        <v>20360.3</v>
      </c>
      <c r="G26" s="19">
        <v>20360.3</v>
      </c>
      <c r="H26" s="19">
        <v>0</v>
      </c>
      <c r="I26" s="19">
        <v>20360.3</v>
      </c>
      <c r="J26" s="19">
        <v>20360.3</v>
      </c>
      <c r="K26" s="19">
        <v>0</v>
      </c>
      <c r="L26" t="str">
        <f>VLOOKUP(E26,PFI!A:B,2,0)</f>
        <v>recherche</v>
      </c>
    </row>
    <row r="27" spans="1:12">
      <c r="A27" s="18" t="s">
        <v>62</v>
      </c>
      <c r="B27" s="18" t="s">
        <v>11</v>
      </c>
      <c r="C27" s="18" t="s">
        <v>18</v>
      </c>
      <c r="D27" s="18" t="s">
        <v>13</v>
      </c>
      <c r="E27" s="18" t="s">
        <v>63</v>
      </c>
      <c r="F27" s="19">
        <v>50000</v>
      </c>
      <c r="G27" s="19">
        <v>50000</v>
      </c>
      <c r="H27" s="19">
        <v>0</v>
      </c>
      <c r="I27" s="19">
        <v>50000</v>
      </c>
      <c r="J27" s="19">
        <v>50000</v>
      </c>
      <c r="K27" s="19">
        <v>0</v>
      </c>
      <c r="L27" t="str">
        <f>VLOOKUP(E27,PFI!A:B,2,0)</f>
        <v>recherche</v>
      </c>
    </row>
    <row r="28" spans="1:12">
      <c r="A28" s="18" t="s">
        <v>64</v>
      </c>
      <c r="B28" s="18" t="s">
        <v>11</v>
      </c>
      <c r="C28" s="18" t="s">
        <v>18</v>
      </c>
      <c r="D28" s="18" t="s">
        <v>13</v>
      </c>
      <c r="E28" s="18" t="s">
        <v>65</v>
      </c>
      <c r="F28" s="19">
        <v>50000</v>
      </c>
      <c r="G28" s="19">
        <v>50000</v>
      </c>
      <c r="H28" s="19">
        <v>0</v>
      </c>
      <c r="I28" s="19">
        <v>50000</v>
      </c>
      <c r="J28" s="19">
        <v>50000</v>
      </c>
      <c r="K28" s="19">
        <v>0</v>
      </c>
      <c r="L28" t="str">
        <f>VLOOKUP(E28,PFI!A:B,2,0)</f>
        <v>recherche</v>
      </c>
    </row>
    <row r="29" spans="1:12">
      <c r="A29" s="18" t="s">
        <v>66</v>
      </c>
      <c r="B29" s="18" t="s">
        <v>11</v>
      </c>
      <c r="C29" s="18" t="s">
        <v>18</v>
      </c>
      <c r="D29" s="18" t="s">
        <v>13</v>
      </c>
      <c r="E29" s="18" t="s">
        <v>67</v>
      </c>
      <c r="F29" s="19">
        <v>50000</v>
      </c>
      <c r="G29" s="19">
        <v>50000</v>
      </c>
      <c r="H29" s="19">
        <v>0</v>
      </c>
      <c r="I29" s="19">
        <v>50000</v>
      </c>
      <c r="J29" s="19">
        <v>50000</v>
      </c>
      <c r="K29" s="19">
        <v>0</v>
      </c>
      <c r="L29" t="str">
        <f>VLOOKUP(E29,PFI!A:B,2,0)</f>
        <v>recherche</v>
      </c>
    </row>
    <row r="30" spans="1:12">
      <c r="A30" s="18" t="s">
        <v>68</v>
      </c>
      <c r="B30" s="18" t="s">
        <v>11</v>
      </c>
      <c r="C30" s="18" t="s">
        <v>18</v>
      </c>
      <c r="D30" s="18" t="s">
        <v>13</v>
      </c>
      <c r="E30" s="18" t="s">
        <v>69</v>
      </c>
      <c r="F30" s="19">
        <v>50000</v>
      </c>
      <c r="G30" s="19">
        <v>50000</v>
      </c>
      <c r="H30" s="19">
        <v>0</v>
      </c>
      <c r="I30" s="19">
        <v>50000</v>
      </c>
      <c r="J30" s="19">
        <v>50000</v>
      </c>
      <c r="K30" s="19">
        <v>0</v>
      </c>
      <c r="L30" t="str">
        <f>VLOOKUP(E30,PFI!A:B,2,0)</f>
        <v>recherche</v>
      </c>
    </row>
    <row r="31" spans="1:12">
      <c r="A31" s="18" t="s">
        <v>70</v>
      </c>
      <c r="B31" s="18" t="s">
        <v>11</v>
      </c>
      <c r="C31" s="18" t="s">
        <v>18</v>
      </c>
      <c r="D31" s="18" t="s">
        <v>13</v>
      </c>
      <c r="E31" s="18" t="s">
        <v>71</v>
      </c>
      <c r="F31" s="19">
        <v>50000</v>
      </c>
      <c r="G31" s="19">
        <v>50000</v>
      </c>
      <c r="H31" s="19">
        <v>0</v>
      </c>
      <c r="I31" s="19">
        <v>50000</v>
      </c>
      <c r="J31" s="19">
        <v>50000</v>
      </c>
      <c r="K31" s="19">
        <v>0</v>
      </c>
      <c r="L31" t="str">
        <f>VLOOKUP(E31,PFI!A:B,2,0)</f>
        <v>recherche</v>
      </c>
    </row>
    <row r="32" spans="1:12">
      <c r="A32" s="18" t="s">
        <v>72</v>
      </c>
      <c r="B32" s="18" t="s">
        <v>11</v>
      </c>
      <c r="C32" s="18" t="s">
        <v>18</v>
      </c>
      <c r="D32" s="18" t="s">
        <v>16</v>
      </c>
      <c r="E32" s="18" t="s">
        <v>73</v>
      </c>
      <c r="F32" s="19">
        <v>249902</v>
      </c>
      <c r="G32" s="19">
        <v>249902</v>
      </c>
      <c r="H32" s="19">
        <v>0</v>
      </c>
      <c r="I32" s="19">
        <v>249902</v>
      </c>
      <c r="J32" s="19">
        <v>249902</v>
      </c>
      <c r="K32" s="19">
        <v>0</v>
      </c>
      <c r="L32" t="str">
        <f>VLOOKUP(E32,PFI!A:B,2,0)</f>
        <v>formation</v>
      </c>
    </row>
    <row r="33" spans="1:12">
      <c r="A33" s="18" t="s">
        <v>10</v>
      </c>
      <c r="B33" s="18" t="s">
        <v>11</v>
      </c>
      <c r="C33" s="18" t="s">
        <v>18</v>
      </c>
      <c r="D33" s="18" t="s">
        <v>13</v>
      </c>
      <c r="E33" s="18" t="s">
        <v>14</v>
      </c>
      <c r="F33" s="19">
        <v>50000</v>
      </c>
      <c r="G33" s="19">
        <v>50000</v>
      </c>
      <c r="H33" s="19">
        <v>0</v>
      </c>
      <c r="I33" s="19">
        <v>50000</v>
      </c>
      <c r="J33" s="19">
        <v>50000</v>
      </c>
      <c r="K33" s="19">
        <v>0</v>
      </c>
      <c r="L33" t="str">
        <f>VLOOKUP(E33,PFI!A:B,2,0)</f>
        <v>recherche</v>
      </c>
    </row>
    <row r="34" spans="1:12">
      <c r="A34" s="18" t="s">
        <v>228</v>
      </c>
      <c r="B34" s="18" t="s">
        <v>11</v>
      </c>
      <c r="C34" s="18" t="s">
        <v>18</v>
      </c>
      <c r="D34" s="18" t="s">
        <v>27</v>
      </c>
      <c r="E34" s="18" t="s">
        <v>732</v>
      </c>
      <c r="F34" s="19">
        <v>-80000</v>
      </c>
      <c r="G34" s="19">
        <v>-80000</v>
      </c>
      <c r="H34" s="19">
        <v>0</v>
      </c>
      <c r="I34" s="19">
        <v>-80000</v>
      </c>
      <c r="J34" s="19">
        <v>-80000</v>
      </c>
      <c r="K34" s="19">
        <v>0</v>
      </c>
      <c r="L34" t="str">
        <f>VLOOKUP(E34,PFI!A:B,2,0)</f>
        <v>formation</v>
      </c>
    </row>
    <row r="35" spans="1:12">
      <c r="A35" s="18" t="s">
        <v>228</v>
      </c>
      <c r="B35" s="18" t="s">
        <v>11</v>
      </c>
      <c r="C35" s="18" t="s">
        <v>18</v>
      </c>
      <c r="D35" s="18" t="s">
        <v>16</v>
      </c>
      <c r="E35" s="18" t="s">
        <v>732</v>
      </c>
      <c r="F35" s="19">
        <v>80000</v>
      </c>
      <c r="G35" s="19">
        <v>80000</v>
      </c>
      <c r="H35" s="19">
        <v>0</v>
      </c>
      <c r="I35" s="19">
        <v>80000</v>
      </c>
      <c r="J35" s="19">
        <v>80000</v>
      </c>
      <c r="K35" s="19">
        <v>0</v>
      </c>
      <c r="L35" t="str">
        <f>VLOOKUP(E35,PFI!A:B,2,0)</f>
        <v>formation</v>
      </c>
    </row>
    <row r="36" spans="1:12">
      <c r="A36" s="18" t="s">
        <v>230</v>
      </c>
      <c r="B36" s="18" t="s">
        <v>11</v>
      </c>
      <c r="C36" s="18" t="s">
        <v>18</v>
      </c>
      <c r="D36" s="18" t="s">
        <v>16</v>
      </c>
      <c r="E36" s="18" t="s">
        <v>732</v>
      </c>
      <c r="F36" s="19">
        <v>80000</v>
      </c>
      <c r="G36" s="19">
        <v>80000</v>
      </c>
      <c r="H36" s="19">
        <v>0</v>
      </c>
      <c r="I36" s="19">
        <v>80000</v>
      </c>
      <c r="J36" s="19">
        <v>80000</v>
      </c>
      <c r="K36" s="19">
        <v>0</v>
      </c>
      <c r="L36" t="str">
        <f>VLOOKUP(E36,PFI!A:B,2,0)</f>
        <v>formation</v>
      </c>
    </row>
    <row r="37" spans="1:12">
      <c r="A37" s="18" t="s">
        <v>74</v>
      </c>
      <c r="B37" s="18" t="s">
        <v>11</v>
      </c>
      <c r="C37" s="18" t="s">
        <v>18</v>
      </c>
      <c r="D37" s="18" t="s">
        <v>13</v>
      </c>
      <c r="E37" s="18" t="s">
        <v>75</v>
      </c>
      <c r="F37" s="19">
        <v>50000</v>
      </c>
      <c r="G37" s="19">
        <v>50000</v>
      </c>
      <c r="H37" s="19">
        <v>0</v>
      </c>
      <c r="I37" s="19">
        <v>50000</v>
      </c>
      <c r="J37" s="19">
        <v>50000</v>
      </c>
      <c r="K37" s="19">
        <v>0</v>
      </c>
      <c r="L37" t="str">
        <f>VLOOKUP(E37,PFI!A:B,2,0)</f>
        <v>recherche</v>
      </c>
    </row>
    <row r="38" spans="1:12">
      <c r="A38" s="18" t="s">
        <v>232</v>
      </c>
      <c r="B38" s="18" t="s">
        <v>11</v>
      </c>
      <c r="C38" s="18" t="s">
        <v>18</v>
      </c>
      <c r="D38" s="18" t="s">
        <v>182</v>
      </c>
      <c r="E38" s="18" t="s">
        <v>733</v>
      </c>
      <c r="F38" s="19">
        <v>326430</v>
      </c>
      <c r="G38" s="19">
        <v>326430</v>
      </c>
      <c r="H38" s="19">
        <v>0</v>
      </c>
      <c r="I38" s="19">
        <v>326430</v>
      </c>
      <c r="J38" s="19">
        <v>326430</v>
      </c>
      <c r="K38" s="19">
        <v>0</v>
      </c>
      <c r="L38" t="str">
        <f>VLOOKUP(E38,PFI!A:B,2,0)</f>
        <v>formation</v>
      </c>
    </row>
    <row r="39" spans="1:12">
      <c r="A39" s="18" t="s">
        <v>77</v>
      </c>
      <c r="B39" s="18" t="s">
        <v>11</v>
      </c>
      <c r="C39" s="18" t="s">
        <v>18</v>
      </c>
      <c r="D39" s="18" t="s">
        <v>57</v>
      </c>
      <c r="E39" s="18" t="s">
        <v>78</v>
      </c>
      <c r="F39" s="19">
        <v>200000</v>
      </c>
      <c r="G39" s="19">
        <v>200000</v>
      </c>
      <c r="H39" s="19">
        <v>0</v>
      </c>
      <c r="I39" s="19">
        <v>200000</v>
      </c>
      <c r="J39" s="19">
        <v>200000</v>
      </c>
      <c r="K39" s="19">
        <v>0</v>
      </c>
      <c r="L39" t="str">
        <f>VLOOKUP(E39,PFI!A:B,2,0)</f>
        <v>formation</v>
      </c>
    </row>
    <row r="40" spans="1:12">
      <c r="A40" s="18" t="s">
        <v>79</v>
      </c>
      <c r="B40" s="18" t="s">
        <v>11</v>
      </c>
      <c r="C40" s="18" t="s">
        <v>18</v>
      </c>
      <c r="D40" s="18" t="s">
        <v>16</v>
      </c>
      <c r="E40" s="18" t="s">
        <v>80</v>
      </c>
      <c r="F40" s="19">
        <v>4702853.3</v>
      </c>
      <c r="G40" s="19">
        <v>4702853.3</v>
      </c>
      <c r="H40" s="19">
        <v>0</v>
      </c>
      <c r="I40" s="19">
        <v>7413180.1399999997</v>
      </c>
      <c r="J40" s="19">
        <v>7413180.1399999997</v>
      </c>
      <c r="K40" s="19">
        <v>0</v>
      </c>
      <c r="L40" t="str">
        <f>VLOOKUP(E40,PFI!A:B,2,0)</f>
        <v>recherche</v>
      </c>
    </row>
    <row r="41" spans="1:12">
      <c r="A41" s="18" t="s">
        <v>81</v>
      </c>
      <c r="B41" s="18" t="s">
        <v>11</v>
      </c>
      <c r="C41" s="18" t="s">
        <v>18</v>
      </c>
      <c r="D41" s="18" t="s">
        <v>16</v>
      </c>
      <c r="E41" s="18" t="s">
        <v>82</v>
      </c>
      <c r="F41" s="19">
        <v>518517.58</v>
      </c>
      <c r="G41" s="19">
        <v>518517.58</v>
      </c>
      <c r="H41" s="19">
        <v>0</v>
      </c>
      <c r="I41" s="19">
        <v>518517.58</v>
      </c>
      <c r="J41" s="19">
        <v>518517.58</v>
      </c>
      <c r="K41" s="19">
        <v>0</v>
      </c>
      <c r="L41" t="str">
        <f>VLOOKUP(E41,PFI!A:B,2,0)</f>
        <v>formation</v>
      </c>
    </row>
    <row r="42" spans="1:12">
      <c r="A42" s="18" t="s">
        <v>83</v>
      </c>
      <c r="B42" s="18" t="s">
        <v>11</v>
      </c>
      <c r="C42" s="18" t="s">
        <v>18</v>
      </c>
      <c r="D42" s="18" t="s">
        <v>16</v>
      </c>
      <c r="E42" s="18" t="s">
        <v>307</v>
      </c>
      <c r="F42" s="19">
        <v>-33700</v>
      </c>
      <c r="G42" s="19">
        <v>-33700</v>
      </c>
      <c r="H42" s="19">
        <v>0</v>
      </c>
      <c r="I42" s="19">
        <v>-33700</v>
      </c>
      <c r="J42" s="19">
        <v>-33700</v>
      </c>
      <c r="K42" s="19">
        <v>0</v>
      </c>
      <c r="L42" t="str">
        <f>VLOOKUP(E42,PFI!A:B,2,0)</f>
        <v>recherche</v>
      </c>
    </row>
    <row r="43" spans="1:12">
      <c r="A43" s="18" t="s">
        <v>83</v>
      </c>
      <c r="B43" s="18" t="s">
        <v>11</v>
      </c>
      <c r="C43" s="18" t="s">
        <v>18</v>
      </c>
      <c r="D43" s="18" t="s">
        <v>16</v>
      </c>
      <c r="E43" s="18" t="s">
        <v>84</v>
      </c>
      <c r="F43" s="19">
        <v>21150</v>
      </c>
      <c r="G43" s="19">
        <v>21150</v>
      </c>
      <c r="H43" s="19">
        <v>0</v>
      </c>
      <c r="I43" s="19">
        <v>21150</v>
      </c>
      <c r="J43" s="19">
        <v>21150</v>
      </c>
      <c r="K43" s="19">
        <v>0</v>
      </c>
      <c r="L43" t="str">
        <f>VLOOKUP(E43,PFI!A:B,2,0)</f>
        <v>recherche</v>
      </c>
    </row>
    <row r="44" spans="1:12">
      <c r="A44" s="18" t="s">
        <v>83</v>
      </c>
      <c r="B44" s="18" t="s">
        <v>11</v>
      </c>
      <c r="C44" s="18" t="s">
        <v>18</v>
      </c>
      <c r="D44" s="18" t="s">
        <v>13</v>
      </c>
      <c r="E44" s="18" t="s">
        <v>307</v>
      </c>
      <c r="F44" s="19">
        <v>135300</v>
      </c>
      <c r="G44" s="19">
        <v>135300</v>
      </c>
      <c r="H44" s="19">
        <v>0</v>
      </c>
      <c r="I44" s="19">
        <v>135300</v>
      </c>
      <c r="J44" s="19">
        <v>135300</v>
      </c>
      <c r="K44" s="19">
        <v>0</v>
      </c>
      <c r="L44" t="str">
        <f>VLOOKUP(E44,PFI!A:B,2,0)</f>
        <v>recherche</v>
      </c>
    </row>
    <row r="45" spans="1:12">
      <c r="A45" s="18" t="s">
        <v>83</v>
      </c>
      <c r="B45" s="18" t="s">
        <v>11</v>
      </c>
      <c r="C45" s="18" t="s">
        <v>18</v>
      </c>
      <c r="D45" s="18" t="s">
        <v>13</v>
      </c>
      <c r="E45" s="18" t="s">
        <v>272</v>
      </c>
      <c r="F45" s="19">
        <v>370370.38</v>
      </c>
      <c r="G45" s="19">
        <v>370370.38</v>
      </c>
      <c r="H45" s="19">
        <v>0</v>
      </c>
      <c r="I45" s="19">
        <v>370370.38</v>
      </c>
      <c r="J45" s="19">
        <v>370370.38</v>
      </c>
      <c r="K45" s="19">
        <v>0</v>
      </c>
      <c r="L45" t="str">
        <f>VLOOKUP(E45,PFI!A:B,2,0)</f>
        <v>recherche</v>
      </c>
    </row>
    <row r="46" spans="1:12">
      <c r="A46" s="18" t="s">
        <v>312</v>
      </c>
      <c r="B46" s="18" t="s">
        <v>11</v>
      </c>
      <c r="C46" s="18" t="s">
        <v>18</v>
      </c>
      <c r="D46" s="18" t="s">
        <v>16</v>
      </c>
      <c r="E46" s="18" t="s">
        <v>86</v>
      </c>
      <c r="F46" s="19">
        <v>-50000</v>
      </c>
      <c r="G46" s="19">
        <v>-50000</v>
      </c>
      <c r="H46" s="19">
        <v>0</v>
      </c>
      <c r="I46" s="19">
        <v>-50000</v>
      </c>
      <c r="J46" s="19">
        <v>-50000</v>
      </c>
      <c r="K46" s="19">
        <v>0</v>
      </c>
      <c r="L46" t="str">
        <f>VLOOKUP(E46,PFI!A:B,2,0)</f>
        <v>recherche</v>
      </c>
    </row>
    <row r="47" spans="1:12">
      <c r="A47" s="18" t="s">
        <v>312</v>
      </c>
      <c r="B47" s="18" t="s">
        <v>11</v>
      </c>
      <c r="C47" s="18" t="s">
        <v>18</v>
      </c>
      <c r="D47" s="18" t="s">
        <v>13</v>
      </c>
      <c r="E47" s="18" t="s">
        <v>86</v>
      </c>
      <c r="F47" s="19">
        <v>50000</v>
      </c>
      <c r="G47" s="19">
        <v>50000</v>
      </c>
      <c r="H47" s="19">
        <v>0</v>
      </c>
      <c r="I47" s="19">
        <v>50000</v>
      </c>
      <c r="J47" s="19">
        <v>50000</v>
      </c>
      <c r="K47" s="19">
        <v>0</v>
      </c>
      <c r="L47" t="str">
        <f>VLOOKUP(E47,PFI!A:B,2,0)</f>
        <v>recherche</v>
      </c>
    </row>
    <row r="48" spans="1:12">
      <c r="A48" s="18" t="s">
        <v>85</v>
      </c>
      <c r="B48" s="18" t="s">
        <v>11</v>
      </c>
      <c r="C48" s="18" t="s">
        <v>18</v>
      </c>
      <c r="D48" s="18" t="s">
        <v>16</v>
      </c>
      <c r="E48" s="18" t="s">
        <v>86</v>
      </c>
      <c r="F48" s="19">
        <v>50000</v>
      </c>
      <c r="G48" s="19">
        <v>50000</v>
      </c>
      <c r="H48" s="19">
        <v>0</v>
      </c>
      <c r="I48" s="19">
        <v>50000</v>
      </c>
      <c r="J48" s="19">
        <v>50000</v>
      </c>
      <c r="K48" s="19">
        <v>0</v>
      </c>
      <c r="L48" t="str">
        <f>VLOOKUP(E48,PFI!A:B,2,0)</f>
        <v>recherche</v>
      </c>
    </row>
    <row r="49" spans="1:12">
      <c r="A49" s="18" t="s">
        <v>90</v>
      </c>
      <c r="B49" s="18" t="s">
        <v>11</v>
      </c>
      <c r="C49" s="18" t="s">
        <v>18</v>
      </c>
      <c r="D49" s="18" t="s">
        <v>13</v>
      </c>
      <c r="E49" s="18" t="s">
        <v>91</v>
      </c>
      <c r="F49" s="19">
        <v>17090</v>
      </c>
      <c r="G49" s="19">
        <v>17090</v>
      </c>
      <c r="H49" s="19">
        <v>0</v>
      </c>
      <c r="I49" s="19">
        <v>17090</v>
      </c>
      <c r="J49" s="19">
        <v>17090</v>
      </c>
      <c r="K49" s="19">
        <v>0</v>
      </c>
      <c r="L49" t="str">
        <f>VLOOKUP(E49,PFI!A:B,2,0)</f>
        <v>recherche</v>
      </c>
    </row>
    <row r="50" spans="1:12">
      <c r="A50" s="18" t="s">
        <v>92</v>
      </c>
      <c r="B50" s="18" t="s">
        <v>11</v>
      </c>
      <c r="C50" s="18" t="s">
        <v>18</v>
      </c>
      <c r="D50" s="18" t="s">
        <v>13</v>
      </c>
      <c r="E50" s="18" t="s">
        <v>93</v>
      </c>
      <c r="F50" s="19">
        <v>50000</v>
      </c>
      <c r="G50" s="19">
        <v>50000</v>
      </c>
      <c r="H50" s="19">
        <v>0</v>
      </c>
      <c r="I50" s="19">
        <v>50000</v>
      </c>
      <c r="J50" s="19">
        <v>50000</v>
      </c>
      <c r="K50" s="19">
        <v>0</v>
      </c>
      <c r="L50" t="str">
        <f>VLOOKUP(E50,PFI!A:B,2,0)</f>
        <v>recherche</v>
      </c>
    </row>
    <row r="51" spans="1:12">
      <c r="A51" s="18" t="s">
        <v>96</v>
      </c>
      <c r="B51" s="18" t="s">
        <v>11</v>
      </c>
      <c r="C51" s="18" t="s">
        <v>18</v>
      </c>
      <c r="D51" s="18" t="s">
        <v>13</v>
      </c>
      <c r="E51" s="18" t="s">
        <v>97</v>
      </c>
      <c r="F51" s="19">
        <v>51382.9</v>
      </c>
      <c r="G51" s="19">
        <v>51382.9</v>
      </c>
      <c r="H51" s="19">
        <v>0</v>
      </c>
      <c r="I51" s="19">
        <v>51382.9</v>
      </c>
      <c r="J51" s="19">
        <v>51382.9</v>
      </c>
      <c r="K51" s="19">
        <v>0</v>
      </c>
      <c r="L51" t="str">
        <f>VLOOKUP(E51,PFI!A:B,2,0)</f>
        <v>recherche</v>
      </c>
    </row>
    <row r="52" spans="1:12">
      <c r="A52" s="18" t="s">
        <v>98</v>
      </c>
      <c r="B52" s="18" t="s">
        <v>11</v>
      </c>
      <c r="C52" s="18" t="s">
        <v>18</v>
      </c>
      <c r="D52" s="18" t="s">
        <v>94</v>
      </c>
      <c r="E52" s="18" t="s">
        <v>95</v>
      </c>
      <c r="F52" s="19">
        <v>132771.96</v>
      </c>
      <c r="G52" s="19">
        <v>132771.96</v>
      </c>
      <c r="H52" s="19">
        <v>0</v>
      </c>
      <c r="I52" s="19">
        <v>132771.96</v>
      </c>
      <c r="J52" s="19">
        <v>132771.96</v>
      </c>
      <c r="K52" s="19">
        <v>0</v>
      </c>
      <c r="L52" t="str">
        <f>VLOOKUP(E52,PFI!A:B,2,0)</f>
        <v>formation</v>
      </c>
    </row>
    <row r="53" spans="1:12">
      <c r="A53" s="18" t="s">
        <v>734</v>
      </c>
      <c r="B53" s="18" t="s">
        <v>11</v>
      </c>
      <c r="C53" s="18" t="s">
        <v>18</v>
      </c>
      <c r="D53" s="18" t="s">
        <v>16</v>
      </c>
      <c r="E53" s="18" t="s">
        <v>371</v>
      </c>
      <c r="F53" s="19">
        <v>42700</v>
      </c>
      <c r="G53" s="19">
        <v>42700</v>
      </c>
      <c r="H53" s="19">
        <v>0</v>
      </c>
      <c r="I53" s="19">
        <v>42700</v>
      </c>
      <c r="J53" s="19">
        <v>42700</v>
      </c>
      <c r="K53" s="19">
        <v>0</v>
      </c>
      <c r="L53" t="str">
        <f>VLOOKUP(E53,PFI!A:B,2,0)</f>
        <v>formation</v>
      </c>
    </row>
    <row r="54" spans="1:12">
      <c r="A54" s="18" t="s">
        <v>99</v>
      </c>
      <c r="B54" s="18" t="s">
        <v>11</v>
      </c>
      <c r="C54" s="18" t="s">
        <v>18</v>
      </c>
      <c r="D54" s="18" t="s">
        <v>13</v>
      </c>
      <c r="E54" s="18" t="s">
        <v>100</v>
      </c>
      <c r="F54" s="19">
        <v>50000.6</v>
      </c>
      <c r="G54" s="19">
        <v>50000.6</v>
      </c>
      <c r="H54" s="19">
        <v>0</v>
      </c>
      <c r="I54" s="19">
        <v>50000.6</v>
      </c>
      <c r="J54" s="19">
        <v>50000.6</v>
      </c>
      <c r="K54" s="19">
        <v>0</v>
      </c>
      <c r="L54" t="str">
        <f>VLOOKUP(E54,PFI!A:B,2,0)</f>
        <v>recherche</v>
      </c>
    </row>
    <row r="55" spans="1:12">
      <c r="A55" s="18" t="s">
        <v>109</v>
      </c>
      <c r="B55" s="18" t="s">
        <v>11</v>
      </c>
      <c r="C55" s="18" t="s">
        <v>18</v>
      </c>
      <c r="D55" s="18" t="s">
        <v>16</v>
      </c>
      <c r="E55" s="18" t="s">
        <v>889</v>
      </c>
      <c r="F55" s="19">
        <v>1145040</v>
      </c>
      <c r="G55" s="19">
        <v>1145040</v>
      </c>
      <c r="H55" s="19">
        <v>0</v>
      </c>
      <c r="I55" s="19">
        <v>1145040</v>
      </c>
      <c r="J55" s="19">
        <v>1145040</v>
      </c>
      <c r="K55" s="19">
        <v>0</v>
      </c>
      <c r="L55" t="str">
        <f>VLOOKUP(E55,PFI!A:B,2,0)</f>
        <v>formation</v>
      </c>
    </row>
    <row r="56" spans="1:12">
      <c r="A56" s="18" t="s">
        <v>109</v>
      </c>
      <c r="B56" s="18" t="s">
        <v>11</v>
      </c>
      <c r="C56" s="18" t="s">
        <v>18</v>
      </c>
      <c r="D56" s="18" t="s">
        <v>182</v>
      </c>
      <c r="E56" s="18" t="s">
        <v>735</v>
      </c>
      <c r="F56" s="19">
        <v>137974.20000000001</v>
      </c>
      <c r="G56" s="19">
        <v>137974.20000000001</v>
      </c>
      <c r="H56" s="19">
        <v>0</v>
      </c>
      <c r="I56" s="19">
        <v>137974.20000000001</v>
      </c>
      <c r="J56" s="19">
        <v>137974.20000000001</v>
      </c>
      <c r="K56" s="19">
        <v>0</v>
      </c>
      <c r="L56" t="str">
        <f>VLOOKUP(E56,PFI!A:B,2,0)</f>
        <v>formation</v>
      </c>
    </row>
    <row r="57" spans="1:12">
      <c r="A57" s="18" t="s">
        <v>118</v>
      </c>
      <c r="B57" s="18" t="s">
        <v>11</v>
      </c>
      <c r="C57" s="18" t="s">
        <v>18</v>
      </c>
      <c r="D57" s="18" t="s">
        <v>16</v>
      </c>
      <c r="E57" s="18" t="s">
        <v>310</v>
      </c>
      <c r="F57" s="19">
        <v>-80000</v>
      </c>
      <c r="G57" s="19">
        <v>-80000</v>
      </c>
      <c r="H57" s="19">
        <v>0</v>
      </c>
      <c r="I57" s="19">
        <v>-80000</v>
      </c>
      <c r="J57" s="19">
        <v>-80000</v>
      </c>
      <c r="K57" s="19">
        <v>0</v>
      </c>
      <c r="L57" t="str">
        <f>VLOOKUP(E57,PFI!A:B,2,0)</f>
        <v>formation</v>
      </c>
    </row>
    <row r="58" spans="1:12">
      <c r="A58" s="18" t="s">
        <v>118</v>
      </c>
      <c r="B58" s="18" t="s">
        <v>11</v>
      </c>
      <c r="C58" s="18" t="s">
        <v>18</v>
      </c>
      <c r="D58" s="18" t="s">
        <v>13</v>
      </c>
      <c r="E58" s="18" t="s">
        <v>310</v>
      </c>
      <c r="F58" s="19">
        <v>180000</v>
      </c>
      <c r="G58" s="19">
        <v>180000</v>
      </c>
      <c r="H58" s="19">
        <v>0</v>
      </c>
      <c r="I58" s="19">
        <v>180000</v>
      </c>
      <c r="J58" s="19">
        <v>180000</v>
      </c>
      <c r="K58" s="19">
        <v>0</v>
      </c>
      <c r="L58" t="str">
        <f>VLOOKUP(E58,PFI!A:B,2,0)</f>
        <v>formation</v>
      </c>
    </row>
    <row r="59" spans="1:12">
      <c r="A59" s="18" t="s">
        <v>103</v>
      </c>
      <c r="B59" s="18" t="s">
        <v>11</v>
      </c>
      <c r="C59" s="18" t="s">
        <v>18</v>
      </c>
      <c r="D59" s="18" t="s">
        <v>13</v>
      </c>
      <c r="E59" s="18" t="s">
        <v>104</v>
      </c>
      <c r="F59" s="19">
        <v>82000</v>
      </c>
      <c r="G59" s="19">
        <v>82000</v>
      </c>
      <c r="H59" s="19">
        <v>0</v>
      </c>
      <c r="I59" s="19">
        <v>82000</v>
      </c>
      <c r="J59" s="19">
        <v>82000</v>
      </c>
      <c r="K59" s="19">
        <v>0</v>
      </c>
      <c r="L59" t="str">
        <f>VLOOKUP(E59,PFI!A:B,2,0)</f>
        <v>recherche</v>
      </c>
    </row>
    <row r="60" spans="1:12" hidden="1">
      <c r="A60" s="18" t="s">
        <v>119</v>
      </c>
      <c r="B60" s="18" t="s">
        <v>107</v>
      </c>
      <c r="C60" s="18" t="s">
        <v>18</v>
      </c>
      <c r="D60" s="18" t="s">
        <v>16</v>
      </c>
      <c r="E60" s="18" t="s">
        <v>18</v>
      </c>
      <c r="F60" s="19">
        <v>36000</v>
      </c>
      <c r="G60" s="19">
        <v>36000</v>
      </c>
      <c r="H60" s="19">
        <v>0</v>
      </c>
      <c r="I60" s="19">
        <v>0</v>
      </c>
      <c r="J60" s="19">
        <v>0</v>
      </c>
      <c r="K60" s="19">
        <v>0</v>
      </c>
      <c r="L60" t="e">
        <f>VLOOKUP(E60,PFI!A:B,2,0)</f>
        <v>#N/A</v>
      </c>
    </row>
    <row r="61" spans="1:12" hidden="1">
      <c r="A61" s="18" t="s">
        <v>1447</v>
      </c>
      <c r="B61" s="18" t="s">
        <v>107</v>
      </c>
      <c r="C61" s="18" t="s">
        <v>18</v>
      </c>
      <c r="D61" s="18" t="s">
        <v>16</v>
      </c>
      <c r="E61" s="18" t="s">
        <v>18</v>
      </c>
      <c r="F61" s="19">
        <v>3130000</v>
      </c>
      <c r="G61" s="19">
        <v>3130000</v>
      </c>
      <c r="H61" s="19">
        <v>0</v>
      </c>
      <c r="I61" s="19">
        <v>0</v>
      </c>
      <c r="J61" s="19">
        <v>0</v>
      </c>
      <c r="K61" s="19">
        <v>0</v>
      </c>
      <c r="L61" t="e">
        <f>VLOOKUP(E61,PFI!A:B,2,0)</f>
        <v>#N/A</v>
      </c>
    </row>
    <row r="62" spans="1:12" hidden="1">
      <c r="A62" s="18" t="s">
        <v>1448</v>
      </c>
      <c r="B62" s="18" t="s">
        <v>107</v>
      </c>
      <c r="C62" s="18" t="s">
        <v>18</v>
      </c>
      <c r="D62" s="18" t="s">
        <v>16</v>
      </c>
      <c r="E62" s="18" t="s">
        <v>18</v>
      </c>
      <c r="F62" s="19">
        <v>140000</v>
      </c>
      <c r="G62" s="19">
        <v>140000</v>
      </c>
      <c r="H62" s="19">
        <v>0</v>
      </c>
      <c r="I62" s="19">
        <v>0</v>
      </c>
      <c r="J62" s="19">
        <v>0</v>
      </c>
      <c r="K62" s="19">
        <v>0</v>
      </c>
      <c r="L62" t="e">
        <f>VLOOKUP(E62,PFI!A:B,2,0)</f>
        <v>#N/A</v>
      </c>
    </row>
    <row r="63" spans="1:12" hidden="1">
      <c r="A63" s="18" t="s">
        <v>1450</v>
      </c>
      <c r="B63" s="18" t="s">
        <v>107</v>
      </c>
      <c r="C63" s="18" t="s">
        <v>18</v>
      </c>
      <c r="D63" s="18" t="s">
        <v>16</v>
      </c>
      <c r="E63" s="18" t="s">
        <v>18</v>
      </c>
      <c r="F63" s="19">
        <v>390000</v>
      </c>
      <c r="G63" s="19">
        <v>390000</v>
      </c>
      <c r="H63" s="19">
        <v>0</v>
      </c>
      <c r="I63" s="19">
        <v>0</v>
      </c>
      <c r="J63" s="19">
        <v>0</v>
      </c>
      <c r="K63" s="19">
        <v>0</v>
      </c>
      <c r="L63" t="e">
        <f>VLOOKUP(E63,PFI!A:B,2,0)</f>
        <v>#N/A</v>
      </c>
    </row>
    <row r="64" spans="1:12" hidden="1">
      <c r="A64" s="18" t="s">
        <v>1449</v>
      </c>
      <c r="B64" s="18" t="s">
        <v>107</v>
      </c>
      <c r="C64" s="18" t="s">
        <v>18</v>
      </c>
      <c r="D64" s="18" t="s">
        <v>16</v>
      </c>
      <c r="E64" s="18" t="s">
        <v>18</v>
      </c>
      <c r="F64" s="19">
        <v>62265</v>
      </c>
      <c r="G64" s="19">
        <v>62265</v>
      </c>
      <c r="H64" s="19">
        <v>0</v>
      </c>
      <c r="I64" s="19">
        <v>0</v>
      </c>
      <c r="J64" s="19">
        <v>0</v>
      </c>
      <c r="K64" s="19">
        <v>0</v>
      </c>
      <c r="L64" t="e">
        <f>VLOOKUP(E64,PFI!A:B,2,0)</f>
        <v>#N/A</v>
      </c>
    </row>
    <row r="65" spans="1:12" hidden="1">
      <c r="A65" s="18" t="s">
        <v>120</v>
      </c>
      <c r="B65" s="18" t="s">
        <v>107</v>
      </c>
      <c r="C65" s="18" t="s">
        <v>18</v>
      </c>
      <c r="D65" s="18" t="s">
        <v>22</v>
      </c>
      <c r="E65" s="18" t="s">
        <v>121</v>
      </c>
      <c r="F65" s="19">
        <v>0</v>
      </c>
      <c r="G65" s="19">
        <v>0</v>
      </c>
      <c r="H65" s="19">
        <v>0</v>
      </c>
      <c r="I65" s="19">
        <v>-11250</v>
      </c>
      <c r="J65" s="19">
        <v>-11250</v>
      </c>
      <c r="K65" s="19">
        <v>0</v>
      </c>
      <c r="L65" t="str">
        <f>VLOOKUP(E65,PFI!A:B,2,0)</f>
        <v>recherche</v>
      </c>
    </row>
    <row r="66" spans="1:12" hidden="1">
      <c r="A66" s="18" t="s">
        <v>120</v>
      </c>
      <c r="B66" s="18" t="s">
        <v>107</v>
      </c>
      <c r="C66" s="18" t="s">
        <v>18</v>
      </c>
      <c r="D66" s="18" t="s">
        <v>13</v>
      </c>
      <c r="E66" s="18" t="s">
        <v>121</v>
      </c>
      <c r="F66" s="19">
        <v>11250</v>
      </c>
      <c r="G66" s="19">
        <v>11250</v>
      </c>
      <c r="H66" s="19">
        <v>0</v>
      </c>
      <c r="I66" s="19">
        <v>22500</v>
      </c>
      <c r="J66" s="19">
        <v>22500</v>
      </c>
      <c r="K66" s="19">
        <v>0</v>
      </c>
      <c r="L66" t="str">
        <f>VLOOKUP(E66,PFI!A:B,2,0)</f>
        <v>recherche</v>
      </c>
    </row>
    <row r="67" spans="1:12" hidden="1">
      <c r="A67" s="18" t="s">
        <v>122</v>
      </c>
      <c r="B67" s="18" t="s">
        <v>107</v>
      </c>
      <c r="C67" s="18" t="s">
        <v>18</v>
      </c>
      <c r="D67" s="18" t="s">
        <v>15</v>
      </c>
      <c r="E67" s="18" t="s">
        <v>123</v>
      </c>
      <c r="F67" s="19">
        <v>1232</v>
      </c>
      <c r="G67" s="19">
        <v>1232</v>
      </c>
      <c r="H67" s="19">
        <v>0</v>
      </c>
      <c r="I67" s="19">
        <v>1232</v>
      </c>
      <c r="J67" s="19">
        <v>1232</v>
      </c>
      <c r="K67" s="19">
        <v>0</v>
      </c>
      <c r="L67" t="str">
        <f>VLOOKUP(E67,PFI!A:B,2,0)</f>
        <v>recherche</v>
      </c>
    </row>
    <row r="68" spans="1:12" hidden="1">
      <c r="A68" s="18" t="s">
        <v>122</v>
      </c>
      <c r="B68" s="18" t="s">
        <v>107</v>
      </c>
      <c r="C68" s="18" t="s">
        <v>18</v>
      </c>
      <c r="D68" s="18" t="s">
        <v>58</v>
      </c>
      <c r="E68" s="18" t="s">
        <v>124</v>
      </c>
      <c r="F68" s="19">
        <v>44475.57</v>
      </c>
      <c r="G68" s="19">
        <v>44475.57</v>
      </c>
      <c r="H68" s="19">
        <v>0</v>
      </c>
      <c r="I68" s="19">
        <v>44475.57</v>
      </c>
      <c r="J68" s="19">
        <v>44475.57</v>
      </c>
      <c r="K68" s="19">
        <v>0</v>
      </c>
      <c r="L68" t="str">
        <f>VLOOKUP(E68,PFI!A:B,2,0)</f>
        <v>recherche</v>
      </c>
    </row>
    <row r="69" spans="1:12" hidden="1">
      <c r="A69" s="18" t="s">
        <v>122</v>
      </c>
      <c r="B69" s="18" t="s">
        <v>107</v>
      </c>
      <c r="C69" s="18" t="s">
        <v>18</v>
      </c>
      <c r="D69" s="18" t="s">
        <v>22</v>
      </c>
      <c r="E69" s="18" t="s">
        <v>1063</v>
      </c>
      <c r="F69" s="19">
        <v>8745</v>
      </c>
      <c r="G69" s="19">
        <v>8745</v>
      </c>
      <c r="H69" s="19">
        <v>0</v>
      </c>
      <c r="I69" s="19">
        <v>8745</v>
      </c>
      <c r="J69" s="19">
        <v>8745</v>
      </c>
      <c r="K69" s="19">
        <v>0</v>
      </c>
      <c r="L69" t="str">
        <f>VLOOKUP(E69,PFI!A:B,2,0)</f>
        <v>recherche</v>
      </c>
    </row>
    <row r="70" spans="1:12" hidden="1">
      <c r="A70" s="18" t="s">
        <v>122</v>
      </c>
      <c r="B70" s="18" t="s">
        <v>107</v>
      </c>
      <c r="C70" s="18" t="s">
        <v>18</v>
      </c>
      <c r="D70" s="18" t="s">
        <v>16</v>
      </c>
      <c r="E70" s="18" t="s">
        <v>125</v>
      </c>
      <c r="F70" s="19">
        <v>5183.97</v>
      </c>
      <c r="G70" s="19">
        <v>5183.97</v>
      </c>
      <c r="H70" s="19">
        <v>0</v>
      </c>
      <c r="I70" s="19">
        <v>5183.97</v>
      </c>
      <c r="J70" s="19">
        <v>5183.97</v>
      </c>
      <c r="K70" s="19">
        <v>0</v>
      </c>
      <c r="L70" t="str">
        <f>VLOOKUP(E70,PFI!A:B,2,0)</f>
        <v>recherche</v>
      </c>
    </row>
    <row r="71" spans="1:12" hidden="1">
      <c r="A71" s="18" t="s">
        <v>122</v>
      </c>
      <c r="B71" s="18" t="s">
        <v>107</v>
      </c>
      <c r="C71" s="18" t="s">
        <v>18</v>
      </c>
      <c r="D71" s="18" t="s">
        <v>16</v>
      </c>
      <c r="E71" s="18" t="s">
        <v>124</v>
      </c>
      <c r="F71" s="19">
        <v>6882.91</v>
      </c>
      <c r="G71" s="19">
        <v>6882.91</v>
      </c>
      <c r="H71" s="19">
        <v>0</v>
      </c>
      <c r="I71" s="19">
        <v>6882.91</v>
      </c>
      <c r="J71" s="19">
        <v>6882.91</v>
      </c>
      <c r="K71" s="19">
        <v>0</v>
      </c>
      <c r="L71" t="str">
        <f>VLOOKUP(E71,PFI!A:B,2,0)</f>
        <v>recherche</v>
      </c>
    </row>
    <row r="72" spans="1:12" hidden="1">
      <c r="A72" s="18" t="s">
        <v>122</v>
      </c>
      <c r="B72" s="18" t="s">
        <v>107</v>
      </c>
      <c r="C72" s="18" t="s">
        <v>18</v>
      </c>
      <c r="D72" s="18" t="s">
        <v>16</v>
      </c>
      <c r="E72" s="18" t="s">
        <v>349</v>
      </c>
      <c r="F72" s="19">
        <v>30686.74</v>
      </c>
      <c r="G72" s="19">
        <v>30686.74</v>
      </c>
      <c r="H72" s="19">
        <v>0</v>
      </c>
      <c r="I72" s="19">
        <v>30686.74</v>
      </c>
      <c r="J72" s="19">
        <v>30686.74</v>
      </c>
      <c r="K72" s="19">
        <v>0</v>
      </c>
      <c r="L72" t="str">
        <f>VLOOKUP(E72,PFI!A:B,2,0)</f>
        <v>recherche</v>
      </c>
    </row>
    <row r="73" spans="1:12" hidden="1">
      <c r="A73" s="18" t="s">
        <v>126</v>
      </c>
      <c r="B73" s="18" t="s">
        <v>107</v>
      </c>
      <c r="C73" s="18" t="s">
        <v>18</v>
      </c>
      <c r="D73" s="18" t="s">
        <v>13</v>
      </c>
      <c r="E73" s="18" t="s">
        <v>127</v>
      </c>
      <c r="F73" s="19">
        <v>62665.16</v>
      </c>
      <c r="G73" s="19">
        <v>62665.16</v>
      </c>
      <c r="H73" s="19">
        <v>0</v>
      </c>
      <c r="I73" s="19">
        <v>62665.16</v>
      </c>
      <c r="J73" s="19">
        <v>62665.16</v>
      </c>
      <c r="K73" s="19">
        <v>0</v>
      </c>
      <c r="L73" t="str">
        <f>VLOOKUP(E73,PFI!A:B,2,0)</f>
        <v>recherche</v>
      </c>
    </row>
    <row r="74" spans="1:12" hidden="1">
      <c r="A74" s="18" t="s">
        <v>126</v>
      </c>
      <c r="B74" s="18" t="s">
        <v>107</v>
      </c>
      <c r="C74" s="18" t="s">
        <v>18</v>
      </c>
      <c r="D74" s="18" t="s">
        <v>13</v>
      </c>
      <c r="E74" s="18" t="s">
        <v>128</v>
      </c>
      <c r="F74" s="19">
        <v>4716.6000000000004</v>
      </c>
      <c r="G74" s="19">
        <v>4716.6000000000004</v>
      </c>
      <c r="H74" s="19">
        <v>0</v>
      </c>
      <c r="I74" s="19">
        <v>4716.6000000000004</v>
      </c>
      <c r="J74" s="19">
        <v>4716.6000000000004</v>
      </c>
      <c r="K74" s="19">
        <v>0</v>
      </c>
      <c r="L74" t="str">
        <f>VLOOKUP(E74,PFI!A:B,2,0)</f>
        <v>recherche</v>
      </c>
    </row>
    <row r="75" spans="1:12" hidden="1">
      <c r="A75" s="18" t="s">
        <v>129</v>
      </c>
      <c r="B75" s="18" t="s">
        <v>107</v>
      </c>
      <c r="C75" s="18" t="s">
        <v>18</v>
      </c>
      <c r="D75" s="18" t="s">
        <v>22</v>
      </c>
      <c r="E75" s="18" t="s">
        <v>130</v>
      </c>
      <c r="F75" s="19">
        <v>60303</v>
      </c>
      <c r="G75" s="19">
        <v>60303</v>
      </c>
      <c r="H75" s="19">
        <v>0</v>
      </c>
      <c r="I75" s="19">
        <v>60303</v>
      </c>
      <c r="J75" s="19">
        <v>60303</v>
      </c>
      <c r="K75" s="19">
        <v>0</v>
      </c>
      <c r="L75" t="str">
        <f>VLOOKUP(E75,PFI!A:B,2,0)</f>
        <v>recherche</v>
      </c>
    </row>
    <row r="76" spans="1:12" hidden="1">
      <c r="A76" s="18" t="s">
        <v>129</v>
      </c>
      <c r="B76" s="18" t="s">
        <v>107</v>
      </c>
      <c r="C76" s="18" t="s">
        <v>18</v>
      </c>
      <c r="D76" s="18" t="s">
        <v>16</v>
      </c>
      <c r="E76" s="18" t="s">
        <v>131</v>
      </c>
      <c r="F76" s="19">
        <v>27000</v>
      </c>
      <c r="G76" s="19">
        <v>27000</v>
      </c>
      <c r="H76" s="19">
        <v>0</v>
      </c>
      <c r="I76" s="19">
        <v>27000</v>
      </c>
      <c r="J76" s="19">
        <v>27000</v>
      </c>
      <c r="K76" s="19">
        <v>0</v>
      </c>
      <c r="L76" t="str">
        <f>VLOOKUP(E76,PFI!A:B,2,0)</f>
        <v>recherche</v>
      </c>
    </row>
    <row r="77" spans="1:12" hidden="1">
      <c r="A77" s="18" t="s">
        <v>132</v>
      </c>
      <c r="B77" s="18" t="s">
        <v>107</v>
      </c>
      <c r="C77" s="18" t="s">
        <v>18</v>
      </c>
      <c r="D77" s="18" t="s">
        <v>58</v>
      </c>
      <c r="E77" s="18" t="s">
        <v>133</v>
      </c>
      <c r="F77" s="19">
        <v>28941.73</v>
      </c>
      <c r="G77" s="19">
        <v>28941.73</v>
      </c>
      <c r="H77" s="19">
        <v>0</v>
      </c>
      <c r="I77" s="19">
        <v>28941.73</v>
      </c>
      <c r="J77" s="19">
        <v>28941.73</v>
      </c>
      <c r="K77" s="19">
        <v>0</v>
      </c>
      <c r="L77" t="str">
        <f>VLOOKUP(E77,PFI!A:B,2,0)</f>
        <v>recherche</v>
      </c>
    </row>
    <row r="78" spans="1:12" hidden="1">
      <c r="A78" s="18" t="s">
        <v>132</v>
      </c>
      <c r="B78" s="18" t="s">
        <v>107</v>
      </c>
      <c r="C78" s="18" t="s">
        <v>18</v>
      </c>
      <c r="D78" s="18" t="s">
        <v>16</v>
      </c>
      <c r="E78" s="18" t="s">
        <v>351</v>
      </c>
      <c r="F78" s="19">
        <v>14479.11</v>
      </c>
      <c r="G78" s="19">
        <v>14479.11</v>
      </c>
      <c r="H78" s="19">
        <v>0</v>
      </c>
      <c r="I78" s="19">
        <v>14479.11</v>
      </c>
      <c r="J78" s="19">
        <v>14479.11</v>
      </c>
      <c r="K78" s="19">
        <v>0</v>
      </c>
      <c r="L78" t="str">
        <f>VLOOKUP(E78,PFI!A:B,2,0)</f>
        <v>recherche</v>
      </c>
    </row>
    <row r="79" spans="1:12" hidden="1">
      <c r="A79" s="18" t="s">
        <v>132</v>
      </c>
      <c r="B79" s="18" t="s">
        <v>107</v>
      </c>
      <c r="C79" s="18" t="s">
        <v>18</v>
      </c>
      <c r="D79" s="18" t="s">
        <v>16</v>
      </c>
      <c r="E79" s="18" t="s">
        <v>890</v>
      </c>
      <c r="F79" s="19">
        <v>2642.97</v>
      </c>
      <c r="G79" s="19">
        <v>2642.97</v>
      </c>
      <c r="H79" s="19">
        <v>0</v>
      </c>
      <c r="I79" s="19">
        <v>2642.97</v>
      </c>
      <c r="J79" s="19">
        <v>2642.97</v>
      </c>
      <c r="K79" s="19">
        <v>0</v>
      </c>
      <c r="L79" t="str">
        <f>VLOOKUP(E79,PFI!A:B,2,0)</f>
        <v>recherche</v>
      </c>
    </row>
    <row r="80" spans="1:12" hidden="1">
      <c r="A80" s="18" t="s">
        <v>134</v>
      </c>
      <c r="B80" s="18" t="s">
        <v>107</v>
      </c>
      <c r="C80" s="18" t="s">
        <v>18</v>
      </c>
      <c r="D80" s="18" t="s">
        <v>22</v>
      </c>
      <c r="E80" s="18" t="s">
        <v>135</v>
      </c>
      <c r="F80" s="19">
        <v>14000</v>
      </c>
      <c r="G80" s="19">
        <v>14000</v>
      </c>
      <c r="H80" s="19">
        <v>0</v>
      </c>
      <c r="I80" s="19">
        <v>14000</v>
      </c>
      <c r="J80" s="19">
        <v>14000</v>
      </c>
      <c r="K80" s="19">
        <v>0</v>
      </c>
      <c r="L80" t="str">
        <f>VLOOKUP(E80,PFI!A:B,2,0)</f>
        <v>recherche</v>
      </c>
    </row>
    <row r="81" spans="1:12" hidden="1">
      <c r="A81" s="18" t="s">
        <v>136</v>
      </c>
      <c r="B81" s="18" t="s">
        <v>107</v>
      </c>
      <c r="C81" s="18" t="s">
        <v>18</v>
      </c>
      <c r="D81" s="18" t="s">
        <v>22</v>
      </c>
      <c r="E81" s="18" t="s">
        <v>365</v>
      </c>
      <c r="F81" s="19">
        <v>35834.21</v>
      </c>
      <c r="G81" s="19">
        <v>35834.21</v>
      </c>
      <c r="H81" s="19">
        <v>0</v>
      </c>
      <c r="I81" s="19">
        <v>35834.21</v>
      </c>
      <c r="J81" s="19">
        <v>35834.21</v>
      </c>
      <c r="K81" s="19">
        <v>0</v>
      </c>
      <c r="L81" t="str">
        <f>VLOOKUP(E81,PFI!A:B,2,0)</f>
        <v>recherche</v>
      </c>
    </row>
    <row r="82" spans="1:12" hidden="1">
      <c r="A82" s="18" t="s">
        <v>136</v>
      </c>
      <c r="B82" s="18" t="s">
        <v>107</v>
      </c>
      <c r="C82" s="18" t="s">
        <v>18</v>
      </c>
      <c r="D82" s="18" t="s">
        <v>16</v>
      </c>
      <c r="E82" s="18" t="s">
        <v>137</v>
      </c>
      <c r="F82" s="19">
        <v>4610.2700000000004</v>
      </c>
      <c r="G82" s="19">
        <v>4610.2700000000004</v>
      </c>
      <c r="H82" s="19">
        <v>0</v>
      </c>
      <c r="I82" s="19">
        <v>4610.2700000000004</v>
      </c>
      <c r="J82" s="19">
        <v>4610.2700000000004</v>
      </c>
      <c r="K82" s="19">
        <v>0</v>
      </c>
      <c r="L82" t="str">
        <f>VLOOKUP(E82,PFI!A:B,2,0)</f>
        <v>recherche</v>
      </c>
    </row>
    <row r="83" spans="1:12" hidden="1">
      <c r="A83" s="18" t="s">
        <v>136</v>
      </c>
      <c r="B83" s="18" t="s">
        <v>107</v>
      </c>
      <c r="C83" s="18" t="s">
        <v>18</v>
      </c>
      <c r="D83" s="18" t="s">
        <v>16</v>
      </c>
      <c r="E83" s="18" t="s">
        <v>138</v>
      </c>
      <c r="F83" s="19">
        <v>6888</v>
      </c>
      <c r="G83" s="19">
        <v>6888</v>
      </c>
      <c r="H83" s="19">
        <v>0</v>
      </c>
      <c r="I83" s="19">
        <v>6888</v>
      </c>
      <c r="J83" s="19">
        <v>6888</v>
      </c>
      <c r="K83" s="19">
        <v>0</v>
      </c>
      <c r="L83" t="str">
        <f>VLOOKUP(E83,PFI!A:B,2,0)</f>
        <v>recherche</v>
      </c>
    </row>
    <row r="84" spans="1:12" hidden="1">
      <c r="A84" s="18" t="s">
        <v>21</v>
      </c>
      <c r="B84" s="18" t="s">
        <v>107</v>
      </c>
      <c r="C84" s="18" t="s">
        <v>18</v>
      </c>
      <c r="D84" s="18" t="s">
        <v>22</v>
      </c>
      <c r="E84" s="18" t="s">
        <v>139</v>
      </c>
      <c r="F84" s="19">
        <v>5617.14</v>
      </c>
      <c r="G84" s="19">
        <v>5617.14</v>
      </c>
      <c r="H84" s="19">
        <v>0</v>
      </c>
      <c r="I84" s="19">
        <v>5617.14</v>
      </c>
      <c r="J84" s="19">
        <v>5617.14</v>
      </c>
      <c r="K84" s="19">
        <v>0</v>
      </c>
      <c r="L84" t="str">
        <f>VLOOKUP(E84,PFI!A:B,2,0)</f>
        <v>recherche</v>
      </c>
    </row>
    <row r="85" spans="1:12" hidden="1">
      <c r="A85" s="18" t="s">
        <v>21</v>
      </c>
      <c r="B85" s="18" t="s">
        <v>107</v>
      </c>
      <c r="C85" s="18" t="s">
        <v>18</v>
      </c>
      <c r="D85" s="18" t="s">
        <v>22</v>
      </c>
      <c r="E85" s="18" t="s">
        <v>360</v>
      </c>
      <c r="F85" s="19">
        <v>3250</v>
      </c>
      <c r="G85" s="19">
        <v>3250</v>
      </c>
      <c r="H85" s="19">
        <v>0</v>
      </c>
      <c r="I85" s="19">
        <v>3250</v>
      </c>
      <c r="J85" s="19">
        <v>3250</v>
      </c>
      <c r="K85" s="19">
        <v>0</v>
      </c>
      <c r="L85" t="str">
        <f>VLOOKUP(E85,PFI!A:B,2,0)</f>
        <v>recherche</v>
      </c>
    </row>
    <row r="86" spans="1:12" hidden="1">
      <c r="A86" s="18" t="s">
        <v>21</v>
      </c>
      <c r="B86" s="18" t="s">
        <v>107</v>
      </c>
      <c r="C86" s="18" t="s">
        <v>18</v>
      </c>
      <c r="D86" s="18" t="s">
        <v>22</v>
      </c>
      <c r="E86" s="18" t="s">
        <v>736</v>
      </c>
      <c r="F86" s="19">
        <v>7000</v>
      </c>
      <c r="G86" s="19">
        <v>7000</v>
      </c>
      <c r="H86" s="19">
        <v>0</v>
      </c>
      <c r="I86" s="19">
        <v>7000</v>
      </c>
      <c r="J86" s="19">
        <v>7000</v>
      </c>
      <c r="K86" s="19">
        <v>0</v>
      </c>
      <c r="L86" t="str">
        <f>VLOOKUP(E86,PFI!A:B,2,0)</f>
        <v>recherche</v>
      </c>
    </row>
    <row r="87" spans="1:12" hidden="1">
      <c r="A87" s="18" t="s">
        <v>140</v>
      </c>
      <c r="B87" s="18" t="s">
        <v>107</v>
      </c>
      <c r="C87" s="18" t="s">
        <v>18</v>
      </c>
      <c r="D87" s="18" t="s">
        <v>16</v>
      </c>
      <c r="E87" s="18" t="s">
        <v>18</v>
      </c>
      <c r="F87" s="19">
        <v>70000</v>
      </c>
      <c r="G87" s="19">
        <v>70000</v>
      </c>
      <c r="H87" s="19">
        <v>0</v>
      </c>
      <c r="I87" s="19">
        <v>0</v>
      </c>
      <c r="J87" s="19">
        <v>0</v>
      </c>
      <c r="K87" s="19">
        <v>0</v>
      </c>
      <c r="L87" t="e">
        <f>VLOOKUP(E87,PFI!A:B,2,0)</f>
        <v>#N/A</v>
      </c>
    </row>
    <row r="88" spans="1:12" hidden="1">
      <c r="A88" s="18" t="s">
        <v>24</v>
      </c>
      <c r="B88" s="18" t="s">
        <v>107</v>
      </c>
      <c r="C88" s="18" t="s">
        <v>18</v>
      </c>
      <c r="D88" s="18" t="s">
        <v>16</v>
      </c>
      <c r="E88" s="18" t="s">
        <v>737</v>
      </c>
      <c r="F88" s="19">
        <v>30000</v>
      </c>
      <c r="G88" s="19">
        <v>30000</v>
      </c>
      <c r="H88" s="19">
        <v>0</v>
      </c>
      <c r="I88" s="19">
        <v>30000</v>
      </c>
      <c r="J88" s="19">
        <v>30000</v>
      </c>
      <c r="K88" s="19">
        <v>0</v>
      </c>
      <c r="L88" t="str">
        <f>VLOOKUP(E88,PFI!A:B,2,0)</f>
        <v>recherche</v>
      </c>
    </row>
    <row r="89" spans="1:12" hidden="1">
      <c r="A89" s="18" t="s">
        <v>24</v>
      </c>
      <c r="B89" s="18" t="s">
        <v>107</v>
      </c>
      <c r="C89" s="18" t="s">
        <v>18</v>
      </c>
      <c r="D89" s="18" t="s">
        <v>16</v>
      </c>
      <c r="E89" s="18" t="s">
        <v>18</v>
      </c>
      <c r="F89" s="19">
        <v>15000</v>
      </c>
      <c r="G89" s="19">
        <v>15000</v>
      </c>
      <c r="H89" s="19">
        <v>0</v>
      </c>
      <c r="I89" s="19">
        <v>0</v>
      </c>
      <c r="J89" s="19">
        <v>0</v>
      </c>
      <c r="K89" s="19">
        <v>0</v>
      </c>
      <c r="L89" t="e">
        <f>VLOOKUP(E89,PFI!A:B,2,0)</f>
        <v>#N/A</v>
      </c>
    </row>
    <row r="90" spans="1:12" hidden="1">
      <c r="A90" s="18" t="s">
        <v>141</v>
      </c>
      <c r="B90" s="18" t="s">
        <v>107</v>
      </c>
      <c r="C90" s="18" t="s">
        <v>18</v>
      </c>
      <c r="D90" s="18" t="s">
        <v>15</v>
      </c>
      <c r="E90" s="18" t="s">
        <v>142</v>
      </c>
      <c r="F90" s="19">
        <v>9738.9699999999993</v>
      </c>
      <c r="G90" s="19">
        <v>9738.9699999999993</v>
      </c>
      <c r="H90" s="19">
        <v>0</v>
      </c>
      <c r="I90" s="19">
        <v>9738.9699999999993</v>
      </c>
      <c r="J90" s="19">
        <v>9738.9699999999993</v>
      </c>
      <c r="K90" s="19">
        <v>0</v>
      </c>
      <c r="L90" t="str">
        <f>VLOOKUP(E90,PFI!A:B,2,0)</f>
        <v>recherche</v>
      </c>
    </row>
    <row r="91" spans="1:12" hidden="1">
      <c r="A91" s="18" t="s">
        <v>141</v>
      </c>
      <c r="B91" s="18" t="s">
        <v>107</v>
      </c>
      <c r="C91" s="18" t="s">
        <v>18</v>
      </c>
      <c r="D91" s="18" t="s">
        <v>16</v>
      </c>
      <c r="E91" s="18" t="s">
        <v>738</v>
      </c>
      <c r="F91" s="19">
        <v>16000</v>
      </c>
      <c r="G91" s="19">
        <v>16000</v>
      </c>
      <c r="H91" s="19">
        <v>0</v>
      </c>
      <c r="I91" s="19">
        <v>16000</v>
      </c>
      <c r="J91" s="19">
        <v>16000</v>
      </c>
      <c r="K91" s="19">
        <v>0</v>
      </c>
      <c r="L91" t="str">
        <f>VLOOKUP(E91,PFI!A:B,2,0)</f>
        <v>recherche</v>
      </c>
    </row>
    <row r="92" spans="1:12" hidden="1">
      <c r="A92" s="18" t="s">
        <v>141</v>
      </c>
      <c r="B92" s="18" t="s">
        <v>107</v>
      </c>
      <c r="C92" s="18" t="s">
        <v>18</v>
      </c>
      <c r="D92" s="18" t="s">
        <v>13</v>
      </c>
      <c r="E92" s="18" t="s">
        <v>142</v>
      </c>
      <c r="F92" s="19">
        <v>5122.2700000000004</v>
      </c>
      <c r="G92" s="19">
        <v>5122.2700000000004</v>
      </c>
      <c r="H92" s="19">
        <v>0</v>
      </c>
      <c r="I92" s="19">
        <v>5122.2700000000004</v>
      </c>
      <c r="J92" s="19">
        <v>5122.2700000000004</v>
      </c>
      <c r="K92" s="19">
        <v>0</v>
      </c>
      <c r="L92" t="str">
        <f>VLOOKUP(E92,PFI!A:B,2,0)</f>
        <v>recherche</v>
      </c>
    </row>
    <row r="93" spans="1:12" hidden="1">
      <c r="A93" s="18" t="s">
        <v>26</v>
      </c>
      <c r="B93" s="18" t="s">
        <v>107</v>
      </c>
      <c r="C93" s="18" t="s">
        <v>18</v>
      </c>
      <c r="D93" s="18" t="s">
        <v>31</v>
      </c>
      <c r="E93" s="18" t="s">
        <v>145</v>
      </c>
      <c r="F93" s="19">
        <v>17604.18</v>
      </c>
      <c r="G93" s="19">
        <v>17604.18</v>
      </c>
      <c r="H93" s="19">
        <v>0</v>
      </c>
      <c r="I93" s="19">
        <v>17604.18</v>
      </c>
      <c r="J93" s="19">
        <v>17604.18</v>
      </c>
      <c r="K93" s="19">
        <v>0</v>
      </c>
      <c r="L93" t="str">
        <f>VLOOKUP(E93,PFI!A:B,2,0)</f>
        <v>recherche</v>
      </c>
    </row>
    <row r="94" spans="1:12" hidden="1">
      <c r="A94" s="18" t="s">
        <v>26</v>
      </c>
      <c r="B94" s="18" t="s">
        <v>107</v>
      </c>
      <c r="C94" s="18" t="s">
        <v>18</v>
      </c>
      <c r="D94" s="18" t="s">
        <v>15</v>
      </c>
      <c r="E94" s="18" t="s">
        <v>146</v>
      </c>
      <c r="F94" s="19">
        <v>4000</v>
      </c>
      <c r="G94" s="19">
        <v>4000</v>
      </c>
      <c r="H94" s="19">
        <v>0</v>
      </c>
      <c r="I94" s="19">
        <v>4000</v>
      </c>
      <c r="J94" s="19">
        <v>4000</v>
      </c>
      <c r="K94" s="19">
        <v>0</v>
      </c>
      <c r="L94" t="str">
        <f>VLOOKUP(E94,PFI!A:B,2,0)</f>
        <v>recherche</v>
      </c>
    </row>
    <row r="95" spans="1:12" hidden="1">
      <c r="A95" s="18" t="s">
        <v>26</v>
      </c>
      <c r="B95" s="18" t="s">
        <v>107</v>
      </c>
      <c r="C95" s="18" t="s">
        <v>18</v>
      </c>
      <c r="D95" s="18" t="s">
        <v>27</v>
      </c>
      <c r="E95" s="18" t="s">
        <v>116</v>
      </c>
      <c r="F95" s="19">
        <v>2876.53</v>
      </c>
      <c r="G95" s="19">
        <v>2876.53</v>
      </c>
      <c r="H95" s="19">
        <v>0</v>
      </c>
      <c r="I95" s="19">
        <v>2876.53</v>
      </c>
      <c r="J95" s="19">
        <v>2876.53</v>
      </c>
      <c r="K95" s="19">
        <v>0</v>
      </c>
      <c r="L95" t="str">
        <f>VLOOKUP(E95,PFI!A:B,2,0)</f>
        <v>recherche</v>
      </c>
    </row>
    <row r="96" spans="1:12" hidden="1">
      <c r="A96" s="18" t="s">
        <v>26</v>
      </c>
      <c r="B96" s="18" t="s">
        <v>107</v>
      </c>
      <c r="C96" s="18" t="s">
        <v>18</v>
      </c>
      <c r="D96" s="18" t="s">
        <v>27</v>
      </c>
      <c r="E96" s="18" t="s">
        <v>149</v>
      </c>
      <c r="F96" s="19">
        <v>2550.81</v>
      </c>
      <c r="G96" s="19">
        <v>2550.81</v>
      </c>
      <c r="H96" s="19">
        <v>0</v>
      </c>
      <c r="I96" s="19">
        <v>2550.81</v>
      </c>
      <c r="J96" s="19">
        <v>2550.81</v>
      </c>
      <c r="K96" s="19">
        <v>0</v>
      </c>
      <c r="L96" t="str">
        <f>VLOOKUP(E96,PFI!A:B,2,0)</f>
        <v>recherche</v>
      </c>
    </row>
    <row r="97" spans="1:12" hidden="1">
      <c r="A97" s="18" t="s">
        <v>26</v>
      </c>
      <c r="B97" s="18" t="s">
        <v>107</v>
      </c>
      <c r="C97" s="18" t="s">
        <v>18</v>
      </c>
      <c r="D97" s="18" t="s">
        <v>27</v>
      </c>
      <c r="E97" s="18" t="s">
        <v>150</v>
      </c>
      <c r="F97" s="19">
        <v>81646.28</v>
      </c>
      <c r="G97" s="19">
        <v>81646.28</v>
      </c>
      <c r="H97" s="19">
        <v>0</v>
      </c>
      <c r="I97" s="19">
        <v>81646.28</v>
      </c>
      <c r="J97" s="19">
        <v>81646.28</v>
      </c>
      <c r="K97" s="19">
        <v>0</v>
      </c>
      <c r="L97" t="str">
        <f>VLOOKUP(E97,PFI!A:B,2,0)</f>
        <v>recherche</v>
      </c>
    </row>
    <row r="98" spans="1:12" hidden="1">
      <c r="A98" s="18" t="s">
        <v>26</v>
      </c>
      <c r="B98" s="18" t="s">
        <v>107</v>
      </c>
      <c r="C98" s="18" t="s">
        <v>18</v>
      </c>
      <c r="D98" s="18" t="s">
        <v>27</v>
      </c>
      <c r="E98" s="18" t="s">
        <v>151</v>
      </c>
      <c r="F98" s="19">
        <v>43022.3</v>
      </c>
      <c r="G98" s="19">
        <v>43022.3</v>
      </c>
      <c r="H98" s="19">
        <v>0</v>
      </c>
      <c r="I98" s="19">
        <v>43022.3</v>
      </c>
      <c r="J98" s="19">
        <v>43022.3</v>
      </c>
      <c r="K98" s="19">
        <v>0</v>
      </c>
      <c r="L98" t="str">
        <f>VLOOKUP(E98,PFI!A:B,2,0)</f>
        <v>recherche</v>
      </c>
    </row>
    <row r="99" spans="1:12" hidden="1">
      <c r="A99" s="18" t="s">
        <v>26</v>
      </c>
      <c r="B99" s="18" t="s">
        <v>107</v>
      </c>
      <c r="C99" s="18" t="s">
        <v>18</v>
      </c>
      <c r="D99" s="18" t="s">
        <v>27</v>
      </c>
      <c r="E99" s="18" t="s">
        <v>152</v>
      </c>
      <c r="F99" s="19">
        <v>23265</v>
      </c>
      <c r="G99" s="19">
        <v>23265</v>
      </c>
      <c r="H99" s="19">
        <v>0</v>
      </c>
      <c r="I99" s="19">
        <v>23265</v>
      </c>
      <c r="J99" s="19">
        <v>23265</v>
      </c>
      <c r="K99" s="19">
        <v>0</v>
      </c>
      <c r="L99" t="str">
        <f>VLOOKUP(E99,PFI!A:B,2,0)</f>
        <v>recherche</v>
      </c>
    </row>
    <row r="100" spans="1:12" hidden="1">
      <c r="A100" s="18" t="s">
        <v>26</v>
      </c>
      <c r="B100" s="18" t="s">
        <v>107</v>
      </c>
      <c r="C100" s="18" t="s">
        <v>18</v>
      </c>
      <c r="D100" s="18" t="s">
        <v>27</v>
      </c>
      <c r="E100" s="18" t="s">
        <v>153</v>
      </c>
      <c r="F100" s="19">
        <v>41925.050000000003</v>
      </c>
      <c r="G100" s="19">
        <v>41925.050000000003</v>
      </c>
      <c r="H100" s="19">
        <v>0</v>
      </c>
      <c r="I100" s="19">
        <v>41925.050000000003</v>
      </c>
      <c r="J100" s="19">
        <v>41925.050000000003</v>
      </c>
      <c r="K100" s="19">
        <v>0</v>
      </c>
      <c r="L100" t="str">
        <f>VLOOKUP(E100,PFI!A:B,2,0)</f>
        <v>recherche</v>
      </c>
    </row>
    <row r="101" spans="1:12" hidden="1">
      <c r="A101" s="18" t="s">
        <v>26</v>
      </c>
      <c r="B101" s="18" t="s">
        <v>107</v>
      </c>
      <c r="C101" s="18" t="s">
        <v>18</v>
      </c>
      <c r="D101" s="18" t="s">
        <v>27</v>
      </c>
      <c r="E101" s="18" t="s">
        <v>154</v>
      </c>
      <c r="F101" s="19">
        <v>20000</v>
      </c>
      <c r="G101" s="19">
        <v>20000</v>
      </c>
      <c r="H101" s="19">
        <v>0</v>
      </c>
      <c r="I101" s="19">
        <v>20000</v>
      </c>
      <c r="J101" s="19">
        <v>20000</v>
      </c>
      <c r="K101" s="19">
        <v>0</v>
      </c>
      <c r="L101" t="str">
        <f>VLOOKUP(E101,PFI!A:B,2,0)</f>
        <v>recherche</v>
      </c>
    </row>
    <row r="102" spans="1:12" hidden="1">
      <c r="A102" s="18" t="s">
        <v>26</v>
      </c>
      <c r="B102" s="18" t="s">
        <v>107</v>
      </c>
      <c r="C102" s="18" t="s">
        <v>18</v>
      </c>
      <c r="D102" s="18" t="s">
        <v>27</v>
      </c>
      <c r="E102" s="18" t="s">
        <v>155</v>
      </c>
      <c r="F102" s="19">
        <v>29359.5</v>
      </c>
      <c r="G102" s="19">
        <v>29359.5</v>
      </c>
      <c r="H102" s="19">
        <v>0</v>
      </c>
      <c r="I102" s="19">
        <v>29359.5</v>
      </c>
      <c r="J102" s="19">
        <v>29359.5</v>
      </c>
      <c r="K102" s="19">
        <v>0</v>
      </c>
      <c r="L102" t="str">
        <f>VLOOKUP(E102,PFI!A:B,2,0)</f>
        <v>recherche</v>
      </c>
    </row>
    <row r="103" spans="1:12" hidden="1">
      <c r="A103" s="18" t="s">
        <v>26</v>
      </c>
      <c r="B103" s="18" t="s">
        <v>107</v>
      </c>
      <c r="C103" s="18" t="s">
        <v>18</v>
      </c>
      <c r="D103" s="18" t="s">
        <v>27</v>
      </c>
      <c r="E103" s="18" t="s">
        <v>156</v>
      </c>
      <c r="F103" s="19">
        <v>7974.68</v>
      </c>
      <c r="G103" s="19">
        <v>7974.68</v>
      </c>
      <c r="H103" s="19">
        <v>0</v>
      </c>
      <c r="I103" s="19">
        <v>7974.68</v>
      </c>
      <c r="J103" s="19">
        <v>7974.68</v>
      </c>
      <c r="K103" s="19">
        <v>0</v>
      </c>
      <c r="L103" t="str">
        <f>VLOOKUP(E103,PFI!A:B,2,0)</f>
        <v>recherche</v>
      </c>
    </row>
    <row r="104" spans="1:12" hidden="1">
      <c r="A104" s="18" t="s">
        <v>26</v>
      </c>
      <c r="B104" s="18" t="s">
        <v>107</v>
      </c>
      <c r="C104" s="18" t="s">
        <v>18</v>
      </c>
      <c r="D104" s="18" t="s">
        <v>27</v>
      </c>
      <c r="E104" s="18" t="s">
        <v>157</v>
      </c>
      <c r="F104" s="19">
        <v>19599.099999999999</v>
      </c>
      <c r="G104" s="19">
        <v>19599.099999999999</v>
      </c>
      <c r="H104" s="19">
        <v>0</v>
      </c>
      <c r="I104" s="19">
        <v>19599.099999999999</v>
      </c>
      <c r="J104" s="19">
        <v>19599.099999999999</v>
      </c>
      <c r="K104" s="19">
        <v>0</v>
      </c>
      <c r="L104" t="str">
        <f>VLOOKUP(E104,PFI!A:B,2,0)</f>
        <v>recherche</v>
      </c>
    </row>
    <row r="105" spans="1:12" hidden="1">
      <c r="A105" s="18" t="s">
        <v>26</v>
      </c>
      <c r="B105" s="18" t="s">
        <v>107</v>
      </c>
      <c r="C105" s="18" t="s">
        <v>18</v>
      </c>
      <c r="D105" s="18" t="s">
        <v>27</v>
      </c>
      <c r="E105" s="18" t="s">
        <v>315</v>
      </c>
      <c r="F105" s="19">
        <v>12000</v>
      </c>
      <c r="G105" s="19">
        <v>12000</v>
      </c>
      <c r="H105" s="19">
        <v>0</v>
      </c>
      <c r="I105" s="19">
        <v>12000</v>
      </c>
      <c r="J105" s="19">
        <v>12000</v>
      </c>
      <c r="K105" s="19">
        <v>0</v>
      </c>
      <c r="L105" t="str">
        <f>VLOOKUP(E105,PFI!A:B,2,0)</f>
        <v>recherche</v>
      </c>
    </row>
    <row r="106" spans="1:12" hidden="1">
      <c r="A106" s="18" t="s">
        <v>26</v>
      </c>
      <c r="B106" s="18" t="s">
        <v>107</v>
      </c>
      <c r="C106" s="18" t="s">
        <v>18</v>
      </c>
      <c r="D106" s="18" t="s">
        <v>27</v>
      </c>
      <c r="E106" s="18" t="s">
        <v>355</v>
      </c>
      <c r="F106" s="19">
        <v>10000</v>
      </c>
      <c r="G106" s="19">
        <v>10000</v>
      </c>
      <c r="H106" s="19">
        <v>0</v>
      </c>
      <c r="I106" s="19">
        <v>10000</v>
      </c>
      <c r="J106" s="19">
        <v>10000</v>
      </c>
      <c r="K106" s="19">
        <v>0</v>
      </c>
      <c r="L106" t="str">
        <f>VLOOKUP(E106,PFI!A:B,2,0)</f>
        <v>recherche</v>
      </c>
    </row>
    <row r="107" spans="1:12" hidden="1">
      <c r="A107" s="18" t="s">
        <v>26</v>
      </c>
      <c r="B107" s="18" t="s">
        <v>107</v>
      </c>
      <c r="C107" s="18" t="s">
        <v>18</v>
      </c>
      <c r="D107" s="18" t="s">
        <v>27</v>
      </c>
      <c r="E107" s="18" t="s">
        <v>158</v>
      </c>
      <c r="F107" s="19">
        <v>1593.75</v>
      </c>
      <c r="G107" s="19">
        <v>1593.75</v>
      </c>
      <c r="H107" s="19">
        <v>0</v>
      </c>
      <c r="I107" s="19">
        <v>1593.75</v>
      </c>
      <c r="J107" s="19">
        <v>1593.75</v>
      </c>
      <c r="K107" s="19">
        <v>0</v>
      </c>
      <c r="L107" t="str">
        <f>VLOOKUP(E107,PFI!A:B,2,0)</f>
        <v>recherche</v>
      </c>
    </row>
    <row r="108" spans="1:12" hidden="1">
      <c r="A108" s="18" t="s">
        <v>26</v>
      </c>
      <c r="B108" s="18" t="s">
        <v>107</v>
      </c>
      <c r="C108" s="18" t="s">
        <v>18</v>
      </c>
      <c r="D108" s="18" t="s">
        <v>27</v>
      </c>
      <c r="E108" s="18" t="s">
        <v>325</v>
      </c>
      <c r="F108" s="19">
        <v>1580</v>
      </c>
      <c r="G108" s="19">
        <v>1580</v>
      </c>
      <c r="H108" s="19">
        <v>0</v>
      </c>
      <c r="I108" s="19">
        <v>1580</v>
      </c>
      <c r="J108" s="19">
        <v>1580</v>
      </c>
      <c r="K108" s="19">
        <v>0</v>
      </c>
      <c r="L108" t="str">
        <f>VLOOKUP(E108,PFI!A:B,2,0)</f>
        <v>recherche</v>
      </c>
    </row>
    <row r="109" spans="1:12" hidden="1">
      <c r="A109" s="18" t="s">
        <v>26</v>
      </c>
      <c r="B109" s="18" t="s">
        <v>107</v>
      </c>
      <c r="C109" s="18" t="s">
        <v>18</v>
      </c>
      <c r="D109" s="18" t="s">
        <v>27</v>
      </c>
      <c r="E109" s="18" t="s">
        <v>352</v>
      </c>
      <c r="F109" s="19">
        <v>8500</v>
      </c>
      <c r="G109" s="19">
        <v>8500</v>
      </c>
      <c r="H109" s="19">
        <v>0</v>
      </c>
      <c r="I109" s="19">
        <v>8500</v>
      </c>
      <c r="J109" s="19">
        <v>8500</v>
      </c>
      <c r="K109" s="19">
        <v>0</v>
      </c>
      <c r="L109" t="str">
        <f>VLOOKUP(E109,PFI!A:B,2,0)</f>
        <v>recherche</v>
      </c>
    </row>
    <row r="110" spans="1:12" hidden="1">
      <c r="A110" s="18" t="s">
        <v>26</v>
      </c>
      <c r="B110" s="18" t="s">
        <v>107</v>
      </c>
      <c r="C110" s="18" t="s">
        <v>18</v>
      </c>
      <c r="D110" s="18" t="s">
        <v>27</v>
      </c>
      <c r="E110" s="18" t="s">
        <v>739</v>
      </c>
      <c r="F110" s="19">
        <v>20000</v>
      </c>
      <c r="G110" s="19">
        <v>20000</v>
      </c>
      <c r="H110" s="19">
        <v>0</v>
      </c>
      <c r="I110" s="19">
        <v>20000</v>
      </c>
      <c r="J110" s="19">
        <v>20000</v>
      </c>
      <c r="K110" s="19">
        <v>0</v>
      </c>
      <c r="L110" t="str">
        <f>VLOOKUP(E110,PFI!A:B,2,0)</f>
        <v>recherche</v>
      </c>
    </row>
    <row r="111" spans="1:12" hidden="1">
      <c r="A111" s="18" t="s">
        <v>26</v>
      </c>
      <c r="B111" s="18" t="s">
        <v>107</v>
      </c>
      <c r="C111" s="18" t="s">
        <v>18</v>
      </c>
      <c r="D111" s="18" t="s">
        <v>27</v>
      </c>
      <c r="E111" s="18" t="s">
        <v>891</v>
      </c>
      <c r="F111" s="19">
        <v>33000</v>
      </c>
      <c r="G111" s="19">
        <v>33000</v>
      </c>
      <c r="H111" s="19">
        <v>0</v>
      </c>
      <c r="I111" s="19">
        <v>33000</v>
      </c>
      <c r="J111" s="19">
        <v>33000</v>
      </c>
      <c r="K111" s="19">
        <v>0</v>
      </c>
      <c r="L111" t="str">
        <f>VLOOKUP(E111,PFI!A:B,2,0)</f>
        <v>recherche</v>
      </c>
    </row>
    <row r="112" spans="1:12" hidden="1">
      <c r="A112" s="18" t="s">
        <v>26</v>
      </c>
      <c r="B112" s="18" t="s">
        <v>107</v>
      </c>
      <c r="C112" s="18" t="s">
        <v>18</v>
      </c>
      <c r="D112" s="18" t="s">
        <v>27</v>
      </c>
      <c r="E112" s="18" t="s">
        <v>740</v>
      </c>
      <c r="F112" s="19">
        <v>2000</v>
      </c>
      <c r="G112" s="19">
        <v>2000</v>
      </c>
      <c r="H112" s="19">
        <v>0</v>
      </c>
      <c r="I112" s="19">
        <v>2000</v>
      </c>
      <c r="J112" s="19">
        <v>2000</v>
      </c>
      <c r="K112" s="19">
        <v>0</v>
      </c>
      <c r="L112" t="str">
        <f>VLOOKUP(E112,PFI!A:B,2,0)</f>
        <v>recherche</v>
      </c>
    </row>
    <row r="113" spans="1:12" hidden="1">
      <c r="A113" s="18" t="s">
        <v>26</v>
      </c>
      <c r="B113" s="18" t="s">
        <v>107</v>
      </c>
      <c r="C113" s="18" t="s">
        <v>18</v>
      </c>
      <c r="D113" s="18" t="s">
        <v>27</v>
      </c>
      <c r="E113" s="18" t="s">
        <v>892</v>
      </c>
      <c r="F113" s="19">
        <v>16000</v>
      </c>
      <c r="G113" s="19">
        <v>16000</v>
      </c>
      <c r="H113" s="19">
        <v>0</v>
      </c>
      <c r="I113" s="19">
        <v>16000</v>
      </c>
      <c r="J113" s="19">
        <v>16000</v>
      </c>
      <c r="K113" s="19">
        <v>0</v>
      </c>
      <c r="L113" t="str">
        <f>VLOOKUP(E113,PFI!A:B,2,0)</f>
        <v>recherche</v>
      </c>
    </row>
    <row r="114" spans="1:12" hidden="1">
      <c r="A114" s="18" t="s">
        <v>26</v>
      </c>
      <c r="B114" s="18" t="s">
        <v>107</v>
      </c>
      <c r="C114" s="18" t="s">
        <v>18</v>
      </c>
      <c r="D114" s="18" t="s">
        <v>27</v>
      </c>
      <c r="E114" s="18" t="s">
        <v>18</v>
      </c>
      <c r="F114" s="19">
        <v>10000</v>
      </c>
      <c r="G114" s="19">
        <v>10000</v>
      </c>
      <c r="H114" s="19">
        <v>0</v>
      </c>
      <c r="I114" s="19">
        <v>0</v>
      </c>
      <c r="J114" s="19">
        <v>0</v>
      </c>
      <c r="K114" s="19">
        <v>0</v>
      </c>
      <c r="L114" t="e">
        <f>VLOOKUP(E114,PFI!A:B,2,0)</f>
        <v>#N/A</v>
      </c>
    </row>
    <row r="115" spans="1:12" hidden="1">
      <c r="A115" s="18" t="s">
        <v>26</v>
      </c>
      <c r="B115" s="18" t="s">
        <v>107</v>
      </c>
      <c r="C115" s="18" t="s">
        <v>18</v>
      </c>
      <c r="D115" s="18" t="s">
        <v>16</v>
      </c>
      <c r="E115" s="18" t="s">
        <v>160</v>
      </c>
      <c r="F115" s="19">
        <v>1327</v>
      </c>
      <c r="G115" s="19">
        <v>1327</v>
      </c>
      <c r="H115" s="19">
        <v>0</v>
      </c>
      <c r="I115" s="19">
        <v>1327</v>
      </c>
      <c r="J115" s="19">
        <v>1327</v>
      </c>
      <c r="K115" s="19">
        <v>0</v>
      </c>
      <c r="L115" t="str">
        <f>VLOOKUP(E115,PFI!A:B,2,0)</f>
        <v>recherche</v>
      </c>
    </row>
    <row r="116" spans="1:12" hidden="1">
      <c r="A116" s="18" t="s">
        <v>26</v>
      </c>
      <c r="B116" s="18" t="s">
        <v>107</v>
      </c>
      <c r="C116" s="18" t="s">
        <v>18</v>
      </c>
      <c r="D116" s="18" t="s">
        <v>16</v>
      </c>
      <c r="E116" s="18" t="s">
        <v>362</v>
      </c>
      <c r="F116" s="19">
        <v>16000</v>
      </c>
      <c r="G116" s="19">
        <v>16000</v>
      </c>
      <c r="H116" s="19">
        <v>0</v>
      </c>
      <c r="I116" s="19">
        <v>16000</v>
      </c>
      <c r="J116" s="19">
        <v>16000</v>
      </c>
      <c r="K116" s="19">
        <v>0</v>
      </c>
      <c r="L116" t="str">
        <f>VLOOKUP(E116,PFI!A:B,2,0)</f>
        <v>recherche</v>
      </c>
    </row>
    <row r="117" spans="1:12" hidden="1">
      <c r="A117" s="18" t="s">
        <v>26</v>
      </c>
      <c r="B117" s="18" t="s">
        <v>107</v>
      </c>
      <c r="C117" s="18" t="s">
        <v>18</v>
      </c>
      <c r="D117" s="18" t="s">
        <v>16</v>
      </c>
      <c r="E117" s="18" t="s">
        <v>893</v>
      </c>
      <c r="F117" s="19">
        <v>3000</v>
      </c>
      <c r="G117" s="19">
        <v>3000</v>
      </c>
      <c r="H117" s="19">
        <v>0</v>
      </c>
      <c r="I117" s="19">
        <v>3000</v>
      </c>
      <c r="J117" s="19">
        <v>3000</v>
      </c>
      <c r="K117" s="19">
        <v>0</v>
      </c>
      <c r="L117" t="str">
        <f>VLOOKUP(E117,PFI!A:B,2,0)</f>
        <v>recherche</v>
      </c>
    </row>
    <row r="118" spans="1:12" hidden="1">
      <c r="A118" s="18" t="s">
        <v>26</v>
      </c>
      <c r="B118" s="18" t="s">
        <v>107</v>
      </c>
      <c r="C118" s="18" t="s">
        <v>18</v>
      </c>
      <c r="D118" s="18" t="s">
        <v>16</v>
      </c>
      <c r="E118" s="18" t="s">
        <v>741</v>
      </c>
      <c r="F118" s="19">
        <v>17957.16</v>
      </c>
      <c r="G118" s="19">
        <v>17957.16</v>
      </c>
      <c r="H118" s="19">
        <v>0</v>
      </c>
      <c r="I118" s="19">
        <v>17957.16</v>
      </c>
      <c r="J118" s="19">
        <v>17957.16</v>
      </c>
      <c r="K118" s="19">
        <v>0</v>
      </c>
      <c r="L118" t="str">
        <f>VLOOKUP(E118,PFI!A:B,2,0)</f>
        <v>recherche</v>
      </c>
    </row>
    <row r="119" spans="1:12" hidden="1">
      <c r="A119" s="18" t="s">
        <v>26</v>
      </c>
      <c r="B119" s="18" t="s">
        <v>107</v>
      </c>
      <c r="C119" s="18" t="s">
        <v>18</v>
      </c>
      <c r="D119" s="18" t="s">
        <v>13</v>
      </c>
      <c r="E119" s="18" t="s">
        <v>112</v>
      </c>
      <c r="F119" s="19">
        <v>0</v>
      </c>
      <c r="G119" s="19">
        <v>0</v>
      </c>
      <c r="H119" s="19">
        <v>0</v>
      </c>
      <c r="I119" s="19">
        <v>281617.7</v>
      </c>
      <c r="J119" s="19">
        <v>281617.7</v>
      </c>
      <c r="K119" s="19">
        <v>0</v>
      </c>
      <c r="L119" t="str">
        <f>VLOOKUP(E119,PFI!A:B,2,0)</f>
        <v>formation</v>
      </c>
    </row>
    <row r="120" spans="1:12" hidden="1">
      <c r="A120" s="18" t="s">
        <v>26</v>
      </c>
      <c r="B120" s="18" t="s">
        <v>107</v>
      </c>
      <c r="C120" s="18" t="s">
        <v>18</v>
      </c>
      <c r="D120" s="18" t="s">
        <v>13</v>
      </c>
      <c r="E120" s="18" t="s">
        <v>147</v>
      </c>
      <c r="F120" s="19">
        <v>7611.95</v>
      </c>
      <c r="G120" s="19">
        <v>7611.95</v>
      </c>
      <c r="H120" s="19">
        <v>0</v>
      </c>
      <c r="I120" s="19">
        <v>7611.95</v>
      </c>
      <c r="J120" s="19">
        <v>7611.95</v>
      </c>
      <c r="K120" s="19">
        <v>0</v>
      </c>
      <c r="L120" t="str">
        <f>VLOOKUP(E120,PFI!A:B,2,0)</f>
        <v>recherche</v>
      </c>
    </row>
    <row r="121" spans="1:12" hidden="1">
      <c r="A121" s="18" t="s">
        <v>26</v>
      </c>
      <c r="B121" s="18" t="s">
        <v>107</v>
      </c>
      <c r="C121" s="18" t="s">
        <v>18</v>
      </c>
      <c r="D121" s="18" t="s">
        <v>13</v>
      </c>
      <c r="E121" s="18" t="s">
        <v>148</v>
      </c>
      <c r="F121" s="19">
        <v>1000.71</v>
      </c>
      <c r="G121" s="19">
        <v>1000.71</v>
      </c>
      <c r="H121" s="19">
        <v>0</v>
      </c>
      <c r="I121" s="19">
        <v>1000.71</v>
      </c>
      <c r="J121" s="19">
        <v>1000.71</v>
      </c>
      <c r="K121" s="19">
        <v>0</v>
      </c>
      <c r="L121" t="str">
        <f>VLOOKUP(E121,PFI!A:B,2,0)</f>
        <v>recherche</v>
      </c>
    </row>
    <row r="122" spans="1:12" hidden="1">
      <c r="A122" s="18" t="s">
        <v>932</v>
      </c>
      <c r="B122" s="18" t="s">
        <v>107</v>
      </c>
      <c r="C122" s="18" t="s">
        <v>18</v>
      </c>
      <c r="D122" s="18" t="s">
        <v>16</v>
      </c>
      <c r="E122" s="18" t="s">
        <v>18</v>
      </c>
      <c r="F122" s="19">
        <v>9000</v>
      </c>
      <c r="G122" s="19">
        <v>9000</v>
      </c>
      <c r="H122" s="19">
        <v>0</v>
      </c>
      <c r="I122" s="19">
        <v>0</v>
      </c>
      <c r="J122" s="19">
        <v>0</v>
      </c>
      <c r="K122" s="19">
        <v>0</v>
      </c>
      <c r="L122" t="e">
        <f>VLOOKUP(E122,PFI!A:B,2,0)</f>
        <v>#N/A</v>
      </c>
    </row>
    <row r="123" spans="1:12" hidden="1">
      <c r="A123" s="18" t="s">
        <v>113</v>
      </c>
      <c r="B123" s="18" t="s">
        <v>107</v>
      </c>
      <c r="C123" s="18" t="s">
        <v>18</v>
      </c>
      <c r="D123" s="18" t="s">
        <v>59</v>
      </c>
      <c r="E123" s="18" t="s">
        <v>353</v>
      </c>
      <c r="F123" s="19">
        <v>10000</v>
      </c>
      <c r="G123" s="19">
        <v>10000</v>
      </c>
      <c r="H123" s="19">
        <v>0</v>
      </c>
      <c r="I123" s="19">
        <v>10000</v>
      </c>
      <c r="J123" s="19">
        <v>10000</v>
      </c>
      <c r="K123" s="19">
        <v>0</v>
      </c>
      <c r="L123" t="str">
        <f>VLOOKUP(E123,PFI!A:B,2,0)</f>
        <v>recherche</v>
      </c>
    </row>
    <row r="124" spans="1:12" hidden="1">
      <c r="A124" s="18" t="s">
        <v>113</v>
      </c>
      <c r="B124" s="18" t="s">
        <v>107</v>
      </c>
      <c r="C124" s="18" t="s">
        <v>18</v>
      </c>
      <c r="D124" s="18" t="s">
        <v>31</v>
      </c>
      <c r="E124" s="18" t="s">
        <v>161</v>
      </c>
      <c r="F124" s="19">
        <v>14137.51</v>
      </c>
      <c r="G124" s="19">
        <v>14137.51</v>
      </c>
      <c r="H124" s="19">
        <v>0</v>
      </c>
      <c r="I124" s="19">
        <v>14137.51</v>
      </c>
      <c r="J124" s="19">
        <v>14137.51</v>
      </c>
      <c r="K124" s="19">
        <v>0</v>
      </c>
      <c r="L124" t="str">
        <f>VLOOKUP(E124,PFI!A:B,2,0)</f>
        <v>recherche</v>
      </c>
    </row>
    <row r="125" spans="1:12" hidden="1">
      <c r="A125" s="18" t="s">
        <v>113</v>
      </c>
      <c r="B125" s="18" t="s">
        <v>107</v>
      </c>
      <c r="C125" s="18" t="s">
        <v>18</v>
      </c>
      <c r="D125" s="18" t="s">
        <v>31</v>
      </c>
      <c r="E125" s="18" t="s">
        <v>162</v>
      </c>
      <c r="F125" s="19">
        <v>11028.88</v>
      </c>
      <c r="G125" s="19">
        <v>11028.88</v>
      </c>
      <c r="H125" s="19">
        <v>0</v>
      </c>
      <c r="I125" s="19">
        <v>11028.88</v>
      </c>
      <c r="J125" s="19">
        <v>11028.88</v>
      </c>
      <c r="K125" s="19">
        <v>0</v>
      </c>
      <c r="L125" t="str">
        <f>VLOOKUP(E125,PFI!A:B,2,0)</f>
        <v>recherche</v>
      </c>
    </row>
    <row r="126" spans="1:12" hidden="1">
      <c r="A126" s="18" t="s">
        <v>113</v>
      </c>
      <c r="B126" s="18" t="s">
        <v>107</v>
      </c>
      <c r="C126" s="18" t="s">
        <v>18</v>
      </c>
      <c r="D126" s="18" t="s">
        <v>31</v>
      </c>
      <c r="E126" s="18" t="s">
        <v>163</v>
      </c>
      <c r="F126" s="19">
        <v>6655</v>
      </c>
      <c r="G126" s="19">
        <v>6655</v>
      </c>
      <c r="H126" s="19">
        <v>0</v>
      </c>
      <c r="I126" s="19">
        <v>6655</v>
      </c>
      <c r="J126" s="19">
        <v>6655</v>
      </c>
      <c r="K126" s="19">
        <v>0</v>
      </c>
      <c r="L126" t="str">
        <f>VLOOKUP(E126,PFI!A:B,2,0)</f>
        <v>recherche</v>
      </c>
    </row>
    <row r="127" spans="1:12" hidden="1">
      <c r="A127" s="18" t="s">
        <v>113</v>
      </c>
      <c r="B127" s="18" t="s">
        <v>107</v>
      </c>
      <c r="C127" s="18" t="s">
        <v>18</v>
      </c>
      <c r="D127" s="18" t="s">
        <v>31</v>
      </c>
      <c r="E127" s="18" t="s">
        <v>164</v>
      </c>
      <c r="F127" s="19">
        <v>12594.8</v>
      </c>
      <c r="G127" s="19">
        <v>12594.8</v>
      </c>
      <c r="H127" s="19">
        <v>0</v>
      </c>
      <c r="I127" s="19">
        <v>12594.8</v>
      </c>
      <c r="J127" s="19">
        <v>12594.8</v>
      </c>
      <c r="K127" s="19">
        <v>0</v>
      </c>
      <c r="L127" t="str">
        <f>VLOOKUP(E127,PFI!A:B,2,0)</f>
        <v>recherche</v>
      </c>
    </row>
    <row r="128" spans="1:12" hidden="1">
      <c r="A128" s="18" t="s">
        <v>113</v>
      </c>
      <c r="B128" s="18" t="s">
        <v>107</v>
      </c>
      <c r="C128" s="18" t="s">
        <v>18</v>
      </c>
      <c r="D128" s="18" t="s">
        <v>15</v>
      </c>
      <c r="E128" s="18" t="s">
        <v>165</v>
      </c>
      <c r="F128" s="19">
        <v>25621.55</v>
      </c>
      <c r="G128" s="19">
        <v>25621.55</v>
      </c>
      <c r="H128" s="19">
        <v>0</v>
      </c>
      <c r="I128" s="19">
        <v>25621.55</v>
      </c>
      <c r="J128" s="19">
        <v>25621.55</v>
      </c>
      <c r="K128" s="19">
        <v>0</v>
      </c>
      <c r="L128" t="str">
        <f>VLOOKUP(E128,PFI!A:B,2,0)</f>
        <v>recherche</v>
      </c>
    </row>
    <row r="129" spans="1:12" hidden="1">
      <c r="A129" s="18" t="s">
        <v>113</v>
      </c>
      <c r="B129" s="18" t="s">
        <v>107</v>
      </c>
      <c r="C129" s="18" t="s">
        <v>18</v>
      </c>
      <c r="D129" s="18" t="s">
        <v>15</v>
      </c>
      <c r="E129" s="18" t="s">
        <v>115</v>
      </c>
      <c r="F129" s="19">
        <v>20070.34</v>
      </c>
      <c r="G129" s="19">
        <v>20070.34</v>
      </c>
      <c r="H129" s="19">
        <v>0</v>
      </c>
      <c r="I129" s="19">
        <v>20070.34</v>
      </c>
      <c r="J129" s="19">
        <v>20070.34</v>
      </c>
      <c r="K129" s="19">
        <v>0</v>
      </c>
      <c r="L129" t="str">
        <f>VLOOKUP(E129,PFI!A:B,2,0)</f>
        <v>recherche</v>
      </c>
    </row>
    <row r="130" spans="1:12" hidden="1">
      <c r="A130" s="18" t="s">
        <v>113</v>
      </c>
      <c r="B130" s="18" t="s">
        <v>107</v>
      </c>
      <c r="C130" s="18" t="s">
        <v>18</v>
      </c>
      <c r="D130" s="18" t="s">
        <v>15</v>
      </c>
      <c r="E130" s="18" t="s">
        <v>164</v>
      </c>
      <c r="F130" s="19">
        <v>6070.65</v>
      </c>
      <c r="G130" s="19">
        <v>6070.65</v>
      </c>
      <c r="H130" s="19">
        <v>0</v>
      </c>
      <c r="I130" s="19">
        <v>6070.65</v>
      </c>
      <c r="J130" s="19">
        <v>6070.65</v>
      </c>
      <c r="K130" s="19">
        <v>0</v>
      </c>
      <c r="L130" t="str">
        <f>VLOOKUP(E130,PFI!A:B,2,0)</f>
        <v>recherche</v>
      </c>
    </row>
    <row r="131" spans="1:12" hidden="1">
      <c r="A131" s="18" t="s">
        <v>113</v>
      </c>
      <c r="B131" s="18" t="s">
        <v>107</v>
      </c>
      <c r="C131" s="18" t="s">
        <v>18</v>
      </c>
      <c r="D131" s="18" t="s">
        <v>15</v>
      </c>
      <c r="E131" s="18" t="s">
        <v>167</v>
      </c>
      <c r="F131" s="19">
        <v>1000</v>
      </c>
      <c r="G131" s="19">
        <v>1000</v>
      </c>
      <c r="H131" s="19">
        <v>0</v>
      </c>
      <c r="I131" s="19">
        <v>1000</v>
      </c>
      <c r="J131" s="19">
        <v>1000</v>
      </c>
      <c r="K131" s="19">
        <v>0</v>
      </c>
      <c r="L131" t="str">
        <f>VLOOKUP(E131,PFI!A:B,2,0)</f>
        <v>recherche</v>
      </c>
    </row>
    <row r="132" spans="1:12" hidden="1">
      <c r="A132" s="18" t="s">
        <v>113</v>
      </c>
      <c r="B132" s="18" t="s">
        <v>107</v>
      </c>
      <c r="C132" s="18" t="s">
        <v>18</v>
      </c>
      <c r="D132" s="18" t="s">
        <v>15</v>
      </c>
      <c r="E132" s="18" t="s">
        <v>326</v>
      </c>
      <c r="F132" s="19">
        <v>1200</v>
      </c>
      <c r="G132" s="19">
        <v>1200</v>
      </c>
      <c r="H132" s="19">
        <v>0</v>
      </c>
      <c r="I132" s="19">
        <v>1200</v>
      </c>
      <c r="J132" s="19">
        <v>1200</v>
      </c>
      <c r="K132" s="19">
        <v>0</v>
      </c>
      <c r="L132" t="str">
        <f>VLOOKUP(E132,PFI!A:B,2,0)</f>
        <v>recherche</v>
      </c>
    </row>
    <row r="133" spans="1:12" hidden="1">
      <c r="A133" s="18" t="s">
        <v>113</v>
      </c>
      <c r="B133" s="18" t="s">
        <v>107</v>
      </c>
      <c r="C133" s="18" t="s">
        <v>18</v>
      </c>
      <c r="D133" s="18" t="s">
        <v>15</v>
      </c>
      <c r="E133" s="18" t="s">
        <v>742</v>
      </c>
      <c r="F133" s="19">
        <v>25800</v>
      </c>
      <c r="G133" s="19">
        <v>25800</v>
      </c>
      <c r="H133" s="19">
        <v>0</v>
      </c>
      <c r="I133" s="19">
        <v>25800</v>
      </c>
      <c r="J133" s="19">
        <v>25800</v>
      </c>
      <c r="K133" s="19">
        <v>0</v>
      </c>
      <c r="L133" t="str">
        <f>VLOOKUP(E133,PFI!A:B,2,0)</f>
        <v>recherche</v>
      </c>
    </row>
    <row r="134" spans="1:12" hidden="1">
      <c r="A134" s="18" t="s">
        <v>113</v>
      </c>
      <c r="B134" s="18" t="s">
        <v>107</v>
      </c>
      <c r="C134" s="18" t="s">
        <v>18</v>
      </c>
      <c r="D134" s="18" t="s">
        <v>15</v>
      </c>
      <c r="E134" s="18" t="s">
        <v>168</v>
      </c>
      <c r="F134" s="19">
        <v>73499.399999999994</v>
      </c>
      <c r="G134" s="19">
        <v>73499.399999999994</v>
      </c>
      <c r="H134" s="19">
        <v>0</v>
      </c>
      <c r="I134" s="19">
        <v>73499.399999999994</v>
      </c>
      <c r="J134" s="19">
        <v>73499.399999999994</v>
      </c>
      <c r="K134" s="19">
        <v>0</v>
      </c>
      <c r="L134" t="str">
        <f>VLOOKUP(E134,PFI!A:B,2,0)</f>
        <v>recherche</v>
      </c>
    </row>
    <row r="135" spans="1:12" hidden="1">
      <c r="A135" s="18" t="s">
        <v>113</v>
      </c>
      <c r="B135" s="18" t="s">
        <v>107</v>
      </c>
      <c r="C135" s="18" t="s">
        <v>18</v>
      </c>
      <c r="D135" s="18" t="s">
        <v>15</v>
      </c>
      <c r="E135" s="18" t="s">
        <v>894</v>
      </c>
      <c r="F135" s="19">
        <v>2000</v>
      </c>
      <c r="G135" s="19">
        <v>2000</v>
      </c>
      <c r="H135" s="19">
        <v>0</v>
      </c>
      <c r="I135" s="19">
        <v>2000</v>
      </c>
      <c r="J135" s="19">
        <v>2000</v>
      </c>
      <c r="K135" s="19">
        <v>0</v>
      </c>
      <c r="L135" t="str">
        <f>VLOOKUP(E135,PFI!A:B,2,0)</f>
        <v>recherche</v>
      </c>
    </row>
    <row r="136" spans="1:12" hidden="1">
      <c r="A136" s="18" t="s">
        <v>113</v>
      </c>
      <c r="B136" s="18" t="s">
        <v>107</v>
      </c>
      <c r="C136" s="18" t="s">
        <v>18</v>
      </c>
      <c r="D136" s="18" t="s">
        <v>15</v>
      </c>
      <c r="E136" s="18" t="s">
        <v>895</v>
      </c>
      <c r="F136" s="19">
        <v>2500</v>
      </c>
      <c r="G136" s="19">
        <v>2500</v>
      </c>
      <c r="H136" s="19">
        <v>0</v>
      </c>
      <c r="I136" s="19">
        <v>2500</v>
      </c>
      <c r="J136" s="19">
        <v>2500</v>
      </c>
      <c r="K136" s="19">
        <v>0</v>
      </c>
      <c r="L136" t="str">
        <f>VLOOKUP(E136,PFI!A:B,2,0)</f>
        <v>recherche</v>
      </c>
    </row>
    <row r="137" spans="1:12" hidden="1">
      <c r="A137" s="18" t="s">
        <v>113</v>
      </c>
      <c r="B137" s="18" t="s">
        <v>107</v>
      </c>
      <c r="C137" s="18" t="s">
        <v>18</v>
      </c>
      <c r="D137" s="18" t="s">
        <v>15</v>
      </c>
      <c r="E137" s="18" t="s">
        <v>896</v>
      </c>
      <c r="F137" s="19">
        <v>2000</v>
      </c>
      <c r="G137" s="19">
        <v>2000</v>
      </c>
      <c r="H137" s="19">
        <v>0</v>
      </c>
      <c r="I137" s="19">
        <v>2000</v>
      </c>
      <c r="J137" s="19">
        <v>2000</v>
      </c>
      <c r="K137" s="19">
        <v>0</v>
      </c>
      <c r="L137" t="str">
        <f>VLOOKUP(E137,PFI!A:B,2,0)</f>
        <v>recherche</v>
      </c>
    </row>
    <row r="138" spans="1:12" hidden="1">
      <c r="A138" s="18" t="s">
        <v>113</v>
      </c>
      <c r="B138" s="18" t="s">
        <v>107</v>
      </c>
      <c r="C138" s="18" t="s">
        <v>18</v>
      </c>
      <c r="D138" s="18" t="s">
        <v>15</v>
      </c>
      <c r="E138" s="18" t="s">
        <v>744</v>
      </c>
      <c r="F138" s="19">
        <v>87403.04</v>
      </c>
      <c r="G138" s="19">
        <v>87403.04</v>
      </c>
      <c r="H138" s="19">
        <v>0</v>
      </c>
      <c r="I138" s="19">
        <v>87403.04</v>
      </c>
      <c r="J138" s="19">
        <v>87403.04</v>
      </c>
      <c r="K138" s="19">
        <v>0</v>
      </c>
      <c r="L138" t="str">
        <f>VLOOKUP(E138,PFI!A:B,2,0)</f>
        <v>recherche</v>
      </c>
    </row>
    <row r="139" spans="1:12" hidden="1">
      <c r="A139" s="18" t="s">
        <v>113</v>
      </c>
      <c r="B139" s="18" t="s">
        <v>107</v>
      </c>
      <c r="C139" s="18" t="s">
        <v>18</v>
      </c>
      <c r="D139" s="18" t="s">
        <v>15</v>
      </c>
      <c r="E139" s="18" t="s">
        <v>169</v>
      </c>
      <c r="F139" s="19">
        <v>15000</v>
      </c>
      <c r="G139" s="19">
        <v>15000</v>
      </c>
      <c r="H139" s="19">
        <v>0</v>
      </c>
      <c r="I139" s="19">
        <v>15000</v>
      </c>
      <c r="J139" s="19">
        <v>15000</v>
      </c>
      <c r="K139" s="19">
        <v>0</v>
      </c>
      <c r="L139" t="str">
        <f>VLOOKUP(E139,PFI!A:B,2,0)</f>
        <v>recherche</v>
      </c>
    </row>
    <row r="140" spans="1:12" hidden="1">
      <c r="A140" s="18" t="s">
        <v>113</v>
      </c>
      <c r="B140" s="18" t="s">
        <v>107</v>
      </c>
      <c r="C140" s="18" t="s">
        <v>18</v>
      </c>
      <c r="D140" s="18" t="s">
        <v>16</v>
      </c>
      <c r="E140" s="18" t="s">
        <v>897</v>
      </c>
      <c r="F140" s="19">
        <v>8750</v>
      </c>
      <c r="G140" s="19">
        <v>8750</v>
      </c>
      <c r="H140" s="19">
        <v>0</v>
      </c>
      <c r="I140" s="19">
        <v>8750</v>
      </c>
      <c r="J140" s="19">
        <v>8750</v>
      </c>
      <c r="K140" s="19">
        <v>0</v>
      </c>
      <c r="L140" t="str">
        <f>VLOOKUP(E140,PFI!A:B,2,0)</f>
        <v>recherche</v>
      </c>
    </row>
    <row r="141" spans="1:12" hidden="1">
      <c r="A141" s="18" t="s">
        <v>113</v>
      </c>
      <c r="B141" s="18" t="s">
        <v>107</v>
      </c>
      <c r="C141" s="18" t="s">
        <v>18</v>
      </c>
      <c r="D141" s="18" t="s">
        <v>16</v>
      </c>
      <c r="E141" s="18" t="s">
        <v>743</v>
      </c>
      <c r="F141" s="19">
        <v>4000</v>
      </c>
      <c r="G141" s="19">
        <v>4000</v>
      </c>
      <c r="H141" s="19">
        <v>0</v>
      </c>
      <c r="I141" s="19">
        <v>4000</v>
      </c>
      <c r="J141" s="19">
        <v>4000</v>
      </c>
      <c r="K141" s="19">
        <v>0</v>
      </c>
      <c r="L141" t="str">
        <f>VLOOKUP(E141,PFI!A:B,2,0)</f>
        <v>recherche</v>
      </c>
    </row>
    <row r="142" spans="1:12" hidden="1">
      <c r="A142" s="18" t="s">
        <v>113</v>
      </c>
      <c r="B142" s="18" t="s">
        <v>107</v>
      </c>
      <c r="C142" s="18" t="s">
        <v>18</v>
      </c>
      <c r="D142" s="18" t="s">
        <v>13</v>
      </c>
      <c r="E142" s="18" t="s">
        <v>166</v>
      </c>
      <c r="F142" s="19">
        <v>10574.14</v>
      </c>
      <c r="G142" s="19">
        <v>10574.14</v>
      </c>
      <c r="H142" s="19">
        <v>0</v>
      </c>
      <c r="I142" s="19">
        <v>10574.14</v>
      </c>
      <c r="J142" s="19">
        <v>10574.14</v>
      </c>
      <c r="K142" s="19">
        <v>0</v>
      </c>
      <c r="L142" t="str">
        <f>VLOOKUP(E142,PFI!A:B,2,0)</f>
        <v>recherche</v>
      </c>
    </row>
    <row r="143" spans="1:12" hidden="1">
      <c r="A143" s="18" t="s">
        <v>29</v>
      </c>
      <c r="B143" s="18" t="s">
        <v>107</v>
      </c>
      <c r="C143" s="18" t="s">
        <v>18</v>
      </c>
      <c r="D143" s="18" t="s">
        <v>59</v>
      </c>
      <c r="E143" s="18" t="s">
        <v>745</v>
      </c>
      <c r="F143" s="19">
        <v>40000</v>
      </c>
      <c r="G143" s="19">
        <v>40000</v>
      </c>
      <c r="H143" s="19">
        <v>0</v>
      </c>
      <c r="I143" s="19">
        <v>40000</v>
      </c>
      <c r="J143" s="19">
        <v>40000</v>
      </c>
      <c r="K143" s="19">
        <v>0</v>
      </c>
      <c r="L143" t="str">
        <f>VLOOKUP(E143,PFI!A:B,2,0)</f>
        <v>recherche</v>
      </c>
    </row>
    <row r="144" spans="1:12" hidden="1">
      <c r="A144" s="18" t="s">
        <v>29</v>
      </c>
      <c r="B144" s="18" t="s">
        <v>107</v>
      </c>
      <c r="C144" s="18" t="s">
        <v>18</v>
      </c>
      <c r="D144" s="18" t="s">
        <v>31</v>
      </c>
      <c r="E144" s="18" t="s">
        <v>170</v>
      </c>
      <c r="F144" s="19">
        <v>5365.4</v>
      </c>
      <c r="G144" s="19">
        <v>5365.4</v>
      </c>
      <c r="H144" s="19">
        <v>0</v>
      </c>
      <c r="I144" s="19">
        <v>5365.4</v>
      </c>
      <c r="J144" s="19">
        <v>5365.4</v>
      </c>
      <c r="K144" s="19">
        <v>0</v>
      </c>
      <c r="L144" t="str">
        <f>VLOOKUP(E144,PFI!A:B,2,0)</f>
        <v>recherche</v>
      </c>
    </row>
    <row r="145" spans="1:12" hidden="1">
      <c r="A145" s="18" t="s">
        <v>29</v>
      </c>
      <c r="B145" s="18" t="s">
        <v>107</v>
      </c>
      <c r="C145" s="18" t="s">
        <v>18</v>
      </c>
      <c r="D145" s="18" t="s">
        <v>15</v>
      </c>
      <c r="E145" s="18" t="s">
        <v>171</v>
      </c>
      <c r="F145" s="19">
        <v>43540.11</v>
      </c>
      <c r="G145" s="19">
        <v>43540.11</v>
      </c>
      <c r="H145" s="19">
        <v>0</v>
      </c>
      <c r="I145" s="19">
        <v>43540.11</v>
      </c>
      <c r="J145" s="19">
        <v>43540.11</v>
      </c>
      <c r="K145" s="19">
        <v>0</v>
      </c>
      <c r="L145" t="str">
        <f>VLOOKUP(E145,PFI!A:B,2,0)</f>
        <v>recherche</v>
      </c>
    </row>
    <row r="146" spans="1:12" hidden="1">
      <c r="A146" s="18" t="s">
        <v>29</v>
      </c>
      <c r="B146" s="18" t="s">
        <v>107</v>
      </c>
      <c r="C146" s="18" t="s">
        <v>18</v>
      </c>
      <c r="D146" s="18" t="s">
        <v>15</v>
      </c>
      <c r="E146" s="18" t="s">
        <v>179</v>
      </c>
      <c r="F146" s="19">
        <v>7000</v>
      </c>
      <c r="G146" s="19">
        <v>7000</v>
      </c>
      <c r="H146" s="19">
        <v>0</v>
      </c>
      <c r="I146" s="19">
        <v>7000</v>
      </c>
      <c r="J146" s="19">
        <v>7000</v>
      </c>
      <c r="K146" s="19">
        <v>0</v>
      </c>
      <c r="L146" t="str">
        <f>VLOOKUP(E146,PFI!A:B,2,0)</f>
        <v>formation</v>
      </c>
    </row>
    <row r="147" spans="1:12" hidden="1">
      <c r="A147" s="18" t="s">
        <v>29</v>
      </c>
      <c r="B147" s="18" t="s">
        <v>107</v>
      </c>
      <c r="C147" s="18" t="s">
        <v>18</v>
      </c>
      <c r="D147" s="18" t="s">
        <v>15</v>
      </c>
      <c r="E147" s="18" t="s">
        <v>172</v>
      </c>
      <c r="F147" s="19">
        <v>12598.2</v>
      </c>
      <c r="G147" s="19">
        <v>12598.2</v>
      </c>
      <c r="H147" s="19">
        <v>0</v>
      </c>
      <c r="I147" s="19">
        <v>12598.2</v>
      </c>
      <c r="J147" s="19">
        <v>12598.2</v>
      </c>
      <c r="K147" s="19">
        <v>0</v>
      </c>
      <c r="L147" t="str">
        <f>VLOOKUP(E147,PFI!A:B,2,0)</f>
        <v>recherche</v>
      </c>
    </row>
    <row r="148" spans="1:12" hidden="1">
      <c r="A148" s="18" t="s">
        <v>29</v>
      </c>
      <c r="B148" s="18" t="s">
        <v>107</v>
      </c>
      <c r="C148" s="18" t="s">
        <v>18</v>
      </c>
      <c r="D148" s="18" t="s">
        <v>15</v>
      </c>
      <c r="E148" s="18" t="s">
        <v>173</v>
      </c>
      <c r="F148" s="19">
        <v>16532.830000000002</v>
      </c>
      <c r="G148" s="19">
        <v>16532.830000000002</v>
      </c>
      <c r="H148" s="19">
        <v>0</v>
      </c>
      <c r="I148" s="19">
        <v>16532.830000000002</v>
      </c>
      <c r="J148" s="19">
        <v>16532.830000000002</v>
      </c>
      <c r="K148" s="19">
        <v>0</v>
      </c>
      <c r="L148" t="str">
        <f>VLOOKUP(E148,PFI!A:B,2,0)</f>
        <v>recherche</v>
      </c>
    </row>
    <row r="149" spans="1:12" hidden="1">
      <c r="A149" s="18" t="s">
        <v>29</v>
      </c>
      <c r="B149" s="18" t="s">
        <v>107</v>
      </c>
      <c r="C149" s="18" t="s">
        <v>18</v>
      </c>
      <c r="D149" s="18" t="s">
        <v>15</v>
      </c>
      <c r="E149" s="18" t="s">
        <v>174</v>
      </c>
      <c r="F149" s="19">
        <v>2919</v>
      </c>
      <c r="G149" s="19">
        <v>2919</v>
      </c>
      <c r="H149" s="19">
        <v>0</v>
      </c>
      <c r="I149" s="19">
        <v>2919</v>
      </c>
      <c r="J149" s="19">
        <v>2919</v>
      </c>
      <c r="K149" s="19">
        <v>0</v>
      </c>
      <c r="L149" t="str">
        <f>VLOOKUP(E149,PFI!A:B,2,0)</f>
        <v>recherche</v>
      </c>
    </row>
    <row r="150" spans="1:12" hidden="1">
      <c r="A150" s="18" t="s">
        <v>29</v>
      </c>
      <c r="B150" s="18" t="s">
        <v>107</v>
      </c>
      <c r="C150" s="18" t="s">
        <v>18</v>
      </c>
      <c r="D150" s="18" t="s">
        <v>15</v>
      </c>
      <c r="E150" s="18" t="s">
        <v>175</v>
      </c>
      <c r="F150" s="19">
        <v>15302.22</v>
      </c>
      <c r="G150" s="19">
        <v>15302.22</v>
      </c>
      <c r="H150" s="19">
        <v>0</v>
      </c>
      <c r="I150" s="19">
        <v>15302.22</v>
      </c>
      <c r="J150" s="19">
        <v>15302.22</v>
      </c>
      <c r="K150" s="19">
        <v>0</v>
      </c>
      <c r="L150" t="str">
        <f>VLOOKUP(E150,PFI!A:B,2,0)</f>
        <v>recherche</v>
      </c>
    </row>
    <row r="151" spans="1:12" hidden="1">
      <c r="A151" s="18" t="s">
        <v>29</v>
      </c>
      <c r="B151" s="18" t="s">
        <v>107</v>
      </c>
      <c r="C151" s="18" t="s">
        <v>18</v>
      </c>
      <c r="D151" s="18" t="s">
        <v>15</v>
      </c>
      <c r="E151" s="18" t="s">
        <v>177</v>
      </c>
      <c r="F151" s="19">
        <v>10000</v>
      </c>
      <c r="G151" s="19">
        <v>10000</v>
      </c>
      <c r="H151" s="19">
        <v>0</v>
      </c>
      <c r="I151" s="19">
        <v>10000</v>
      </c>
      <c r="J151" s="19">
        <v>10000</v>
      </c>
      <c r="K151" s="19">
        <v>0</v>
      </c>
      <c r="L151" t="str">
        <f>VLOOKUP(E151,PFI!A:B,2,0)</f>
        <v>recherche</v>
      </c>
    </row>
    <row r="152" spans="1:12" hidden="1">
      <c r="A152" s="18" t="s">
        <v>29</v>
      </c>
      <c r="B152" s="18" t="s">
        <v>107</v>
      </c>
      <c r="C152" s="18" t="s">
        <v>18</v>
      </c>
      <c r="D152" s="18" t="s">
        <v>15</v>
      </c>
      <c r="E152" s="18" t="s">
        <v>178</v>
      </c>
      <c r="F152" s="19">
        <v>15000</v>
      </c>
      <c r="G152" s="19">
        <v>15000</v>
      </c>
      <c r="H152" s="19">
        <v>0</v>
      </c>
      <c r="I152" s="19">
        <v>15000</v>
      </c>
      <c r="J152" s="19">
        <v>15000</v>
      </c>
      <c r="K152" s="19">
        <v>0</v>
      </c>
      <c r="L152" t="str">
        <f>VLOOKUP(E152,PFI!A:B,2,0)</f>
        <v>recherche</v>
      </c>
    </row>
    <row r="153" spans="1:12" hidden="1">
      <c r="A153" s="18" t="s">
        <v>29</v>
      </c>
      <c r="B153" s="18" t="s">
        <v>107</v>
      </c>
      <c r="C153" s="18" t="s">
        <v>18</v>
      </c>
      <c r="D153" s="18" t="s">
        <v>15</v>
      </c>
      <c r="E153" s="18" t="s">
        <v>746</v>
      </c>
      <c r="F153" s="19">
        <v>15000</v>
      </c>
      <c r="G153" s="19">
        <v>15000</v>
      </c>
      <c r="H153" s="19">
        <v>0</v>
      </c>
      <c r="I153" s="19">
        <v>15000</v>
      </c>
      <c r="J153" s="19">
        <v>15000</v>
      </c>
      <c r="K153" s="19">
        <v>0</v>
      </c>
      <c r="L153" t="str">
        <f>VLOOKUP(E153,PFI!A:B,2,0)</f>
        <v>recherche</v>
      </c>
    </row>
    <row r="154" spans="1:12" hidden="1">
      <c r="A154" s="18" t="s">
        <v>29</v>
      </c>
      <c r="B154" s="18" t="s">
        <v>107</v>
      </c>
      <c r="C154" s="18" t="s">
        <v>18</v>
      </c>
      <c r="D154" s="18" t="s">
        <v>16</v>
      </c>
      <c r="E154" s="18" t="s">
        <v>176</v>
      </c>
      <c r="F154" s="19">
        <v>3367</v>
      </c>
      <c r="G154" s="19">
        <v>3367</v>
      </c>
      <c r="H154" s="19">
        <v>0</v>
      </c>
      <c r="I154" s="19">
        <v>3367</v>
      </c>
      <c r="J154" s="19">
        <v>3367</v>
      </c>
      <c r="K154" s="19">
        <v>0</v>
      </c>
      <c r="L154" t="str">
        <f>VLOOKUP(E154,PFI!A:B,2,0)</f>
        <v>recherche</v>
      </c>
    </row>
    <row r="155" spans="1:12" hidden="1">
      <c r="A155" s="18" t="s">
        <v>29</v>
      </c>
      <c r="B155" s="18" t="s">
        <v>107</v>
      </c>
      <c r="C155" s="18" t="s">
        <v>18</v>
      </c>
      <c r="D155" s="18" t="s">
        <v>16</v>
      </c>
      <c r="E155" s="18" t="s">
        <v>180</v>
      </c>
      <c r="F155" s="19">
        <v>18350</v>
      </c>
      <c r="G155" s="19">
        <v>18350</v>
      </c>
      <c r="H155" s="19">
        <v>0</v>
      </c>
      <c r="I155" s="19">
        <v>18350</v>
      </c>
      <c r="J155" s="19">
        <v>18350</v>
      </c>
      <c r="K155" s="19">
        <v>0</v>
      </c>
      <c r="L155" t="str">
        <f>VLOOKUP(E155,PFI!A:B,2,0)</f>
        <v>recherche</v>
      </c>
    </row>
    <row r="156" spans="1:12" hidden="1">
      <c r="A156" s="18" t="s">
        <v>29</v>
      </c>
      <c r="B156" s="18" t="s">
        <v>107</v>
      </c>
      <c r="C156" s="18" t="s">
        <v>18</v>
      </c>
      <c r="D156" s="18" t="s">
        <v>16</v>
      </c>
      <c r="E156" s="18" t="s">
        <v>181</v>
      </c>
      <c r="F156" s="19">
        <v>13350</v>
      </c>
      <c r="G156" s="19">
        <v>13350</v>
      </c>
      <c r="H156" s="19">
        <v>0</v>
      </c>
      <c r="I156" s="19">
        <v>13350</v>
      </c>
      <c r="J156" s="19">
        <v>13350</v>
      </c>
      <c r="K156" s="19">
        <v>0</v>
      </c>
      <c r="L156" t="str">
        <f>VLOOKUP(E156,PFI!A:B,2,0)</f>
        <v>recherche</v>
      </c>
    </row>
    <row r="157" spans="1:12" hidden="1">
      <c r="A157" s="18" t="s">
        <v>29</v>
      </c>
      <c r="B157" s="18" t="s">
        <v>107</v>
      </c>
      <c r="C157" s="18" t="s">
        <v>18</v>
      </c>
      <c r="D157" s="18" t="s">
        <v>16</v>
      </c>
      <c r="E157" s="18" t="s">
        <v>747</v>
      </c>
      <c r="F157" s="19">
        <v>3000</v>
      </c>
      <c r="G157" s="19">
        <v>3000</v>
      </c>
      <c r="H157" s="19">
        <v>0</v>
      </c>
      <c r="I157" s="19">
        <v>3000</v>
      </c>
      <c r="J157" s="19">
        <v>3000</v>
      </c>
      <c r="K157" s="19">
        <v>0</v>
      </c>
      <c r="L157" t="str">
        <f>VLOOKUP(E157,PFI!A:B,2,0)</f>
        <v>recherche</v>
      </c>
    </row>
    <row r="158" spans="1:12" hidden="1">
      <c r="A158" s="18" t="s">
        <v>183</v>
      </c>
      <c r="B158" s="18" t="s">
        <v>107</v>
      </c>
      <c r="C158" s="18" t="s">
        <v>18</v>
      </c>
      <c r="D158" s="18" t="s">
        <v>15</v>
      </c>
      <c r="E158" s="18" t="s">
        <v>748</v>
      </c>
      <c r="F158" s="19">
        <v>4050</v>
      </c>
      <c r="G158" s="19">
        <v>4050</v>
      </c>
      <c r="H158" s="19">
        <v>0</v>
      </c>
      <c r="I158" s="19">
        <v>4050</v>
      </c>
      <c r="J158" s="19">
        <v>4050</v>
      </c>
      <c r="K158" s="19">
        <v>0</v>
      </c>
      <c r="L158" t="str">
        <f>VLOOKUP(E158,PFI!A:B,2,0)</f>
        <v>recherche</v>
      </c>
    </row>
    <row r="159" spans="1:12" hidden="1">
      <c r="A159" s="18" t="s">
        <v>183</v>
      </c>
      <c r="B159" s="18" t="s">
        <v>107</v>
      </c>
      <c r="C159" s="18" t="s">
        <v>18</v>
      </c>
      <c r="D159" s="18" t="s">
        <v>15</v>
      </c>
      <c r="E159" s="18" t="s">
        <v>749</v>
      </c>
      <c r="F159" s="19">
        <v>3069</v>
      </c>
      <c r="G159" s="19">
        <v>3069</v>
      </c>
      <c r="H159" s="19">
        <v>0</v>
      </c>
      <c r="I159" s="19">
        <v>3069</v>
      </c>
      <c r="J159" s="19">
        <v>3069</v>
      </c>
      <c r="K159" s="19">
        <v>0</v>
      </c>
      <c r="L159" t="str">
        <f>VLOOKUP(E159,PFI!A:B,2,0)</f>
        <v>recherche</v>
      </c>
    </row>
    <row r="160" spans="1:12" hidden="1">
      <c r="A160" s="18" t="s">
        <v>183</v>
      </c>
      <c r="B160" s="18" t="s">
        <v>107</v>
      </c>
      <c r="C160" s="18" t="s">
        <v>18</v>
      </c>
      <c r="D160" s="18" t="s">
        <v>15</v>
      </c>
      <c r="E160" s="18" t="s">
        <v>750</v>
      </c>
      <c r="F160" s="19">
        <v>9123</v>
      </c>
      <c r="G160" s="19">
        <v>9123</v>
      </c>
      <c r="H160" s="19">
        <v>0</v>
      </c>
      <c r="I160" s="19">
        <v>9123</v>
      </c>
      <c r="J160" s="19">
        <v>9123</v>
      </c>
      <c r="K160" s="19">
        <v>0</v>
      </c>
      <c r="L160" t="str">
        <f>VLOOKUP(E160,PFI!A:B,2,0)</f>
        <v>recherche</v>
      </c>
    </row>
    <row r="161" spans="1:12" hidden="1">
      <c r="A161" s="18" t="s">
        <v>183</v>
      </c>
      <c r="B161" s="18" t="s">
        <v>107</v>
      </c>
      <c r="C161" s="18" t="s">
        <v>18</v>
      </c>
      <c r="D161" s="18" t="s">
        <v>16</v>
      </c>
      <c r="E161" s="18" t="s">
        <v>751</v>
      </c>
      <c r="F161" s="19">
        <v>8000</v>
      </c>
      <c r="G161" s="19">
        <v>8000</v>
      </c>
      <c r="H161" s="19">
        <v>0</v>
      </c>
      <c r="I161" s="19">
        <v>8000</v>
      </c>
      <c r="J161" s="19">
        <v>8000</v>
      </c>
      <c r="K161" s="19">
        <v>0</v>
      </c>
      <c r="L161" t="str">
        <f>VLOOKUP(E161,PFI!A:B,2,0)</f>
        <v>recherche</v>
      </c>
    </row>
    <row r="162" spans="1:12" hidden="1">
      <c r="A162" s="18" t="s">
        <v>183</v>
      </c>
      <c r="B162" s="18" t="s">
        <v>107</v>
      </c>
      <c r="C162" s="18" t="s">
        <v>18</v>
      </c>
      <c r="D162" s="18" t="s">
        <v>16</v>
      </c>
      <c r="E162" s="18" t="s">
        <v>752</v>
      </c>
      <c r="F162" s="19">
        <v>10043</v>
      </c>
      <c r="G162" s="19">
        <v>10043</v>
      </c>
      <c r="H162" s="19">
        <v>0</v>
      </c>
      <c r="I162" s="19">
        <v>10043</v>
      </c>
      <c r="J162" s="19">
        <v>10043</v>
      </c>
      <c r="K162" s="19">
        <v>0</v>
      </c>
      <c r="L162" t="str">
        <f>VLOOKUP(E162,PFI!A:B,2,0)</f>
        <v>recherche</v>
      </c>
    </row>
    <row r="163" spans="1:12" hidden="1">
      <c r="A163" s="18" t="s">
        <v>1727</v>
      </c>
      <c r="B163" s="18" t="s">
        <v>107</v>
      </c>
      <c r="C163" s="18" t="s">
        <v>18</v>
      </c>
      <c r="D163" s="18" t="s">
        <v>27</v>
      </c>
      <c r="E163" s="18" t="s">
        <v>18</v>
      </c>
      <c r="F163" s="19">
        <v>25000</v>
      </c>
      <c r="G163" s="19">
        <v>25000</v>
      </c>
      <c r="H163" s="19">
        <v>0</v>
      </c>
      <c r="I163" s="19">
        <v>0</v>
      </c>
      <c r="J163" s="19">
        <v>0</v>
      </c>
      <c r="K163" s="19">
        <v>0</v>
      </c>
      <c r="L163" t="e">
        <f>VLOOKUP(E163,PFI!A:B,2,0)</f>
        <v>#N/A</v>
      </c>
    </row>
    <row r="164" spans="1:12" hidden="1">
      <c r="A164" s="18" t="s">
        <v>30</v>
      </c>
      <c r="B164" s="18" t="s">
        <v>107</v>
      </c>
      <c r="C164" s="18" t="s">
        <v>18</v>
      </c>
      <c r="D164" s="18" t="s">
        <v>31</v>
      </c>
      <c r="E164" s="18" t="s">
        <v>898</v>
      </c>
      <c r="F164" s="19">
        <v>13938.61</v>
      </c>
      <c r="G164" s="19">
        <v>13938.61</v>
      </c>
      <c r="H164" s="19">
        <v>0</v>
      </c>
      <c r="I164" s="19">
        <v>13938.61</v>
      </c>
      <c r="J164" s="19">
        <v>13938.61</v>
      </c>
      <c r="K164" s="19">
        <v>0</v>
      </c>
      <c r="L164" t="str">
        <f>VLOOKUP(E164,PFI!A:B,2,0)</f>
        <v>recherche</v>
      </c>
    </row>
    <row r="165" spans="1:12" hidden="1">
      <c r="A165" s="18" t="s">
        <v>30</v>
      </c>
      <c r="B165" s="18" t="s">
        <v>107</v>
      </c>
      <c r="C165" s="18" t="s">
        <v>18</v>
      </c>
      <c r="D165" s="18" t="s">
        <v>31</v>
      </c>
      <c r="E165" s="18" t="s">
        <v>316</v>
      </c>
      <c r="F165" s="19">
        <v>13200</v>
      </c>
      <c r="G165" s="19">
        <v>13200</v>
      </c>
      <c r="H165" s="19">
        <v>0</v>
      </c>
      <c r="I165" s="19">
        <v>13200</v>
      </c>
      <c r="J165" s="19">
        <v>13200</v>
      </c>
      <c r="K165" s="19">
        <v>0</v>
      </c>
      <c r="L165" t="str">
        <f>VLOOKUP(E165,PFI!A:B,2,0)</f>
        <v>recherche</v>
      </c>
    </row>
    <row r="166" spans="1:12" hidden="1">
      <c r="A166" s="18" t="s">
        <v>30</v>
      </c>
      <c r="B166" s="18" t="s">
        <v>107</v>
      </c>
      <c r="C166" s="18" t="s">
        <v>18</v>
      </c>
      <c r="D166" s="18" t="s">
        <v>31</v>
      </c>
      <c r="E166" s="18" t="s">
        <v>184</v>
      </c>
      <c r="F166" s="19">
        <v>14000</v>
      </c>
      <c r="G166" s="19">
        <v>14000</v>
      </c>
      <c r="H166" s="19">
        <v>0</v>
      </c>
      <c r="I166" s="19">
        <v>14000</v>
      </c>
      <c r="J166" s="19">
        <v>14000</v>
      </c>
      <c r="K166" s="19">
        <v>0</v>
      </c>
      <c r="L166" t="str">
        <f>VLOOKUP(E166,PFI!A:B,2,0)</f>
        <v>recherche</v>
      </c>
    </row>
    <row r="167" spans="1:12" hidden="1">
      <c r="A167" s="18" t="s">
        <v>30</v>
      </c>
      <c r="B167" s="18" t="s">
        <v>107</v>
      </c>
      <c r="C167" s="18" t="s">
        <v>18</v>
      </c>
      <c r="D167" s="18" t="s">
        <v>31</v>
      </c>
      <c r="E167" s="18" t="s">
        <v>185</v>
      </c>
      <c r="F167" s="19">
        <v>29848</v>
      </c>
      <c r="G167" s="19">
        <v>29848</v>
      </c>
      <c r="H167" s="19">
        <v>0</v>
      </c>
      <c r="I167" s="19">
        <v>11602.39</v>
      </c>
      <c r="J167" s="19">
        <v>11602.39</v>
      </c>
      <c r="K167" s="19">
        <v>0</v>
      </c>
      <c r="L167" t="str">
        <f>VLOOKUP(E167,PFI!A:B,2,0)</f>
        <v>recherche</v>
      </c>
    </row>
    <row r="168" spans="1:12" hidden="1">
      <c r="A168" s="18" t="s">
        <v>30</v>
      </c>
      <c r="B168" s="18" t="s">
        <v>107</v>
      </c>
      <c r="C168" s="18" t="s">
        <v>18</v>
      </c>
      <c r="D168" s="18" t="s">
        <v>31</v>
      </c>
      <c r="E168" s="18" t="s">
        <v>899</v>
      </c>
      <c r="F168" s="19">
        <v>3250</v>
      </c>
      <c r="G168" s="19">
        <v>3250</v>
      </c>
      <c r="H168" s="19">
        <v>0</v>
      </c>
      <c r="I168" s="19">
        <v>3250</v>
      </c>
      <c r="J168" s="19">
        <v>3250</v>
      </c>
      <c r="K168" s="19">
        <v>0</v>
      </c>
      <c r="L168" t="str">
        <f>VLOOKUP(E168,PFI!A:B,2,0)</f>
        <v>recherche</v>
      </c>
    </row>
    <row r="169" spans="1:12" hidden="1">
      <c r="A169" s="18" t="s">
        <v>30</v>
      </c>
      <c r="B169" s="18" t="s">
        <v>107</v>
      </c>
      <c r="C169" s="18" t="s">
        <v>18</v>
      </c>
      <c r="D169" s="18" t="s">
        <v>31</v>
      </c>
      <c r="E169" s="18" t="s">
        <v>900</v>
      </c>
      <c r="F169" s="19">
        <v>3600</v>
      </c>
      <c r="G169" s="19">
        <v>3600</v>
      </c>
      <c r="H169" s="19">
        <v>0</v>
      </c>
      <c r="I169" s="19">
        <v>3600</v>
      </c>
      <c r="J169" s="19">
        <v>3600</v>
      </c>
      <c r="K169" s="19">
        <v>0</v>
      </c>
      <c r="L169" t="str">
        <f>VLOOKUP(E169,PFI!A:B,2,0)</f>
        <v>recherche</v>
      </c>
    </row>
    <row r="170" spans="1:12" hidden="1">
      <c r="A170" s="18" t="s">
        <v>30</v>
      </c>
      <c r="B170" s="18" t="s">
        <v>107</v>
      </c>
      <c r="C170" s="18" t="s">
        <v>18</v>
      </c>
      <c r="D170" s="18" t="s">
        <v>16</v>
      </c>
      <c r="E170" s="18" t="s">
        <v>317</v>
      </c>
      <c r="F170" s="19">
        <v>13000</v>
      </c>
      <c r="G170" s="19">
        <v>13000</v>
      </c>
      <c r="H170" s="19">
        <v>0</v>
      </c>
      <c r="I170" s="19">
        <v>13000</v>
      </c>
      <c r="J170" s="19">
        <v>13000</v>
      </c>
      <c r="K170" s="19">
        <v>0</v>
      </c>
      <c r="L170" t="str">
        <f>VLOOKUP(E170,PFI!A:B,2,0)</f>
        <v>recherche</v>
      </c>
    </row>
    <row r="171" spans="1:12" hidden="1">
      <c r="A171" s="18" t="s">
        <v>30</v>
      </c>
      <c r="B171" s="18" t="s">
        <v>107</v>
      </c>
      <c r="C171" s="18" t="s">
        <v>18</v>
      </c>
      <c r="D171" s="18" t="s">
        <v>16</v>
      </c>
      <c r="E171" s="18" t="s">
        <v>753</v>
      </c>
      <c r="F171" s="19">
        <v>1500</v>
      </c>
      <c r="G171" s="19">
        <v>1500</v>
      </c>
      <c r="H171" s="19">
        <v>0</v>
      </c>
      <c r="I171" s="19">
        <v>1500</v>
      </c>
      <c r="J171" s="19">
        <v>1500</v>
      </c>
      <c r="K171" s="19">
        <v>0</v>
      </c>
      <c r="L171" t="str">
        <f>VLOOKUP(E171,PFI!A:B,2,0)</f>
        <v>recherche</v>
      </c>
    </row>
    <row r="172" spans="1:12" hidden="1">
      <c r="A172" s="18" t="s">
        <v>186</v>
      </c>
      <c r="B172" s="18" t="s">
        <v>107</v>
      </c>
      <c r="C172" s="18" t="s">
        <v>18</v>
      </c>
      <c r="D172" s="18" t="s">
        <v>31</v>
      </c>
      <c r="E172" s="18" t="s">
        <v>901</v>
      </c>
      <c r="F172" s="19">
        <v>21843.85</v>
      </c>
      <c r="G172" s="19">
        <v>21843.85</v>
      </c>
      <c r="H172" s="19">
        <v>0</v>
      </c>
      <c r="I172" s="19">
        <v>21843.85</v>
      </c>
      <c r="J172" s="19">
        <v>21843.85</v>
      </c>
      <c r="K172" s="19">
        <v>0</v>
      </c>
      <c r="L172" t="str">
        <f>VLOOKUP(E172,PFI!A:B,2,0)</f>
        <v>recherche</v>
      </c>
    </row>
    <row r="173" spans="1:12" hidden="1">
      <c r="A173" s="18" t="s">
        <v>186</v>
      </c>
      <c r="B173" s="18" t="s">
        <v>107</v>
      </c>
      <c r="C173" s="18" t="s">
        <v>18</v>
      </c>
      <c r="D173" s="18" t="s">
        <v>31</v>
      </c>
      <c r="E173" s="18" t="s">
        <v>1064</v>
      </c>
      <c r="F173" s="19">
        <v>3964.58</v>
      </c>
      <c r="G173" s="19">
        <v>3964.58</v>
      </c>
      <c r="H173" s="19">
        <v>0</v>
      </c>
      <c r="I173" s="19">
        <v>3964.58</v>
      </c>
      <c r="J173" s="19">
        <v>3964.58</v>
      </c>
      <c r="K173" s="19">
        <v>0</v>
      </c>
      <c r="L173" t="str">
        <f>VLOOKUP(E173,PFI!A:B,2,0)</f>
        <v>recherche</v>
      </c>
    </row>
    <row r="174" spans="1:12" hidden="1">
      <c r="A174" s="18" t="s">
        <v>186</v>
      </c>
      <c r="B174" s="18" t="s">
        <v>107</v>
      </c>
      <c r="C174" s="18" t="s">
        <v>18</v>
      </c>
      <c r="D174" s="18" t="s">
        <v>31</v>
      </c>
      <c r="E174" s="18" t="s">
        <v>754</v>
      </c>
      <c r="F174" s="19">
        <v>30000</v>
      </c>
      <c r="G174" s="19">
        <v>30000</v>
      </c>
      <c r="H174" s="19">
        <v>0</v>
      </c>
      <c r="I174" s="19">
        <v>30000</v>
      </c>
      <c r="J174" s="19">
        <v>30000</v>
      </c>
      <c r="K174" s="19">
        <v>0</v>
      </c>
      <c r="L174" t="str">
        <f>VLOOKUP(E174,PFI!A:B,2,0)</f>
        <v>recherche</v>
      </c>
    </row>
    <row r="175" spans="1:12" hidden="1">
      <c r="A175" s="18" t="s">
        <v>186</v>
      </c>
      <c r="B175" s="18" t="s">
        <v>107</v>
      </c>
      <c r="C175" s="18" t="s">
        <v>18</v>
      </c>
      <c r="D175" s="18" t="s">
        <v>31</v>
      </c>
      <c r="E175" s="18" t="s">
        <v>755</v>
      </c>
      <c r="F175" s="19">
        <v>80090.3</v>
      </c>
      <c r="G175" s="19">
        <v>80090.3</v>
      </c>
      <c r="H175" s="19">
        <v>0</v>
      </c>
      <c r="I175" s="19">
        <v>80090.3</v>
      </c>
      <c r="J175" s="19">
        <v>80090.3</v>
      </c>
      <c r="K175" s="19">
        <v>0</v>
      </c>
      <c r="L175" t="str">
        <f>VLOOKUP(E175,PFI!A:B,2,0)</f>
        <v>recherche</v>
      </c>
    </row>
    <row r="176" spans="1:12" hidden="1">
      <c r="A176" s="18" t="s">
        <v>186</v>
      </c>
      <c r="B176" s="18" t="s">
        <v>107</v>
      </c>
      <c r="C176" s="18" t="s">
        <v>18</v>
      </c>
      <c r="D176" s="18" t="s">
        <v>31</v>
      </c>
      <c r="E176" s="18" t="s">
        <v>756</v>
      </c>
      <c r="F176" s="19">
        <v>3837.51</v>
      </c>
      <c r="G176" s="19">
        <v>3837.51</v>
      </c>
      <c r="H176" s="19">
        <v>0</v>
      </c>
      <c r="I176" s="19">
        <v>3837.51</v>
      </c>
      <c r="J176" s="19">
        <v>3837.51</v>
      </c>
      <c r="K176" s="19">
        <v>0</v>
      </c>
      <c r="L176" t="str">
        <f>VLOOKUP(E176,PFI!A:B,2,0)</f>
        <v>recherche</v>
      </c>
    </row>
    <row r="177" spans="1:12" hidden="1">
      <c r="A177" s="18" t="s">
        <v>1728</v>
      </c>
      <c r="B177" s="18" t="s">
        <v>107</v>
      </c>
      <c r="C177" s="18" t="s">
        <v>18</v>
      </c>
      <c r="D177" s="18" t="s">
        <v>31</v>
      </c>
      <c r="E177" s="18" t="s">
        <v>18</v>
      </c>
      <c r="F177" s="19">
        <v>134000</v>
      </c>
      <c r="G177" s="19">
        <v>134000</v>
      </c>
      <c r="H177" s="19">
        <v>0</v>
      </c>
      <c r="I177" s="19">
        <v>0</v>
      </c>
      <c r="J177" s="19">
        <v>0</v>
      </c>
      <c r="K177" s="19">
        <v>0</v>
      </c>
      <c r="L177" t="e">
        <f>VLOOKUP(E177,PFI!A:B,2,0)</f>
        <v>#N/A</v>
      </c>
    </row>
    <row r="178" spans="1:12" hidden="1">
      <c r="A178" s="18" t="s">
        <v>188</v>
      </c>
      <c r="B178" s="18" t="s">
        <v>107</v>
      </c>
      <c r="C178" s="18" t="s">
        <v>18</v>
      </c>
      <c r="D178" s="18" t="s">
        <v>31</v>
      </c>
      <c r="E178" s="18" t="s">
        <v>189</v>
      </c>
      <c r="F178" s="19">
        <v>38590.46</v>
      </c>
      <c r="G178" s="19">
        <v>38590.46</v>
      </c>
      <c r="H178" s="19">
        <v>0</v>
      </c>
      <c r="I178" s="19">
        <v>38590.46</v>
      </c>
      <c r="J178" s="19">
        <v>38590.46</v>
      </c>
      <c r="K178" s="19">
        <v>0</v>
      </c>
      <c r="L178" t="str">
        <f>VLOOKUP(E178,PFI!A:B,2,0)</f>
        <v>recherche</v>
      </c>
    </row>
    <row r="179" spans="1:12" hidden="1">
      <c r="A179" s="18" t="s">
        <v>188</v>
      </c>
      <c r="B179" s="18" t="s">
        <v>107</v>
      </c>
      <c r="C179" s="18" t="s">
        <v>18</v>
      </c>
      <c r="D179" s="18" t="s">
        <v>13</v>
      </c>
      <c r="E179" s="18" t="s">
        <v>190</v>
      </c>
      <c r="F179" s="19">
        <v>1505</v>
      </c>
      <c r="G179" s="19">
        <v>1505</v>
      </c>
      <c r="H179" s="19">
        <v>0</v>
      </c>
      <c r="I179" s="19">
        <v>1505</v>
      </c>
      <c r="J179" s="19">
        <v>1505</v>
      </c>
      <c r="K179" s="19">
        <v>0</v>
      </c>
      <c r="L179" t="str">
        <f>VLOOKUP(E179,PFI!A:B,2,0)</f>
        <v>recherche</v>
      </c>
    </row>
    <row r="180" spans="1:12" hidden="1">
      <c r="A180" s="18" t="s">
        <v>191</v>
      </c>
      <c r="B180" s="18" t="s">
        <v>107</v>
      </c>
      <c r="C180" s="18" t="s">
        <v>18</v>
      </c>
      <c r="D180" s="18" t="s">
        <v>46</v>
      </c>
      <c r="E180" s="18" t="s">
        <v>757</v>
      </c>
      <c r="F180" s="19">
        <v>12500</v>
      </c>
      <c r="G180" s="19">
        <v>12500</v>
      </c>
      <c r="H180" s="19">
        <v>0</v>
      </c>
      <c r="I180" s="19">
        <v>12500</v>
      </c>
      <c r="J180" s="19">
        <v>12500</v>
      </c>
      <c r="K180" s="19">
        <v>0</v>
      </c>
      <c r="L180" t="str">
        <f>VLOOKUP(E180,PFI!A:B,2,0)</f>
        <v>recherche</v>
      </c>
    </row>
    <row r="181" spans="1:12" hidden="1">
      <c r="A181" s="18" t="s">
        <v>192</v>
      </c>
      <c r="B181" s="18" t="s">
        <v>107</v>
      </c>
      <c r="C181" s="18" t="s">
        <v>18</v>
      </c>
      <c r="D181" s="18" t="s">
        <v>16</v>
      </c>
      <c r="E181" s="18" t="s">
        <v>194</v>
      </c>
      <c r="F181" s="19">
        <v>42688.19</v>
      </c>
      <c r="G181" s="19">
        <v>42688.19</v>
      </c>
      <c r="H181" s="19">
        <v>0</v>
      </c>
      <c r="I181" s="19">
        <v>42688.19</v>
      </c>
      <c r="J181" s="19">
        <v>42688.19</v>
      </c>
      <c r="K181" s="19">
        <v>0</v>
      </c>
      <c r="L181" t="str">
        <f>VLOOKUP(E181,PFI!A:B,2,0)</f>
        <v>recherche</v>
      </c>
    </row>
    <row r="182" spans="1:12" hidden="1">
      <c r="A182" s="18" t="s">
        <v>196</v>
      </c>
      <c r="B182" s="18" t="s">
        <v>107</v>
      </c>
      <c r="C182" s="18" t="s">
        <v>18</v>
      </c>
      <c r="D182" s="18" t="s">
        <v>59</v>
      </c>
      <c r="E182" s="18" t="s">
        <v>327</v>
      </c>
      <c r="F182" s="19">
        <v>9600</v>
      </c>
      <c r="G182" s="19">
        <v>9600</v>
      </c>
      <c r="H182" s="19">
        <v>0</v>
      </c>
      <c r="I182" s="19">
        <v>9600</v>
      </c>
      <c r="J182" s="19">
        <v>9600</v>
      </c>
      <c r="K182" s="19">
        <v>0</v>
      </c>
      <c r="L182" t="str">
        <f>VLOOKUP(E182,PFI!A:B,2,0)</f>
        <v>recherche</v>
      </c>
    </row>
    <row r="183" spans="1:12" hidden="1">
      <c r="A183" s="18" t="s">
        <v>196</v>
      </c>
      <c r="B183" s="18" t="s">
        <v>107</v>
      </c>
      <c r="C183" s="18" t="s">
        <v>18</v>
      </c>
      <c r="D183" s="18" t="s">
        <v>59</v>
      </c>
      <c r="E183" s="18" t="s">
        <v>197</v>
      </c>
      <c r="F183" s="19">
        <v>10000</v>
      </c>
      <c r="G183" s="19">
        <v>10000</v>
      </c>
      <c r="H183" s="19">
        <v>0</v>
      </c>
      <c r="I183" s="19">
        <v>10000</v>
      </c>
      <c r="J183" s="19">
        <v>10000</v>
      </c>
      <c r="K183" s="19">
        <v>0</v>
      </c>
      <c r="L183" t="str">
        <f>VLOOKUP(E183,PFI!A:B,2,0)</f>
        <v>recherche</v>
      </c>
    </row>
    <row r="184" spans="1:12" hidden="1">
      <c r="A184" s="18" t="s">
        <v>196</v>
      </c>
      <c r="B184" s="18" t="s">
        <v>107</v>
      </c>
      <c r="C184" s="18" t="s">
        <v>18</v>
      </c>
      <c r="D184" s="18" t="s">
        <v>59</v>
      </c>
      <c r="E184" s="18" t="s">
        <v>328</v>
      </c>
      <c r="F184" s="19">
        <v>19250</v>
      </c>
      <c r="G184" s="19">
        <v>19250</v>
      </c>
      <c r="H184" s="19">
        <v>0</v>
      </c>
      <c r="I184" s="19">
        <v>19250</v>
      </c>
      <c r="J184" s="19">
        <v>19250</v>
      </c>
      <c r="K184" s="19">
        <v>0</v>
      </c>
      <c r="L184" t="str">
        <f>VLOOKUP(E184,PFI!A:B,2,0)</f>
        <v>recherche</v>
      </c>
    </row>
    <row r="185" spans="1:12" hidden="1">
      <c r="A185" s="18" t="s">
        <v>196</v>
      </c>
      <c r="B185" s="18" t="s">
        <v>107</v>
      </c>
      <c r="C185" s="18" t="s">
        <v>18</v>
      </c>
      <c r="D185" s="18" t="s">
        <v>59</v>
      </c>
      <c r="E185" s="18" t="s">
        <v>198</v>
      </c>
      <c r="F185" s="19">
        <v>11244.79</v>
      </c>
      <c r="G185" s="19">
        <v>11244.79</v>
      </c>
      <c r="H185" s="19">
        <v>0</v>
      </c>
      <c r="I185" s="19">
        <v>11244.79</v>
      </c>
      <c r="J185" s="19">
        <v>11244.79</v>
      </c>
      <c r="K185" s="19">
        <v>0</v>
      </c>
      <c r="L185" t="str">
        <f>VLOOKUP(E185,PFI!A:B,2,0)</f>
        <v>recherche</v>
      </c>
    </row>
    <row r="186" spans="1:12" hidden="1">
      <c r="A186" s="18" t="s">
        <v>196</v>
      </c>
      <c r="B186" s="18" t="s">
        <v>107</v>
      </c>
      <c r="C186" s="18" t="s">
        <v>18</v>
      </c>
      <c r="D186" s="18" t="s">
        <v>59</v>
      </c>
      <c r="E186" s="18" t="s">
        <v>364</v>
      </c>
      <c r="F186" s="19">
        <v>87836.98</v>
      </c>
      <c r="G186" s="19">
        <v>87836.98</v>
      </c>
      <c r="H186" s="19">
        <v>0</v>
      </c>
      <c r="I186" s="19">
        <v>87836.98</v>
      </c>
      <c r="J186" s="19">
        <v>87836.98</v>
      </c>
      <c r="K186" s="19">
        <v>0</v>
      </c>
      <c r="L186" t="str">
        <f>VLOOKUP(E186,PFI!A:B,2,0)</f>
        <v>recherche</v>
      </c>
    </row>
    <row r="187" spans="1:12" hidden="1">
      <c r="A187" s="18" t="s">
        <v>196</v>
      </c>
      <c r="B187" s="18" t="s">
        <v>107</v>
      </c>
      <c r="C187" s="18" t="s">
        <v>18</v>
      </c>
      <c r="D187" s="18" t="s">
        <v>16</v>
      </c>
      <c r="E187" s="18" t="s">
        <v>758</v>
      </c>
      <c r="F187" s="19">
        <v>4000</v>
      </c>
      <c r="G187" s="19">
        <v>4000</v>
      </c>
      <c r="H187" s="19">
        <v>0</v>
      </c>
      <c r="I187" s="19">
        <v>4000</v>
      </c>
      <c r="J187" s="19">
        <v>4000</v>
      </c>
      <c r="K187" s="19">
        <v>0</v>
      </c>
      <c r="L187" t="str">
        <f>VLOOKUP(E187,PFI!A:B,2,0)</f>
        <v>recherche</v>
      </c>
    </row>
    <row r="188" spans="1:12" hidden="1">
      <c r="A188" s="18" t="s">
        <v>199</v>
      </c>
      <c r="B188" s="18" t="s">
        <v>107</v>
      </c>
      <c r="C188" s="18" t="s">
        <v>18</v>
      </c>
      <c r="D188" s="18" t="s">
        <v>59</v>
      </c>
      <c r="E188" s="18" t="s">
        <v>759</v>
      </c>
      <c r="F188" s="19">
        <v>25000</v>
      </c>
      <c r="G188" s="19">
        <v>25000</v>
      </c>
      <c r="H188" s="19">
        <v>0</v>
      </c>
      <c r="I188" s="19">
        <v>25000</v>
      </c>
      <c r="J188" s="19">
        <v>25000</v>
      </c>
      <c r="K188" s="19">
        <v>0</v>
      </c>
      <c r="L188" t="str">
        <f>VLOOKUP(E188,PFI!A:B,2,0)</f>
        <v>recherche</v>
      </c>
    </row>
    <row r="189" spans="1:12" hidden="1">
      <c r="A189" s="18" t="s">
        <v>199</v>
      </c>
      <c r="B189" s="18" t="s">
        <v>107</v>
      </c>
      <c r="C189" s="18" t="s">
        <v>18</v>
      </c>
      <c r="D189" s="18" t="s">
        <v>15</v>
      </c>
      <c r="E189" s="18" t="s">
        <v>201</v>
      </c>
      <c r="F189" s="19">
        <v>130180</v>
      </c>
      <c r="G189" s="19">
        <v>130180</v>
      </c>
      <c r="H189" s="19">
        <v>0</v>
      </c>
      <c r="I189" s="19">
        <v>130180</v>
      </c>
      <c r="J189" s="19">
        <v>130180</v>
      </c>
      <c r="K189" s="19">
        <v>0</v>
      </c>
      <c r="L189" t="str">
        <f>VLOOKUP(E189,PFI!A:B,2,0)</f>
        <v>recherche</v>
      </c>
    </row>
    <row r="190" spans="1:12" hidden="1">
      <c r="A190" s="18" t="s">
        <v>199</v>
      </c>
      <c r="B190" s="18" t="s">
        <v>107</v>
      </c>
      <c r="C190" s="18" t="s">
        <v>18</v>
      </c>
      <c r="D190" s="18" t="s">
        <v>22</v>
      </c>
      <c r="E190" s="18" t="s">
        <v>202</v>
      </c>
      <c r="F190" s="19">
        <v>17045.14</v>
      </c>
      <c r="G190" s="19">
        <v>17045.14</v>
      </c>
      <c r="H190" s="19">
        <v>0</v>
      </c>
      <c r="I190" s="19">
        <v>17045.14</v>
      </c>
      <c r="J190" s="19">
        <v>17045.14</v>
      </c>
      <c r="K190" s="19">
        <v>0</v>
      </c>
      <c r="L190" t="str">
        <f>VLOOKUP(E190,PFI!A:B,2,0)</f>
        <v>recherche</v>
      </c>
    </row>
    <row r="191" spans="1:12" hidden="1">
      <c r="A191" s="18" t="s">
        <v>1729</v>
      </c>
      <c r="B191" s="18" t="s">
        <v>107</v>
      </c>
      <c r="C191" s="18" t="s">
        <v>18</v>
      </c>
      <c r="D191" s="18" t="s">
        <v>16</v>
      </c>
      <c r="E191" s="18" t="s">
        <v>18</v>
      </c>
      <c r="F191" s="19">
        <v>40000</v>
      </c>
      <c r="G191" s="19">
        <v>40000</v>
      </c>
      <c r="H191" s="19">
        <v>0</v>
      </c>
      <c r="I191" s="19">
        <v>0</v>
      </c>
      <c r="J191" s="19">
        <v>0</v>
      </c>
      <c r="K191" s="19">
        <v>0</v>
      </c>
      <c r="L191" t="e">
        <f>VLOOKUP(E191,PFI!A:B,2,0)</f>
        <v>#N/A</v>
      </c>
    </row>
    <row r="192" spans="1:12" hidden="1">
      <c r="A192" s="18" t="s">
        <v>203</v>
      </c>
      <c r="B192" s="18" t="s">
        <v>107</v>
      </c>
      <c r="C192" s="18" t="s">
        <v>18</v>
      </c>
      <c r="D192" s="18" t="s">
        <v>31</v>
      </c>
      <c r="E192" s="18" t="s">
        <v>204</v>
      </c>
      <c r="F192" s="19">
        <v>6053.11</v>
      </c>
      <c r="G192" s="19">
        <v>6053.11</v>
      </c>
      <c r="H192" s="19">
        <v>0</v>
      </c>
      <c r="I192" s="19">
        <v>6053.11</v>
      </c>
      <c r="J192" s="19">
        <v>6053.11</v>
      </c>
      <c r="K192" s="19">
        <v>0</v>
      </c>
      <c r="L192" t="str">
        <f>VLOOKUP(E192,PFI!A:B,2,0)</f>
        <v>recherche</v>
      </c>
    </row>
    <row r="193" spans="1:12" hidden="1">
      <c r="A193" s="18" t="s">
        <v>36</v>
      </c>
      <c r="B193" s="18" t="s">
        <v>107</v>
      </c>
      <c r="C193" s="18" t="s">
        <v>18</v>
      </c>
      <c r="D193" s="18" t="s">
        <v>31</v>
      </c>
      <c r="E193" s="18" t="s">
        <v>760</v>
      </c>
      <c r="F193" s="19">
        <v>8750</v>
      </c>
      <c r="G193" s="19">
        <v>8750</v>
      </c>
      <c r="H193" s="19">
        <v>0</v>
      </c>
      <c r="I193" s="19">
        <v>8750</v>
      </c>
      <c r="J193" s="19">
        <v>8750</v>
      </c>
      <c r="K193" s="19">
        <v>0</v>
      </c>
      <c r="L193" t="str">
        <f>VLOOKUP(E193,PFI!A:B,2,0)</f>
        <v>recherche</v>
      </c>
    </row>
    <row r="194" spans="1:12" hidden="1">
      <c r="A194" s="18" t="s">
        <v>36</v>
      </c>
      <c r="B194" s="18" t="s">
        <v>107</v>
      </c>
      <c r="C194" s="18" t="s">
        <v>18</v>
      </c>
      <c r="D194" s="18" t="s">
        <v>16</v>
      </c>
      <c r="E194" s="18" t="s">
        <v>761</v>
      </c>
      <c r="F194" s="19">
        <v>1000</v>
      </c>
      <c r="G194" s="19">
        <v>1000</v>
      </c>
      <c r="H194" s="19">
        <v>0</v>
      </c>
      <c r="I194" s="19">
        <v>1000</v>
      </c>
      <c r="J194" s="19">
        <v>1000</v>
      </c>
      <c r="K194" s="19">
        <v>0</v>
      </c>
      <c r="L194" t="str">
        <f>VLOOKUP(E194,PFI!A:B,2,0)</f>
        <v>recherche</v>
      </c>
    </row>
    <row r="195" spans="1:12" hidden="1">
      <c r="A195" s="18" t="s">
        <v>36</v>
      </c>
      <c r="B195" s="18" t="s">
        <v>107</v>
      </c>
      <c r="C195" s="18" t="s">
        <v>18</v>
      </c>
      <c r="D195" s="18" t="s">
        <v>94</v>
      </c>
      <c r="E195" s="18" t="s">
        <v>331</v>
      </c>
      <c r="F195" s="19">
        <v>1000</v>
      </c>
      <c r="G195" s="19">
        <v>1000</v>
      </c>
      <c r="H195" s="19">
        <v>0</v>
      </c>
      <c r="I195" s="19">
        <v>1000</v>
      </c>
      <c r="J195" s="19">
        <v>1000</v>
      </c>
      <c r="K195" s="19">
        <v>0</v>
      </c>
      <c r="L195" t="str">
        <f>VLOOKUP(E195,PFI!A:B,2,0)</f>
        <v>recherche</v>
      </c>
    </row>
    <row r="196" spans="1:12" hidden="1">
      <c r="A196" s="18" t="s">
        <v>36</v>
      </c>
      <c r="B196" s="18" t="s">
        <v>107</v>
      </c>
      <c r="C196" s="18" t="s">
        <v>18</v>
      </c>
      <c r="D196" s="18" t="s">
        <v>94</v>
      </c>
      <c r="E196" s="18" t="s">
        <v>332</v>
      </c>
      <c r="F196" s="19">
        <v>1000</v>
      </c>
      <c r="G196" s="19">
        <v>1000</v>
      </c>
      <c r="H196" s="19">
        <v>0</v>
      </c>
      <c r="I196" s="19">
        <v>1000</v>
      </c>
      <c r="J196" s="19">
        <v>1000</v>
      </c>
      <c r="K196" s="19">
        <v>0</v>
      </c>
      <c r="L196" t="str">
        <f>VLOOKUP(E196,PFI!A:B,2,0)</f>
        <v>recherche</v>
      </c>
    </row>
    <row r="197" spans="1:12" hidden="1">
      <c r="A197" s="18" t="s">
        <v>205</v>
      </c>
      <c r="B197" s="18" t="s">
        <v>107</v>
      </c>
      <c r="C197" s="18" t="s">
        <v>18</v>
      </c>
      <c r="D197" s="18" t="s">
        <v>31</v>
      </c>
      <c r="E197" s="18" t="s">
        <v>206</v>
      </c>
      <c r="F197" s="19">
        <v>3104.86</v>
      </c>
      <c r="G197" s="19">
        <v>3104.86</v>
      </c>
      <c r="H197" s="19">
        <v>0</v>
      </c>
      <c r="I197" s="19">
        <v>3104.86</v>
      </c>
      <c r="J197" s="19">
        <v>3104.86</v>
      </c>
      <c r="K197" s="19">
        <v>0</v>
      </c>
      <c r="L197" t="str">
        <f>VLOOKUP(E197,PFI!A:B,2,0)</f>
        <v>recherche</v>
      </c>
    </row>
    <row r="198" spans="1:12" hidden="1">
      <c r="A198" s="18" t="s">
        <v>205</v>
      </c>
      <c r="B198" s="18" t="s">
        <v>107</v>
      </c>
      <c r="C198" s="18" t="s">
        <v>18</v>
      </c>
      <c r="D198" s="18" t="s">
        <v>31</v>
      </c>
      <c r="E198" s="18" t="s">
        <v>207</v>
      </c>
      <c r="F198" s="19">
        <v>1455.43</v>
      </c>
      <c r="G198" s="19">
        <v>1455.43</v>
      </c>
      <c r="H198" s="19">
        <v>0</v>
      </c>
      <c r="I198" s="19">
        <v>1455.43</v>
      </c>
      <c r="J198" s="19">
        <v>1455.43</v>
      </c>
      <c r="K198" s="19">
        <v>0</v>
      </c>
      <c r="L198" t="str">
        <f>VLOOKUP(E198,PFI!A:B,2,0)</f>
        <v>recherche</v>
      </c>
    </row>
    <row r="199" spans="1:12" hidden="1">
      <c r="A199" s="18" t="s">
        <v>205</v>
      </c>
      <c r="B199" s="18" t="s">
        <v>107</v>
      </c>
      <c r="C199" s="18" t="s">
        <v>18</v>
      </c>
      <c r="D199" s="18" t="s">
        <v>31</v>
      </c>
      <c r="E199" s="18" t="s">
        <v>902</v>
      </c>
      <c r="F199" s="19">
        <v>18595.330000000002</v>
      </c>
      <c r="G199" s="19">
        <v>18595.330000000002</v>
      </c>
      <c r="H199" s="19">
        <v>0</v>
      </c>
      <c r="I199" s="19">
        <v>18595.330000000002</v>
      </c>
      <c r="J199" s="19">
        <v>18595.330000000002</v>
      </c>
      <c r="K199" s="19">
        <v>0</v>
      </c>
      <c r="L199" t="str">
        <f>VLOOKUP(E199,PFI!A:B,2,0)</f>
        <v>recherche</v>
      </c>
    </row>
    <row r="200" spans="1:12" hidden="1">
      <c r="A200" s="18" t="s">
        <v>205</v>
      </c>
      <c r="B200" s="18" t="s">
        <v>107</v>
      </c>
      <c r="C200" s="18" t="s">
        <v>18</v>
      </c>
      <c r="D200" s="18" t="s">
        <v>16</v>
      </c>
      <c r="E200" s="18" t="s">
        <v>762</v>
      </c>
      <c r="F200" s="19">
        <v>46907.99</v>
      </c>
      <c r="G200" s="19">
        <v>46907.99</v>
      </c>
      <c r="H200" s="19">
        <v>0</v>
      </c>
      <c r="I200" s="19">
        <v>46907.99</v>
      </c>
      <c r="J200" s="19">
        <v>46907.99</v>
      </c>
      <c r="K200" s="19">
        <v>0</v>
      </c>
      <c r="L200" t="str">
        <f>VLOOKUP(E200,PFI!A:B,2,0)</f>
        <v>recherche</v>
      </c>
    </row>
    <row r="201" spans="1:12" hidden="1">
      <c r="A201" s="18" t="s">
        <v>38</v>
      </c>
      <c r="B201" s="18" t="s">
        <v>107</v>
      </c>
      <c r="C201" s="18" t="s">
        <v>18</v>
      </c>
      <c r="D201" s="18" t="s">
        <v>13</v>
      </c>
      <c r="E201" s="18" t="s">
        <v>208</v>
      </c>
      <c r="F201" s="19">
        <v>62100</v>
      </c>
      <c r="G201" s="19">
        <v>62100</v>
      </c>
      <c r="H201" s="19">
        <v>0</v>
      </c>
      <c r="I201" s="19">
        <v>62100</v>
      </c>
      <c r="J201" s="19">
        <v>62100</v>
      </c>
      <c r="K201" s="19">
        <v>0</v>
      </c>
      <c r="L201" t="str">
        <f>VLOOKUP(E201,PFI!A:B,2,0)</f>
        <v>recherche</v>
      </c>
    </row>
    <row r="202" spans="1:12" hidden="1">
      <c r="A202" s="18" t="s">
        <v>1726</v>
      </c>
      <c r="B202" s="18" t="s">
        <v>107</v>
      </c>
      <c r="C202" s="18" t="s">
        <v>18</v>
      </c>
      <c r="D202" s="18" t="s">
        <v>31</v>
      </c>
      <c r="E202" s="18" t="s">
        <v>18</v>
      </c>
      <c r="F202" s="19">
        <v>110000</v>
      </c>
      <c r="G202" s="19">
        <v>110000</v>
      </c>
      <c r="H202" s="19">
        <v>0</v>
      </c>
      <c r="I202" s="19">
        <v>0</v>
      </c>
      <c r="J202" s="19">
        <v>0</v>
      </c>
      <c r="K202" s="19">
        <v>0</v>
      </c>
      <c r="L202" t="e">
        <f>VLOOKUP(E202,PFI!A:B,2,0)</f>
        <v>#N/A</v>
      </c>
    </row>
    <row r="203" spans="1:12" hidden="1">
      <c r="A203" s="18" t="s">
        <v>40</v>
      </c>
      <c r="B203" s="18" t="s">
        <v>107</v>
      </c>
      <c r="C203" s="18" t="s">
        <v>18</v>
      </c>
      <c r="D203" s="18" t="s">
        <v>31</v>
      </c>
      <c r="E203" s="18" t="s">
        <v>209</v>
      </c>
      <c r="F203" s="19">
        <v>1240</v>
      </c>
      <c r="G203" s="19">
        <v>1240</v>
      </c>
      <c r="H203" s="19">
        <v>0</v>
      </c>
      <c r="I203" s="19">
        <v>1240</v>
      </c>
      <c r="J203" s="19">
        <v>1240</v>
      </c>
      <c r="K203" s="19">
        <v>0</v>
      </c>
      <c r="L203" t="str">
        <f>VLOOKUP(E203,PFI!A:B,2,0)</f>
        <v>recherche</v>
      </c>
    </row>
    <row r="204" spans="1:12" hidden="1">
      <c r="A204" s="18" t="s">
        <v>40</v>
      </c>
      <c r="B204" s="18" t="s">
        <v>107</v>
      </c>
      <c r="C204" s="18" t="s">
        <v>18</v>
      </c>
      <c r="D204" s="18" t="s">
        <v>16</v>
      </c>
      <c r="E204" s="18" t="s">
        <v>350</v>
      </c>
      <c r="F204" s="19">
        <v>20000</v>
      </c>
      <c r="G204" s="19">
        <v>20000</v>
      </c>
      <c r="H204" s="19">
        <v>0</v>
      </c>
      <c r="I204" s="19">
        <v>20000</v>
      </c>
      <c r="J204" s="19">
        <v>20000</v>
      </c>
      <c r="K204" s="19">
        <v>0</v>
      </c>
      <c r="L204" t="str">
        <f>VLOOKUP(E204,PFI!A:B,2,0)</f>
        <v>recherche</v>
      </c>
    </row>
    <row r="205" spans="1:12" hidden="1">
      <c r="A205" s="18" t="s">
        <v>210</v>
      </c>
      <c r="B205" s="18" t="s">
        <v>107</v>
      </c>
      <c r="C205" s="18" t="s">
        <v>18</v>
      </c>
      <c r="D205" s="18" t="s">
        <v>31</v>
      </c>
      <c r="E205" s="18" t="s">
        <v>354</v>
      </c>
      <c r="F205" s="19">
        <v>54000</v>
      </c>
      <c r="G205" s="19">
        <v>54000</v>
      </c>
      <c r="H205" s="19">
        <v>0</v>
      </c>
      <c r="I205" s="19">
        <v>54000</v>
      </c>
      <c r="J205" s="19">
        <v>54000</v>
      </c>
      <c r="K205" s="19">
        <v>0</v>
      </c>
      <c r="L205" t="str">
        <f>VLOOKUP(E205,PFI!A:B,2,0)</f>
        <v>recherche</v>
      </c>
    </row>
    <row r="206" spans="1:12" hidden="1">
      <c r="A206" s="18" t="s">
        <v>210</v>
      </c>
      <c r="B206" s="18" t="s">
        <v>107</v>
      </c>
      <c r="C206" s="18" t="s">
        <v>18</v>
      </c>
      <c r="D206" s="18" t="s">
        <v>31</v>
      </c>
      <c r="E206" s="18" t="s">
        <v>763</v>
      </c>
      <c r="F206" s="19">
        <v>39127</v>
      </c>
      <c r="G206" s="19">
        <v>39127</v>
      </c>
      <c r="H206" s="19">
        <v>0</v>
      </c>
      <c r="I206" s="19">
        <v>39127</v>
      </c>
      <c r="J206" s="19">
        <v>39127</v>
      </c>
      <c r="K206" s="19">
        <v>0</v>
      </c>
      <c r="L206" t="str">
        <f>VLOOKUP(E206,PFI!A:B,2,0)</f>
        <v>recherche</v>
      </c>
    </row>
    <row r="207" spans="1:12" hidden="1">
      <c r="A207" s="18" t="s">
        <v>210</v>
      </c>
      <c r="B207" s="18" t="s">
        <v>107</v>
      </c>
      <c r="C207" s="18" t="s">
        <v>18</v>
      </c>
      <c r="D207" s="18" t="s">
        <v>16</v>
      </c>
      <c r="E207" s="18" t="s">
        <v>348</v>
      </c>
      <c r="F207" s="19">
        <v>25295.5</v>
      </c>
      <c r="G207" s="19">
        <v>25295.5</v>
      </c>
      <c r="H207" s="19">
        <v>0</v>
      </c>
      <c r="I207" s="19">
        <v>25295.5</v>
      </c>
      <c r="J207" s="19">
        <v>25295.5</v>
      </c>
      <c r="K207" s="19">
        <v>0</v>
      </c>
      <c r="L207" t="str">
        <f>VLOOKUP(E207,PFI!A:B,2,0)</f>
        <v>recherche</v>
      </c>
    </row>
    <row r="208" spans="1:12" hidden="1">
      <c r="A208" s="18" t="s">
        <v>212</v>
      </c>
      <c r="B208" s="18" t="s">
        <v>107</v>
      </c>
      <c r="C208" s="18" t="s">
        <v>18</v>
      </c>
      <c r="D208" s="18" t="s">
        <v>22</v>
      </c>
      <c r="E208" s="18" t="s">
        <v>358</v>
      </c>
      <c r="F208" s="19">
        <v>10975</v>
      </c>
      <c r="G208" s="19">
        <v>10975</v>
      </c>
      <c r="H208" s="19">
        <v>0</v>
      </c>
      <c r="I208" s="19">
        <v>10975</v>
      </c>
      <c r="J208" s="19">
        <v>10975</v>
      </c>
      <c r="K208" s="19">
        <v>0</v>
      </c>
      <c r="L208" t="str">
        <f>VLOOKUP(E208,PFI!A:B,2,0)</f>
        <v>recherche</v>
      </c>
    </row>
    <row r="209" spans="1:12" hidden="1">
      <c r="A209" s="18" t="s">
        <v>212</v>
      </c>
      <c r="B209" s="18" t="s">
        <v>107</v>
      </c>
      <c r="C209" s="18" t="s">
        <v>18</v>
      </c>
      <c r="D209" s="18" t="s">
        <v>16</v>
      </c>
      <c r="E209" s="18" t="s">
        <v>361</v>
      </c>
      <c r="F209" s="19">
        <v>25000</v>
      </c>
      <c r="G209" s="19">
        <v>25000</v>
      </c>
      <c r="H209" s="19">
        <v>0</v>
      </c>
      <c r="I209" s="19">
        <v>25000</v>
      </c>
      <c r="J209" s="19">
        <v>25000</v>
      </c>
      <c r="K209" s="19">
        <v>0</v>
      </c>
      <c r="L209" t="str">
        <f>VLOOKUP(E209,PFI!A:B,2,0)</f>
        <v>recherche</v>
      </c>
    </row>
    <row r="210" spans="1:12" hidden="1">
      <c r="A210" s="18" t="s">
        <v>212</v>
      </c>
      <c r="B210" s="18" t="s">
        <v>107</v>
      </c>
      <c r="C210" s="18" t="s">
        <v>18</v>
      </c>
      <c r="D210" s="18" t="s">
        <v>13</v>
      </c>
      <c r="E210" s="18" t="s">
        <v>903</v>
      </c>
      <c r="F210" s="19">
        <v>60705</v>
      </c>
      <c r="G210" s="19">
        <v>60705</v>
      </c>
      <c r="H210" s="19">
        <v>0</v>
      </c>
      <c r="I210" s="19">
        <v>60705</v>
      </c>
      <c r="J210" s="19">
        <v>60705</v>
      </c>
      <c r="K210" s="19">
        <v>0</v>
      </c>
      <c r="L210" t="str">
        <f>VLOOKUP(E210,PFI!A:B,2,0)</f>
        <v>recherche</v>
      </c>
    </row>
    <row r="211" spans="1:12" hidden="1">
      <c r="A211" s="18" t="s">
        <v>42</v>
      </c>
      <c r="B211" s="18" t="s">
        <v>107</v>
      </c>
      <c r="C211" s="18" t="s">
        <v>18</v>
      </c>
      <c r="D211" s="18" t="s">
        <v>59</v>
      </c>
      <c r="E211" s="18" t="s">
        <v>764</v>
      </c>
      <c r="F211" s="19">
        <v>25000</v>
      </c>
      <c r="G211" s="19">
        <v>25000</v>
      </c>
      <c r="H211" s="19">
        <v>0</v>
      </c>
      <c r="I211" s="19">
        <v>25000</v>
      </c>
      <c r="J211" s="19">
        <v>25000</v>
      </c>
      <c r="K211" s="19">
        <v>0</v>
      </c>
      <c r="L211" t="str">
        <f>VLOOKUP(E211,PFI!A:B,2,0)</f>
        <v>recherche</v>
      </c>
    </row>
    <row r="212" spans="1:12" hidden="1">
      <c r="A212" s="18" t="s">
        <v>42</v>
      </c>
      <c r="B212" s="18" t="s">
        <v>107</v>
      </c>
      <c r="C212" s="18" t="s">
        <v>18</v>
      </c>
      <c r="D212" s="18" t="s">
        <v>15</v>
      </c>
      <c r="E212" s="18" t="s">
        <v>214</v>
      </c>
      <c r="F212" s="19">
        <v>-1520</v>
      </c>
      <c r="G212" s="19">
        <v>-1520</v>
      </c>
      <c r="H212" s="19">
        <v>0</v>
      </c>
      <c r="I212" s="19">
        <v>-1520</v>
      </c>
      <c r="J212" s="19">
        <v>-1520</v>
      </c>
      <c r="K212" s="19">
        <v>0</v>
      </c>
      <c r="L212" t="str">
        <f>VLOOKUP(E212,PFI!A:B,2,0)</f>
        <v>recherche</v>
      </c>
    </row>
    <row r="213" spans="1:12" hidden="1">
      <c r="A213" s="18" t="s">
        <v>42</v>
      </c>
      <c r="B213" s="18" t="s">
        <v>107</v>
      </c>
      <c r="C213" s="18" t="s">
        <v>18</v>
      </c>
      <c r="D213" s="18" t="s">
        <v>58</v>
      </c>
      <c r="E213" s="18" t="s">
        <v>765</v>
      </c>
      <c r="F213" s="19">
        <v>82432</v>
      </c>
      <c r="G213" s="19">
        <v>82432</v>
      </c>
      <c r="H213" s="19">
        <v>0</v>
      </c>
      <c r="I213" s="19">
        <v>82432</v>
      </c>
      <c r="J213" s="19">
        <v>82432</v>
      </c>
      <c r="K213" s="19">
        <v>0</v>
      </c>
      <c r="L213" t="str">
        <f>VLOOKUP(E213,PFI!A:B,2,0)</f>
        <v>recherche</v>
      </c>
    </row>
    <row r="214" spans="1:12" hidden="1">
      <c r="A214" s="18" t="s">
        <v>42</v>
      </c>
      <c r="B214" s="18" t="s">
        <v>107</v>
      </c>
      <c r="C214" s="18" t="s">
        <v>18</v>
      </c>
      <c r="D214" s="18" t="s">
        <v>22</v>
      </c>
      <c r="E214" s="18" t="s">
        <v>213</v>
      </c>
      <c r="F214" s="19">
        <v>20794.419999999998</v>
      </c>
      <c r="G214" s="19">
        <v>20794.419999999998</v>
      </c>
      <c r="H214" s="19">
        <v>0</v>
      </c>
      <c r="I214" s="19">
        <v>20794.419999999998</v>
      </c>
      <c r="J214" s="19">
        <v>20794.419999999998</v>
      </c>
      <c r="K214" s="19">
        <v>0</v>
      </c>
      <c r="L214" t="str">
        <f>VLOOKUP(E214,PFI!A:B,2,0)</f>
        <v>recherche</v>
      </c>
    </row>
    <row r="215" spans="1:12" hidden="1">
      <c r="A215" s="18" t="s">
        <v>42</v>
      </c>
      <c r="B215" s="18" t="s">
        <v>107</v>
      </c>
      <c r="C215" s="18" t="s">
        <v>18</v>
      </c>
      <c r="D215" s="18" t="s">
        <v>22</v>
      </c>
      <c r="E215" s="18" t="s">
        <v>329</v>
      </c>
      <c r="F215" s="19">
        <v>8500</v>
      </c>
      <c r="G215" s="19">
        <v>8500</v>
      </c>
      <c r="H215" s="19">
        <v>0</v>
      </c>
      <c r="I215" s="19">
        <v>8500</v>
      </c>
      <c r="J215" s="19">
        <v>8500</v>
      </c>
      <c r="K215" s="19">
        <v>0</v>
      </c>
      <c r="L215" t="str">
        <f>VLOOKUP(E215,PFI!A:B,2,0)</f>
        <v>recherche</v>
      </c>
    </row>
    <row r="216" spans="1:12" hidden="1">
      <c r="A216" s="18" t="s">
        <v>42</v>
      </c>
      <c r="B216" s="18" t="s">
        <v>107</v>
      </c>
      <c r="C216" s="18" t="s">
        <v>18</v>
      </c>
      <c r="D216" s="18" t="s">
        <v>22</v>
      </c>
      <c r="E216" s="18" t="s">
        <v>330</v>
      </c>
      <c r="F216" s="19">
        <v>2750</v>
      </c>
      <c r="G216" s="19">
        <v>2750</v>
      </c>
      <c r="H216" s="19">
        <v>0</v>
      </c>
      <c r="I216" s="19">
        <v>2750</v>
      </c>
      <c r="J216" s="19">
        <v>2750</v>
      </c>
      <c r="K216" s="19">
        <v>0</v>
      </c>
      <c r="L216" t="str">
        <f>VLOOKUP(E216,PFI!A:B,2,0)</f>
        <v>recherche</v>
      </c>
    </row>
    <row r="217" spans="1:12" hidden="1">
      <c r="A217" s="18" t="s">
        <v>42</v>
      </c>
      <c r="B217" s="18" t="s">
        <v>107</v>
      </c>
      <c r="C217" s="18" t="s">
        <v>18</v>
      </c>
      <c r="D217" s="18" t="s">
        <v>22</v>
      </c>
      <c r="E217" s="18" t="s">
        <v>214</v>
      </c>
      <c r="F217" s="19">
        <v>1520</v>
      </c>
      <c r="G217" s="19">
        <v>1520</v>
      </c>
      <c r="H217" s="19">
        <v>0</v>
      </c>
      <c r="I217" s="19">
        <v>1520</v>
      </c>
      <c r="J217" s="19">
        <v>1520</v>
      </c>
      <c r="K217" s="19">
        <v>0</v>
      </c>
      <c r="L217" t="str">
        <f>VLOOKUP(E217,PFI!A:B,2,0)</f>
        <v>recherche</v>
      </c>
    </row>
    <row r="218" spans="1:12" hidden="1">
      <c r="A218" s="18" t="s">
        <v>42</v>
      </c>
      <c r="B218" s="18" t="s">
        <v>107</v>
      </c>
      <c r="C218" s="18" t="s">
        <v>18</v>
      </c>
      <c r="D218" s="18" t="s">
        <v>16</v>
      </c>
      <c r="E218" s="18" t="s">
        <v>318</v>
      </c>
      <c r="F218" s="19">
        <v>2000</v>
      </c>
      <c r="G218" s="19">
        <v>2000</v>
      </c>
      <c r="H218" s="19">
        <v>0</v>
      </c>
      <c r="I218" s="19">
        <v>2000</v>
      </c>
      <c r="J218" s="19">
        <v>2000</v>
      </c>
      <c r="K218" s="19">
        <v>0</v>
      </c>
      <c r="L218" t="str">
        <f>VLOOKUP(E218,PFI!A:B,2,0)</f>
        <v>recherche</v>
      </c>
    </row>
    <row r="219" spans="1:12" hidden="1">
      <c r="A219" s="18" t="s">
        <v>42</v>
      </c>
      <c r="B219" s="18" t="s">
        <v>107</v>
      </c>
      <c r="C219" s="18" t="s">
        <v>18</v>
      </c>
      <c r="D219" s="18" t="s">
        <v>16</v>
      </c>
      <c r="E219" s="18" t="s">
        <v>904</v>
      </c>
      <c r="F219" s="19">
        <v>20640</v>
      </c>
      <c r="G219" s="19">
        <v>20640</v>
      </c>
      <c r="H219" s="19">
        <v>0</v>
      </c>
      <c r="I219" s="19">
        <v>20640</v>
      </c>
      <c r="J219" s="19">
        <v>20640</v>
      </c>
      <c r="K219" s="19">
        <v>0</v>
      </c>
      <c r="L219" t="str">
        <f>VLOOKUP(E219,PFI!A:B,2,0)</f>
        <v>recherche</v>
      </c>
    </row>
    <row r="220" spans="1:12" hidden="1">
      <c r="A220" s="18" t="s">
        <v>42</v>
      </c>
      <c r="B220" s="18" t="s">
        <v>107</v>
      </c>
      <c r="C220" s="18" t="s">
        <v>18</v>
      </c>
      <c r="D220" s="18" t="s">
        <v>16</v>
      </c>
      <c r="E220" s="18" t="s">
        <v>905</v>
      </c>
      <c r="F220" s="19">
        <v>40000</v>
      </c>
      <c r="G220" s="19">
        <v>40000</v>
      </c>
      <c r="H220" s="19">
        <v>0</v>
      </c>
      <c r="I220" s="19">
        <v>40000</v>
      </c>
      <c r="J220" s="19">
        <v>40000</v>
      </c>
      <c r="K220" s="19">
        <v>0</v>
      </c>
      <c r="L220" t="str">
        <f>VLOOKUP(E220,PFI!A:B,2,0)</f>
        <v>recherche</v>
      </c>
    </row>
    <row r="221" spans="1:12" hidden="1">
      <c r="A221" s="18" t="s">
        <v>42</v>
      </c>
      <c r="B221" s="18" t="s">
        <v>107</v>
      </c>
      <c r="C221" s="18" t="s">
        <v>18</v>
      </c>
      <c r="D221" s="18" t="s">
        <v>16</v>
      </c>
      <c r="E221" s="18" t="s">
        <v>906</v>
      </c>
      <c r="F221" s="19">
        <v>7000</v>
      </c>
      <c r="G221" s="19">
        <v>7000</v>
      </c>
      <c r="H221" s="19">
        <v>0</v>
      </c>
      <c r="I221" s="19">
        <v>7000</v>
      </c>
      <c r="J221" s="19">
        <v>7000</v>
      </c>
      <c r="K221" s="19">
        <v>0</v>
      </c>
      <c r="L221" t="str">
        <f>VLOOKUP(E221,PFI!A:B,2,0)</f>
        <v>recherche</v>
      </c>
    </row>
    <row r="222" spans="1:12" hidden="1">
      <c r="A222" s="18" t="s">
        <v>215</v>
      </c>
      <c r="B222" s="18" t="s">
        <v>107</v>
      </c>
      <c r="C222" s="18" t="s">
        <v>18</v>
      </c>
      <c r="D222" s="18" t="s">
        <v>16</v>
      </c>
      <c r="E222" s="18" t="s">
        <v>18</v>
      </c>
      <c r="F222" s="19">
        <v>1300500</v>
      </c>
      <c r="G222" s="19">
        <v>1300500</v>
      </c>
      <c r="H222" s="19">
        <v>0</v>
      </c>
      <c r="I222" s="19">
        <v>0</v>
      </c>
      <c r="J222" s="19">
        <v>0</v>
      </c>
      <c r="K222" s="19">
        <v>0</v>
      </c>
      <c r="L222" t="e">
        <f>VLOOKUP(E222,PFI!A:B,2,0)</f>
        <v>#N/A</v>
      </c>
    </row>
    <row r="223" spans="1:12" hidden="1">
      <c r="A223" s="18" t="s">
        <v>218</v>
      </c>
      <c r="B223" s="18" t="s">
        <v>107</v>
      </c>
      <c r="C223" s="18" t="s">
        <v>18</v>
      </c>
      <c r="D223" s="18" t="s">
        <v>13</v>
      </c>
      <c r="E223" s="18" t="s">
        <v>766</v>
      </c>
      <c r="F223" s="19">
        <v>8000</v>
      </c>
      <c r="G223" s="19">
        <v>8000</v>
      </c>
      <c r="H223" s="19">
        <v>0</v>
      </c>
      <c r="I223" s="19">
        <v>8000</v>
      </c>
      <c r="J223" s="19">
        <v>8000</v>
      </c>
      <c r="K223" s="19">
        <v>0</v>
      </c>
      <c r="L223" t="str">
        <f>VLOOKUP(E223,PFI!A:B,2,0)</f>
        <v>recherche</v>
      </c>
    </row>
    <row r="224" spans="1:12" hidden="1">
      <c r="A224" s="18" t="s">
        <v>44</v>
      </c>
      <c r="B224" s="18" t="s">
        <v>107</v>
      </c>
      <c r="C224" s="18" t="s">
        <v>18</v>
      </c>
      <c r="D224" s="18" t="s">
        <v>46</v>
      </c>
      <c r="E224" s="18" t="s">
        <v>220</v>
      </c>
      <c r="F224" s="19">
        <v>10000</v>
      </c>
      <c r="G224" s="19">
        <v>10000</v>
      </c>
      <c r="H224" s="19">
        <v>0</v>
      </c>
      <c r="I224" s="19">
        <v>10000</v>
      </c>
      <c r="J224" s="19">
        <v>10000</v>
      </c>
      <c r="K224" s="19">
        <v>0</v>
      </c>
      <c r="L224" t="str">
        <f>VLOOKUP(E224,PFI!A:B,2,0)</f>
        <v>formation</v>
      </c>
    </row>
    <row r="225" spans="1:12" hidden="1">
      <c r="A225" s="18" t="s">
        <v>44</v>
      </c>
      <c r="B225" s="18" t="s">
        <v>107</v>
      </c>
      <c r="C225" s="18" t="s">
        <v>18</v>
      </c>
      <c r="D225" s="18" t="s">
        <v>46</v>
      </c>
      <c r="E225" s="18" t="s">
        <v>18</v>
      </c>
      <c r="F225" s="19">
        <v>275648</v>
      </c>
      <c r="G225" s="19">
        <v>275648</v>
      </c>
      <c r="H225" s="19">
        <v>0</v>
      </c>
      <c r="I225" s="19">
        <v>275648</v>
      </c>
      <c r="J225" s="19">
        <v>275648</v>
      </c>
      <c r="K225" s="19">
        <v>0</v>
      </c>
      <c r="L225" t="e">
        <f>VLOOKUP(E225,PFI!A:B,2,0)</f>
        <v>#N/A</v>
      </c>
    </row>
    <row r="226" spans="1:12" hidden="1">
      <c r="A226" s="18" t="s">
        <v>1755</v>
      </c>
      <c r="B226" s="18" t="s">
        <v>107</v>
      </c>
      <c r="C226" s="18" t="s">
        <v>18</v>
      </c>
      <c r="D226" s="18" t="s">
        <v>57</v>
      </c>
      <c r="E226" s="18" t="s">
        <v>1351</v>
      </c>
      <c r="F226" s="19">
        <v>0</v>
      </c>
      <c r="G226" s="19">
        <v>0</v>
      </c>
      <c r="H226" s="19">
        <v>0</v>
      </c>
      <c r="I226" s="19">
        <v>16023</v>
      </c>
      <c r="J226" s="19">
        <v>16023</v>
      </c>
      <c r="K226" s="19">
        <v>0</v>
      </c>
      <c r="L226" t="e">
        <f>VLOOKUP(E226,PFI!A:B,2,0)</f>
        <v>#N/A</v>
      </c>
    </row>
    <row r="227" spans="1:12" hidden="1">
      <c r="A227" s="18" t="s">
        <v>1755</v>
      </c>
      <c r="B227" s="18" t="s">
        <v>107</v>
      </c>
      <c r="C227" s="18" t="s">
        <v>18</v>
      </c>
      <c r="D227" s="18" t="s">
        <v>57</v>
      </c>
      <c r="E227" s="18" t="s">
        <v>1359</v>
      </c>
      <c r="F227" s="19">
        <v>0</v>
      </c>
      <c r="G227" s="19">
        <v>0</v>
      </c>
      <c r="H227" s="19">
        <v>0</v>
      </c>
      <c r="I227" s="19">
        <v>6874</v>
      </c>
      <c r="J227" s="19">
        <v>6874</v>
      </c>
      <c r="K227" s="19">
        <v>0</v>
      </c>
      <c r="L227" t="e">
        <f>VLOOKUP(E227,PFI!A:B,2,0)</f>
        <v>#N/A</v>
      </c>
    </row>
    <row r="228" spans="1:12" hidden="1">
      <c r="A228" s="18" t="s">
        <v>1755</v>
      </c>
      <c r="B228" s="18" t="s">
        <v>107</v>
      </c>
      <c r="C228" s="18" t="s">
        <v>18</v>
      </c>
      <c r="D228" s="18" t="s">
        <v>57</v>
      </c>
      <c r="E228" s="18" t="s">
        <v>1350</v>
      </c>
      <c r="F228" s="19">
        <v>0</v>
      </c>
      <c r="G228" s="19">
        <v>0</v>
      </c>
      <c r="H228" s="19">
        <v>0</v>
      </c>
      <c r="I228" s="19">
        <v>1204</v>
      </c>
      <c r="J228" s="19">
        <v>1204</v>
      </c>
      <c r="K228" s="19">
        <v>0</v>
      </c>
      <c r="L228" t="e">
        <f>VLOOKUP(E228,PFI!A:B,2,0)</f>
        <v>#N/A</v>
      </c>
    </row>
    <row r="229" spans="1:12" hidden="1">
      <c r="A229" s="18" t="s">
        <v>1755</v>
      </c>
      <c r="B229" s="18" t="s">
        <v>107</v>
      </c>
      <c r="C229" s="18" t="s">
        <v>18</v>
      </c>
      <c r="D229" s="18" t="s">
        <v>57</v>
      </c>
      <c r="E229" s="18" t="s">
        <v>1380</v>
      </c>
      <c r="F229" s="19">
        <v>0</v>
      </c>
      <c r="G229" s="19">
        <v>0</v>
      </c>
      <c r="H229" s="19">
        <v>0</v>
      </c>
      <c r="I229" s="19">
        <v>2064</v>
      </c>
      <c r="J229" s="19">
        <v>2064</v>
      </c>
      <c r="K229" s="19">
        <v>0</v>
      </c>
      <c r="L229" t="e">
        <f>VLOOKUP(E229,PFI!A:B,2,0)</f>
        <v>#N/A</v>
      </c>
    </row>
    <row r="230" spans="1:12" hidden="1">
      <c r="A230" s="18" t="s">
        <v>1755</v>
      </c>
      <c r="B230" s="18" t="s">
        <v>107</v>
      </c>
      <c r="C230" s="18" t="s">
        <v>18</v>
      </c>
      <c r="D230" s="18" t="s">
        <v>57</v>
      </c>
      <c r="E230" s="18" t="s">
        <v>1381</v>
      </c>
      <c r="F230" s="19">
        <v>0</v>
      </c>
      <c r="G230" s="19">
        <v>0</v>
      </c>
      <c r="H230" s="19">
        <v>0</v>
      </c>
      <c r="I230" s="19">
        <v>688</v>
      </c>
      <c r="J230" s="19">
        <v>688</v>
      </c>
      <c r="K230" s="19">
        <v>0</v>
      </c>
      <c r="L230" t="e">
        <f>VLOOKUP(E230,PFI!A:B,2,0)</f>
        <v>#N/A</v>
      </c>
    </row>
    <row r="231" spans="1:12" hidden="1">
      <c r="A231" s="18" t="s">
        <v>1755</v>
      </c>
      <c r="B231" s="18" t="s">
        <v>107</v>
      </c>
      <c r="C231" s="18" t="s">
        <v>18</v>
      </c>
      <c r="D231" s="18" t="s">
        <v>57</v>
      </c>
      <c r="E231" s="18" t="s">
        <v>1365</v>
      </c>
      <c r="F231" s="19">
        <v>0</v>
      </c>
      <c r="G231" s="19">
        <v>0</v>
      </c>
      <c r="H231" s="19">
        <v>0</v>
      </c>
      <c r="I231" s="19">
        <v>3010</v>
      </c>
      <c r="J231" s="19">
        <v>3010</v>
      </c>
      <c r="K231" s="19">
        <v>0</v>
      </c>
      <c r="L231" t="e">
        <f>VLOOKUP(E231,PFI!A:B,2,0)</f>
        <v>#N/A</v>
      </c>
    </row>
    <row r="232" spans="1:12" hidden="1">
      <c r="A232" s="18" t="s">
        <v>1755</v>
      </c>
      <c r="B232" s="18" t="s">
        <v>107</v>
      </c>
      <c r="C232" s="18" t="s">
        <v>18</v>
      </c>
      <c r="D232" s="18" t="s">
        <v>57</v>
      </c>
      <c r="E232" s="18" t="s">
        <v>1406</v>
      </c>
      <c r="F232" s="19">
        <v>0</v>
      </c>
      <c r="G232" s="19">
        <v>0</v>
      </c>
      <c r="H232" s="19">
        <v>0</v>
      </c>
      <c r="I232" s="19">
        <v>1548</v>
      </c>
      <c r="J232" s="19">
        <v>1548</v>
      </c>
      <c r="K232" s="19">
        <v>0</v>
      </c>
      <c r="L232" t="e">
        <f>VLOOKUP(E232,PFI!A:B,2,0)</f>
        <v>#N/A</v>
      </c>
    </row>
    <row r="233" spans="1:12" hidden="1">
      <c r="A233" s="18" t="s">
        <v>1755</v>
      </c>
      <c r="B233" s="18" t="s">
        <v>107</v>
      </c>
      <c r="C233" s="18" t="s">
        <v>18</v>
      </c>
      <c r="D233" s="18" t="s">
        <v>57</v>
      </c>
      <c r="E233" s="18" t="s">
        <v>1356</v>
      </c>
      <c r="F233" s="19">
        <v>0</v>
      </c>
      <c r="G233" s="19">
        <v>0</v>
      </c>
      <c r="H233" s="19">
        <v>0</v>
      </c>
      <c r="I233" s="19">
        <v>10193</v>
      </c>
      <c r="J233" s="19">
        <v>10193</v>
      </c>
      <c r="K233" s="19">
        <v>0</v>
      </c>
      <c r="L233" t="e">
        <f>VLOOKUP(E233,PFI!A:B,2,0)</f>
        <v>#N/A</v>
      </c>
    </row>
    <row r="234" spans="1:12" hidden="1">
      <c r="A234" s="18" t="s">
        <v>1755</v>
      </c>
      <c r="B234" s="18" t="s">
        <v>107</v>
      </c>
      <c r="C234" s="18" t="s">
        <v>18</v>
      </c>
      <c r="D234" s="18" t="s">
        <v>57</v>
      </c>
      <c r="E234" s="18" t="s">
        <v>1407</v>
      </c>
      <c r="F234" s="19">
        <v>0</v>
      </c>
      <c r="G234" s="19">
        <v>0</v>
      </c>
      <c r="H234" s="19">
        <v>0</v>
      </c>
      <c r="I234" s="19">
        <v>155</v>
      </c>
      <c r="J234" s="19">
        <v>155</v>
      </c>
      <c r="K234" s="19">
        <v>0</v>
      </c>
      <c r="L234" t="e">
        <f>VLOOKUP(E234,PFI!A:B,2,0)</f>
        <v>#N/A</v>
      </c>
    </row>
    <row r="235" spans="1:12" hidden="1">
      <c r="A235" s="18" t="s">
        <v>1755</v>
      </c>
      <c r="B235" s="18" t="s">
        <v>107</v>
      </c>
      <c r="C235" s="18" t="s">
        <v>18</v>
      </c>
      <c r="D235" s="18" t="s">
        <v>57</v>
      </c>
      <c r="E235" s="18" t="s">
        <v>1370</v>
      </c>
      <c r="F235" s="19">
        <v>0</v>
      </c>
      <c r="G235" s="19">
        <v>0</v>
      </c>
      <c r="H235" s="19">
        <v>0</v>
      </c>
      <c r="I235" s="19">
        <v>14238</v>
      </c>
      <c r="J235" s="19">
        <v>14238</v>
      </c>
      <c r="K235" s="19">
        <v>0</v>
      </c>
      <c r="L235" t="e">
        <f>VLOOKUP(E235,PFI!A:B,2,0)</f>
        <v>#N/A</v>
      </c>
    </row>
    <row r="236" spans="1:12" hidden="1">
      <c r="A236" s="18" t="s">
        <v>1755</v>
      </c>
      <c r="B236" s="18" t="s">
        <v>107</v>
      </c>
      <c r="C236" s="18" t="s">
        <v>18</v>
      </c>
      <c r="D236" s="18" t="s">
        <v>57</v>
      </c>
      <c r="E236" s="18" t="s">
        <v>1374</v>
      </c>
      <c r="F236" s="19">
        <v>0</v>
      </c>
      <c r="G236" s="19">
        <v>0</v>
      </c>
      <c r="H236" s="19">
        <v>0</v>
      </c>
      <c r="I236" s="19">
        <v>4069</v>
      </c>
      <c r="J236" s="19">
        <v>4069</v>
      </c>
      <c r="K236" s="19">
        <v>0</v>
      </c>
      <c r="L236" t="e">
        <f>VLOOKUP(E236,PFI!A:B,2,0)</f>
        <v>#N/A</v>
      </c>
    </row>
    <row r="237" spans="1:12" hidden="1">
      <c r="A237" s="18" t="s">
        <v>1755</v>
      </c>
      <c r="B237" s="18" t="s">
        <v>107</v>
      </c>
      <c r="C237" s="18" t="s">
        <v>18</v>
      </c>
      <c r="D237" s="18" t="s">
        <v>57</v>
      </c>
      <c r="E237" s="18" t="s">
        <v>1375</v>
      </c>
      <c r="F237" s="19">
        <v>0</v>
      </c>
      <c r="G237" s="19">
        <v>0</v>
      </c>
      <c r="H237" s="19">
        <v>0</v>
      </c>
      <c r="I237" s="19">
        <v>808</v>
      </c>
      <c r="J237" s="19">
        <v>808</v>
      </c>
      <c r="K237" s="19">
        <v>0</v>
      </c>
      <c r="L237" t="e">
        <f>VLOOKUP(E237,PFI!A:B,2,0)</f>
        <v>#N/A</v>
      </c>
    </row>
    <row r="238" spans="1:12" hidden="1">
      <c r="A238" s="18" t="s">
        <v>1755</v>
      </c>
      <c r="B238" s="18" t="s">
        <v>107</v>
      </c>
      <c r="C238" s="18" t="s">
        <v>18</v>
      </c>
      <c r="D238" s="18" t="s">
        <v>57</v>
      </c>
      <c r="E238" s="18" t="s">
        <v>1398</v>
      </c>
      <c r="F238" s="19">
        <v>0</v>
      </c>
      <c r="G238" s="19">
        <v>0</v>
      </c>
      <c r="H238" s="19">
        <v>0</v>
      </c>
      <c r="I238" s="19">
        <v>4500</v>
      </c>
      <c r="J238" s="19">
        <v>4500</v>
      </c>
      <c r="K238" s="19">
        <v>0</v>
      </c>
      <c r="L238" t="e">
        <f>VLOOKUP(E238,PFI!A:B,2,0)</f>
        <v>#N/A</v>
      </c>
    </row>
    <row r="239" spans="1:12" hidden="1">
      <c r="A239" s="18" t="s">
        <v>1755</v>
      </c>
      <c r="B239" s="18" t="s">
        <v>107</v>
      </c>
      <c r="C239" s="18" t="s">
        <v>18</v>
      </c>
      <c r="D239" s="18" t="s">
        <v>57</v>
      </c>
      <c r="E239" s="18" t="s">
        <v>1408</v>
      </c>
      <c r="F239" s="19">
        <v>0</v>
      </c>
      <c r="G239" s="19">
        <v>0</v>
      </c>
      <c r="H239" s="19">
        <v>0</v>
      </c>
      <c r="I239" s="19">
        <v>335</v>
      </c>
      <c r="J239" s="19">
        <v>335</v>
      </c>
      <c r="K239" s="19">
        <v>0</v>
      </c>
      <c r="L239" t="e">
        <f>VLOOKUP(E239,PFI!A:B,2,0)</f>
        <v>#N/A</v>
      </c>
    </row>
    <row r="240" spans="1:12" hidden="1">
      <c r="A240" s="18" t="s">
        <v>1755</v>
      </c>
      <c r="B240" s="18" t="s">
        <v>107</v>
      </c>
      <c r="C240" s="18" t="s">
        <v>18</v>
      </c>
      <c r="D240" s="18" t="s">
        <v>57</v>
      </c>
      <c r="E240" s="18" t="s">
        <v>1409</v>
      </c>
      <c r="F240" s="19">
        <v>0</v>
      </c>
      <c r="G240" s="19">
        <v>0</v>
      </c>
      <c r="H240" s="19">
        <v>0</v>
      </c>
      <c r="I240" s="19">
        <v>3182</v>
      </c>
      <c r="J240" s="19">
        <v>3182</v>
      </c>
      <c r="K240" s="19">
        <v>0</v>
      </c>
      <c r="L240" t="e">
        <f>VLOOKUP(E240,PFI!A:B,2,0)</f>
        <v>#N/A</v>
      </c>
    </row>
    <row r="241" spans="1:12" hidden="1">
      <c r="A241" s="18" t="s">
        <v>1755</v>
      </c>
      <c r="B241" s="18" t="s">
        <v>107</v>
      </c>
      <c r="C241" s="18" t="s">
        <v>18</v>
      </c>
      <c r="D241" s="18" t="s">
        <v>57</v>
      </c>
      <c r="E241" s="18" t="s">
        <v>18</v>
      </c>
      <c r="F241" s="19">
        <v>0</v>
      </c>
      <c r="G241" s="19">
        <v>0</v>
      </c>
      <c r="H241" s="19">
        <v>0</v>
      </c>
      <c r="I241" s="19">
        <v>2512647</v>
      </c>
      <c r="J241" s="19">
        <v>2512647</v>
      </c>
      <c r="K241" s="19">
        <v>0</v>
      </c>
      <c r="L241" t="e">
        <f>VLOOKUP(E241,PFI!A:B,2,0)</f>
        <v>#N/A</v>
      </c>
    </row>
    <row r="242" spans="1:12" hidden="1">
      <c r="A242" s="18" t="s">
        <v>1755</v>
      </c>
      <c r="B242" s="18" t="s">
        <v>107</v>
      </c>
      <c r="C242" s="18" t="s">
        <v>18</v>
      </c>
      <c r="D242" s="18" t="s">
        <v>46</v>
      </c>
      <c r="E242" s="18" t="s">
        <v>1420</v>
      </c>
      <c r="F242" s="19">
        <v>0</v>
      </c>
      <c r="G242" s="19">
        <v>0</v>
      </c>
      <c r="H242" s="19">
        <v>0</v>
      </c>
      <c r="I242" s="19">
        <v>6020</v>
      </c>
      <c r="J242" s="19">
        <v>6020</v>
      </c>
      <c r="K242" s="19">
        <v>0</v>
      </c>
      <c r="L242" t="e">
        <f>VLOOKUP(E242,PFI!A:B,2,0)</f>
        <v>#N/A</v>
      </c>
    </row>
    <row r="243" spans="1:12" hidden="1">
      <c r="A243" s="18" t="s">
        <v>1755</v>
      </c>
      <c r="B243" s="18" t="s">
        <v>107</v>
      </c>
      <c r="C243" s="18" t="s">
        <v>18</v>
      </c>
      <c r="D243" s="18" t="s">
        <v>46</v>
      </c>
      <c r="E243" s="18" t="s">
        <v>1360</v>
      </c>
      <c r="F243" s="19">
        <v>0</v>
      </c>
      <c r="G243" s="19">
        <v>0</v>
      </c>
      <c r="H243" s="19">
        <v>0</v>
      </c>
      <c r="I243" s="19">
        <v>21672</v>
      </c>
      <c r="J243" s="19">
        <v>21672</v>
      </c>
      <c r="K243" s="19">
        <v>0</v>
      </c>
      <c r="L243" t="e">
        <f>VLOOKUP(E243,PFI!A:B,2,0)</f>
        <v>#N/A</v>
      </c>
    </row>
    <row r="244" spans="1:12" hidden="1">
      <c r="A244" s="18" t="s">
        <v>1755</v>
      </c>
      <c r="B244" s="18" t="s">
        <v>107</v>
      </c>
      <c r="C244" s="18" t="s">
        <v>18</v>
      </c>
      <c r="D244" s="18" t="s">
        <v>46</v>
      </c>
      <c r="E244" s="18" t="s">
        <v>1352</v>
      </c>
      <c r="F244" s="19">
        <v>0</v>
      </c>
      <c r="G244" s="19">
        <v>0</v>
      </c>
      <c r="H244" s="19">
        <v>0</v>
      </c>
      <c r="I244" s="19">
        <v>1097</v>
      </c>
      <c r="J244" s="19">
        <v>1097</v>
      </c>
      <c r="K244" s="19">
        <v>0</v>
      </c>
      <c r="L244" t="e">
        <f>VLOOKUP(E244,PFI!A:B,2,0)</f>
        <v>#N/A</v>
      </c>
    </row>
    <row r="245" spans="1:12" hidden="1">
      <c r="A245" s="18" t="s">
        <v>1755</v>
      </c>
      <c r="B245" s="18" t="s">
        <v>107</v>
      </c>
      <c r="C245" s="18" t="s">
        <v>18</v>
      </c>
      <c r="D245" s="18" t="s">
        <v>46</v>
      </c>
      <c r="E245" s="18" t="s">
        <v>1353</v>
      </c>
      <c r="F245" s="19">
        <v>0</v>
      </c>
      <c r="G245" s="19">
        <v>0</v>
      </c>
      <c r="H245" s="19">
        <v>0</v>
      </c>
      <c r="I245" s="19">
        <v>13158</v>
      </c>
      <c r="J245" s="19">
        <v>13158</v>
      </c>
      <c r="K245" s="19">
        <v>0</v>
      </c>
      <c r="L245" t="e">
        <f>VLOOKUP(E245,PFI!A:B,2,0)</f>
        <v>#N/A</v>
      </c>
    </row>
    <row r="246" spans="1:12" hidden="1">
      <c r="A246" s="18" t="s">
        <v>1755</v>
      </c>
      <c r="B246" s="18" t="s">
        <v>107</v>
      </c>
      <c r="C246" s="18" t="s">
        <v>18</v>
      </c>
      <c r="D246" s="18" t="s">
        <v>46</v>
      </c>
      <c r="E246" s="18" t="s">
        <v>1379</v>
      </c>
      <c r="F246" s="19">
        <v>0</v>
      </c>
      <c r="G246" s="19">
        <v>0</v>
      </c>
      <c r="H246" s="19">
        <v>0</v>
      </c>
      <c r="I246" s="19">
        <v>4128</v>
      </c>
      <c r="J246" s="19">
        <v>4128</v>
      </c>
      <c r="K246" s="19">
        <v>0</v>
      </c>
      <c r="L246" t="e">
        <f>VLOOKUP(E246,PFI!A:B,2,0)</f>
        <v>#N/A</v>
      </c>
    </row>
    <row r="247" spans="1:12" hidden="1">
      <c r="A247" s="18" t="s">
        <v>1755</v>
      </c>
      <c r="B247" s="18" t="s">
        <v>107</v>
      </c>
      <c r="C247" s="18" t="s">
        <v>18</v>
      </c>
      <c r="D247" s="18" t="s">
        <v>46</v>
      </c>
      <c r="E247" s="18" t="s">
        <v>1361</v>
      </c>
      <c r="F247" s="19">
        <v>0</v>
      </c>
      <c r="G247" s="19">
        <v>0</v>
      </c>
      <c r="H247" s="19">
        <v>0</v>
      </c>
      <c r="I247" s="19">
        <v>10535</v>
      </c>
      <c r="J247" s="19">
        <v>10535</v>
      </c>
      <c r="K247" s="19">
        <v>0</v>
      </c>
      <c r="L247" t="e">
        <f>VLOOKUP(E247,PFI!A:B,2,0)</f>
        <v>#N/A</v>
      </c>
    </row>
    <row r="248" spans="1:12" hidden="1">
      <c r="A248" s="18" t="s">
        <v>1755</v>
      </c>
      <c r="B248" s="18" t="s">
        <v>107</v>
      </c>
      <c r="C248" s="18" t="s">
        <v>18</v>
      </c>
      <c r="D248" s="18" t="s">
        <v>46</v>
      </c>
      <c r="E248" s="18" t="s">
        <v>1419</v>
      </c>
      <c r="F248" s="19">
        <v>0</v>
      </c>
      <c r="G248" s="19">
        <v>0</v>
      </c>
      <c r="H248" s="19">
        <v>0</v>
      </c>
      <c r="I248" s="19">
        <v>22659</v>
      </c>
      <c r="J248" s="19">
        <v>22659</v>
      </c>
      <c r="K248" s="19">
        <v>0</v>
      </c>
      <c r="L248" t="e">
        <f>VLOOKUP(E248,PFI!A:B,2,0)</f>
        <v>#N/A</v>
      </c>
    </row>
    <row r="249" spans="1:12" hidden="1">
      <c r="A249" s="18" t="s">
        <v>1755</v>
      </c>
      <c r="B249" s="18" t="s">
        <v>107</v>
      </c>
      <c r="C249" s="18" t="s">
        <v>18</v>
      </c>
      <c r="D249" s="18" t="s">
        <v>46</v>
      </c>
      <c r="E249" s="18" t="s">
        <v>1362</v>
      </c>
      <c r="F249" s="19">
        <v>0</v>
      </c>
      <c r="G249" s="19">
        <v>0</v>
      </c>
      <c r="H249" s="19">
        <v>0</v>
      </c>
      <c r="I249" s="19">
        <v>5418</v>
      </c>
      <c r="J249" s="19">
        <v>5418</v>
      </c>
      <c r="K249" s="19">
        <v>0</v>
      </c>
      <c r="L249" t="e">
        <f>VLOOKUP(E249,PFI!A:B,2,0)</f>
        <v>#N/A</v>
      </c>
    </row>
    <row r="250" spans="1:12" hidden="1">
      <c r="A250" s="18" t="s">
        <v>1755</v>
      </c>
      <c r="B250" s="18" t="s">
        <v>107</v>
      </c>
      <c r="C250" s="18" t="s">
        <v>18</v>
      </c>
      <c r="D250" s="18" t="s">
        <v>46</v>
      </c>
      <c r="E250" s="18" t="s">
        <v>1364</v>
      </c>
      <c r="F250" s="19">
        <v>0</v>
      </c>
      <c r="G250" s="19">
        <v>0</v>
      </c>
      <c r="H250" s="19">
        <v>0</v>
      </c>
      <c r="I250" s="19">
        <v>19405</v>
      </c>
      <c r="J250" s="19">
        <v>19405</v>
      </c>
      <c r="K250" s="19">
        <v>0</v>
      </c>
      <c r="L250" t="e">
        <f>VLOOKUP(E250,PFI!A:B,2,0)</f>
        <v>#N/A</v>
      </c>
    </row>
    <row r="251" spans="1:12" hidden="1">
      <c r="A251" s="18" t="s">
        <v>1755</v>
      </c>
      <c r="B251" s="18" t="s">
        <v>107</v>
      </c>
      <c r="C251" s="18" t="s">
        <v>18</v>
      </c>
      <c r="D251" s="18" t="s">
        <v>46</v>
      </c>
      <c r="E251" s="18" t="s">
        <v>1354</v>
      </c>
      <c r="F251" s="19">
        <v>0</v>
      </c>
      <c r="G251" s="19">
        <v>0</v>
      </c>
      <c r="H251" s="19">
        <v>0</v>
      </c>
      <c r="I251" s="19">
        <v>1096</v>
      </c>
      <c r="J251" s="19">
        <v>1096</v>
      </c>
      <c r="K251" s="19">
        <v>0</v>
      </c>
      <c r="L251" t="e">
        <f>VLOOKUP(E251,PFI!A:B,2,0)</f>
        <v>#N/A</v>
      </c>
    </row>
    <row r="252" spans="1:12" hidden="1">
      <c r="A252" s="18" t="s">
        <v>1755</v>
      </c>
      <c r="B252" s="18" t="s">
        <v>107</v>
      </c>
      <c r="C252" s="18" t="s">
        <v>18</v>
      </c>
      <c r="D252" s="18" t="s">
        <v>46</v>
      </c>
      <c r="E252" s="18" t="s">
        <v>1355</v>
      </c>
      <c r="F252" s="19">
        <v>0</v>
      </c>
      <c r="G252" s="19">
        <v>0</v>
      </c>
      <c r="H252" s="19">
        <v>0</v>
      </c>
      <c r="I252" s="19">
        <v>366</v>
      </c>
      <c r="J252" s="19">
        <v>366</v>
      </c>
      <c r="K252" s="19">
        <v>0</v>
      </c>
      <c r="L252" t="e">
        <f>VLOOKUP(E252,PFI!A:B,2,0)</f>
        <v>#N/A</v>
      </c>
    </row>
    <row r="253" spans="1:12" hidden="1">
      <c r="A253" s="18" t="s">
        <v>1755</v>
      </c>
      <c r="B253" s="18" t="s">
        <v>107</v>
      </c>
      <c r="C253" s="18" t="s">
        <v>18</v>
      </c>
      <c r="D253" s="18" t="s">
        <v>46</v>
      </c>
      <c r="E253" s="18" t="s">
        <v>1366</v>
      </c>
      <c r="F253" s="19">
        <v>0</v>
      </c>
      <c r="G253" s="19">
        <v>0</v>
      </c>
      <c r="H253" s="19">
        <v>0</v>
      </c>
      <c r="I253" s="19">
        <v>3612</v>
      </c>
      <c r="J253" s="19">
        <v>3612</v>
      </c>
      <c r="K253" s="19">
        <v>0</v>
      </c>
      <c r="L253" t="e">
        <f>VLOOKUP(E253,PFI!A:B,2,0)</f>
        <v>#N/A</v>
      </c>
    </row>
    <row r="254" spans="1:12" hidden="1">
      <c r="A254" s="18" t="s">
        <v>1755</v>
      </c>
      <c r="B254" s="18" t="s">
        <v>107</v>
      </c>
      <c r="C254" s="18" t="s">
        <v>18</v>
      </c>
      <c r="D254" s="18" t="s">
        <v>46</v>
      </c>
      <c r="E254" s="18" t="s">
        <v>1367</v>
      </c>
      <c r="F254" s="19">
        <v>0</v>
      </c>
      <c r="G254" s="19">
        <v>0</v>
      </c>
      <c r="H254" s="19">
        <v>0</v>
      </c>
      <c r="I254" s="19">
        <v>56588</v>
      </c>
      <c r="J254" s="19">
        <v>56588</v>
      </c>
      <c r="K254" s="19">
        <v>0</v>
      </c>
      <c r="L254" t="e">
        <f>VLOOKUP(E254,PFI!A:B,2,0)</f>
        <v>#N/A</v>
      </c>
    </row>
    <row r="255" spans="1:12" hidden="1">
      <c r="A255" s="18" t="s">
        <v>1755</v>
      </c>
      <c r="B255" s="18" t="s">
        <v>107</v>
      </c>
      <c r="C255" s="18" t="s">
        <v>18</v>
      </c>
      <c r="D255" s="18" t="s">
        <v>46</v>
      </c>
      <c r="E255" s="18" t="s">
        <v>1368</v>
      </c>
      <c r="F255" s="19">
        <v>0</v>
      </c>
      <c r="G255" s="19">
        <v>0</v>
      </c>
      <c r="H255" s="19">
        <v>0</v>
      </c>
      <c r="I255" s="19">
        <v>23177</v>
      </c>
      <c r="J255" s="19">
        <v>23177</v>
      </c>
      <c r="K255" s="19">
        <v>0</v>
      </c>
      <c r="L255" t="e">
        <f>VLOOKUP(E255,PFI!A:B,2,0)</f>
        <v>#N/A</v>
      </c>
    </row>
    <row r="256" spans="1:12" hidden="1">
      <c r="A256" s="18" t="s">
        <v>1755</v>
      </c>
      <c r="B256" s="18" t="s">
        <v>107</v>
      </c>
      <c r="C256" s="18" t="s">
        <v>18</v>
      </c>
      <c r="D256" s="18" t="s">
        <v>46</v>
      </c>
      <c r="E256" s="18" t="s">
        <v>1369</v>
      </c>
      <c r="F256" s="19">
        <v>0</v>
      </c>
      <c r="G256" s="19">
        <v>0</v>
      </c>
      <c r="H256" s="19">
        <v>0</v>
      </c>
      <c r="I256" s="19">
        <v>4214</v>
      </c>
      <c r="J256" s="19">
        <v>4214</v>
      </c>
      <c r="K256" s="19">
        <v>0</v>
      </c>
      <c r="L256" t="e">
        <f>VLOOKUP(E256,PFI!A:B,2,0)</f>
        <v>#N/A</v>
      </c>
    </row>
    <row r="257" spans="1:12" hidden="1">
      <c r="A257" s="18" t="s">
        <v>1755</v>
      </c>
      <c r="B257" s="18" t="s">
        <v>107</v>
      </c>
      <c r="C257" s="18" t="s">
        <v>18</v>
      </c>
      <c r="D257" s="18" t="s">
        <v>46</v>
      </c>
      <c r="E257" s="18" t="s">
        <v>1397</v>
      </c>
      <c r="F257" s="19">
        <v>0</v>
      </c>
      <c r="G257" s="19">
        <v>0</v>
      </c>
      <c r="H257" s="19">
        <v>0</v>
      </c>
      <c r="I257" s="19">
        <v>5160</v>
      </c>
      <c r="J257" s="19">
        <v>5160</v>
      </c>
      <c r="K257" s="19">
        <v>0</v>
      </c>
      <c r="L257" t="e">
        <f>VLOOKUP(E257,PFI!A:B,2,0)</f>
        <v>#N/A</v>
      </c>
    </row>
    <row r="258" spans="1:12" hidden="1">
      <c r="A258" s="18" t="s">
        <v>1755</v>
      </c>
      <c r="B258" s="18" t="s">
        <v>107</v>
      </c>
      <c r="C258" s="18" t="s">
        <v>18</v>
      </c>
      <c r="D258" s="18" t="s">
        <v>46</v>
      </c>
      <c r="E258" s="18" t="s">
        <v>1371</v>
      </c>
      <c r="F258" s="19">
        <v>0</v>
      </c>
      <c r="G258" s="19">
        <v>0</v>
      </c>
      <c r="H258" s="19">
        <v>0</v>
      </c>
      <c r="I258" s="19">
        <v>3612</v>
      </c>
      <c r="J258" s="19">
        <v>3612</v>
      </c>
      <c r="K258" s="19">
        <v>0</v>
      </c>
      <c r="L258" t="e">
        <f>VLOOKUP(E258,PFI!A:B,2,0)</f>
        <v>#N/A</v>
      </c>
    </row>
    <row r="259" spans="1:12" hidden="1">
      <c r="A259" s="18" t="s">
        <v>1755</v>
      </c>
      <c r="B259" s="18" t="s">
        <v>107</v>
      </c>
      <c r="C259" s="18" t="s">
        <v>18</v>
      </c>
      <c r="D259" s="18" t="s">
        <v>46</v>
      </c>
      <c r="E259" s="18" t="s">
        <v>1372</v>
      </c>
      <c r="F259" s="19">
        <v>0</v>
      </c>
      <c r="G259" s="19">
        <v>0</v>
      </c>
      <c r="H259" s="19">
        <v>0</v>
      </c>
      <c r="I259" s="19">
        <v>602</v>
      </c>
      <c r="J259" s="19">
        <v>602</v>
      </c>
      <c r="K259" s="19">
        <v>0</v>
      </c>
      <c r="L259" t="e">
        <f>VLOOKUP(E259,PFI!A:B,2,0)</f>
        <v>#N/A</v>
      </c>
    </row>
    <row r="260" spans="1:12" hidden="1">
      <c r="A260" s="18" t="s">
        <v>1755</v>
      </c>
      <c r="B260" s="18" t="s">
        <v>107</v>
      </c>
      <c r="C260" s="18" t="s">
        <v>18</v>
      </c>
      <c r="D260" s="18" t="s">
        <v>46</v>
      </c>
      <c r="E260" s="18" t="s">
        <v>1382</v>
      </c>
      <c r="F260" s="19">
        <v>0</v>
      </c>
      <c r="G260" s="19">
        <v>0</v>
      </c>
      <c r="H260" s="19">
        <v>0</v>
      </c>
      <c r="I260" s="19">
        <v>4128</v>
      </c>
      <c r="J260" s="19">
        <v>4128</v>
      </c>
      <c r="K260" s="19">
        <v>0</v>
      </c>
      <c r="L260" t="e">
        <f>VLOOKUP(E260,PFI!A:B,2,0)</f>
        <v>#N/A</v>
      </c>
    </row>
    <row r="261" spans="1:12" hidden="1">
      <c r="A261" s="18" t="s">
        <v>1755</v>
      </c>
      <c r="B261" s="18" t="s">
        <v>107</v>
      </c>
      <c r="C261" s="18" t="s">
        <v>18</v>
      </c>
      <c r="D261" s="18" t="s">
        <v>46</v>
      </c>
      <c r="E261" s="18" t="s">
        <v>1357</v>
      </c>
      <c r="F261" s="19">
        <v>0</v>
      </c>
      <c r="G261" s="19">
        <v>0</v>
      </c>
      <c r="H261" s="19">
        <v>0</v>
      </c>
      <c r="I261" s="19">
        <v>4386</v>
      </c>
      <c r="J261" s="19">
        <v>4386</v>
      </c>
      <c r="K261" s="19">
        <v>0</v>
      </c>
      <c r="L261" t="e">
        <f>VLOOKUP(E261,PFI!A:B,2,0)</f>
        <v>#N/A</v>
      </c>
    </row>
    <row r="262" spans="1:12" hidden="1">
      <c r="A262" s="18" t="s">
        <v>1755</v>
      </c>
      <c r="B262" s="18" t="s">
        <v>107</v>
      </c>
      <c r="C262" s="18" t="s">
        <v>18</v>
      </c>
      <c r="D262" s="18" t="s">
        <v>46</v>
      </c>
      <c r="E262" s="18" t="s">
        <v>1373</v>
      </c>
      <c r="F262" s="19">
        <v>0</v>
      </c>
      <c r="G262" s="19">
        <v>0</v>
      </c>
      <c r="H262" s="19">
        <v>0</v>
      </c>
      <c r="I262" s="19">
        <v>4214</v>
      </c>
      <c r="J262" s="19">
        <v>4214</v>
      </c>
      <c r="K262" s="19">
        <v>0</v>
      </c>
      <c r="L262" t="e">
        <f>VLOOKUP(E262,PFI!A:B,2,0)</f>
        <v>#N/A</v>
      </c>
    </row>
    <row r="263" spans="1:12" hidden="1">
      <c r="A263" s="18" t="s">
        <v>1755</v>
      </c>
      <c r="B263" s="18" t="s">
        <v>107</v>
      </c>
      <c r="C263" s="18" t="s">
        <v>18</v>
      </c>
      <c r="D263" s="18" t="s">
        <v>46</v>
      </c>
      <c r="E263" s="18" t="s">
        <v>1383</v>
      </c>
      <c r="F263" s="19">
        <v>0</v>
      </c>
      <c r="G263" s="19">
        <v>0</v>
      </c>
      <c r="H263" s="19">
        <v>0</v>
      </c>
      <c r="I263" s="19">
        <v>688</v>
      </c>
      <c r="J263" s="19">
        <v>688</v>
      </c>
      <c r="K263" s="19">
        <v>0</v>
      </c>
      <c r="L263" t="e">
        <f>VLOOKUP(E263,PFI!A:B,2,0)</f>
        <v>#N/A</v>
      </c>
    </row>
    <row r="264" spans="1:12" hidden="1">
      <c r="A264" s="18" t="s">
        <v>1755</v>
      </c>
      <c r="B264" s="18" t="s">
        <v>107</v>
      </c>
      <c r="C264" s="18" t="s">
        <v>18</v>
      </c>
      <c r="D264" s="18" t="s">
        <v>46</v>
      </c>
      <c r="E264" s="18" t="s">
        <v>1396</v>
      </c>
      <c r="F264" s="19">
        <v>0</v>
      </c>
      <c r="G264" s="19">
        <v>0</v>
      </c>
      <c r="H264" s="19">
        <v>0</v>
      </c>
      <c r="I264" s="19">
        <v>1720</v>
      </c>
      <c r="J264" s="19">
        <v>1720</v>
      </c>
      <c r="K264" s="19">
        <v>0</v>
      </c>
      <c r="L264" t="e">
        <f>VLOOKUP(E264,PFI!A:B,2,0)</f>
        <v>#N/A</v>
      </c>
    </row>
    <row r="265" spans="1:12" hidden="1">
      <c r="A265" s="18" t="s">
        <v>1755</v>
      </c>
      <c r="B265" s="18" t="s">
        <v>107</v>
      </c>
      <c r="C265" s="18" t="s">
        <v>18</v>
      </c>
      <c r="D265" s="18" t="s">
        <v>46</v>
      </c>
      <c r="E265" s="18" t="s">
        <v>1376</v>
      </c>
      <c r="F265" s="19">
        <v>0</v>
      </c>
      <c r="G265" s="19">
        <v>0</v>
      </c>
      <c r="H265" s="19">
        <v>0</v>
      </c>
      <c r="I265" s="19">
        <v>8428</v>
      </c>
      <c r="J265" s="19">
        <v>8428</v>
      </c>
      <c r="K265" s="19">
        <v>0</v>
      </c>
      <c r="L265" t="e">
        <f>VLOOKUP(E265,PFI!A:B,2,0)</f>
        <v>#N/A</v>
      </c>
    </row>
    <row r="266" spans="1:12" hidden="1">
      <c r="A266" s="18" t="s">
        <v>1755</v>
      </c>
      <c r="B266" s="18" t="s">
        <v>107</v>
      </c>
      <c r="C266" s="18" t="s">
        <v>18</v>
      </c>
      <c r="D266" s="18" t="s">
        <v>46</v>
      </c>
      <c r="E266" s="18" t="s">
        <v>1377</v>
      </c>
      <c r="F266" s="19">
        <v>0</v>
      </c>
      <c r="G266" s="19">
        <v>0</v>
      </c>
      <c r="H266" s="19">
        <v>0</v>
      </c>
      <c r="I266" s="19">
        <v>2107</v>
      </c>
      <c r="J266" s="19">
        <v>2107</v>
      </c>
      <c r="K266" s="19">
        <v>0</v>
      </c>
      <c r="L266" t="e">
        <f>VLOOKUP(E266,PFI!A:B,2,0)</f>
        <v>#N/A</v>
      </c>
    </row>
    <row r="267" spans="1:12" hidden="1">
      <c r="A267" s="18" t="s">
        <v>1755</v>
      </c>
      <c r="B267" s="18" t="s">
        <v>107</v>
      </c>
      <c r="C267" s="18" t="s">
        <v>18</v>
      </c>
      <c r="D267" s="18" t="s">
        <v>46</v>
      </c>
      <c r="E267" s="18" t="s">
        <v>18</v>
      </c>
      <c r="F267" s="19">
        <v>0</v>
      </c>
      <c r="G267" s="19">
        <v>0</v>
      </c>
      <c r="H267" s="19">
        <v>0</v>
      </c>
      <c r="I267" s="19">
        <v>3582301</v>
      </c>
      <c r="J267" s="19">
        <v>3582301</v>
      </c>
      <c r="K267" s="19">
        <v>0</v>
      </c>
      <c r="L267" t="e">
        <f>VLOOKUP(E267,PFI!A:B,2,0)</f>
        <v>#N/A</v>
      </c>
    </row>
    <row r="268" spans="1:12" hidden="1">
      <c r="A268" s="18" t="s">
        <v>1755</v>
      </c>
      <c r="B268" s="18" t="s">
        <v>107</v>
      </c>
      <c r="C268" s="18" t="s">
        <v>18</v>
      </c>
      <c r="D268" s="18" t="s">
        <v>34</v>
      </c>
      <c r="E268" s="18" t="s">
        <v>18</v>
      </c>
      <c r="F268" s="19">
        <v>0</v>
      </c>
      <c r="G268" s="19">
        <v>0</v>
      </c>
      <c r="H268" s="19">
        <v>0</v>
      </c>
      <c r="I268" s="19">
        <v>1559010</v>
      </c>
      <c r="J268" s="19">
        <v>1559010</v>
      </c>
      <c r="K268" s="19">
        <v>0</v>
      </c>
      <c r="L268" t="e">
        <f>VLOOKUP(E268,PFI!A:B,2,0)</f>
        <v>#N/A</v>
      </c>
    </row>
    <row r="269" spans="1:12" hidden="1">
      <c r="A269" s="18" t="s">
        <v>1755</v>
      </c>
      <c r="B269" s="18" t="s">
        <v>107</v>
      </c>
      <c r="C269" s="18" t="s">
        <v>18</v>
      </c>
      <c r="D269" s="18" t="s">
        <v>31</v>
      </c>
      <c r="E269" s="18" t="s">
        <v>18</v>
      </c>
      <c r="F269" s="19">
        <v>0</v>
      </c>
      <c r="G269" s="19">
        <v>0</v>
      </c>
      <c r="H269" s="19">
        <v>0</v>
      </c>
      <c r="I269" s="19">
        <v>244000</v>
      </c>
      <c r="J269" s="19">
        <v>244000</v>
      </c>
      <c r="K269" s="19">
        <v>0</v>
      </c>
      <c r="L269" t="e">
        <f>VLOOKUP(E269,PFI!A:B,2,0)</f>
        <v>#N/A</v>
      </c>
    </row>
    <row r="270" spans="1:12" hidden="1">
      <c r="A270" s="18" t="s">
        <v>1755</v>
      </c>
      <c r="B270" s="18" t="s">
        <v>107</v>
      </c>
      <c r="C270" s="18" t="s">
        <v>18</v>
      </c>
      <c r="D270" s="18" t="s">
        <v>27</v>
      </c>
      <c r="E270" s="18" t="s">
        <v>18</v>
      </c>
      <c r="F270" s="19">
        <v>0</v>
      </c>
      <c r="G270" s="19">
        <v>0</v>
      </c>
      <c r="H270" s="19">
        <v>0</v>
      </c>
      <c r="I270" s="19">
        <v>35000</v>
      </c>
      <c r="J270" s="19">
        <v>35000</v>
      </c>
      <c r="K270" s="19">
        <v>0</v>
      </c>
      <c r="L270" t="e">
        <f>VLOOKUP(E270,PFI!A:B,2,0)</f>
        <v>#N/A</v>
      </c>
    </row>
    <row r="271" spans="1:12" hidden="1">
      <c r="A271" s="18" t="s">
        <v>1755</v>
      </c>
      <c r="B271" s="18" t="s">
        <v>107</v>
      </c>
      <c r="C271" s="18" t="s">
        <v>18</v>
      </c>
      <c r="D271" s="18" t="s">
        <v>16</v>
      </c>
      <c r="E271" s="18" t="s">
        <v>18</v>
      </c>
      <c r="F271" s="19">
        <v>0</v>
      </c>
      <c r="G271" s="19">
        <v>0</v>
      </c>
      <c r="H271" s="19">
        <v>0</v>
      </c>
      <c r="I271" s="19">
        <v>5403015</v>
      </c>
      <c r="J271" s="19">
        <v>5403015</v>
      </c>
      <c r="K271" s="19">
        <v>0</v>
      </c>
      <c r="L271" t="e">
        <f>VLOOKUP(E271,PFI!A:B,2,0)</f>
        <v>#N/A</v>
      </c>
    </row>
    <row r="272" spans="1:12" hidden="1">
      <c r="A272" s="18" t="s">
        <v>1755</v>
      </c>
      <c r="B272" s="18" t="s">
        <v>107</v>
      </c>
      <c r="C272" s="18" t="s">
        <v>18</v>
      </c>
      <c r="D272" s="18" t="s">
        <v>19</v>
      </c>
      <c r="E272" s="18" t="s">
        <v>18</v>
      </c>
      <c r="F272" s="19">
        <v>0</v>
      </c>
      <c r="G272" s="19">
        <v>0</v>
      </c>
      <c r="H272" s="19">
        <v>0</v>
      </c>
      <c r="I272" s="19">
        <v>18641864</v>
      </c>
      <c r="J272" s="19">
        <v>18641864</v>
      </c>
      <c r="K272" s="19">
        <v>0</v>
      </c>
      <c r="L272" t="e">
        <f>VLOOKUP(E272,PFI!A:B,2,0)</f>
        <v>#N/A</v>
      </c>
    </row>
    <row r="273" spans="1:12" hidden="1">
      <c r="A273" s="18" t="s">
        <v>1755</v>
      </c>
      <c r="B273" s="18" t="s">
        <v>107</v>
      </c>
      <c r="C273" s="18" t="s">
        <v>18</v>
      </c>
      <c r="D273" s="18" t="s">
        <v>13</v>
      </c>
      <c r="E273" s="18" t="s">
        <v>1358</v>
      </c>
      <c r="F273" s="19">
        <v>0</v>
      </c>
      <c r="G273" s="19">
        <v>0</v>
      </c>
      <c r="H273" s="19">
        <v>0</v>
      </c>
      <c r="I273" s="19">
        <v>8174</v>
      </c>
      <c r="J273" s="19">
        <v>8174</v>
      </c>
      <c r="K273" s="19">
        <v>0</v>
      </c>
      <c r="L273" t="e">
        <f>VLOOKUP(E273,PFI!A:B,2,0)</f>
        <v>#N/A</v>
      </c>
    </row>
    <row r="274" spans="1:12" hidden="1">
      <c r="A274" s="18" t="s">
        <v>1755</v>
      </c>
      <c r="B274" s="18" t="s">
        <v>107</v>
      </c>
      <c r="C274" s="18" t="s">
        <v>18</v>
      </c>
      <c r="D274" s="18" t="s">
        <v>13</v>
      </c>
      <c r="E274" s="18" t="s">
        <v>1384</v>
      </c>
      <c r="F274" s="19">
        <v>0</v>
      </c>
      <c r="G274" s="19">
        <v>0</v>
      </c>
      <c r="H274" s="19">
        <v>0</v>
      </c>
      <c r="I274" s="19">
        <v>2924</v>
      </c>
      <c r="J274" s="19">
        <v>2924</v>
      </c>
      <c r="K274" s="19">
        <v>0</v>
      </c>
      <c r="L274" t="e">
        <f>VLOOKUP(E274,PFI!A:B,2,0)</f>
        <v>#N/A</v>
      </c>
    </row>
    <row r="275" spans="1:12" hidden="1">
      <c r="A275" s="18" t="s">
        <v>1755</v>
      </c>
      <c r="B275" s="18" t="s">
        <v>107</v>
      </c>
      <c r="C275" s="18" t="s">
        <v>18</v>
      </c>
      <c r="D275" s="18" t="s">
        <v>13</v>
      </c>
      <c r="E275" s="18" t="s">
        <v>1378</v>
      </c>
      <c r="F275" s="19">
        <v>0</v>
      </c>
      <c r="G275" s="19">
        <v>0</v>
      </c>
      <c r="H275" s="19">
        <v>0</v>
      </c>
      <c r="I275" s="19">
        <v>73610</v>
      </c>
      <c r="J275" s="19">
        <v>73610</v>
      </c>
      <c r="K275" s="19">
        <v>0</v>
      </c>
      <c r="L275" t="e">
        <f>VLOOKUP(E275,PFI!A:B,2,0)</f>
        <v>#N/A</v>
      </c>
    </row>
    <row r="276" spans="1:12" hidden="1">
      <c r="A276" s="18" t="s">
        <v>1755</v>
      </c>
      <c r="B276" s="18" t="s">
        <v>107</v>
      </c>
      <c r="C276" s="18" t="s">
        <v>18</v>
      </c>
      <c r="D276" s="18" t="s">
        <v>13</v>
      </c>
      <c r="E276" s="18" t="s">
        <v>1395</v>
      </c>
      <c r="F276" s="19">
        <v>0</v>
      </c>
      <c r="G276" s="19">
        <v>0</v>
      </c>
      <c r="H276" s="19">
        <v>0</v>
      </c>
      <c r="I276" s="19">
        <v>30401</v>
      </c>
      <c r="J276" s="19">
        <v>30401</v>
      </c>
      <c r="K276" s="19">
        <v>0</v>
      </c>
      <c r="L276" t="e">
        <f>VLOOKUP(E276,PFI!A:B,2,0)</f>
        <v>#N/A</v>
      </c>
    </row>
    <row r="277" spans="1:12" hidden="1">
      <c r="A277" s="18" t="s">
        <v>1755</v>
      </c>
      <c r="B277" s="18" t="s">
        <v>107</v>
      </c>
      <c r="C277" s="18" t="s">
        <v>18</v>
      </c>
      <c r="D277" s="18" t="s">
        <v>13</v>
      </c>
      <c r="E277" s="18" t="s">
        <v>18</v>
      </c>
      <c r="F277" s="19">
        <v>0</v>
      </c>
      <c r="G277" s="19">
        <v>0</v>
      </c>
      <c r="H277" s="19">
        <v>0</v>
      </c>
      <c r="I277" s="19">
        <v>6943267</v>
      </c>
      <c r="J277" s="19">
        <v>6943267</v>
      </c>
      <c r="K277" s="19">
        <v>0</v>
      </c>
      <c r="L277" t="e">
        <f>VLOOKUP(E277,PFI!A:B,2,0)</f>
        <v>#N/A</v>
      </c>
    </row>
    <row r="278" spans="1:12" hidden="1">
      <c r="A278" s="18" t="s">
        <v>1755</v>
      </c>
      <c r="B278" s="18" t="s">
        <v>107</v>
      </c>
      <c r="C278" s="18" t="s">
        <v>18</v>
      </c>
      <c r="D278" s="18" t="s">
        <v>888</v>
      </c>
      <c r="E278" s="18" t="s">
        <v>18</v>
      </c>
      <c r="F278" s="19">
        <v>0</v>
      </c>
      <c r="G278" s="19">
        <v>0</v>
      </c>
      <c r="H278" s="19">
        <v>0</v>
      </c>
      <c r="I278" s="19">
        <v>1694528</v>
      </c>
      <c r="J278" s="19">
        <v>1694528</v>
      </c>
      <c r="K278" s="19">
        <v>0</v>
      </c>
      <c r="L278" t="e">
        <f>VLOOKUP(E278,PFI!A:B,2,0)</f>
        <v>#N/A</v>
      </c>
    </row>
    <row r="279" spans="1:12" hidden="1">
      <c r="A279" s="18" t="s">
        <v>961</v>
      </c>
      <c r="B279" s="18" t="s">
        <v>107</v>
      </c>
      <c r="C279" s="18" t="s">
        <v>18</v>
      </c>
      <c r="D279" s="18" t="s">
        <v>19</v>
      </c>
      <c r="E279" s="18" t="s">
        <v>18</v>
      </c>
      <c r="F279" s="19">
        <v>1153543</v>
      </c>
      <c r="G279" s="19">
        <v>1153543</v>
      </c>
      <c r="H279" s="19">
        <v>0</v>
      </c>
      <c r="I279" s="19">
        <v>0</v>
      </c>
      <c r="J279" s="19">
        <v>0</v>
      </c>
      <c r="K279" s="19">
        <v>0</v>
      </c>
      <c r="L279" t="e">
        <f>VLOOKUP(E279,PFI!A:B,2,0)</f>
        <v>#N/A</v>
      </c>
    </row>
    <row r="280" spans="1:12" hidden="1">
      <c r="A280" s="18" t="s">
        <v>1532</v>
      </c>
      <c r="B280" s="18" t="s">
        <v>107</v>
      </c>
      <c r="C280" s="18" t="s">
        <v>18</v>
      </c>
      <c r="D280" s="18" t="s">
        <v>46</v>
      </c>
      <c r="E280" s="18" t="s">
        <v>18</v>
      </c>
      <c r="F280" s="19">
        <v>64421</v>
      </c>
      <c r="G280" s="19">
        <v>64421</v>
      </c>
      <c r="H280" s="19">
        <v>0</v>
      </c>
      <c r="I280" s="19">
        <v>0</v>
      </c>
      <c r="J280" s="19">
        <v>0</v>
      </c>
      <c r="K280" s="19">
        <v>0</v>
      </c>
      <c r="L280" t="e">
        <f>VLOOKUP(E280,PFI!A:B,2,0)</f>
        <v>#N/A</v>
      </c>
    </row>
    <row r="281" spans="1:12" hidden="1">
      <c r="A281" s="18" t="s">
        <v>1532</v>
      </c>
      <c r="B281" s="18" t="s">
        <v>107</v>
      </c>
      <c r="C281" s="18" t="s">
        <v>18</v>
      </c>
      <c r="D281" s="18" t="s">
        <v>13</v>
      </c>
      <c r="E281" s="18" t="s">
        <v>18</v>
      </c>
      <c r="F281" s="19">
        <v>14000</v>
      </c>
      <c r="G281" s="19">
        <v>14000</v>
      </c>
      <c r="H281" s="19">
        <v>0</v>
      </c>
      <c r="I281" s="19">
        <v>0</v>
      </c>
      <c r="J281" s="19">
        <v>0</v>
      </c>
      <c r="K281" s="19">
        <v>0</v>
      </c>
      <c r="L281" t="e">
        <f>VLOOKUP(E281,PFI!A:B,2,0)</f>
        <v>#N/A</v>
      </c>
    </row>
    <row r="282" spans="1:12" hidden="1">
      <c r="A282" s="18" t="s">
        <v>1529</v>
      </c>
      <c r="B282" s="18" t="s">
        <v>107</v>
      </c>
      <c r="C282" s="18" t="s">
        <v>18</v>
      </c>
      <c r="D282" s="18" t="s">
        <v>13</v>
      </c>
      <c r="E282" s="18" t="s">
        <v>18</v>
      </c>
      <c r="F282" s="19">
        <v>6547</v>
      </c>
      <c r="G282" s="19">
        <v>6547</v>
      </c>
      <c r="H282" s="19">
        <v>0</v>
      </c>
      <c r="I282" s="19">
        <v>0</v>
      </c>
      <c r="J282" s="19">
        <v>0</v>
      </c>
      <c r="K282" s="19">
        <v>0</v>
      </c>
      <c r="L282" t="e">
        <f>VLOOKUP(E282,PFI!A:B,2,0)</f>
        <v>#N/A</v>
      </c>
    </row>
    <row r="283" spans="1:12" hidden="1">
      <c r="A283" s="18" t="s">
        <v>1538</v>
      </c>
      <c r="B283" s="18" t="s">
        <v>107</v>
      </c>
      <c r="C283" s="18" t="s">
        <v>18</v>
      </c>
      <c r="D283" s="18" t="s">
        <v>46</v>
      </c>
      <c r="E283" s="18" t="s">
        <v>18</v>
      </c>
      <c r="F283" s="19">
        <v>10000</v>
      </c>
      <c r="G283" s="19">
        <v>10000</v>
      </c>
      <c r="H283" s="19">
        <v>0</v>
      </c>
      <c r="I283" s="19">
        <v>0</v>
      </c>
      <c r="J283" s="19">
        <v>0</v>
      </c>
      <c r="K283" s="19">
        <v>0</v>
      </c>
      <c r="L283" t="e">
        <f>VLOOKUP(E283,PFI!A:B,2,0)</f>
        <v>#N/A</v>
      </c>
    </row>
    <row r="284" spans="1:12" hidden="1">
      <c r="A284" s="18" t="s">
        <v>1540</v>
      </c>
      <c r="B284" s="18" t="s">
        <v>107</v>
      </c>
      <c r="C284" s="18" t="s">
        <v>18</v>
      </c>
      <c r="D284" s="18" t="s">
        <v>46</v>
      </c>
      <c r="E284" s="18" t="s">
        <v>18</v>
      </c>
      <c r="F284" s="19">
        <v>10000</v>
      </c>
      <c r="G284" s="19">
        <v>10000</v>
      </c>
      <c r="H284" s="19">
        <v>0</v>
      </c>
      <c r="I284" s="19">
        <v>0</v>
      </c>
      <c r="J284" s="19">
        <v>0</v>
      </c>
      <c r="K284" s="19">
        <v>0</v>
      </c>
      <c r="L284" t="e">
        <f>VLOOKUP(E284,PFI!A:B,2,0)</f>
        <v>#N/A</v>
      </c>
    </row>
    <row r="285" spans="1:12" hidden="1">
      <c r="A285" s="18" t="s">
        <v>1542</v>
      </c>
      <c r="B285" s="18" t="s">
        <v>107</v>
      </c>
      <c r="C285" s="18" t="s">
        <v>18</v>
      </c>
      <c r="D285" s="18" t="s">
        <v>46</v>
      </c>
      <c r="E285" s="18" t="s">
        <v>18</v>
      </c>
      <c r="F285" s="19">
        <v>32478</v>
      </c>
      <c r="G285" s="19">
        <v>32478</v>
      </c>
      <c r="H285" s="19">
        <v>0</v>
      </c>
      <c r="I285" s="19">
        <v>0</v>
      </c>
      <c r="J285" s="19">
        <v>0</v>
      </c>
      <c r="K285" s="19">
        <v>0</v>
      </c>
      <c r="L285" t="e">
        <f>VLOOKUP(E285,PFI!A:B,2,0)</f>
        <v>#N/A</v>
      </c>
    </row>
    <row r="286" spans="1:12" hidden="1">
      <c r="A286" s="18" t="s">
        <v>1543</v>
      </c>
      <c r="B286" s="18" t="s">
        <v>107</v>
      </c>
      <c r="C286" s="18" t="s">
        <v>18</v>
      </c>
      <c r="D286" s="18" t="s">
        <v>13</v>
      </c>
      <c r="E286" s="18" t="s">
        <v>18</v>
      </c>
      <c r="F286" s="19">
        <v>5000</v>
      </c>
      <c r="G286" s="19">
        <v>5000</v>
      </c>
      <c r="H286" s="19">
        <v>0</v>
      </c>
      <c r="I286" s="19">
        <v>0</v>
      </c>
      <c r="J286" s="19">
        <v>0</v>
      </c>
      <c r="K286" s="19">
        <v>0</v>
      </c>
      <c r="L286" t="e">
        <f>VLOOKUP(E286,PFI!A:B,2,0)</f>
        <v>#N/A</v>
      </c>
    </row>
    <row r="287" spans="1:12" hidden="1">
      <c r="A287" s="18" t="s">
        <v>1544</v>
      </c>
      <c r="B287" s="18" t="s">
        <v>107</v>
      </c>
      <c r="C287" s="18" t="s">
        <v>18</v>
      </c>
      <c r="D287" s="18" t="s">
        <v>46</v>
      </c>
      <c r="E287" s="18" t="s">
        <v>18</v>
      </c>
      <c r="F287" s="19">
        <v>5582</v>
      </c>
      <c r="G287" s="19">
        <v>5582</v>
      </c>
      <c r="H287" s="19">
        <v>0</v>
      </c>
      <c r="I287" s="19">
        <v>0</v>
      </c>
      <c r="J287" s="19">
        <v>0</v>
      </c>
      <c r="K287" s="19">
        <v>0</v>
      </c>
      <c r="L287" t="e">
        <f>VLOOKUP(E287,PFI!A:B,2,0)</f>
        <v>#N/A</v>
      </c>
    </row>
    <row r="288" spans="1:12" hidden="1">
      <c r="A288" s="18" t="s">
        <v>62</v>
      </c>
      <c r="B288" s="18" t="s">
        <v>107</v>
      </c>
      <c r="C288" s="18" t="s">
        <v>18</v>
      </c>
      <c r="D288" s="18" t="s">
        <v>13</v>
      </c>
      <c r="E288" s="18" t="s">
        <v>18</v>
      </c>
      <c r="F288" s="19">
        <v>84517</v>
      </c>
      <c r="G288" s="19">
        <v>84517</v>
      </c>
      <c r="H288" s="19">
        <v>0</v>
      </c>
      <c r="I288" s="19">
        <v>0</v>
      </c>
      <c r="J288" s="19">
        <v>0</v>
      </c>
      <c r="K288" s="19">
        <v>0</v>
      </c>
      <c r="L288" t="e">
        <f>VLOOKUP(E288,PFI!A:B,2,0)</f>
        <v>#N/A</v>
      </c>
    </row>
    <row r="289" spans="1:12" hidden="1">
      <c r="A289" s="18" t="s">
        <v>1142</v>
      </c>
      <c r="B289" s="18" t="s">
        <v>107</v>
      </c>
      <c r="C289" s="18" t="s">
        <v>18</v>
      </c>
      <c r="D289" s="18" t="s">
        <v>13</v>
      </c>
      <c r="E289" s="18" t="s">
        <v>18</v>
      </c>
      <c r="F289" s="19">
        <v>11000</v>
      </c>
      <c r="G289" s="19">
        <v>11000</v>
      </c>
      <c r="H289" s="19">
        <v>0</v>
      </c>
      <c r="I289" s="19">
        <v>0</v>
      </c>
      <c r="J289" s="19">
        <v>0</v>
      </c>
      <c r="K289" s="19">
        <v>0</v>
      </c>
      <c r="L289" t="e">
        <f>VLOOKUP(E289,PFI!A:B,2,0)</f>
        <v>#N/A</v>
      </c>
    </row>
    <row r="290" spans="1:12" hidden="1">
      <c r="A290" s="18" t="s">
        <v>1545</v>
      </c>
      <c r="B290" s="18" t="s">
        <v>107</v>
      </c>
      <c r="C290" s="18" t="s">
        <v>18</v>
      </c>
      <c r="D290" s="18" t="s">
        <v>13</v>
      </c>
      <c r="E290" s="18" t="s">
        <v>18</v>
      </c>
      <c r="F290" s="19">
        <v>10000</v>
      </c>
      <c r="G290" s="19">
        <v>10000</v>
      </c>
      <c r="H290" s="19">
        <v>0</v>
      </c>
      <c r="I290" s="19">
        <v>0</v>
      </c>
      <c r="J290" s="19">
        <v>0</v>
      </c>
      <c r="K290" s="19">
        <v>0</v>
      </c>
      <c r="L290" t="e">
        <f>VLOOKUP(E290,PFI!A:B,2,0)</f>
        <v>#N/A</v>
      </c>
    </row>
    <row r="291" spans="1:12" hidden="1">
      <c r="A291" s="18" t="s">
        <v>980</v>
      </c>
      <c r="B291" s="18" t="s">
        <v>107</v>
      </c>
      <c r="C291" s="18" t="s">
        <v>18</v>
      </c>
      <c r="D291" s="18" t="s">
        <v>19</v>
      </c>
      <c r="E291" s="18" t="s">
        <v>18</v>
      </c>
      <c r="F291" s="19">
        <v>1639667</v>
      </c>
      <c r="G291" s="19">
        <v>1639667</v>
      </c>
      <c r="H291" s="19">
        <v>0</v>
      </c>
      <c r="I291" s="19">
        <v>0</v>
      </c>
      <c r="J291" s="19">
        <v>0</v>
      </c>
      <c r="K291" s="19">
        <v>0</v>
      </c>
      <c r="L291" t="e">
        <f>VLOOKUP(E291,PFI!A:B,2,0)</f>
        <v>#N/A</v>
      </c>
    </row>
    <row r="292" spans="1:12" hidden="1">
      <c r="A292" s="18" t="s">
        <v>1510</v>
      </c>
      <c r="B292" s="18" t="s">
        <v>107</v>
      </c>
      <c r="C292" s="18" t="s">
        <v>18</v>
      </c>
      <c r="D292" s="18" t="s">
        <v>19</v>
      </c>
      <c r="E292" s="18" t="s">
        <v>18</v>
      </c>
      <c r="F292" s="19">
        <v>68119</v>
      </c>
      <c r="G292" s="19">
        <v>68119</v>
      </c>
      <c r="H292" s="19">
        <v>0</v>
      </c>
      <c r="I292" s="19">
        <v>0</v>
      </c>
      <c r="J292" s="19">
        <v>0</v>
      </c>
      <c r="K292" s="19">
        <v>0</v>
      </c>
      <c r="L292" t="e">
        <f>VLOOKUP(E292,PFI!A:B,2,0)</f>
        <v>#N/A</v>
      </c>
    </row>
    <row r="293" spans="1:12" hidden="1">
      <c r="A293" s="18" t="s">
        <v>1511</v>
      </c>
      <c r="B293" s="18" t="s">
        <v>107</v>
      </c>
      <c r="C293" s="18" t="s">
        <v>18</v>
      </c>
      <c r="D293" s="18" t="s">
        <v>19</v>
      </c>
      <c r="E293" s="18" t="s">
        <v>18</v>
      </c>
      <c r="F293" s="19">
        <v>33536</v>
      </c>
      <c r="G293" s="19">
        <v>33536</v>
      </c>
      <c r="H293" s="19">
        <v>0</v>
      </c>
      <c r="I293" s="19">
        <v>0</v>
      </c>
      <c r="J293" s="19">
        <v>0</v>
      </c>
      <c r="K293" s="19">
        <v>0</v>
      </c>
      <c r="L293" t="e">
        <f>VLOOKUP(E293,PFI!A:B,2,0)</f>
        <v>#N/A</v>
      </c>
    </row>
    <row r="294" spans="1:12" hidden="1">
      <c r="A294" s="18" t="s">
        <v>1512</v>
      </c>
      <c r="B294" s="18" t="s">
        <v>107</v>
      </c>
      <c r="C294" s="18" t="s">
        <v>18</v>
      </c>
      <c r="D294" s="18" t="s">
        <v>19</v>
      </c>
      <c r="E294" s="18" t="s">
        <v>18</v>
      </c>
      <c r="F294" s="19">
        <v>37996</v>
      </c>
      <c r="G294" s="19">
        <v>37996</v>
      </c>
      <c r="H294" s="19">
        <v>0</v>
      </c>
      <c r="I294" s="19">
        <v>0</v>
      </c>
      <c r="J294" s="19">
        <v>0</v>
      </c>
      <c r="K294" s="19">
        <v>0</v>
      </c>
      <c r="L294" t="e">
        <f>VLOOKUP(E294,PFI!A:B,2,0)</f>
        <v>#N/A</v>
      </c>
    </row>
    <row r="295" spans="1:12" hidden="1">
      <c r="A295" s="18" t="s">
        <v>1513</v>
      </c>
      <c r="B295" s="18" t="s">
        <v>107</v>
      </c>
      <c r="C295" s="18" t="s">
        <v>18</v>
      </c>
      <c r="D295" s="18" t="s">
        <v>13</v>
      </c>
      <c r="E295" s="18" t="s">
        <v>18</v>
      </c>
      <c r="F295" s="19">
        <v>62990</v>
      </c>
      <c r="G295" s="19">
        <v>62990</v>
      </c>
      <c r="H295" s="19">
        <v>0</v>
      </c>
      <c r="I295" s="19">
        <v>0</v>
      </c>
      <c r="J295" s="19">
        <v>0</v>
      </c>
      <c r="K295" s="19">
        <v>0</v>
      </c>
      <c r="L295" t="e">
        <f>VLOOKUP(E295,PFI!A:B,2,0)</f>
        <v>#N/A</v>
      </c>
    </row>
    <row r="296" spans="1:12" hidden="1">
      <c r="A296" s="18" t="s">
        <v>1546</v>
      </c>
      <c r="B296" s="18" t="s">
        <v>107</v>
      </c>
      <c r="C296" s="18" t="s">
        <v>18</v>
      </c>
      <c r="D296" s="18" t="s">
        <v>57</v>
      </c>
      <c r="E296" s="18" t="s">
        <v>18</v>
      </c>
      <c r="F296" s="19">
        <v>15687</v>
      </c>
      <c r="G296" s="19">
        <v>15687</v>
      </c>
      <c r="H296" s="19">
        <v>0</v>
      </c>
      <c r="I296" s="19">
        <v>0</v>
      </c>
      <c r="J296" s="19">
        <v>0</v>
      </c>
      <c r="K296" s="19">
        <v>0</v>
      </c>
      <c r="L296" t="e">
        <f>VLOOKUP(E296,PFI!A:B,2,0)</f>
        <v>#N/A</v>
      </c>
    </row>
    <row r="297" spans="1:12" hidden="1">
      <c r="A297" s="18" t="s">
        <v>1546</v>
      </c>
      <c r="B297" s="18" t="s">
        <v>107</v>
      </c>
      <c r="C297" s="18" t="s">
        <v>18</v>
      </c>
      <c r="D297" s="18" t="s">
        <v>46</v>
      </c>
      <c r="E297" s="18" t="s">
        <v>18</v>
      </c>
      <c r="F297" s="19">
        <v>5000</v>
      </c>
      <c r="G297" s="19">
        <v>5000</v>
      </c>
      <c r="H297" s="19">
        <v>0</v>
      </c>
      <c r="I297" s="19">
        <v>0</v>
      </c>
      <c r="J297" s="19">
        <v>0</v>
      </c>
      <c r="K297" s="19">
        <v>0</v>
      </c>
      <c r="L297" t="e">
        <f>VLOOKUP(E297,PFI!A:B,2,0)</f>
        <v>#N/A</v>
      </c>
    </row>
    <row r="298" spans="1:12" hidden="1">
      <c r="A298" s="18" t="s">
        <v>1546</v>
      </c>
      <c r="B298" s="18" t="s">
        <v>107</v>
      </c>
      <c r="C298" s="18" t="s">
        <v>18</v>
      </c>
      <c r="D298" s="18" t="s">
        <v>13</v>
      </c>
      <c r="E298" s="18" t="s">
        <v>18</v>
      </c>
      <c r="F298" s="19">
        <v>56202</v>
      </c>
      <c r="G298" s="19">
        <v>56202</v>
      </c>
      <c r="H298" s="19">
        <v>0</v>
      </c>
      <c r="I298" s="19">
        <v>0</v>
      </c>
      <c r="J298" s="19">
        <v>0</v>
      </c>
      <c r="K298" s="19">
        <v>0</v>
      </c>
      <c r="L298" t="e">
        <f>VLOOKUP(E298,PFI!A:B,2,0)</f>
        <v>#N/A</v>
      </c>
    </row>
    <row r="299" spans="1:12" hidden="1">
      <c r="A299" s="18" t="s">
        <v>996</v>
      </c>
      <c r="B299" s="18" t="s">
        <v>107</v>
      </c>
      <c r="C299" s="18" t="s">
        <v>18</v>
      </c>
      <c r="D299" s="18" t="s">
        <v>19</v>
      </c>
      <c r="E299" s="18" t="s">
        <v>18</v>
      </c>
      <c r="F299" s="19">
        <v>1883295</v>
      </c>
      <c r="G299" s="19">
        <v>1883295</v>
      </c>
      <c r="H299" s="19">
        <v>0</v>
      </c>
      <c r="I299" s="19">
        <v>0</v>
      </c>
      <c r="J299" s="19">
        <v>0</v>
      </c>
      <c r="K299" s="19">
        <v>0</v>
      </c>
      <c r="L299" t="e">
        <f>VLOOKUP(E299,PFI!A:B,2,0)</f>
        <v>#N/A</v>
      </c>
    </row>
    <row r="300" spans="1:12" hidden="1">
      <c r="A300" s="18" t="s">
        <v>1519</v>
      </c>
      <c r="B300" s="18" t="s">
        <v>107</v>
      </c>
      <c r="C300" s="18" t="s">
        <v>18</v>
      </c>
      <c r="D300" s="18" t="s">
        <v>19</v>
      </c>
      <c r="E300" s="18" t="s">
        <v>18</v>
      </c>
      <c r="F300" s="19">
        <v>27000</v>
      </c>
      <c r="G300" s="19">
        <v>27000</v>
      </c>
      <c r="H300" s="19">
        <v>0</v>
      </c>
      <c r="I300" s="19">
        <v>0</v>
      </c>
      <c r="J300" s="19">
        <v>0</v>
      </c>
      <c r="K300" s="19">
        <v>0</v>
      </c>
      <c r="L300" t="e">
        <f>VLOOKUP(E300,PFI!A:B,2,0)</f>
        <v>#N/A</v>
      </c>
    </row>
    <row r="301" spans="1:12" hidden="1">
      <c r="A301" s="18" t="s">
        <v>1520</v>
      </c>
      <c r="B301" s="18" t="s">
        <v>107</v>
      </c>
      <c r="C301" s="18" t="s">
        <v>18</v>
      </c>
      <c r="D301" s="18" t="s">
        <v>19</v>
      </c>
      <c r="E301" s="18" t="s">
        <v>18</v>
      </c>
      <c r="F301" s="19">
        <v>36000</v>
      </c>
      <c r="G301" s="19">
        <v>36000</v>
      </c>
      <c r="H301" s="19">
        <v>0</v>
      </c>
      <c r="I301" s="19">
        <v>0</v>
      </c>
      <c r="J301" s="19">
        <v>0</v>
      </c>
      <c r="K301" s="19">
        <v>0</v>
      </c>
      <c r="L301" t="e">
        <f>VLOOKUP(E301,PFI!A:B,2,0)</f>
        <v>#N/A</v>
      </c>
    </row>
    <row r="302" spans="1:12" hidden="1">
      <c r="A302" s="18" t="s">
        <v>1516</v>
      </c>
      <c r="B302" s="18" t="s">
        <v>107</v>
      </c>
      <c r="C302" s="18" t="s">
        <v>18</v>
      </c>
      <c r="D302" s="18" t="s">
        <v>13</v>
      </c>
      <c r="E302" s="18" t="s">
        <v>18</v>
      </c>
      <c r="F302" s="19">
        <v>82288</v>
      </c>
      <c r="G302" s="19">
        <v>82288</v>
      </c>
      <c r="H302" s="19">
        <v>0</v>
      </c>
      <c r="I302" s="19">
        <v>0</v>
      </c>
      <c r="J302" s="19">
        <v>0</v>
      </c>
      <c r="K302" s="19">
        <v>0</v>
      </c>
      <c r="L302" t="e">
        <f>VLOOKUP(E302,PFI!A:B,2,0)</f>
        <v>#N/A</v>
      </c>
    </row>
    <row r="303" spans="1:12" hidden="1">
      <c r="A303" s="18" t="s">
        <v>1517</v>
      </c>
      <c r="B303" s="18" t="s">
        <v>107</v>
      </c>
      <c r="C303" s="18" t="s">
        <v>18</v>
      </c>
      <c r="D303" s="18" t="s">
        <v>13</v>
      </c>
      <c r="E303" s="18" t="s">
        <v>18</v>
      </c>
      <c r="F303" s="19">
        <v>35000</v>
      </c>
      <c r="G303" s="19">
        <v>35000</v>
      </c>
      <c r="H303" s="19">
        <v>0</v>
      </c>
      <c r="I303" s="19">
        <v>0</v>
      </c>
      <c r="J303" s="19">
        <v>0</v>
      </c>
      <c r="K303" s="19">
        <v>0</v>
      </c>
      <c r="L303" t="e">
        <f>VLOOKUP(E303,PFI!A:B,2,0)</f>
        <v>#N/A</v>
      </c>
    </row>
    <row r="304" spans="1:12" hidden="1">
      <c r="A304" s="18" t="s">
        <v>222</v>
      </c>
      <c r="B304" s="18" t="s">
        <v>107</v>
      </c>
      <c r="C304" s="18" t="s">
        <v>18</v>
      </c>
      <c r="D304" s="18" t="s">
        <v>16</v>
      </c>
      <c r="E304" s="18" t="s">
        <v>223</v>
      </c>
      <c r="F304" s="19">
        <v>35621.03</v>
      </c>
      <c r="G304" s="19">
        <v>35621.03</v>
      </c>
      <c r="H304" s="19">
        <v>0</v>
      </c>
      <c r="I304" s="19">
        <v>35621.03</v>
      </c>
      <c r="J304" s="19">
        <v>35621.03</v>
      </c>
      <c r="K304" s="19">
        <v>0</v>
      </c>
      <c r="L304" t="str">
        <f>VLOOKUP(E304,PFI!A:B,2,0)</f>
        <v>formation</v>
      </c>
    </row>
    <row r="305" spans="1:12" hidden="1">
      <c r="A305" s="18" t="s">
        <v>1553</v>
      </c>
      <c r="B305" s="18" t="s">
        <v>107</v>
      </c>
      <c r="C305" s="18" t="s">
        <v>18</v>
      </c>
      <c r="D305" s="18" t="s">
        <v>57</v>
      </c>
      <c r="E305" s="18" t="s">
        <v>18</v>
      </c>
      <c r="F305" s="19">
        <v>6000</v>
      </c>
      <c r="G305" s="19">
        <v>6000</v>
      </c>
      <c r="H305" s="19">
        <v>0</v>
      </c>
      <c r="I305" s="19">
        <v>0</v>
      </c>
      <c r="J305" s="19">
        <v>0</v>
      </c>
      <c r="K305" s="19">
        <v>0</v>
      </c>
      <c r="L305" t="e">
        <f>VLOOKUP(E305,PFI!A:B,2,0)</f>
        <v>#N/A</v>
      </c>
    </row>
    <row r="306" spans="1:12" hidden="1">
      <c r="A306" s="18" t="s">
        <v>1559</v>
      </c>
      <c r="B306" s="18" t="s">
        <v>107</v>
      </c>
      <c r="C306" s="18" t="s">
        <v>18</v>
      </c>
      <c r="D306" s="18" t="s">
        <v>46</v>
      </c>
      <c r="E306" s="18" t="s">
        <v>18</v>
      </c>
      <c r="F306" s="19">
        <v>7000</v>
      </c>
      <c r="G306" s="19">
        <v>7000</v>
      </c>
      <c r="H306" s="19">
        <v>0</v>
      </c>
      <c r="I306" s="19">
        <v>0</v>
      </c>
      <c r="J306" s="19">
        <v>0</v>
      </c>
      <c r="K306" s="19">
        <v>0</v>
      </c>
      <c r="L306" t="e">
        <f>VLOOKUP(E306,PFI!A:B,2,0)</f>
        <v>#N/A</v>
      </c>
    </row>
    <row r="307" spans="1:12" hidden="1">
      <c r="A307" s="18" t="s">
        <v>1555</v>
      </c>
      <c r="B307" s="18" t="s">
        <v>107</v>
      </c>
      <c r="C307" s="18" t="s">
        <v>18</v>
      </c>
      <c r="D307" s="18" t="s">
        <v>46</v>
      </c>
      <c r="E307" s="18" t="s">
        <v>18</v>
      </c>
      <c r="F307" s="19">
        <v>756</v>
      </c>
      <c r="G307" s="19">
        <v>756</v>
      </c>
      <c r="H307" s="19">
        <v>0</v>
      </c>
      <c r="I307" s="19">
        <v>0</v>
      </c>
      <c r="J307" s="19">
        <v>0</v>
      </c>
      <c r="K307" s="19">
        <v>0</v>
      </c>
      <c r="L307" t="e">
        <f>VLOOKUP(E307,PFI!A:B,2,0)</f>
        <v>#N/A</v>
      </c>
    </row>
    <row r="308" spans="1:12" hidden="1">
      <c r="A308" s="18" t="s">
        <v>66</v>
      </c>
      <c r="B308" s="18" t="s">
        <v>107</v>
      </c>
      <c r="C308" s="18" t="s">
        <v>18</v>
      </c>
      <c r="D308" s="18" t="s">
        <v>13</v>
      </c>
      <c r="E308" s="18" t="s">
        <v>18</v>
      </c>
      <c r="F308" s="19">
        <v>211393</v>
      </c>
      <c r="G308" s="19">
        <v>211393</v>
      </c>
      <c r="H308" s="19">
        <v>0</v>
      </c>
      <c r="I308" s="19">
        <v>0</v>
      </c>
      <c r="J308" s="19">
        <v>0</v>
      </c>
      <c r="K308" s="19">
        <v>0</v>
      </c>
      <c r="L308" t="e">
        <f>VLOOKUP(E308,PFI!A:B,2,0)</f>
        <v>#N/A</v>
      </c>
    </row>
    <row r="309" spans="1:12" hidden="1">
      <c r="A309" s="18" t="s">
        <v>324</v>
      </c>
      <c r="B309" s="18" t="s">
        <v>107</v>
      </c>
      <c r="C309" s="18" t="s">
        <v>18</v>
      </c>
      <c r="D309" s="18" t="s">
        <v>46</v>
      </c>
      <c r="E309" s="18" t="s">
        <v>767</v>
      </c>
      <c r="F309" s="19">
        <v>11753</v>
      </c>
      <c r="G309" s="19">
        <v>11753</v>
      </c>
      <c r="H309" s="19">
        <v>0</v>
      </c>
      <c r="I309" s="19">
        <v>11753</v>
      </c>
      <c r="J309" s="19">
        <v>11753</v>
      </c>
      <c r="K309" s="19">
        <v>0</v>
      </c>
      <c r="L309" t="str">
        <f>VLOOKUP(E309,PFI!A:B,2,0)</f>
        <v>formation</v>
      </c>
    </row>
    <row r="310" spans="1:12" hidden="1">
      <c r="A310" s="18" t="s">
        <v>1561</v>
      </c>
      <c r="B310" s="18" t="s">
        <v>107</v>
      </c>
      <c r="C310" s="18" t="s">
        <v>18</v>
      </c>
      <c r="D310" s="18" t="s">
        <v>46</v>
      </c>
      <c r="E310" s="18" t="s">
        <v>18</v>
      </c>
      <c r="F310" s="19">
        <v>70039</v>
      </c>
      <c r="G310" s="19">
        <v>70039</v>
      </c>
      <c r="H310" s="19">
        <v>0</v>
      </c>
      <c r="I310" s="19">
        <v>0</v>
      </c>
      <c r="J310" s="19">
        <v>0</v>
      </c>
      <c r="K310" s="19">
        <v>0</v>
      </c>
      <c r="L310" t="e">
        <f>VLOOKUP(E310,PFI!A:B,2,0)</f>
        <v>#N/A</v>
      </c>
    </row>
    <row r="311" spans="1:12" hidden="1">
      <c r="A311" s="18" t="s">
        <v>1563</v>
      </c>
      <c r="B311" s="18" t="s">
        <v>107</v>
      </c>
      <c r="C311" s="18" t="s">
        <v>18</v>
      </c>
      <c r="D311" s="18" t="s">
        <v>46</v>
      </c>
      <c r="E311" s="18" t="s">
        <v>18</v>
      </c>
      <c r="F311" s="19">
        <v>23249</v>
      </c>
      <c r="G311" s="19">
        <v>23249</v>
      </c>
      <c r="H311" s="19">
        <v>0</v>
      </c>
      <c r="I311" s="19">
        <v>0</v>
      </c>
      <c r="J311" s="19">
        <v>0</v>
      </c>
      <c r="K311" s="19">
        <v>0</v>
      </c>
      <c r="L311" t="e">
        <f>VLOOKUP(E311,PFI!A:B,2,0)</f>
        <v>#N/A</v>
      </c>
    </row>
    <row r="312" spans="1:12" hidden="1">
      <c r="A312" s="18" t="s">
        <v>1562</v>
      </c>
      <c r="B312" s="18" t="s">
        <v>107</v>
      </c>
      <c r="C312" s="18" t="s">
        <v>18</v>
      </c>
      <c r="D312" s="18" t="s">
        <v>46</v>
      </c>
      <c r="E312" s="18" t="s">
        <v>18</v>
      </c>
      <c r="F312" s="19">
        <v>4206</v>
      </c>
      <c r="G312" s="19">
        <v>4206</v>
      </c>
      <c r="H312" s="19">
        <v>0</v>
      </c>
      <c r="I312" s="19">
        <v>0</v>
      </c>
      <c r="J312" s="19">
        <v>0</v>
      </c>
      <c r="K312" s="19">
        <v>0</v>
      </c>
      <c r="L312" t="e">
        <f>VLOOKUP(E312,PFI!A:B,2,0)</f>
        <v>#N/A</v>
      </c>
    </row>
    <row r="313" spans="1:12" hidden="1">
      <c r="A313" s="18" t="s">
        <v>1566</v>
      </c>
      <c r="B313" s="18" t="s">
        <v>107</v>
      </c>
      <c r="C313" s="18" t="s">
        <v>18</v>
      </c>
      <c r="D313" s="18" t="s">
        <v>46</v>
      </c>
      <c r="E313" s="18" t="s">
        <v>18</v>
      </c>
      <c r="F313" s="19">
        <v>12473</v>
      </c>
      <c r="G313" s="19">
        <v>12473</v>
      </c>
      <c r="H313" s="19">
        <v>0</v>
      </c>
      <c r="I313" s="19">
        <v>0</v>
      </c>
      <c r="J313" s="19">
        <v>0</v>
      </c>
      <c r="K313" s="19">
        <v>0</v>
      </c>
      <c r="L313" t="e">
        <f>VLOOKUP(E313,PFI!A:B,2,0)</f>
        <v>#N/A</v>
      </c>
    </row>
    <row r="314" spans="1:12" hidden="1">
      <c r="A314" s="18" t="s">
        <v>1564</v>
      </c>
      <c r="B314" s="18" t="s">
        <v>107</v>
      </c>
      <c r="C314" s="18" t="s">
        <v>18</v>
      </c>
      <c r="D314" s="18" t="s">
        <v>13</v>
      </c>
      <c r="E314" s="18" t="s">
        <v>18</v>
      </c>
      <c r="F314" s="19">
        <v>2170</v>
      </c>
      <c r="G314" s="19">
        <v>2170</v>
      </c>
      <c r="H314" s="19">
        <v>0</v>
      </c>
      <c r="I314" s="19">
        <v>0</v>
      </c>
      <c r="J314" s="19">
        <v>0</v>
      </c>
      <c r="K314" s="19">
        <v>0</v>
      </c>
      <c r="L314" t="e">
        <f>VLOOKUP(E314,PFI!A:B,2,0)</f>
        <v>#N/A</v>
      </c>
    </row>
    <row r="315" spans="1:12" hidden="1">
      <c r="A315" s="18" t="s">
        <v>224</v>
      </c>
      <c r="B315" s="18" t="s">
        <v>107</v>
      </c>
      <c r="C315" s="18" t="s">
        <v>18</v>
      </c>
      <c r="D315" s="18" t="s">
        <v>13</v>
      </c>
      <c r="E315" s="18" t="s">
        <v>225</v>
      </c>
      <c r="F315" s="19">
        <v>132500</v>
      </c>
      <c r="G315" s="19">
        <v>132500</v>
      </c>
      <c r="H315" s="19">
        <v>0</v>
      </c>
      <c r="I315" s="19">
        <v>132500</v>
      </c>
      <c r="J315" s="19">
        <v>132500</v>
      </c>
      <c r="K315" s="19">
        <v>0</v>
      </c>
      <c r="L315" t="str">
        <f>VLOOKUP(E315,PFI!A:B,2,0)</f>
        <v>formation</v>
      </c>
    </row>
    <row r="316" spans="1:12" hidden="1">
      <c r="A316" s="18" t="s">
        <v>1573</v>
      </c>
      <c r="B316" s="18" t="s">
        <v>107</v>
      </c>
      <c r="C316" s="18" t="s">
        <v>18</v>
      </c>
      <c r="D316" s="18" t="s">
        <v>46</v>
      </c>
      <c r="E316" s="18" t="s">
        <v>18</v>
      </c>
      <c r="F316" s="19">
        <v>5000</v>
      </c>
      <c r="G316" s="19">
        <v>5000</v>
      </c>
      <c r="H316" s="19">
        <v>0</v>
      </c>
      <c r="I316" s="19">
        <v>0</v>
      </c>
      <c r="J316" s="19">
        <v>0</v>
      </c>
      <c r="K316" s="19">
        <v>0</v>
      </c>
      <c r="L316" t="e">
        <f>VLOOKUP(E316,PFI!A:B,2,0)</f>
        <v>#N/A</v>
      </c>
    </row>
    <row r="317" spans="1:12" hidden="1">
      <c r="A317" s="18" t="s">
        <v>1571</v>
      </c>
      <c r="B317" s="18" t="s">
        <v>107</v>
      </c>
      <c r="C317" s="18" t="s">
        <v>18</v>
      </c>
      <c r="D317" s="18" t="s">
        <v>46</v>
      </c>
      <c r="E317" s="18" t="s">
        <v>18</v>
      </c>
      <c r="F317" s="19">
        <v>70000</v>
      </c>
      <c r="G317" s="19">
        <v>70000</v>
      </c>
      <c r="H317" s="19">
        <v>0</v>
      </c>
      <c r="I317" s="19">
        <v>0</v>
      </c>
      <c r="J317" s="19">
        <v>0</v>
      </c>
      <c r="K317" s="19">
        <v>0</v>
      </c>
      <c r="L317" t="e">
        <f>VLOOKUP(E317,PFI!A:B,2,0)</f>
        <v>#N/A</v>
      </c>
    </row>
    <row r="318" spans="1:12" hidden="1">
      <c r="A318" s="18" t="s">
        <v>1572</v>
      </c>
      <c r="B318" s="18" t="s">
        <v>107</v>
      </c>
      <c r="C318" s="18" t="s">
        <v>18</v>
      </c>
      <c r="D318" s="18" t="s">
        <v>46</v>
      </c>
      <c r="E318" s="18" t="s">
        <v>18</v>
      </c>
      <c r="F318" s="19">
        <v>14590</v>
      </c>
      <c r="G318" s="19">
        <v>14590</v>
      </c>
      <c r="H318" s="19">
        <v>0</v>
      </c>
      <c r="I318" s="19">
        <v>0</v>
      </c>
      <c r="J318" s="19">
        <v>0</v>
      </c>
      <c r="K318" s="19">
        <v>0</v>
      </c>
      <c r="L318" t="e">
        <f>VLOOKUP(E318,PFI!A:B,2,0)</f>
        <v>#N/A</v>
      </c>
    </row>
    <row r="319" spans="1:12" hidden="1">
      <c r="A319" s="18" t="s">
        <v>1574</v>
      </c>
      <c r="B319" s="18" t="s">
        <v>107</v>
      </c>
      <c r="C319" s="18" t="s">
        <v>18</v>
      </c>
      <c r="D319" s="18" t="s">
        <v>13</v>
      </c>
      <c r="E319" s="18" t="s">
        <v>18</v>
      </c>
      <c r="F319" s="19">
        <v>6000</v>
      </c>
      <c r="G319" s="19">
        <v>6000</v>
      </c>
      <c r="H319" s="19">
        <v>0</v>
      </c>
      <c r="I319" s="19">
        <v>0</v>
      </c>
      <c r="J319" s="19">
        <v>0</v>
      </c>
      <c r="K319" s="19">
        <v>0</v>
      </c>
      <c r="L319" t="e">
        <f>VLOOKUP(E319,PFI!A:B,2,0)</f>
        <v>#N/A</v>
      </c>
    </row>
    <row r="320" spans="1:12" hidden="1">
      <c r="A320" s="18" t="s">
        <v>1575</v>
      </c>
      <c r="B320" s="18" t="s">
        <v>107</v>
      </c>
      <c r="C320" s="18" t="s">
        <v>18</v>
      </c>
      <c r="D320" s="18" t="s">
        <v>13</v>
      </c>
      <c r="E320" s="18" t="s">
        <v>18</v>
      </c>
      <c r="F320" s="19">
        <v>6000</v>
      </c>
      <c r="G320" s="19">
        <v>6000</v>
      </c>
      <c r="H320" s="19">
        <v>0</v>
      </c>
      <c r="I320" s="19">
        <v>0</v>
      </c>
      <c r="J320" s="19">
        <v>0</v>
      </c>
      <c r="K320" s="19">
        <v>0</v>
      </c>
      <c r="L320" t="e">
        <f>VLOOKUP(E320,PFI!A:B,2,0)</f>
        <v>#N/A</v>
      </c>
    </row>
    <row r="321" spans="1:12" hidden="1">
      <c r="A321" s="18" t="s">
        <v>1576</v>
      </c>
      <c r="B321" s="18" t="s">
        <v>107</v>
      </c>
      <c r="C321" s="18" t="s">
        <v>18</v>
      </c>
      <c r="D321" s="18" t="s">
        <v>13</v>
      </c>
      <c r="E321" s="18" t="s">
        <v>18</v>
      </c>
      <c r="F321" s="19">
        <v>6000</v>
      </c>
      <c r="G321" s="19">
        <v>6000</v>
      </c>
      <c r="H321" s="19">
        <v>0</v>
      </c>
      <c r="I321" s="19">
        <v>0</v>
      </c>
      <c r="J321" s="19">
        <v>0</v>
      </c>
      <c r="K321" s="19">
        <v>0</v>
      </c>
      <c r="L321" t="e">
        <f>VLOOKUP(E321,PFI!A:B,2,0)</f>
        <v>#N/A</v>
      </c>
    </row>
    <row r="322" spans="1:12" hidden="1">
      <c r="A322" s="18" t="s">
        <v>1003</v>
      </c>
      <c r="B322" s="18" t="s">
        <v>107</v>
      </c>
      <c r="C322" s="18" t="s">
        <v>18</v>
      </c>
      <c r="D322" s="18" t="s">
        <v>19</v>
      </c>
      <c r="E322" s="18" t="s">
        <v>18</v>
      </c>
      <c r="F322" s="19">
        <v>5268711</v>
      </c>
      <c r="G322" s="19">
        <v>5268711</v>
      </c>
      <c r="H322" s="19">
        <v>0</v>
      </c>
      <c r="I322" s="19">
        <v>0</v>
      </c>
      <c r="J322" s="19">
        <v>0</v>
      </c>
      <c r="K322" s="19">
        <v>0</v>
      </c>
      <c r="L322" t="e">
        <f>VLOOKUP(E322,PFI!A:B,2,0)</f>
        <v>#N/A</v>
      </c>
    </row>
    <row r="323" spans="1:12" hidden="1">
      <c r="A323" s="18" t="s">
        <v>1521</v>
      </c>
      <c r="B323" s="18" t="s">
        <v>107</v>
      </c>
      <c r="C323" s="18" t="s">
        <v>18</v>
      </c>
      <c r="D323" s="18" t="s">
        <v>13</v>
      </c>
      <c r="E323" s="18" t="s">
        <v>18</v>
      </c>
      <c r="F323" s="19">
        <v>50000</v>
      </c>
      <c r="G323" s="19">
        <v>50000</v>
      </c>
      <c r="H323" s="19">
        <v>0</v>
      </c>
      <c r="I323" s="19">
        <v>0</v>
      </c>
      <c r="J323" s="19">
        <v>0</v>
      </c>
      <c r="K323" s="19">
        <v>0</v>
      </c>
      <c r="L323" t="e">
        <f>VLOOKUP(E323,PFI!A:B,2,0)</f>
        <v>#N/A</v>
      </c>
    </row>
    <row r="324" spans="1:12" hidden="1">
      <c r="A324" s="18" t="s">
        <v>226</v>
      </c>
      <c r="B324" s="18" t="s">
        <v>107</v>
      </c>
      <c r="C324" s="18" t="s">
        <v>18</v>
      </c>
      <c r="D324" s="18" t="s">
        <v>57</v>
      </c>
      <c r="E324" s="18" t="s">
        <v>18</v>
      </c>
      <c r="F324" s="19">
        <v>64083</v>
      </c>
      <c r="G324" s="19">
        <v>64083</v>
      </c>
      <c r="H324" s="19">
        <v>0</v>
      </c>
      <c r="I324" s="19">
        <v>0</v>
      </c>
      <c r="J324" s="19">
        <v>0</v>
      </c>
      <c r="K324" s="19">
        <v>0</v>
      </c>
      <c r="L324" t="e">
        <f>VLOOKUP(E324,PFI!A:B,2,0)</f>
        <v>#N/A</v>
      </c>
    </row>
    <row r="325" spans="1:12" hidden="1">
      <c r="A325" s="18" t="s">
        <v>226</v>
      </c>
      <c r="B325" s="18" t="s">
        <v>107</v>
      </c>
      <c r="C325" s="18" t="s">
        <v>18</v>
      </c>
      <c r="D325" s="18" t="s">
        <v>46</v>
      </c>
      <c r="E325" s="18" t="s">
        <v>768</v>
      </c>
      <c r="F325" s="19">
        <v>57000</v>
      </c>
      <c r="G325" s="19">
        <v>57000</v>
      </c>
      <c r="H325" s="19">
        <v>0</v>
      </c>
      <c r="I325" s="19">
        <v>57000</v>
      </c>
      <c r="J325" s="19">
        <v>57000</v>
      </c>
      <c r="K325" s="19">
        <v>0</v>
      </c>
      <c r="L325" t="str">
        <f>VLOOKUP(E325,PFI!A:B,2,0)</f>
        <v>formation</v>
      </c>
    </row>
    <row r="326" spans="1:12" hidden="1">
      <c r="A326" s="18" t="s">
        <v>226</v>
      </c>
      <c r="B326" s="18" t="s">
        <v>107</v>
      </c>
      <c r="C326" s="18" t="s">
        <v>18</v>
      </c>
      <c r="D326" s="18" t="s">
        <v>46</v>
      </c>
      <c r="E326" s="18" t="s">
        <v>18</v>
      </c>
      <c r="F326" s="19">
        <v>224772</v>
      </c>
      <c r="G326" s="19">
        <v>224772</v>
      </c>
      <c r="H326" s="19">
        <v>0</v>
      </c>
      <c r="I326" s="19">
        <v>0</v>
      </c>
      <c r="J326" s="19">
        <v>0</v>
      </c>
      <c r="K326" s="19">
        <v>0</v>
      </c>
      <c r="L326" t="e">
        <f>VLOOKUP(E326,PFI!A:B,2,0)</f>
        <v>#N/A</v>
      </c>
    </row>
    <row r="327" spans="1:12" hidden="1">
      <c r="A327" s="18" t="s">
        <v>1588</v>
      </c>
      <c r="B327" s="18" t="s">
        <v>107</v>
      </c>
      <c r="C327" s="18" t="s">
        <v>18</v>
      </c>
      <c r="D327" s="18" t="s">
        <v>57</v>
      </c>
      <c r="E327" s="18" t="s">
        <v>18</v>
      </c>
      <c r="F327" s="19">
        <v>40000</v>
      </c>
      <c r="G327" s="19">
        <v>40000</v>
      </c>
      <c r="H327" s="19">
        <v>0</v>
      </c>
      <c r="I327" s="19">
        <v>0</v>
      </c>
      <c r="J327" s="19">
        <v>0</v>
      </c>
      <c r="K327" s="19">
        <v>0</v>
      </c>
      <c r="L327" t="e">
        <f>VLOOKUP(E327,PFI!A:B,2,0)</f>
        <v>#N/A</v>
      </c>
    </row>
    <row r="328" spans="1:12" hidden="1">
      <c r="A328" s="18" t="s">
        <v>1588</v>
      </c>
      <c r="B328" s="18" t="s">
        <v>107</v>
      </c>
      <c r="C328" s="18" t="s">
        <v>18</v>
      </c>
      <c r="D328" s="18" t="s">
        <v>46</v>
      </c>
      <c r="E328" s="18" t="s">
        <v>18</v>
      </c>
      <c r="F328" s="19">
        <v>20000</v>
      </c>
      <c r="G328" s="19">
        <v>20000</v>
      </c>
      <c r="H328" s="19">
        <v>0</v>
      </c>
      <c r="I328" s="19">
        <v>0</v>
      </c>
      <c r="J328" s="19">
        <v>0</v>
      </c>
      <c r="K328" s="19">
        <v>0</v>
      </c>
      <c r="L328" t="e">
        <f>VLOOKUP(E328,PFI!A:B,2,0)</f>
        <v>#N/A</v>
      </c>
    </row>
    <row r="329" spans="1:12" hidden="1">
      <c r="A329" s="18" t="s">
        <v>1585</v>
      </c>
      <c r="B329" s="18" t="s">
        <v>107</v>
      </c>
      <c r="C329" s="18" t="s">
        <v>18</v>
      </c>
      <c r="D329" s="18" t="s">
        <v>57</v>
      </c>
      <c r="E329" s="18" t="s">
        <v>18</v>
      </c>
      <c r="F329" s="19">
        <v>39254</v>
      </c>
      <c r="G329" s="19">
        <v>39254</v>
      </c>
      <c r="H329" s="19">
        <v>0</v>
      </c>
      <c r="I329" s="19">
        <v>0</v>
      </c>
      <c r="J329" s="19">
        <v>0</v>
      </c>
      <c r="K329" s="19">
        <v>0</v>
      </c>
      <c r="L329" t="e">
        <f>VLOOKUP(E329,PFI!A:B,2,0)</f>
        <v>#N/A</v>
      </c>
    </row>
    <row r="330" spans="1:12" hidden="1">
      <c r="A330" s="18" t="s">
        <v>10</v>
      </c>
      <c r="B330" s="18" t="s">
        <v>107</v>
      </c>
      <c r="C330" s="18" t="s">
        <v>18</v>
      </c>
      <c r="D330" s="18" t="s">
        <v>13</v>
      </c>
      <c r="E330" s="18" t="s">
        <v>370</v>
      </c>
      <c r="F330" s="19">
        <v>129000</v>
      </c>
      <c r="G330" s="19">
        <v>129000</v>
      </c>
      <c r="H330" s="19">
        <v>0</v>
      </c>
      <c r="I330" s="19">
        <v>129000</v>
      </c>
      <c r="J330" s="19">
        <v>129000</v>
      </c>
      <c r="K330" s="19">
        <v>0</v>
      </c>
      <c r="L330" t="str">
        <f>VLOOKUP(E330,PFI!A:B,2,0)</f>
        <v>formation</v>
      </c>
    </row>
    <row r="331" spans="1:12" hidden="1">
      <c r="A331" s="18" t="s">
        <v>10</v>
      </c>
      <c r="B331" s="18" t="s">
        <v>107</v>
      </c>
      <c r="C331" s="18" t="s">
        <v>18</v>
      </c>
      <c r="D331" s="18" t="s">
        <v>13</v>
      </c>
      <c r="E331" s="18" t="s">
        <v>18</v>
      </c>
      <c r="F331" s="19">
        <v>25000</v>
      </c>
      <c r="G331" s="19">
        <v>25000</v>
      </c>
      <c r="H331" s="19">
        <v>0</v>
      </c>
      <c r="I331" s="19">
        <v>0</v>
      </c>
      <c r="J331" s="19">
        <v>0</v>
      </c>
      <c r="K331" s="19">
        <v>0</v>
      </c>
      <c r="L331" t="e">
        <f>VLOOKUP(E331,PFI!A:B,2,0)</f>
        <v>#N/A</v>
      </c>
    </row>
    <row r="332" spans="1:12" hidden="1">
      <c r="A332" s="18" t="s">
        <v>228</v>
      </c>
      <c r="B332" s="18" t="s">
        <v>107</v>
      </c>
      <c r="C332" s="18" t="s">
        <v>18</v>
      </c>
      <c r="D332" s="18" t="s">
        <v>46</v>
      </c>
      <c r="E332" s="18" t="s">
        <v>769</v>
      </c>
      <c r="F332" s="19">
        <v>52000</v>
      </c>
      <c r="G332" s="19">
        <v>52000</v>
      </c>
      <c r="H332" s="19">
        <v>0</v>
      </c>
      <c r="I332" s="19">
        <v>52000</v>
      </c>
      <c r="J332" s="19">
        <v>52000</v>
      </c>
      <c r="K332" s="19">
        <v>0</v>
      </c>
      <c r="L332" t="str">
        <f>VLOOKUP(E332,PFI!A:B,2,0)</f>
        <v>formation</v>
      </c>
    </row>
    <row r="333" spans="1:12" hidden="1">
      <c r="A333" s="18" t="s">
        <v>228</v>
      </c>
      <c r="B333" s="18" t="s">
        <v>107</v>
      </c>
      <c r="C333" s="18" t="s">
        <v>18</v>
      </c>
      <c r="D333" s="18" t="s">
        <v>46</v>
      </c>
      <c r="E333" s="18" t="s">
        <v>18</v>
      </c>
      <c r="F333" s="19">
        <v>10000</v>
      </c>
      <c r="G333" s="19">
        <v>10000</v>
      </c>
      <c r="H333" s="19">
        <v>0</v>
      </c>
      <c r="I333" s="19">
        <v>0</v>
      </c>
      <c r="J333" s="19">
        <v>0</v>
      </c>
      <c r="K333" s="19">
        <v>0</v>
      </c>
      <c r="L333" t="e">
        <f>VLOOKUP(E333,PFI!A:B,2,0)</f>
        <v>#N/A</v>
      </c>
    </row>
    <row r="334" spans="1:12" hidden="1">
      <c r="A334" s="18" t="s">
        <v>229</v>
      </c>
      <c r="B334" s="18" t="s">
        <v>107</v>
      </c>
      <c r="C334" s="18" t="s">
        <v>18</v>
      </c>
      <c r="D334" s="18" t="s">
        <v>57</v>
      </c>
      <c r="E334" s="18" t="s">
        <v>18</v>
      </c>
      <c r="F334" s="19">
        <v>8500</v>
      </c>
      <c r="G334" s="19">
        <v>8500</v>
      </c>
      <c r="H334" s="19">
        <v>0</v>
      </c>
      <c r="I334" s="19">
        <v>0</v>
      </c>
      <c r="J334" s="19">
        <v>0</v>
      </c>
      <c r="K334" s="19">
        <v>0</v>
      </c>
      <c r="L334" t="e">
        <f>VLOOKUP(E334,PFI!A:B,2,0)</f>
        <v>#N/A</v>
      </c>
    </row>
    <row r="335" spans="1:12" hidden="1">
      <c r="A335" s="18" t="s">
        <v>229</v>
      </c>
      <c r="B335" s="18" t="s">
        <v>107</v>
      </c>
      <c r="C335" s="18" t="s">
        <v>18</v>
      </c>
      <c r="D335" s="18" t="s">
        <v>46</v>
      </c>
      <c r="E335" s="18" t="s">
        <v>18</v>
      </c>
      <c r="F335" s="19">
        <v>4500</v>
      </c>
      <c r="G335" s="19">
        <v>4500</v>
      </c>
      <c r="H335" s="19">
        <v>0</v>
      </c>
      <c r="I335" s="19">
        <v>0</v>
      </c>
      <c r="J335" s="19">
        <v>0</v>
      </c>
      <c r="K335" s="19">
        <v>0</v>
      </c>
      <c r="L335" t="e">
        <f>VLOOKUP(E335,PFI!A:B,2,0)</f>
        <v>#N/A</v>
      </c>
    </row>
    <row r="336" spans="1:12" hidden="1">
      <c r="A336" s="18" t="s">
        <v>229</v>
      </c>
      <c r="B336" s="18" t="s">
        <v>107</v>
      </c>
      <c r="C336" s="18" t="s">
        <v>18</v>
      </c>
      <c r="D336" s="18" t="s">
        <v>16</v>
      </c>
      <c r="E336" s="18" t="s">
        <v>770</v>
      </c>
      <c r="F336" s="19">
        <v>24500</v>
      </c>
      <c r="G336" s="19">
        <v>24500</v>
      </c>
      <c r="H336" s="19">
        <v>0</v>
      </c>
      <c r="I336" s="19">
        <v>24500</v>
      </c>
      <c r="J336" s="19">
        <v>24500</v>
      </c>
      <c r="K336" s="19">
        <v>0</v>
      </c>
      <c r="L336" t="str">
        <f>VLOOKUP(E336,PFI!A:B,2,0)</f>
        <v>formation</v>
      </c>
    </row>
    <row r="337" spans="1:12" hidden="1">
      <c r="A337" s="18" t="s">
        <v>1589</v>
      </c>
      <c r="B337" s="18" t="s">
        <v>107</v>
      </c>
      <c r="C337" s="18" t="s">
        <v>18</v>
      </c>
      <c r="D337" s="18" t="s">
        <v>46</v>
      </c>
      <c r="E337" s="18" t="s">
        <v>18</v>
      </c>
      <c r="F337" s="19">
        <v>20000</v>
      </c>
      <c r="G337" s="19">
        <v>20000</v>
      </c>
      <c r="H337" s="19">
        <v>0</v>
      </c>
      <c r="I337" s="19">
        <v>0</v>
      </c>
      <c r="J337" s="19">
        <v>0</v>
      </c>
      <c r="K337" s="19">
        <v>0</v>
      </c>
      <c r="L337" t="e">
        <f>VLOOKUP(E337,PFI!A:B,2,0)</f>
        <v>#N/A</v>
      </c>
    </row>
    <row r="338" spans="1:12" hidden="1">
      <c r="A338" s="18" t="s">
        <v>230</v>
      </c>
      <c r="B338" s="18" t="s">
        <v>107</v>
      </c>
      <c r="C338" s="18" t="s">
        <v>18</v>
      </c>
      <c r="D338" s="18" t="s">
        <v>46</v>
      </c>
      <c r="E338" s="18" t="s">
        <v>231</v>
      </c>
      <c r="F338" s="19">
        <v>35000</v>
      </c>
      <c r="G338" s="19">
        <v>35000</v>
      </c>
      <c r="H338" s="19">
        <v>0</v>
      </c>
      <c r="I338" s="19">
        <v>35000</v>
      </c>
      <c r="J338" s="19">
        <v>35000</v>
      </c>
      <c r="K338" s="19">
        <v>0</v>
      </c>
      <c r="L338" t="str">
        <f>VLOOKUP(E338,PFI!A:B,2,0)</f>
        <v>formation</v>
      </c>
    </row>
    <row r="339" spans="1:12" hidden="1">
      <c r="A339" s="18" t="s">
        <v>230</v>
      </c>
      <c r="B339" s="18" t="s">
        <v>107</v>
      </c>
      <c r="C339" s="18" t="s">
        <v>18</v>
      </c>
      <c r="D339" s="18" t="s">
        <v>46</v>
      </c>
      <c r="E339" s="18" t="s">
        <v>18</v>
      </c>
      <c r="F339" s="19">
        <v>7500</v>
      </c>
      <c r="G339" s="19">
        <v>7500</v>
      </c>
      <c r="H339" s="19">
        <v>0</v>
      </c>
      <c r="I339" s="19">
        <v>0</v>
      </c>
      <c r="J339" s="19">
        <v>0</v>
      </c>
      <c r="K339" s="19">
        <v>0</v>
      </c>
      <c r="L339" t="e">
        <f>VLOOKUP(E339,PFI!A:B,2,0)</f>
        <v>#N/A</v>
      </c>
    </row>
    <row r="340" spans="1:12" hidden="1">
      <c r="A340" s="18" t="s">
        <v>1595</v>
      </c>
      <c r="B340" s="18" t="s">
        <v>107</v>
      </c>
      <c r="C340" s="18" t="s">
        <v>18</v>
      </c>
      <c r="D340" s="18" t="s">
        <v>57</v>
      </c>
      <c r="E340" s="18" t="s">
        <v>18</v>
      </c>
      <c r="F340" s="19">
        <v>15000</v>
      </c>
      <c r="G340" s="19">
        <v>15000</v>
      </c>
      <c r="H340" s="19">
        <v>0</v>
      </c>
      <c r="I340" s="19">
        <v>0</v>
      </c>
      <c r="J340" s="19">
        <v>0</v>
      </c>
      <c r="K340" s="19">
        <v>0</v>
      </c>
      <c r="L340" t="e">
        <f>VLOOKUP(E340,PFI!A:B,2,0)</f>
        <v>#N/A</v>
      </c>
    </row>
    <row r="341" spans="1:12" hidden="1">
      <c r="A341" s="18" t="s">
        <v>1595</v>
      </c>
      <c r="B341" s="18" t="s">
        <v>107</v>
      </c>
      <c r="C341" s="18" t="s">
        <v>18</v>
      </c>
      <c r="D341" s="18" t="s">
        <v>46</v>
      </c>
      <c r="E341" s="18" t="s">
        <v>18</v>
      </c>
      <c r="F341" s="19">
        <v>19000</v>
      </c>
      <c r="G341" s="19">
        <v>19000</v>
      </c>
      <c r="H341" s="19">
        <v>0</v>
      </c>
      <c r="I341" s="19">
        <v>0</v>
      </c>
      <c r="J341" s="19">
        <v>0</v>
      </c>
      <c r="K341" s="19">
        <v>0</v>
      </c>
      <c r="L341" t="e">
        <f>VLOOKUP(E341,PFI!A:B,2,0)</f>
        <v>#N/A</v>
      </c>
    </row>
    <row r="342" spans="1:12" hidden="1">
      <c r="A342" s="18" t="s">
        <v>1590</v>
      </c>
      <c r="B342" s="18" t="s">
        <v>107</v>
      </c>
      <c r="C342" s="18" t="s">
        <v>18</v>
      </c>
      <c r="D342" s="18" t="s">
        <v>46</v>
      </c>
      <c r="E342" s="18" t="s">
        <v>18</v>
      </c>
      <c r="F342" s="19">
        <v>40000</v>
      </c>
      <c r="G342" s="19">
        <v>40000</v>
      </c>
      <c r="H342" s="19">
        <v>0</v>
      </c>
      <c r="I342" s="19">
        <v>0</v>
      </c>
      <c r="J342" s="19">
        <v>0</v>
      </c>
      <c r="K342" s="19">
        <v>0</v>
      </c>
      <c r="L342" t="e">
        <f>VLOOKUP(E342,PFI!A:B,2,0)</f>
        <v>#N/A</v>
      </c>
    </row>
    <row r="343" spans="1:12" hidden="1">
      <c r="A343" s="18" t="s">
        <v>1591</v>
      </c>
      <c r="B343" s="18" t="s">
        <v>107</v>
      </c>
      <c r="C343" s="18" t="s">
        <v>18</v>
      </c>
      <c r="D343" s="18" t="s">
        <v>46</v>
      </c>
      <c r="E343" s="18" t="s">
        <v>18</v>
      </c>
      <c r="F343" s="19">
        <v>92000</v>
      </c>
      <c r="G343" s="19">
        <v>92000</v>
      </c>
      <c r="H343" s="19">
        <v>0</v>
      </c>
      <c r="I343" s="19">
        <v>0</v>
      </c>
      <c r="J343" s="19">
        <v>0</v>
      </c>
      <c r="K343" s="19">
        <v>0</v>
      </c>
      <c r="L343" t="e">
        <f>VLOOKUP(E343,PFI!A:B,2,0)</f>
        <v>#N/A</v>
      </c>
    </row>
    <row r="344" spans="1:12" hidden="1">
      <c r="A344" s="18" t="s">
        <v>1592</v>
      </c>
      <c r="B344" s="18" t="s">
        <v>107</v>
      </c>
      <c r="C344" s="18" t="s">
        <v>18</v>
      </c>
      <c r="D344" s="18" t="s">
        <v>57</v>
      </c>
      <c r="E344" s="18" t="s">
        <v>18</v>
      </c>
      <c r="F344" s="19">
        <v>35000</v>
      </c>
      <c r="G344" s="19">
        <v>35000</v>
      </c>
      <c r="H344" s="19">
        <v>0</v>
      </c>
      <c r="I344" s="19">
        <v>0</v>
      </c>
      <c r="J344" s="19">
        <v>0</v>
      </c>
      <c r="K344" s="19">
        <v>0</v>
      </c>
      <c r="L344" t="e">
        <f>VLOOKUP(E344,PFI!A:B,2,0)</f>
        <v>#N/A</v>
      </c>
    </row>
    <row r="345" spans="1:12" hidden="1">
      <c r="A345" s="18" t="s">
        <v>1593</v>
      </c>
      <c r="B345" s="18" t="s">
        <v>107</v>
      </c>
      <c r="C345" s="18" t="s">
        <v>18</v>
      </c>
      <c r="D345" s="18" t="s">
        <v>57</v>
      </c>
      <c r="E345" s="18" t="s">
        <v>18</v>
      </c>
      <c r="F345" s="19">
        <v>22000</v>
      </c>
      <c r="G345" s="19">
        <v>22000</v>
      </c>
      <c r="H345" s="19">
        <v>0</v>
      </c>
      <c r="I345" s="19">
        <v>0</v>
      </c>
      <c r="J345" s="19">
        <v>0</v>
      </c>
      <c r="K345" s="19">
        <v>0</v>
      </c>
      <c r="L345" t="e">
        <f>VLOOKUP(E345,PFI!A:B,2,0)</f>
        <v>#N/A</v>
      </c>
    </row>
    <row r="346" spans="1:12" hidden="1">
      <c r="A346" s="18" t="s">
        <v>1597</v>
      </c>
      <c r="B346" s="18" t="s">
        <v>107</v>
      </c>
      <c r="C346" s="18" t="s">
        <v>18</v>
      </c>
      <c r="D346" s="18" t="s">
        <v>57</v>
      </c>
      <c r="E346" s="18" t="s">
        <v>18</v>
      </c>
      <c r="F346" s="19">
        <v>25000</v>
      </c>
      <c r="G346" s="19">
        <v>25000</v>
      </c>
      <c r="H346" s="19">
        <v>0</v>
      </c>
      <c r="I346" s="19">
        <v>0</v>
      </c>
      <c r="J346" s="19">
        <v>0</v>
      </c>
      <c r="K346" s="19">
        <v>0</v>
      </c>
      <c r="L346" t="e">
        <f>VLOOKUP(E346,PFI!A:B,2,0)</f>
        <v>#N/A</v>
      </c>
    </row>
    <row r="347" spans="1:12" hidden="1">
      <c r="A347" s="18" t="s">
        <v>1597</v>
      </c>
      <c r="B347" s="18" t="s">
        <v>107</v>
      </c>
      <c r="C347" s="18" t="s">
        <v>18</v>
      </c>
      <c r="D347" s="18" t="s">
        <v>46</v>
      </c>
      <c r="E347" s="18" t="s">
        <v>18</v>
      </c>
      <c r="F347" s="19">
        <v>11000</v>
      </c>
      <c r="G347" s="19">
        <v>11000</v>
      </c>
      <c r="H347" s="19">
        <v>0</v>
      </c>
      <c r="I347" s="19">
        <v>0</v>
      </c>
      <c r="J347" s="19">
        <v>0</v>
      </c>
      <c r="K347" s="19">
        <v>0</v>
      </c>
      <c r="L347" t="e">
        <f>VLOOKUP(E347,PFI!A:B,2,0)</f>
        <v>#N/A</v>
      </c>
    </row>
    <row r="348" spans="1:12" hidden="1">
      <c r="A348" s="18" t="s">
        <v>1594</v>
      </c>
      <c r="B348" s="18" t="s">
        <v>107</v>
      </c>
      <c r="C348" s="18" t="s">
        <v>18</v>
      </c>
      <c r="D348" s="18" t="s">
        <v>46</v>
      </c>
      <c r="E348" s="18" t="s">
        <v>18</v>
      </c>
      <c r="F348" s="19">
        <v>12005</v>
      </c>
      <c r="G348" s="19">
        <v>12005</v>
      </c>
      <c r="H348" s="19">
        <v>0</v>
      </c>
      <c r="I348" s="19">
        <v>0</v>
      </c>
      <c r="J348" s="19">
        <v>0</v>
      </c>
      <c r="K348" s="19">
        <v>0</v>
      </c>
      <c r="L348" t="e">
        <f>VLOOKUP(E348,PFI!A:B,2,0)</f>
        <v>#N/A</v>
      </c>
    </row>
    <row r="349" spans="1:12" hidden="1">
      <c r="A349" s="18" t="s">
        <v>74</v>
      </c>
      <c r="B349" s="18" t="s">
        <v>107</v>
      </c>
      <c r="C349" s="18" t="s">
        <v>18</v>
      </c>
      <c r="D349" s="18" t="s">
        <v>13</v>
      </c>
      <c r="E349" s="18" t="s">
        <v>18</v>
      </c>
      <c r="F349" s="19">
        <v>53529</v>
      </c>
      <c r="G349" s="19">
        <v>53529</v>
      </c>
      <c r="H349" s="19">
        <v>0</v>
      </c>
      <c r="I349" s="19">
        <v>0</v>
      </c>
      <c r="J349" s="19">
        <v>0</v>
      </c>
      <c r="K349" s="19">
        <v>0</v>
      </c>
      <c r="L349" t="e">
        <f>VLOOKUP(E349,PFI!A:B,2,0)</f>
        <v>#N/A</v>
      </c>
    </row>
    <row r="350" spans="1:12" hidden="1">
      <c r="A350" s="18" t="s">
        <v>1600</v>
      </c>
      <c r="B350" s="18" t="s">
        <v>107</v>
      </c>
      <c r="C350" s="18" t="s">
        <v>18</v>
      </c>
      <c r="D350" s="18" t="s">
        <v>46</v>
      </c>
      <c r="E350" s="18" t="s">
        <v>18</v>
      </c>
      <c r="F350" s="19">
        <v>425646</v>
      </c>
      <c r="G350" s="19">
        <v>425646</v>
      </c>
      <c r="H350" s="19">
        <v>0</v>
      </c>
      <c r="I350" s="19">
        <v>0</v>
      </c>
      <c r="J350" s="19">
        <v>0</v>
      </c>
      <c r="K350" s="19">
        <v>0</v>
      </c>
      <c r="L350" t="e">
        <f>VLOOKUP(E350,PFI!A:B,2,0)</f>
        <v>#N/A</v>
      </c>
    </row>
    <row r="351" spans="1:12" hidden="1">
      <c r="A351" s="18" t="s">
        <v>232</v>
      </c>
      <c r="B351" s="18" t="s">
        <v>107</v>
      </c>
      <c r="C351" s="18" t="s">
        <v>18</v>
      </c>
      <c r="D351" s="18" t="s">
        <v>16</v>
      </c>
      <c r="E351" s="18" t="s">
        <v>319</v>
      </c>
      <c r="F351" s="19">
        <v>23517.05</v>
      </c>
      <c r="G351" s="19">
        <v>23517.05</v>
      </c>
      <c r="H351" s="19">
        <v>0</v>
      </c>
      <c r="I351" s="19">
        <v>23517.05</v>
      </c>
      <c r="J351" s="19">
        <v>23517.05</v>
      </c>
      <c r="K351" s="19">
        <v>0</v>
      </c>
      <c r="L351" t="str">
        <f>VLOOKUP(E351,PFI!A:B,2,0)</f>
        <v>formation</v>
      </c>
    </row>
    <row r="352" spans="1:12" hidden="1">
      <c r="A352" s="18" t="s">
        <v>232</v>
      </c>
      <c r="B352" s="18" t="s">
        <v>107</v>
      </c>
      <c r="C352" s="18" t="s">
        <v>18</v>
      </c>
      <c r="D352" s="18" t="s">
        <v>16</v>
      </c>
      <c r="E352" s="18" t="s">
        <v>233</v>
      </c>
      <c r="F352" s="19">
        <v>100000</v>
      </c>
      <c r="G352" s="19">
        <v>100000</v>
      </c>
      <c r="H352" s="19">
        <v>0</v>
      </c>
      <c r="I352" s="19">
        <v>100000</v>
      </c>
      <c r="J352" s="19">
        <v>100000</v>
      </c>
      <c r="K352" s="19">
        <v>0</v>
      </c>
      <c r="L352" t="str">
        <f>VLOOKUP(E352,PFI!A:B,2,0)</f>
        <v>formation</v>
      </c>
    </row>
    <row r="353" spans="1:12" hidden="1">
      <c r="A353" s="18" t="s">
        <v>1601</v>
      </c>
      <c r="B353" s="18" t="s">
        <v>107</v>
      </c>
      <c r="C353" s="18" t="s">
        <v>18</v>
      </c>
      <c r="D353" s="18" t="s">
        <v>13</v>
      </c>
      <c r="E353" s="18" t="s">
        <v>18</v>
      </c>
      <c r="F353" s="19">
        <v>500000</v>
      </c>
      <c r="G353" s="19">
        <v>500000</v>
      </c>
      <c r="H353" s="19">
        <v>0</v>
      </c>
      <c r="I353" s="19">
        <v>0</v>
      </c>
      <c r="J353" s="19">
        <v>0</v>
      </c>
      <c r="K353" s="19">
        <v>0</v>
      </c>
      <c r="L353" t="e">
        <f>VLOOKUP(E353,PFI!A:B,2,0)</f>
        <v>#N/A</v>
      </c>
    </row>
    <row r="354" spans="1:12" hidden="1">
      <c r="A354" s="18" t="s">
        <v>76</v>
      </c>
      <c r="B354" s="18" t="s">
        <v>107</v>
      </c>
      <c r="C354" s="18" t="s">
        <v>18</v>
      </c>
      <c r="D354" s="18" t="s">
        <v>46</v>
      </c>
      <c r="E354" s="18" t="s">
        <v>907</v>
      </c>
      <c r="F354" s="19">
        <v>0</v>
      </c>
      <c r="G354" s="19">
        <v>0</v>
      </c>
      <c r="H354" s="19">
        <v>0</v>
      </c>
      <c r="I354" s="19">
        <v>100000</v>
      </c>
      <c r="J354" s="19">
        <v>100000</v>
      </c>
      <c r="K354" s="19">
        <v>0</v>
      </c>
      <c r="L354" t="str">
        <f>VLOOKUP(E354,PFI!A:B,2,0)</f>
        <v>formation</v>
      </c>
    </row>
    <row r="355" spans="1:12" hidden="1">
      <c r="A355" s="18" t="s">
        <v>76</v>
      </c>
      <c r="B355" s="18" t="s">
        <v>107</v>
      </c>
      <c r="C355" s="18" t="s">
        <v>18</v>
      </c>
      <c r="D355" s="18" t="s">
        <v>13</v>
      </c>
      <c r="E355" s="18" t="s">
        <v>112</v>
      </c>
      <c r="F355" s="19">
        <v>244000</v>
      </c>
      <c r="G355" s="19">
        <v>244000</v>
      </c>
      <c r="H355" s="19">
        <v>0</v>
      </c>
      <c r="I355" s="19">
        <v>244000</v>
      </c>
      <c r="J355" s="19">
        <v>244000</v>
      </c>
      <c r="K355" s="19">
        <v>0</v>
      </c>
      <c r="L355" t="str">
        <f>VLOOKUP(E355,PFI!A:B,2,0)</f>
        <v>formation</v>
      </c>
    </row>
    <row r="356" spans="1:12" hidden="1">
      <c r="A356" s="18" t="s">
        <v>1605</v>
      </c>
      <c r="B356" s="18" t="s">
        <v>107</v>
      </c>
      <c r="C356" s="18" t="s">
        <v>18</v>
      </c>
      <c r="D356" s="18" t="s">
        <v>57</v>
      </c>
      <c r="E356" s="18" t="s">
        <v>18</v>
      </c>
      <c r="F356" s="19">
        <v>62086</v>
      </c>
      <c r="G356" s="19">
        <v>62086</v>
      </c>
      <c r="H356" s="19">
        <v>0</v>
      </c>
      <c r="I356" s="19">
        <v>0</v>
      </c>
      <c r="J356" s="19">
        <v>0</v>
      </c>
      <c r="K356" s="19">
        <v>0</v>
      </c>
      <c r="L356" t="e">
        <f>VLOOKUP(E356,PFI!A:B,2,0)</f>
        <v>#N/A</v>
      </c>
    </row>
    <row r="357" spans="1:12" hidden="1">
      <c r="A357" s="18" t="s">
        <v>1606</v>
      </c>
      <c r="B357" s="18" t="s">
        <v>107</v>
      </c>
      <c r="C357" s="18" t="s">
        <v>18</v>
      </c>
      <c r="D357" s="18" t="s">
        <v>57</v>
      </c>
      <c r="E357" s="18" t="s">
        <v>18</v>
      </c>
      <c r="F357" s="19">
        <v>94946</v>
      </c>
      <c r="G357" s="19">
        <v>94946</v>
      </c>
      <c r="H357" s="19">
        <v>0</v>
      </c>
      <c r="I357" s="19">
        <v>0</v>
      </c>
      <c r="J357" s="19">
        <v>0</v>
      </c>
      <c r="K357" s="19">
        <v>0</v>
      </c>
      <c r="L357" t="e">
        <f>VLOOKUP(E357,PFI!A:B,2,0)</f>
        <v>#N/A</v>
      </c>
    </row>
    <row r="358" spans="1:12" hidden="1">
      <c r="A358" s="18" t="s">
        <v>1607</v>
      </c>
      <c r="B358" s="18" t="s">
        <v>107</v>
      </c>
      <c r="C358" s="18" t="s">
        <v>18</v>
      </c>
      <c r="D358" s="18" t="s">
        <v>57</v>
      </c>
      <c r="E358" s="18" t="s">
        <v>18</v>
      </c>
      <c r="F358" s="19">
        <v>53542</v>
      </c>
      <c r="G358" s="19">
        <v>53542</v>
      </c>
      <c r="H358" s="19">
        <v>0</v>
      </c>
      <c r="I358" s="19">
        <v>0</v>
      </c>
      <c r="J358" s="19">
        <v>0</v>
      </c>
      <c r="K358" s="19">
        <v>0</v>
      </c>
      <c r="L358" t="e">
        <f>VLOOKUP(E358,PFI!A:B,2,0)</f>
        <v>#N/A</v>
      </c>
    </row>
    <row r="359" spans="1:12" hidden="1">
      <c r="A359" s="18" t="s">
        <v>1608</v>
      </c>
      <c r="B359" s="18" t="s">
        <v>107</v>
      </c>
      <c r="C359" s="18" t="s">
        <v>18</v>
      </c>
      <c r="D359" s="18" t="s">
        <v>57</v>
      </c>
      <c r="E359" s="18" t="s">
        <v>18</v>
      </c>
      <c r="F359" s="19">
        <v>49119</v>
      </c>
      <c r="G359" s="19">
        <v>49119</v>
      </c>
      <c r="H359" s="19">
        <v>0</v>
      </c>
      <c r="I359" s="19">
        <v>0</v>
      </c>
      <c r="J359" s="19">
        <v>0</v>
      </c>
      <c r="K359" s="19">
        <v>0</v>
      </c>
      <c r="L359" t="e">
        <f>VLOOKUP(E359,PFI!A:B,2,0)</f>
        <v>#N/A</v>
      </c>
    </row>
    <row r="360" spans="1:12" hidden="1">
      <c r="A360" s="18" t="s">
        <v>1609</v>
      </c>
      <c r="B360" s="18" t="s">
        <v>107</v>
      </c>
      <c r="C360" s="18" t="s">
        <v>18</v>
      </c>
      <c r="D360" s="18" t="s">
        <v>57</v>
      </c>
      <c r="E360" s="18" t="s">
        <v>18</v>
      </c>
      <c r="F360" s="19">
        <v>52378</v>
      </c>
      <c r="G360" s="19">
        <v>52378</v>
      </c>
      <c r="H360" s="19">
        <v>0</v>
      </c>
      <c r="I360" s="19">
        <v>0</v>
      </c>
      <c r="J360" s="19">
        <v>0</v>
      </c>
      <c r="K360" s="19">
        <v>0</v>
      </c>
      <c r="L360" t="e">
        <f>VLOOKUP(E360,PFI!A:B,2,0)</f>
        <v>#N/A</v>
      </c>
    </row>
    <row r="361" spans="1:12" hidden="1">
      <c r="A361" s="18" t="s">
        <v>1610</v>
      </c>
      <c r="B361" s="18" t="s">
        <v>107</v>
      </c>
      <c r="C361" s="18" t="s">
        <v>18</v>
      </c>
      <c r="D361" s="18" t="s">
        <v>57</v>
      </c>
      <c r="E361" s="18" t="s">
        <v>18</v>
      </c>
      <c r="F361" s="19">
        <v>51331</v>
      </c>
      <c r="G361" s="19">
        <v>51331</v>
      </c>
      <c r="H361" s="19">
        <v>0</v>
      </c>
      <c r="I361" s="19">
        <v>0</v>
      </c>
      <c r="J361" s="19">
        <v>0</v>
      </c>
      <c r="K361" s="19">
        <v>0</v>
      </c>
      <c r="L361" t="e">
        <f>VLOOKUP(E361,PFI!A:B,2,0)</f>
        <v>#N/A</v>
      </c>
    </row>
    <row r="362" spans="1:12" hidden="1">
      <c r="A362" s="18" t="s">
        <v>234</v>
      </c>
      <c r="B362" s="18" t="s">
        <v>107</v>
      </c>
      <c r="C362" s="18" t="s">
        <v>18</v>
      </c>
      <c r="D362" s="18" t="s">
        <v>57</v>
      </c>
      <c r="E362" s="18" t="s">
        <v>235</v>
      </c>
      <c r="F362" s="19">
        <v>34646</v>
      </c>
      <c r="G362" s="19">
        <v>34646</v>
      </c>
      <c r="H362" s="19">
        <v>0</v>
      </c>
      <c r="I362" s="19">
        <v>34646</v>
      </c>
      <c r="J362" s="19">
        <v>34646</v>
      </c>
      <c r="K362" s="19">
        <v>0</v>
      </c>
      <c r="L362" t="str">
        <f>VLOOKUP(E362,PFI!A:B,2,0)</f>
        <v>formation</v>
      </c>
    </row>
    <row r="363" spans="1:12" hidden="1">
      <c r="A363" s="18" t="s">
        <v>234</v>
      </c>
      <c r="B363" s="18" t="s">
        <v>107</v>
      </c>
      <c r="C363" s="18" t="s">
        <v>18</v>
      </c>
      <c r="D363" s="18" t="s">
        <v>57</v>
      </c>
      <c r="E363" s="18" t="s">
        <v>18</v>
      </c>
      <c r="F363" s="19">
        <v>31427</v>
      </c>
      <c r="G363" s="19">
        <v>31427</v>
      </c>
      <c r="H363" s="19">
        <v>0</v>
      </c>
      <c r="I363" s="19">
        <v>0</v>
      </c>
      <c r="J363" s="19">
        <v>0</v>
      </c>
      <c r="K363" s="19">
        <v>0</v>
      </c>
      <c r="L363" t="e">
        <f>VLOOKUP(E363,PFI!A:B,2,0)</f>
        <v>#N/A</v>
      </c>
    </row>
    <row r="364" spans="1:12" hidden="1">
      <c r="A364" s="18" t="s">
        <v>1611</v>
      </c>
      <c r="B364" s="18" t="s">
        <v>107</v>
      </c>
      <c r="C364" s="18" t="s">
        <v>18</v>
      </c>
      <c r="D364" s="18" t="s">
        <v>57</v>
      </c>
      <c r="E364" s="18" t="s">
        <v>18</v>
      </c>
      <c r="F364" s="19">
        <v>43299</v>
      </c>
      <c r="G364" s="19">
        <v>43299</v>
      </c>
      <c r="H364" s="19">
        <v>0</v>
      </c>
      <c r="I364" s="19">
        <v>0</v>
      </c>
      <c r="J364" s="19">
        <v>0</v>
      </c>
      <c r="K364" s="19">
        <v>0</v>
      </c>
      <c r="L364" t="e">
        <f>VLOOKUP(E364,PFI!A:B,2,0)</f>
        <v>#N/A</v>
      </c>
    </row>
    <row r="365" spans="1:12" hidden="1">
      <c r="A365" s="18" t="s">
        <v>1612</v>
      </c>
      <c r="B365" s="18" t="s">
        <v>107</v>
      </c>
      <c r="C365" s="18" t="s">
        <v>18</v>
      </c>
      <c r="D365" s="18" t="s">
        <v>57</v>
      </c>
      <c r="E365" s="18" t="s">
        <v>18</v>
      </c>
      <c r="F365" s="19">
        <v>11872</v>
      </c>
      <c r="G365" s="19">
        <v>11872</v>
      </c>
      <c r="H365" s="19">
        <v>0</v>
      </c>
      <c r="I365" s="19">
        <v>0</v>
      </c>
      <c r="J365" s="19">
        <v>0</v>
      </c>
      <c r="K365" s="19">
        <v>0</v>
      </c>
      <c r="L365" t="e">
        <f>VLOOKUP(E365,PFI!A:B,2,0)</f>
        <v>#N/A</v>
      </c>
    </row>
    <row r="366" spans="1:12" hidden="1">
      <c r="A366" s="18" t="s">
        <v>1007</v>
      </c>
      <c r="B366" s="18" t="s">
        <v>107</v>
      </c>
      <c r="C366" s="18" t="s">
        <v>18</v>
      </c>
      <c r="D366" s="18" t="s">
        <v>19</v>
      </c>
      <c r="E366" s="18" t="s">
        <v>18</v>
      </c>
      <c r="F366" s="19">
        <v>599368</v>
      </c>
      <c r="G366" s="19">
        <v>599368</v>
      </c>
      <c r="H366" s="19">
        <v>0</v>
      </c>
      <c r="I366" s="19">
        <v>0</v>
      </c>
      <c r="J366" s="19">
        <v>0</v>
      </c>
      <c r="K366" s="19">
        <v>0</v>
      </c>
      <c r="L366" t="e">
        <f>VLOOKUP(E366,PFI!A:B,2,0)</f>
        <v>#N/A</v>
      </c>
    </row>
    <row r="367" spans="1:12" hidden="1">
      <c r="A367" s="18" t="s">
        <v>1604</v>
      </c>
      <c r="B367" s="18" t="s">
        <v>107</v>
      </c>
      <c r="C367" s="18" t="s">
        <v>18</v>
      </c>
      <c r="D367" s="18" t="s">
        <v>13</v>
      </c>
      <c r="E367" s="18" t="s">
        <v>18</v>
      </c>
      <c r="F367" s="19">
        <v>288225</v>
      </c>
      <c r="G367" s="19">
        <v>288225</v>
      </c>
      <c r="H367" s="19">
        <v>0</v>
      </c>
      <c r="I367" s="19">
        <v>0</v>
      </c>
      <c r="J367" s="19">
        <v>0</v>
      </c>
      <c r="K367" s="19">
        <v>0</v>
      </c>
      <c r="L367" t="e">
        <f>VLOOKUP(E367,PFI!A:B,2,0)</f>
        <v>#N/A</v>
      </c>
    </row>
    <row r="368" spans="1:12" hidden="1">
      <c r="A368" s="18" t="s">
        <v>1613</v>
      </c>
      <c r="B368" s="18" t="s">
        <v>107</v>
      </c>
      <c r="C368" s="18" t="s">
        <v>18</v>
      </c>
      <c r="D368" s="18" t="s">
        <v>13</v>
      </c>
      <c r="E368" s="18" t="s">
        <v>18</v>
      </c>
      <c r="F368" s="19">
        <v>6000</v>
      </c>
      <c r="G368" s="19">
        <v>6000</v>
      </c>
      <c r="H368" s="19">
        <v>0</v>
      </c>
      <c r="I368" s="19">
        <v>0</v>
      </c>
      <c r="J368" s="19">
        <v>0</v>
      </c>
      <c r="K368" s="19">
        <v>0</v>
      </c>
      <c r="L368" t="e">
        <f>VLOOKUP(E368,PFI!A:B,2,0)</f>
        <v>#N/A</v>
      </c>
    </row>
    <row r="369" spans="1:12" hidden="1">
      <c r="A369" s="18" t="s">
        <v>1614</v>
      </c>
      <c r="B369" s="18" t="s">
        <v>107</v>
      </c>
      <c r="C369" s="18" t="s">
        <v>18</v>
      </c>
      <c r="D369" s="18" t="s">
        <v>13</v>
      </c>
      <c r="E369" s="18" t="s">
        <v>18</v>
      </c>
      <c r="F369" s="19">
        <v>30000</v>
      </c>
      <c r="G369" s="19">
        <v>30000</v>
      </c>
      <c r="H369" s="19">
        <v>0</v>
      </c>
      <c r="I369" s="19">
        <v>0</v>
      </c>
      <c r="J369" s="19">
        <v>0</v>
      </c>
      <c r="K369" s="19">
        <v>0</v>
      </c>
      <c r="L369" t="e">
        <f>VLOOKUP(E369,PFI!A:B,2,0)</f>
        <v>#N/A</v>
      </c>
    </row>
    <row r="370" spans="1:12" hidden="1">
      <c r="A370" s="18" t="s">
        <v>1615</v>
      </c>
      <c r="B370" s="18" t="s">
        <v>107</v>
      </c>
      <c r="C370" s="18" t="s">
        <v>18</v>
      </c>
      <c r="D370" s="18" t="s">
        <v>13</v>
      </c>
      <c r="E370" s="18" t="s">
        <v>18</v>
      </c>
      <c r="F370" s="19">
        <v>30000</v>
      </c>
      <c r="G370" s="19">
        <v>30000</v>
      </c>
      <c r="H370" s="19">
        <v>0</v>
      </c>
      <c r="I370" s="19">
        <v>0</v>
      </c>
      <c r="J370" s="19">
        <v>0</v>
      </c>
      <c r="K370" s="19">
        <v>0</v>
      </c>
      <c r="L370" t="e">
        <f>VLOOKUP(E370,PFI!A:B,2,0)</f>
        <v>#N/A</v>
      </c>
    </row>
    <row r="371" spans="1:12" hidden="1">
      <c r="A371" s="18" t="s">
        <v>1616</v>
      </c>
      <c r="B371" s="18" t="s">
        <v>107</v>
      </c>
      <c r="C371" s="18" t="s">
        <v>18</v>
      </c>
      <c r="D371" s="18" t="s">
        <v>13</v>
      </c>
      <c r="E371" s="18" t="s">
        <v>18</v>
      </c>
      <c r="F371" s="19">
        <v>25000</v>
      </c>
      <c r="G371" s="19">
        <v>25000</v>
      </c>
      <c r="H371" s="19">
        <v>0</v>
      </c>
      <c r="I371" s="19">
        <v>0</v>
      </c>
      <c r="J371" s="19">
        <v>0</v>
      </c>
      <c r="K371" s="19">
        <v>0</v>
      </c>
      <c r="L371" t="e">
        <f>VLOOKUP(E371,PFI!A:B,2,0)</f>
        <v>#N/A</v>
      </c>
    </row>
    <row r="372" spans="1:12" hidden="1">
      <c r="A372" s="18" t="s">
        <v>1617</v>
      </c>
      <c r="B372" s="18" t="s">
        <v>107</v>
      </c>
      <c r="C372" s="18" t="s">
        <v>18</v>
      </c>
      <c r="D372" s="18" t="s">
        <v>13</v>
      </c>
      <c r="E372" s="18" t="s">
        <v>18</v>
      </c>
      <c r="F372" s="19">
        <v>23000</v>
      </c>
      <c r="G372" s="19">
        <v>23000</v>
      </c>
      <c r="H372" s="19">
        <v>0</v>
      </c>
      <c r="I372" s="19">
        <v>0</v>
      </c>
      <c r="J372" s="19">
        <v>0</v>
      </c>
      <c r="K372" s="19">
        <v>0</v>
      </c>
      <c r="L372" t="e">
        <f>VLOOKUP(E372,PFI!A:B,2,0)</f>
        <v>#N/A</v>
      </c>
    </row>
    <row r="373" spans="1:12" hidden="1">
      <c r="A373" s="18" t="s">
        <v>236</v>
      </c>
      <c r="B373" s="18" t="s">
        <v>107</v>
      </c>
      <c r="C373" s="18" t="s">
        <v>18</v>
      </c>
      <c r="D373" s="18" t="s">
        <v>46</v>
      </c>
      <c r="E373" s="18" t="s">
        <v>771</v>
      </c>
      <c r="F373" s="19">
        <v>105454</v>
      </c>
      <c r="G373" s="19">
        <v>105454</v>
      </c>
      <c r="H373" s="19">
        <v>0</v>
      </c>
      <c r="I373" s="19">
        <v>105454</v>
      </c>
      <c r="J373" s="19">
        <v>105454</v>
      </c>
      <c r="K373" s="19">
        <v>0</v>
      </c>
      <c r="L373" t="str">
        <f>VLOOKUP(E373,PFI!A:B,2,0)</f>
        <v>formation</v>
      </c>
    </row>
    <row r="374" spans="1:12" hidden="1">
      <c r="A374" s="18" t="s">
        <v>1427</v>
      </c>
      <c r="B374" s="18" t="s">
        <v>107</v>
      </c>
      <c r="C374" s="18" t="s">
        <v>18</v>
      </c>
      <c r="D374" s="18" t="s">
        <v>57</v>
      </c>
      <c r="E374" s="18" t="s">
        <v>18</v>
      </c>
      <c r="F374" s="19">
        <v>1614949</v>
      </c>
      <c r="G374" s="19">
        <v>1614949</v>
      </c>
      <c r="H374" s="19">
        <v>0</v>
      </c>
      <c r="I374" s="19">
        <v>0</v>
      </c>
      <c r="J374" s="19">
        <v>0</v>
      </c>
      <c r="K374" s="19">
        <v>0</v>
      </c>
      <c r="L374" t="e">
        <f>VLOOKUP(E374,PFI!A:B,2,0)</f>
        <v>#N/A</v>
      </c>
    </row>
    <row r="375" spans="1:12" hidden="1">
      <c r="A375" s="18" t="s">
        <v>1751</v>
      </c>
      <c r="B375" s="18" t="s">
        <v>107</v>
      </c>
      <c r="C375" s="18" t="s">
        <v>18</v>
      </c>
      <c r="D375" s="18" t="s">
        <v>34</v>
      </c>
      <c r="E375" s="18" t="s">
        <v>18</v>
      </c>
      <c r="F375" s="19">
        <v>1559010</v>
      </c>
      <c r="G375" s="19">
        <v>1559010</v>
      </c>
      <c r="H375" s="19">
        <v>0</v>
      </c>
      <c r="I375" s="19">
        <v>0</v>
      </c>
      <c r="J375" s="19">
        <v>0</v>
      </c>
      <c r="K375" s="19">
        <v>0</v>
      </c>
      <c r="L375" t="e">
        <f>VLOOKUP(E375,PFI!A:B,2,0)</f>
        <v>#N/A</v>
      </c>
    </row>
    <row r="376" spans="1:12" hidden="1">
      <c r="A376" s="18" t="s">
        <v>1666</v>
      </c>
      <c r="B376" s="18" t="s">
        <v>107</v>
      </c>
      <c r="C376" s="18" t="s">
        <v>18</v>
      </c>
      <c r="D376" s="18" t="s">
        <v>57</v>
      </c>
      <c r="E376" s="18" t="s">
        <v>18</v>
      </c>
      <c r="F376" s="19">
        <v>57174</v>
      </c>
      <c r="G376" s="19">
        <v>57174</v>
      </c>
      <c r="H376" s="19">
        <v>0</v>
      </c>
      <c r="I376" s="19">
        <v>0</v>
      </c>
      <c r="J376" s="19">
        <v>0</v>
      </c>
      <c r="K376" s="19">
        <v>0</v>
      </c>
      <c r="L376" t="e">
        <f>VLOOKUP(E376,PFI!A:B,2,0)</f>
        <v>#N/A</v>
      </c>
    </row>
    <row r="377" spans="1:12" hidden="1">
      <c r="A377" s="18" t="s">
        <v>1666</v>
      </c>
      <c r="B377" s="18" t="s">
        <v>107</v>
      </c>
      <c r="C377" s="18" t="s">
        <v>18</v>
      </c>
      <c r="D377" s="18" t="s">
        <v>13</v>
      </c>
      <c r="E377" s="18" t="s">
        <v>18</v>
      </c>
      <c r="F377" s="19">
        <v>9000</v>
      </c>
      <c r="G377" s="19">
        <v>9000</v>
      </c>
      <c r="H377" s="19">
        <v>0</v>
      </c>
      <c r="I377" s="19">
        <v>0</v>
      </c>
      <c r="J377" s="19">
        <v>0</v>
      </c>
      <c r="K377" s="19">
        <v>0</v>
      </c>
      <c r="L377" t="e">
        <f>VLOOKUP(E377,PFI!A:B,2,0)</f>
        <v>#N/A</v>
      </c>
    </row>
    <row r="378" spans="1:12" hidden="1">
      <c r="A378" s="18" t="s">
        <v>1625</v>
      </c>
      <c r="B378" s="18" t="s">
        <v>107</v>
      </c>
      <c r="C378" s="18" t="s">
        <v>18</v>
      </c>
      <c r="D378" s="18" t="s">
        <v>13</v>
      </c>
      <c r="E378" s="18" t="s">
        <v>18</v>
      </c>
      <c r="F378" s="19">
        <v>162938</v>
      </c>
      <c r="G378" s="19">
        <v>162938</v>
      </c>
      <c r="H378" s="19">
        <v>0</v>
      </c>
      <c r="I378" s="19">
        <v>0</v>
      </c>
      <c r="J378" s="19">
        <v>0</v>
      </c>
      <c r="K378" s="19">
        <v>0</v>
      </c>
      <c r="L378" t="e">
        <f>VLOOKUP(E378,PFI!A:B,2,0)</f>
        <v>#N/A</v>
      </c>
    </row>
    <row r="379" spans="1:12" hidden="1">
      <c r="A379" s="18" t="s">
        <v>1535</v>
      </c>
      <c r="B379" s="18" t="s">
        <v>107</v>
      </c>
      <c r="C379" s="18" t="s">
        <v>18</v>
      </c>
      <c r="D379" s="18" t="s">
        <v>57</v>
      </c>
      <c r="E379" s="18" t="s">
        <v>1350</v>
      </c>
      <c r="F379" s="19">
        <v>1204</v>
      </c>
      <c r="G379" s="19">
        <v>1204</v>
      </c>
      <c r="H379" s="19">
        <v>0</v>
      </c>
      <c r="I379" s="19">
        <v>0</v>
      </c>
      <c r="J379" s="19">
        <v>0</v>
      </c>
      <c r="K379" s="19">
        <v>0</v>
      </c>
      <c r="L379" t="e">
        <f>VLOOKUP(E379,PFI!A:B,2,0)</f>
        <v>#N/A</v>
      </c>
    </row>
    <row r="380" spans="1:12" hidden="1">
      <c r="A380" s="18" t="s">
        <v>1541</v>
      </c>
      <c r="B380" s="18" t="s">
        <v>107</v>
      </c>
      <c r="C380" s="18" t="s">
        <v>18</v>
      </c>
      <c r="D380" s="18" t="s">
        <v>57</v>
      </c>
      <c r="E380" s="18" t="s">
        <v>1351</v>
      </c>
      <c r="F380" s="19">
        <v>16023</v>
      </c>
      <c r="G380" s="19">
        <v>16023</v>
      </c>
      <c r="H380" s="19">
        <v>0</v>
      </c>
      <c r="I380" s="19">
        <v>0</v>
      </c>
      <c r="J380" s="19">
        <v>0</v>
      </c>
      <c r="K380" s="19">
        <v>0</v>
      </c>
      <c r="L380" t="e">
        <f>VLOOKUP(E380,PFI!A:B,2,0)</f>
        <v>#N/A</v>
      </c>
    </row>
    <row r="381" spans="1:12" hidden="1">
      <c r="A381" s="18" t="s">
        <v>1541</v>
      </c>
      <c r="B381" s="18" t="s">
        <v>107</v>
      </c>
      <c r="C381" s="18" t="s">
        <v>18</v>
      </c>
      <c r="D381" s="18" t="s">
        <v>57</v>
      </c>
      <c r="E381" s="18" t="s">
        <v>1356</v>
      </c>
      <c r="F381" s="19">
        <v>10193</v>
      </c>
      <c r="G381" s="19">
        <v>10193</v>
      </c>
      <c r="H381" s="19">
        <v>0</v>
      </c>
      <c r="I381" s="19">
        <v>0</v>
      </c>
      <c r="J381" s="19">
        <v>0</v>
      </c>
      <c r="K381" s="19">
        <v>0</v>
      </c>
      <c r="L381" t="e">
        <f>VLOOKUP(E381,PFI!A:B,2,0)</f>
        <v>#N/A</v>
      </c>
    </row>
    <row r="382" spans="1:12" hidden="1">
      <c r="A382" s="18" t="s">
        <v>1541</v>
      </c>
      <c r="B382" s="18" t="s">
        <v>107</v>
      </c>
      <c r="C382" s="18" t="s">
        <v>18</v>
      </c>
      <c r="D382" s="18" t="s">
        <v>46</v>
      </c>
      <c r="E382" s="18" t="s">
        <v>1352</v>
      </c>
      <c r="F382" s="19">
        <v>1097</v>
      </c>
      <c r="G382" s="19">
        <v>1097</v>
      </c>
      <c r="H382" s="19">
        <v>0</v>
      </c>
      <c r="I382" s="19">
        <v>0</v>
      </c>
      <c r="J382" s="19">
        <v>0</v>
      </c>
      <c r="K382" s="19">
        <v>0</v>
      </c>
      <c r="L382" t="e">
        <f>VLOOKUP(E382,PFI!A:B,2,0)</f>
        <v>#N/A</v>
      </c>
    </row>
    <row r="383" spans="1:12" hidden="1">
      <c r="A383" s="18" t="s">
        <v>1541</v>
      </c>
      <c r="B383" s="18" t="s">
        <v>107</v>
      </c>
      <c r="C383" s="18" t="s">
        <v>18</v>
      </c>
      <c r="D383" s="18" t="s">
        <v>46</v>
      </c>
      <c r="E383" s="18" t="s">
        <v>1353</v>
      </c>
      <c r="F383" s="19">
        <v>13158</v>
      </c>
      <c r="G383" s="19">
        <v>13158</v>
      </c>
      <c r="H383" s="19">
        <v>0</v>
      </c>
      <c r="I383" s="19">
        <v>0</v>
      </c>
      <c r="J383" s="19">
        <v>0</v>
      </c>
      <c r="K383" s="19">
        <v>0</v>
      </c>
      <c r="L383" t="e">
        <f>VLOOKUP(E383,PFI!A:B,2,0)</f>
        <v>#N/A</v>
      </c>
    </row>
    <row r="384" spans="1:12" hidden="1">
      <c r="A384" s="18" t="s">
        <v>1541</v>
      </c>
      <c r="B384" s="18" t="s">
        <v>107</v>
      </c>
      <c r="C384" s="18" t="s">
        <v>18</v>
      </c>
      <c r="D384" s="18" t="s">
        <v>46</v>
      </c>
      <c r="E384" s="18" t="s">
        <v>1354</v>
      </c>
      <c r="F384" s="19">
        <v>1096</v>
      </c>
      <c r="G384" s="19">
        <v>1096</v>
      </c>
      <c r="H384" s="19">
        <v>0</v>
      </c>
      <c r="I384" s="19">
        <v>0</v>
      </c>
      <c r="J384" s="19">
        <v>0</v>
      </c>
      <c r="K384" s="19">
        <v>0</v>
      </c>
      <c r="L384" t="e">
        <f>VLOOKUP(E384,PFI!A:B,2,0)</f>
        <v>#N/A</v>
      </c>
    </row>
    <row r="385" spans="1:12" hidden="1">
      <c r="A385" s="18" t="s">
        <v>1541</v>
      </c>
      <c r="B385" s="18" t="s">
        <v>107</v>
      </c>
      <c r="C385" s="18" t="s">
        <v>18</v>
      </c>
      <c r="D385" s="18" t="s">
        <v>46</v>
      </c>
      <c r="E385" s="18" t="s">
        <v>1355</v>
      </c>
      <c r="F385" s="19">
        <v>366</v>
      </c>
      <c r="G385" s="19">
        <v>366</v>
      </c>
      <c r="H385" s="19">
        <v>0</v>
      </c>
      <c r="I385" s="19">
        <v>0</v>
      </c>
      <c r="J385" s="19">
        <v>0</v>
      </c>
      <c r="K385" s="19">
        <v>0</v>
      </c>
      <c r="L385" t="e">
        <f>VLOOKUP(E385,PFI!A:B,2,0)</f>
        <v>#N/A</v>
      </c>
    </row>
    <row r="386" spans="1:12" hidden="1">
      <c r="A386" s="18" t="s">
        <v>1541</v>
      </c>
      <c r="B386" s="18" t="s">
        <v>107</v>
      </c>
      <c r="C386" s="18" t="s">
        <v>18</v>
      </c>
      <c r="D386" s="18" t="s">
        <v>46</v>
      </c>
      <c r="E386" s="18" t="s">
        <v>1357</v>
      </c>
      <c r="F386" s="19">
        <v>4386</v>
      </c>
      <c r="G386" s="19">
        <v>4386</v>
      </c>
      <c r="H386" s="19">
        <v>0</v>
      </c>
      <c r="I386" s="19">
        <v>0</v>
      </c>
      <c r="J386" s="19">
        <v>0</v>
      </c>
      <c r="K386" s="19">
        <v>0</v>
      </c>
      <c r="L386" t="e">
        <f>VLOOKUP(E386,PFI!A:B,2,0)</f>
        <v>#N/A</v>
      </c>
    </row>
    <row r="387" spans="1:12" hidden="1">
      <c r="A387" s="18" t="s">
        <v>1541</v>
      </c>
      <c r="B387" s="18" t="s">
        <v>107</v>
      </c>
      <c r="C387" s="18" t="s">
        <v>18</v>
      </c>
      <c r="D387" s="18" t="s">
        <v>13</v>
      </c>
      <c r="E387" s="18" t="s">
        <v>1358</v>
      </c>
      <c r="F387" s="19">
        <v>8174</v>
      </c>
      <c r="G387" s="19">
        <v>8174</v>
      </c>
      <c r="H387" s="19">
        <v>0</v>
      </c>
      <c r="I387" s="19">
        <v>0</v>
      </c>
      <c r="J387" s="19">
        <v>0</v>
      </c>
      <c r="K387" s="19">
        <v>0</v>
      </c>
      <c r="L387" t="e">
        <f>VLOOKUP(E387,PFI!A:B,2,0)</f>
        <v>#N/A</v>
      </c>
    </row>
    <row r="388" spans="1:12" hidden="1">
      <c r="A388" s="18" t="s">
        <v>1548</v>
      </c>
      <c r="B388" s="18" t="s">
        <v>107</v>
      </c>
      <c r="C388" s="18" t="s">
        <v>18</v>
      </c>
      <c r="D388" s="18" t="s">
        <v>57</v>
      </c>
      <c r="E388" s="18" t="s">
        <v>1359</v>
      </c>
      <c r="F388" s="19">
        <v>6874</v>
      </c>
      <c r="G388" s="19">
        <v>6874</v>
      </c>
      <c r="H388" s="19">
        <v>0</v>
      </c>
      <c r="I388" s="19">
        <v>0</v>
      </c>
      <c r="J388" s="19">
        <v>0</v>
      </c>
      <c r="K388" s="19">
        <v>0</v>
      </c>
      <c r="L388" t="e">
        <f>VLOOKUP(E388,PFI!A:B,2,0)</f>
        <v>#N/A</v>
      </c>
    </row>
    <row r="389" spans="1:12" hidden="1">
      <c r="A389" s="18" t="s">
        <v>1548</v>
      </c>
      <c r="B389" s="18" t="s">
        <v>107</v>
      </c>
      <c r="C389" s="18" t="s">
        <v>18</v>
      </c>
      <c r="D389" s="18" t="s">
        <v>57</v>
      </c>
      <c r="E389" s="18" t="s">
        <v>1365</v>
      </c>
      <c r="F389" s="19">
        <v>3010</v>
      </c>
      <c r="G389" s="19">
        <v>3010</v>
      </c>
      <c r="H389" s="19">
        <v>0</v>
      </c>
      <c r="I389" s="19">
        <v>0</v>
      </c>
      <c r="J389" s="19">
        <v>0</v>
      </c>
      <c r="K389" s="19">
        <v>0</v>
      </c>
      <c r="L389" t="e">
        <f>VLOOKUP(E389,PFI!A:B,2,0)</f>
        <v>#N/A</v>
      </c>
    </row>
    <row r="390" spans="1:12" hidden="1">
      <c r="A390" s="18" t="s">
        <v>1548</v>
      </c>
      <c r="B390" s="18" t="s">
        <v>107</v>
      </c>
      <c r="C390" s="18" t="s">
        <v>18</v>
      </c>
      <c r="D390" s="18" t="s">
        <v>57</v>
      </c>
      <c r="E390" s="18" t="s">
        <v>1370</v>
      </c>
      <c r="F390" s="19">
        <v>14238</v>
      </c>
      <c r="G390" s="19">
        <v>14238</v>
      </c>
      <c r="H390" s="19">
        <v>0</v>
      </c>
      <c r="I390" s="19">
        <v>0</v>
      </c>
      <c r="J390" s="19">
        <v>0</v>
      </c>
      <c r="K390" s="19">
        <v>0</v>
      </c>
      <c r="L390" t="e">
        <f>VLOOKUP(E390,PFI!A:B,2,0)</f>
        <v>#N/A</v>
      </c>
    </row>
    <row r="391" spans="1:12" hidden="1">
      <c r="A391" s="18" t="s">
        <v>1548</v>
      </c>
      <c r="B391" s="18" t="s">
        <v>107</v>
      </c>
      <c r="C391" s="18" t="s">
        <v>18</v>
      </c>
      <c r="D391" s="18" t="s">
        <v>57</v>
      </c>
      <c r="E391" s="18" t="s">
        <v>1374</v>
      </c>
      <c r="F391" s="19">
        <v>4069</v>
      </c>
      <c r="G391" s="19">
        <v>4069</v>
      </c>
      <c r="H391" s="19">
        <v>0</v>
      </c>
      <c r="I391" s="19">
        <v>0</v>
      </c>
      <c r="J391" s="19">
        <v>0</v>
      </c>
      <c r="K391" s="19">
        <v>0</v>
      </c>
      <c r="L391" t="e">
        <f>VLOOKUP(E391,PFI!A:B,2,0)</f>
        <v>#N/A</v>
      </c>
    </row>
    <row r="392" spans="1:12" hidden="1">
      <c r="A392" s="18" t="s">
        <v>1548</v>
      </c>
      <c r="B392" s="18" t="s">
        <v>107</v>
      </c>
      <c r="C392" s="18" t="s">
        <v>18</v>
      </c>
      <c r="D392" s="18" t="s">
        <v>57</v>
      </c>
      <c r="E392" s="18" t="s">
        <v>1375</v>
      </c>
      <c r="F392" s="19">
        <v>808</v>
      </c>
      <c r="G392" s="19">
        <v>808</v>
      </c>
      <c r="H392" s="19">
        <v>0</v>
      </c>
      <c r="I392" s="19">
        <v>0</v>
      </c>
      <c r="J392" s="19">
        <v>0</v>
      </c>
      <c r="K392" s="19">
        <v>0</v>
      </c>
      <c r="L392" t="e">
        <f>VLOOKUP(E392,PFI!A:B,2,0)</f>
        <v>#N/A</v>
      </c>
    </row>
    <row r="393" spans="1:12" hidden="1">
      <c r="A393" s="18" t="s">
        <v>1548</v>
      </c>
      <c r="B393" s="18" t="s">
        <v>107</v>
      </c>
      <c r="C393" s="18" t="s">
        <v>18</v>
      </c>
      <c r="D393" s="18" t="s">
        <v>46</v>
      </c>
      <c r="E393" s="18" t="s">
        <v>1360</v>
      </c>
      <c r="F393" s="19">
        <v>21672</v>
      </c>
      <c r="G393" s="19">
        <v>21672</v>
      </c>
      <c r="H393" s="19">
        <v>0</v>
      </c>
      <c r="I393" s="19">
        <v>0</v>
      </c>
      <c r="J393" s="19">
        <v>0</v>
      </c>
      <c r="K393" s="19">
        <v>0</v>
      </c>
      <c r="L393" t="e">
        <f>VLOOKUP(E393,PFI!A:B,2,0)</f>
        <v>#N/A</v>
      </c>
    </row>
    <row r="394" spans="1:12" hidden="1">
      <c r="A394" s="18" t="s">
        <v>1548</v>
      </c>
      <c r="B394" s="18" t="s">
        <v>107</v>
      </c>
      <c r="C394" s="18" t="s">
        <v>18</v>
      </c>
      <c r="D394" s="18" t="s">
        <v>46</v>
      </c>
      <c r="E394" s="18" t="s">
        <v>1361</v>
      </c>
      <c r="F394" s="19">
        <v>10535</v>
      </c>
      <c r="G394" s="19">
        <v>10535</v>
      </c>
      <c r="H394" s="19">
        <v>0</v>
      </c>
      <c r="I394" s="19">
        <v>0</v>
      </c>
      <c r="J394" s="19">
        <v>0</v>
      </c>
      <c r="K394" s="19">
        <v>0</v>
      </c>
      <c r="L394" t="e">
        <f>VLOOKUP(E394,PFI!A:B,2,0)</f>
        <v>#N/A</v>
      </c>
    </row>
    <row r="395" spans="1:12" hidden="1">
      <c r="A395" s="18" t="s">
        <v>1548</v>
      </c>
      <c r="B395" s="18" t="s">
        <v>107</v>
      </c>
      <c r="C395" s="18" t="s">
        <v>18</v>
      </c>
      <c r="D395" s="18" t="s">
        <v>46</v>
      </c>
      <c r="E395" s="18" t="s">
        <v>1362</v>
      </c>
      <c r="F395" s="19">
        <v>5418</v>
      </c>
      <c r="G395" s="19">
        <v>5418</v>
      </c>
      <c r="H395" s="19">
        <v>0</v>
      </c>
      <c r="I395" s="19">
        <v>0</v>
      </c>
      <c r="J395" s="19">
        <v>0</v>
      </c>
      <c r="K395" s="19">
        <v>0</v>
      </c>
      <c r="L395" t="e">
        <f>VLOOKUP(E395,PFI!A:B,2,0)</f>
        <v>#N/A</v>
      </c>
    </row>
    <row r="396" spans="1:12" hidden="1">
      <c r="A396" s="18" t="s">
        <v>1548</v>
      </c>
      <c r="B396" s="18" t="s">
        <v>107</v>
      </c>
      <c r="C396" s="18" t="s">
        <v>18</v>
      </c>
      <c r="D396" s="18" t="s">
        <v>46</v>
      </c>
      <c r="E396" s="18" t="s">
        <v>1364</v>
      </c>
      <c r="F396" s="19">
        <v>19405</v>
      </c>
      <c r="G396" s="19">
        <v>19405</v>
      </c>
      <c r="H396" s="19">
        <v>0</v>
      </c>
      <c r="I396" s="19">
        <v>0</v>
      </c>
      <c r="J396" s="19">
        <v>0</v>
      </c>
      <c r="K396" s="19">
        <v>0</v>
      </c>
      <c r="L396" t="e">
        <f>VLOOKUP(E396,PFI!A:B,2,0)</f>
        <v>#N/A</v>
      </c>
    </row>
    <row r="397" spans="1:12" hidden="1">
      <c r="A397" s="18" t="s">
        <v>1548</v>
      </c>
      <c r="B397" s="18" t="s">
        <v>107</v>
      </c>
      <c r="C397" s="18" t="s">
        <v>18</v>
      </c>
      <c r="D397" s="18" t="s">
        <v>46</v>
      </c>
      <c r="E397" s="18" t="s">
        <v>1366</v>
      </c>
      <c r="F397" s="19">
        <v>3612</v>
      </c>
      <c r="G397" s="19">
        <v>3612</v>
      </c>
      <c r="H397" s="19">
        <v>0</v>
      </c>
      <c r="I397" s="19">
        <v>0</v>
      </c>
      <c r="J397" s="19">
        <v>0</v>
      </c>
      <c r="K397" s="19">
        <v>0</v>
      </c>
      <c r="L397" t="e">
        <f>VLOOKUP(E397,PFI!A:B,2,0)</f>
        <v>#N/A</v>
      </c>
    </row>
    <row r="398" spans="1:12" hidden="1">
      <c r="A398" s="18" t="s">
        <v>1548</v>
      </c>
      <c r="B398" s="18" t="s">
        <v>107</v>
      </c>
      <c r="C398" s="18" t="s">
        <v>18</v>
      </c>
      <c r="D398" s="18" t="s">
        <v>46</v>
      </c>
      <c r="E398" s="18" t="s">
        <v>1367</v>
      </c>
      <c r="F398" s="19">
        <v>56588</v>
      </c>
      <c r="G398" s="19">
        <v>56588</v>
      </c>
      <c r="H398" s="19">
        <v>0</v>
      </c>
      <c r="I398" s="19">
        <v>0</v>
      </c>
      <c r="J398" s="19">
        <v>0</v>
      </c>
      <c r="K398" s="19">
        <v>0</v>
      </c>
      <c r="L398" t="e">
        <f>VLOOKUP(E398,PFI!A:B,2,0)</f>
        <v>#N/A</v>
      </c>
    </row>
    <row r="399" spans="1:12" hidden="1">
      <c r="A399" s="18" t="s">
        <v>1548</v>
      </c>
      <c r="B399" s="18" t="s">
        <v>107</v>
      </c>
      <c r="C399" s="18" t="s">
        <v>18</v>
      </c>
      <c r="D399" s="18" t="s">
        <v>46</v>
      </c>
      <c r="E399" s="18" t="s">
        <v>1368</v>
      </c>
      <c r="F399" s="19">
        <v>23177</v>
      </c>
      <c r="G399" s="19">
        <v>23177</v>
      </c>
      <c r="H399" s="19">
        <v>0</v>
      </c>
      <c r="I399" s="19">
        <v>0</v>
      </c>
      <c r="J399" s="19">
        <v>0</v>
      </c>
      <c r="K399" s="19">
        <v>0</v>
      </c>
      <c r="L399" t="e">
        <f>VLOOKUP(E399,PFI!A:B,2,0)</f>
        <v>#N/A</v>
      </c>
    </row>
    <row r="400" spans="1:12" hidden="1">
      <c r="A400" s="18" t="s">
        <v>1548</v>
      </c>
      <c r="B400" s="18" t="s">
        <v>107</v>
      </c>
      <c r="C400" s="18" t="s">
        <v>18</v>
      </c>
      <c r="D400" s="18" t="s">
        <v>46</v>
      </c>
      <c r="E400" s="18" t="s">
        <v>1369</v>
      </c>
      <c r="F400" s="19">
        <v>4214</v>
      </c>
      <c r="G400" s="19">
        <v>4214</v>
      </c>
      <c r="H400" s="19">
        <v>0</v>
      </c>
      <c r="I400" s="19">
        <v>0</v>
      </c>
      <c r="J400" s="19">
        <v>0</v>
      </c>
      <c r="K400" s="19">
        <v>0</v>
      </c>
      <c r="L400" t="e">
        <f>VLOOKUP(E400,PFI!A:B,2,0)</f>
        <v>#N/A</v>
      </c>
    </row>
    <row r="401" spans="1:12" hidden="1">
      <c r="A401" s="18" t="s">
        <v>1548</v>
      </c>
      <c r="B401" s="18" t="s">
        <v>107</v>
      </c>
      <c r="C401" s="18" t="s">
        <v>18</v>
      </c>
      <c r="D401" s="18" t="s">
        <v>46</v>
      </c>
      <c r="E401" s="18" t="s">
        <v>1371</v>
      </c>
      <c r="F401" s="19">
        <v>3612</v>
      </c>
      <c r="G401" s="19">
        <v>3612</v>
      </c>
      <c r="H401" s="19">
        <v>0</v>
      </c>
      <c r="I401" s="19">
        <v>0</v>
      </c>
      <c r="J401" s="19">
        <v>0</v>
      </c>
      <c r="K401" s="19">
        <v>0</v>
      </c>
      <c r="L401" t="e">
        <f>VLOOKUP(E401,PFI!A:B,2,0)</f>
        <v>#N/A</v>
      </c>
    </row>
    <row r="402" spans="1:12" hidden="1">
      <c r="A402" s="18" t="s">
        <v>1548</v>
      </c>
      <c r="B402" s="18" t="s">
        <v>107</v>
      </c>
      <c r="C402" s="18" t="s">
        <v>18</v>
      </c>
      <c r="D402" s="18" t="s">
        <v>46</v>
      </c>
      <c r="E402" s="18" t="s">
        <v>1372</v>
      </c>
      <c r="F402" s="19">
        <v>602</v>
      </c>
      <c r="G402" s="19">
        <v>602</v>
      </c>
      <c r="H402" s="19">
        <v>0</v>
      </c>
      <c r="I402" s="19">
        <v>0</v>
      </c>
      <c r="J402" s="19">
        <v>0</v>
      </c>
      <c r="K402" s="19">
        <v>0</v>
      </c>
      <c r="L402" t="e">
        <f>VLOOKUP(E402,PFI!A:B,2,0)</f>
        <v>#N/A</v>
      </c>
    </row>
    <row r="403" spans="1:12" hidden="1">
      <c r="A403" s="18" t="s">
        <v>1548</v>
      </c>
      <c r="B403" s="18" t="s">
        <v>107</v>
      </c>
      <c r="C403" s="18" t="s">
        <v>18</v>
      </c>
      <c r="D403" s="18" t="s">
        <v>46</v>
      </c>
      <c r="E403" s="18" t="s">
        <v>1373</v>
      </c>
      <c r="F403" s="19">
        <v>4214</v>
      </c>
      <c r="G403" s="19">
        <v>4214</v>
      </c>
      <c r="H403" s="19">
        <v>0</v>
      </c>
      <c r="I403" s="19">
        <v>0</v>
      </c>
      <c r="J403" s="19">
        <v>0</v>
      </c>
      <c r="K403" s="19">
        <v>0</v>
      </c>
      <c r="L403" t="e">
        <f>VLOOKUP(E403,PFI!A:B,2,0)</f>
        <v>#N/A</v>
      </c>
    </row>
    <row r="404" spans="1:12" hidden="1">
      <c r="A404" s="18" t="s">
        <v>1548</v>
      </c>
      <c r="B404" s="18" t="s">
        <v>107</v>
      </c>
      <c r="C404" s="18" t="s">
        <v>18</v>
      </c>
      <c r="D404" s="18" t="s">
        <v>46</v>
      </c>
      <c r="E404" s="18" t="s">
        <v>1376</v>
      </c>
      <c r="F404" s="19">
        <v>8428</v>
      </c>
      <c r="G404" s="19">
        <v>8428</v>
      </c>
      <c r="H404" s="19">
        <v>0</v>
      </c>
      <c r="I404" s="19">
        <v>0</v>
      </c>
      <c r="J404" s="19">
        <v>0</v>
      </c>
      <c r="K404" s="19">
        <v>0</v>
      </c>
      <c r="L404" t="e">
        <f>VLOOKUP(E404,PFI!A:B,2,0)</f>
        <v>#N/A</v>
      </c>
    </row>
    <row r="405" spans="1:12" hidden="1">
      <c r="A405" s="18" t="s">
        <v>1548</v>
      </c>
      <c r="B405" s="18" t="s">
        <v>107</v>
      </c>
      <c r="C405" s="18" t="s">
        <v>18</v>
      </c>
      <c r="D405" s="18" t="s">
        <v>46</v>
      </c>
      <c r="E405" s="18" t="s">
        <v>1377</v>
      </c>
      <c r="F405" s="19">
        <v>2107</v>
      </c>
      <c r="G405" s="19">
        <v>2107</v>
      </c>
      <c r="H405" s="19">
        <v>0</v>
      </c>
      <c r="I405" s="19">
        <v>0</v>
      </c>
      <c r="J405" s="19">
        <v>0</v>
      </c>
      <c r="K405" s="19">
        <v>0</v>
      </c>
      <c r="L405" t="e">
        <f>VLOOKUP(E405,PFI!A:B,2,0)</f>
        <v>#N/A</v>
      </c>
    </row>
    <row r="406" spans="1:12" hidden="1">
      <c r="A406" s="18" t="s">
        <v>1548</v>
      </c>
      <c r="B406" s="18" t="s">
        <v>107</v>
      </c>
      <c r="C406" s="18" t="s">
        <v>18</v>
      </c>
      <c r="D406" s="18" t="s">
        <v>13</v>
      </c>
      <c r="E406" s="18" t="s">
        <v>1378</v>
      </c>
      <c r="F406" s="19">
        <v>73610</v>
      </c>
      <c r="G406" s="19">
        <v>73610</v>
      </c>
      <c r="H406" s="19">
        <v>0</v>
      </c>
      <c r="I406" s="19">
        <v>0</v>
      </c>
      <c r="J406" s="19">
        <v>0</v>
      </c>
      <c r="K406" s="19">
        <v>0</v>
      </c>
      <c r="L406" t="e">
        <f>VLOOKUP(E406,PFI!A:B,2,0)</f>
        <v>#N/A</v>
      </c>
    </row>
    <row r="407" spans="1:12" hidden="1">
      <c r="A407" s="18" t="s">
        <v>1556</v>
      </c>
      <c r="B407" s="18" t="s">
        <v>107</v>
      </c>
      <c r="C407" s="18" t="s">
        <v>18</v>
      </c>
      <c r="D407" s="18" t="s">
        <v>57</v>
      </c>
      <c r="E407" s="18" t="s">
        <v>1380</v>
      </c>
      <c r="F407" s="19">
        <v>2064</v>
      </c>
      <c r="G407" s="19">
        <v>2064</v>
      </c>
      <c r="H407" s="19">
        <v>0</v>
      </c>
      <c r="I407" s="19">
        <v>0</v>
      </c>
      <c r="J407" s="19">
        <v>0</v>
      </c>
      <c r="K407" s="19">
        <v>0</v>
      </c>
      <c r="L407" t="e">
        <f>VLOOKUP(E407,PFI!A:B,2,0)</f>
        <v>#N/A</v>
      </c>
    </row>
    <row r="408" spans="1:12" hidden="1">
      <c r="A408" s="18" t="s">
        <v>1556</v>
      </c>
      <c r="B408" s="18" t="s">
        <v>107</v>
      </c>
      <c r="C408" s="18" t="s">
        <v>18</v>
      </c>
      <c r="D408" s="18" t="s">
        <v>57</v>
      </c>
      <c r="E408" s="18" t="s">
        <v>1381</v>
      </c>
      <c r="F408" s="19">
        <v>688</v>
      </c>
      <c r="G408" s="19">
        <v>688</v>
      </c>
      <c r="H408" s="19">
        <v>0</v>
      </c>
      <c r="I408" s="19">
        <v>0</v>
      </c>
      <c r="J408" s="19">
        <v>0</v>
      </c>
      <c r="K408" s="19">
        <v>0</v>
      </c>
      <c r="L408" t="e">
        <f>VLOOKUP(E408,PFI!A:B,2,0)</f>
        <v>#N/A</v>
      </c>
    </row>
    <row r="409" spans="1:12" hidden="1">
      <c r="A409" s="18" t="s">
        <v>1556</v>
      </c>
      <c r="B409" s="18" t="s">
        <v>107</v>
      </c>
      <c r="C409" s="18" t="s">
        <v>18</v>
      </c>
      <c r="D409" s="18" t="s">
        <v>46</v>
      </c>
      <c r="E409" s="18" t="s">
        <v>1379</v>
      </c>
      <c r="F409" s="19">
        <v>4128</v>
      </c>
      <c r="G409" s="19">
        <v>4128</v>
      </c>
      <c r="H409" s="19">
        <v>0</v>
      </c>
      <c r="I409" s="19">
        <v>0</v>
      </c>
      <c r="J409" s="19">
        <v>0</v>
      </c>
      <c r="K409" s="19">
        <v>0</v>
      </c>
      <c r="L409" t="e">
        <f>VLOOKUP(E409,PFI!A:B,2,0)</f>
        <v>#N/A</v>
      </c>
    </row>
    <row r="410" spans="1:12" hidden="1">
      <c r="A410" s="18" t="s">
        <v>1556</v>
      </c>
      <c r="B410" s="18" t="s">
        <v>107</v>
      </c>
      <c r="C410" s="18" t="s">
        <v>18</v>
      </c>
      <c r="D410" s="18" t="s">
        <v>46</v>
      </c>
      <c r="E410" s="18" t="s">
        <v>1382</v>
      </c>
      <c r="F410" s="19">
        <v>4128</v>
      </c>
      <c r="G410" s="19">
        <v>4128</v>
      </c>
      <c r="H410" s="19">
        <v>0</v>
      </c>
      <c r="I410" s="19">
        <v>0</v>
      </c>
      <c r="J410" s="19">
        <v>0</v>
      </c>
      <c r="K410" s="19">
        <v>0</v>
      </c>
      <c r="L410" t="e">
        <f>VLOOKUP(E410,PFI!A:B,2,0)</f>
        <v>#N/A</v>
      </c>
    </row>
    <row r="411" spans="1:12" hidden="1">
      <c r="A411" s="18" t="s">
        <v>1556</v>
      </c>
      <c r="B411" s="18" t="s">
        <v>107</v>
      </c>
      <c r="C411" s="18" t="s">
        <v>18</v>
      </c>
      <c r="D411" s="18" t="s">
        <v>46</v>
      </c>
      <c r="E411" s="18" t="s">
        <v>1383</v>
      </c>
      <c r="F411" s="19">
        <v>688</v>
      </c>
      <c r="G411" s="19">
        <v>688</v>
      </c>
      <c r="H411" s="19">
        <v>0</v>
      </c>
      <c r="I411" s="19">
        <v>0</v>
      </c>
      <c r="J411" s="19">
        <v>0</v>
      </c>
      <c r="K411" s="19">
        <v>0</v>
      </c>
      <c r="L411" t="e">
        <f>VLOOKUP(E411,PFI!A:B,2,0)</f>
        <v>#N/A</v>
      </c>
    </row>
    <row r="412" spans="1:12" hidden="1">
      <c r="A412" s="18" t="s">
        <v>1556</v>
      </c>
      <c r="B412" s="18" t="s">
        <v>107</v>
      </c>
      <c r="C412" s="18" t="s">
        <v>18</v>
      </c>
      <c r="D412" s="18" t="s">
        <v>13</v>
      </c>
      <c r="E412" s="18" t="s">
        <v>1384</v>
      </c>
      <c r="F412" s="19">
        <v>2924</v>
      </c>
      <c r="G412" s="19">
        <v>2924</v>
      </c>
      <c r="H412" s="19">
        <v>0</v>
      </c>
      <c r="I412" s="19">
        <v>0</v>
      </c>
      <c r="J412" s="19">
        <v>0</v>
      </c>
      <c r="K412" s="19">
        <v>0</v>
      </c>
      <c r="L412" t="e">
        <f>VLOOKUP(E412,PFI!A:B,2,0)</f>
        <v>#N/A</v>
      </c>
    </row>
    <row r="413" spans="1:12" hidden="1">
      <c r="A413" s="18" t="s">
        <v>1567</v>
      </c>
      <c r="B413" s="18" t="s">
        <v>107</v>
      </c>
      <c r="C413" s="18" t="s">
        <v>18</v>
      </c>
      <c r="D413" s="18" t="s">
        <v>13</v>
      </c>
      <c r="E413" s="18" t="s">
        <v>1395</v>
      </c>
      <c r="F413" s="19">
        <v>30401</v>
      </c>
      <c r="G413" s="19">
        <v>30401</v>
      </c>
      <c r="H413" s="19">
        <v>0</v>
      </c>
      <c r="I413" s="19">
        <v>0</v>
      </c>
      <c r="J413" s="19">
        <v>0</v>
      </c>
      <c r="K413" s="19">
        <v>0</v>
      </c>
      <c r="L413" t="e">
        <f>VLOOKUP(E413,PFI!A:B,2,0)</f>
        <v>#N/A</v>
      </c>
    </row>
    <row r="414" spans="1:12" hidden="1">
      <c r="A414" s="18" t="s">
        <v>1596</v>
      </c>
      <c r="B414" s="18" t="s">
        <v>107</v>
      </c>
      <c r="C414" s="18" t="s">
        <v>18</v>
      </c>
      <c r="D414" s="18" t="s">
        <v>57</v>
      </c>
      <c r="E414" s="18" t="s">
        <v>1398</v>
      </c>
      <c r="F414" s="19">
        <v>4500</v>
      </c>
      <c r="G414" s="19">
        <v>4500</v>
      </c>
      <c r="H414" s="19">
        <v>0</v>
      </c>
      <c r="I414" s="19">
        <v>0</v>
      </c>
      <c r="J414" s="19">
        <v>0</v>
      </c>
      <c r="K414" s="19">
        <v>0</v>
      </c>
      <c r="L414" t="e">
        <f>VLOOKUP(E414,PFI!A:B,2,0)</f>
        <v>#N/A</v>
      </c>
    </row>
    <row r="415" spans="1:12" hidden="1">
      <c r="A415" s="18" t="s">
        <v>1596</v>
      </c>
      <c r="B415" s="18" t="s">
        <v>107</v>
      </c>
      <c r="C415" s="18" t="s">
        <v>18</v>
      </c>
      <c r="D415" s="18" t="s">
        <v>46</v>
      </c>
      <c r="E415" s="18" t="s">
        <v>1397</v>
      </c>
      <c r="F415" s="19">
        <v>5160</v>
      </c>
      <c r="G415" s="19">
        <v>5160</v>
      </c>
      <c r="H415" s="19">
        <v>0</v>
      </c>
      <c r="I415" s="19">
        <v>0</v>
      </c>
      <c r="J415" s="19">
        <v>0</v>
      </c>
      <c r="K415" s="19">
        <v>0</v>
      </c>
      <c r="L415" t="e">
        <f>VLOOKUP(E415,PFI!A:B,2,0)</f>
        <v>#N/A</v>
      </c>
    </row>
    <row r="416" spans="1:12" hidden="1">
      <c r="A416" s="18" t="s">
        <v>1433</v>
      </c>
      <c r="B416" s="18" t="s">
        <v>107</v>
      </c>
      <c r="C416" s="18" t="s">
        <v>18</v>
      </c>
      <c r="D416" s="18" t="s">
        <v>46</v>
      </c>
      <c r="E416" s="18" t="s">
        <v>18</v>
      </c>
      <c r="F416" s="19">
        <v>10294</v>
      </c>
      <c r="G416" s="19">
        <v>10294</v>
      </c>
      <c r="H416" s="19">
        <v>0</v>
      </c>
      <c r="I416" s="19">
        <v>0</v>
      </c>
      <c r="J416" s="19">
        <v>0</v>
      </c>
      <c r="K416" s="19">
        <v>0</v>
      </c>
      <c r="L416" t="e">
        <f>VLOOKUP(E416,PFI!A:B,2,0)</f>
        <v>#N/A</v>
      </c>
    </row>
    <row r="417" spans="1:12" hidden="1">
      <c r="A417" s="18" t="s">
        <v>1631</v>
      </c>
      <c r="B417" s="18" t="s">
        <v>107</v>
      </c>
      <c r="C417" s="18" t="s">
        <v>18</v>
      </c>
      <c r="D417" s="18" t="s">
        <v>57</v>
      </c>
      <c r="E417" s="18" t="s">
        <v>1406</v>
      </c>
      <c r="F417" s="19">
        <v>1548</v>
      </c>
      <c r="G417" s="19">
        <v>1548</v>
      </c>
      <c r="H417" s="19">
        <v>0</v>
      </c>
      <c r="I417" s="19">
        <v>0</v>
      </c>
      <c r="J417" s="19">
        <v>0</v>
      </c>
      <c r="K417" s="19">
        <v>0</v>
      </c>
      <c r="L417" t="e">
        <f>VLOOKUP(E417,PFI!A:B,2,0)</f>
        <v>#N/A</v>
      </c>
    </row>
    <row r="418" spans="1:12" hidden="1">
      <c r="A418" s="18" t="s">
        <v>1631</v>
      </c>
      <c r="B418" s="18" t="s">
        <v>107</v>
      </c>
      <c r="C418" s="18" t="s">
        <v>18</v>
      </c>
      <c r="D418" s="18" t="s">
        <v>57</v>
      </c>
      <c r="E418" s="18" t="s">
        <v>1407</v>
      </c>
      <c r="F418" s="19">
        <v>155</v>
      </c>
      <c r="G418" s="19">
        <v>155</v>
      </c>
      <c r="H418" s="19">
        <v>0</v>
      </c>
      <c r="I418" s="19">
        <v>0</v>
      </c>
      <c r="J418" s="19">
        <v>0</v>
      </c>
      <c r="K418" s="19">
        <v>0</v>
      </c>
      <c r="L418" t="e">
        <f>VLOOKUP(E418,PFI!A:B,2,0)</f>
        <v>#N/A</v>
      </c>
    </row>
    <row r="419" spans="1:12" hidden="1">
      <c r="A419" s="18" t="s">
        <v>1631</v>
      </c>
      <c r="B419" s="18" t="s">
        <v>107</v>
      </c>
      <c r="C419" s="18" t="s">
        <v>18</v>
      </c>
      <c r="D419" s="18" t="s">
        <v>57</v>
      </c>
      <c r="E419" s="18" t="s">
        <v>1408</v>
      </c>
      <c r="F419" s="19">
        <v>335</v>
      </c>
      <c r="G419" s="19">
        <v>335</v>
      </c>
      <c r="H419" s="19">
        <v>0</v>
      </c>
      <c r="I419" s="19">
        <v>0</v>
      </c>
      <c r="J419" s="19">
        <v>0</v>
      </c>
      <c r="K419" s="19">
        <v>0</v>
      </c>
      <c r="L419" t="e">
        <f>VLOOKUP(E419,PFI!A:B,2,0)</f>
        <v>#N/A</v>
      </c>
    </row>
    <row r="420" spans="1:12" hidden="1">
      <c r="A420" s="18" t="s">
        <v>1631</v>
      </c>
      <c r="B420" s="18" t="s">
        <v>107</v>
      </c>
      <c r="C420" s="18" t="s">
        <v>18</v>
      </c>
      <c r="D420" s="18" t="s">
        <v>57</v>
      </c>
      <c r="E420" s="18" t="s">
        <v>1409</v>
      </c>
      <c r="F420" s="19">
        <v>3182</v>
      </c>
      <c r="G420" s="19">
        <v>3182</v>
      </c>
      <c r="H420" s="19">
        <v>0</v>
      </c>
      <c r="I420" s="19">
        <v>0</v>
      </c>
      <c r="J420" s="19">
        <v>0</v>
      </c>
      <c r="K420" s="19">
        <v>0</v>
      </c>
      <c r="L420" t="e">
        <f>VLOOKUP(E420,PFI!A:B,2,0)</f>
        <v>#N/A</v>
      </c>
    </row>
    <row r="421" spans="1:12" hidden="1">
      <c r="A421" s="18" t="s">
        <v>1641</v>
      </c>
      <c r="B421" s="18" t="s">
        <v>107</v>
      </c>
      <c r="C421" s="18" t="s">
        <v>18</v>
      </c>
      <c r="D421" s="18" t="s">
        <v>46</v>
      </c>
      <c r="E421" s="18" t="s">
        <v>1419</v>
      </c>
      <c r="F421" s="19">
        <v>22659</v>
      </c>
      <c r="G421" s="19">
        <v>22659</v>
      </c>
      <c r="H421" s="19">
        <v>0</v>
      </c>
      <c r="I421" s="19">
        <v>0</v>
      </c>
      <c r="J421" s="19">
        <v>0</v>
      </c>
      <c r="K421" s="19">
        <v>0</v>
      </c>
      <c r="L421" t="e">
        <f>VLOOKUP(E421,PFI!A:B,2,0)</f>
        <v>#N/A</v>
      </c>
    </row>
    <row r="422" spans="1:12" hidden="1">
      <c r="A422" s="18" t="s">
        <v>1659</v>
      </c>
      <c r="B422" s="18" t="s">
        <v>107</v>
      </c>
      <c r="C422" s="18" t="s">
        <v>18</v>
      </c>
      <c r="D422" s="18" t="s">
        <v>46</v>
      </c>
      <c r="E422" s="18" t="s">
        <v>1420</v>
      </c>
      <c r="F422" s="19">
        <v>6020</v>
      </c>
      <c r="G422" s="19">
        <v>6020</v>
      </c>
      <c r="H422" s="19">
        <v>0</v>
      </c>
      <c r="I422" s="19">
        <v>0</v>
      </c>
      <c r="J422" s="19">
        <v>0</v>
      </c>
      <c r="K422" s="19">
        <v>0</v>
      </c>
      <c r="L422" t="e">
        <f>VLOOKUP(E422,PFI!A:B,2,0)</f>
        <v>#N/A</v>
      </c>
    </row>
    <row r="423" spans="1:12" hidden="1">
      <c r="A423" s="18" t="s">
        <v>1628</v>
      </c>
      <c r="B423" s="18" t="s">
        <v>107</v>
      </c>
      <c r="C423" s="18" t="s">
        <v>18</v>
      </c>
      <c r="D423" s="18" t="s">
        <v>46</v>
      </c>
      <c r="E423" s="18" t="s">
        <v>18</v>
      </c>
      <c r="F423" s="19">
        <v>200037</v>
      </c>
      <c r="G423" s="19">
        <v>200037</v>
      </c>
      <c r="H423" s="19">
        <v>0</v>
      </c>
      <c r="I423" s="19">
        <v>0</v>
      </c>
      <c r="J423" s="19">
        <v>0</v>
      </c>
      <c r="K423" s="19">
        <v>0</v>
      </c>
      <c r="L423" t="e">
        <f>VLOOKUP(E423,PFI!A:B,2,0)</f>
        <v>#N/A</v>
      </c>
    </row>
    <row r="424" spans="1:12" hidden="1">
      <c r="A424" s="18" t="s">
        <v>1627</v>
      </c>
      <c r="B424" s="18" t="s">
        <v>107</v>
      </c>
      <c r="C424" s="18" t="s">
        <v>18</v>
      </c>
      <c r="D424" s="18" t="s">
        <v>46</v>
      </c>
      <c r="E424" s="18" t="s">
        <v>18</v>
      </c>
      <c r="F424" s="19">
        <v>260294</v>
      </c>
      <c r="G424" s="19">
        <v>260294</v>
      </c>
      <c r="H424" s="19">
        <v>0</v>
      </c>
      <c r="I424" s="19">
        <v>0</v>
      </c>
      <c r="J424" s="19">
        <v>0</v>
      </c>
      <c r="K424" s="19">
        <v>0</v>
      </c>
      <c r="L424" t="e">
        <f>VLOOKUP(E424,PFI!A:B,2,0)</f>
        <v>#N/A</v>
      </c>
    </row>
    <row r="425" spans="1:12" hidden="1">
      <c r="A425" s="18" t="s">
        <v>1630</v>
      </c>
      <c r="B425" s="18" t="s">
        <v>107</v>
      </c>
      <c r="C425" s="18" t="s">
        <v>18</v>
      </c>
      <c r="D425" s="18" t="s">
        <v>13</v>
      </c>
      <c r="E425" s="18" t="s">
        <v>18</v>
      </c>
      <c r="F425" s="19">
        <v>40000</v>
      </c>
      <c r="G425" s="19">
        <v>40000</v>
      </c>
      <c r="H425" s="19">
        <v>0</v>
      </c>
      <c r="I425" s="19">
        <v>0</v>
      </c>
      <c r="J425" s="19">
        <v>0</v>
      </c>
      <c r="K425" s="19">
        <v>0</v>
      </c>
      <c r="L425" t="e">
        <f>VLOOKUP(E425,PFI!A:B,2,0)</f>
        <v>#N/A</v>
      </c>
    </row>
    <row r="426" spans="1:12" hidden="1">
      <c r="A426" s="18" t="s">
        <v>1632</v>
      </c>
      <c r="B426" s="18" t="s">
        <v>107</v>
      </c>
      <c r="C426" s="18" t="s">
        <v>18</v>
      </c>
      <c r="D426" s="18" t="s">
        <v>13</v>
      </c>
      <c r="E426" s="18" t="s">
        <v>18</v>
      </c>
      <c r="F426" s="19">
        <v>10000</v>
      </c>
      <c r="G426" s="19">
        <v>10000</v>
      </c>
      <c r="H426" s="19">
        <v>0</v>
      </c>
      <c r="I426" s="19">
        <v>0</v>
      </c>
      <c r="J426" s="19">
        <v>0</v>
      </c>
      <c r="K426" s="19">
        <v>0</v>
      </c>
      <c r="L426" t="e">
        <f>VLOOKUP(E426,PFI!A:B,2,0)</f>
        <v>#N/A</v>
      </c>
    </row>
    <row r="427" spans="1:12" hidden="1">
      <c r="A427" s="18" t="s">
        <v>1013</v>
      </c>
      <c r="B427" s="18" t="s">
        <v>107</v>
      </c>
      <c r="C427" s="18" t="s">
        <v>18</v>
      </c>
      <c r="D427" s="18" t="s">
        <v>19</v>
      </c>
      <c r="E427" s="18" t="s">
        <v>18</v>
      </c>
      <c r="F427" s="19">
        <v>2263662</v>
      </c>
      <c r="G427" s="19">
        <v>2263662</v>
      </c>
      <c r="H427" s="19">
        <v>0</v>
      </c>
      <c r="I427" s="19">
        <v>0</v>
      </c>
      <c r="J427" s="19">
        <v>0</v>
      </c>
      <c r="K427" s="19">
        <v>0</v>
      </c>
      <c r="L427" t="e">
        <f>VLOOKUP(E427,PFI!A:B,2,0)</f>
        <v>#N/A</v>
      </c>
    </row>
    <row r="428" spans="1:12" hidden="1">
      <c r="A428" s="18" t="s">
        <v>1059</v>
      </c>
      <c r="B428" s="18" t="s">
        <v>107</v>
      </c>
      <c r="C428" s="18" t="s">
        <v>18</v>
      </c>
      <c r="D428" s="18" t="s">
        <v>19</v>
      </c>
      <c r="E428" s="18" t="s">
        <v>18</v>
      </c>
      <c r="F428" s="19">
        <v>88504</v>
      </c>
      <c r="G428" s="19">
        <v>88504</v>
      </c>
      <c r="H428" s="19">
        <v>0</v>
      </c>
      <c r="I428" s="19">
        <v>0</v>
      </c>
      <c r="J428" s="19">
        <v>0</v>
      </c>
      <c r="K428" s="19">
        <v>0</v>
      </c>
      <c r="L428" t="e">
        <f>VLOOKUP(E428,PFI!A:B,2,0)</f>
        <v>#N/A</v>
      </c>
    </row>
    <row r="429" spans="1:12" hidden="1">
      <c r="A429" s="18" t="s">
        <v>921</v>
      </c>
      <c r="B429" s="18" t="s">
        <v>107</v>
      </c>
      <c r="C429" s="18" t="s">
        <v>18</v>
      </c>
      <c r="D429" s="18" t="s">
        <v>46</v>
      </c>
      <c r="E429" s="18" t="s">
        <v>18</v>
      </c>
      <c r="F429" s="19">
        <v>3000</v>
      </c>
      <c r="G429" s="19">
        <v>3000</v>
      </c>
      <c r="H429" s="19">
        <v>0</v>
      </c>
      <c r="I429" s="19">
        <v>0</v>
      </c>
      <c r="J429" s="19">
        <v>0</v>
      </c>
      <c r="K429" s="19">
        <v>0</v>
      </c>
      <c r="L429" t="e">
        <f>VLOOKUP(E429,PFI!A:B,2,0)</f>
        <v>#N/A</v>
      </c>
    </row>
    <row r="430" spans="1:12" hidden="1">
      <c r="A430" s="18" t="s">
        <v>239</v>
      </c>
      <c r="B430" s="18" t="s">
        <v>107</v>
      </c>
      <c r="C430" s="18" t="s">
        <v>18</v>
      </c>
      <c r="D430" s="18" t="s">
        <v>46</v>
      </c>
      <c r="E430" s="18" t="s">
        <v>18</v>
      </c>
      <c r="F430" s="19">
        <v>5000</v>
      </c>
      <c r="G430" s="19">
        <v>5000</v>
      </c>
      <c r="H430" s="19">
        <v>0</v>
      </c>
      <c r="I430" s="19">
        <v>0</v>
      </c>
      <c r="J430" s="19">
        <v>0</v>
      </c>
      <c r="K430" s="19">
        <v>0</v>
      </c>
      <c r="L430" t="e">
        <f>VLOOKUP(E430,PFI!A:B,2,0)</f>
        <v>#N/A</v>
      </c>
    </row>
    <row r="431" spans="1:12" hidden="1">
      <c r="A431" s="18" t="s">
        <v>239</v>
      </c>
      <c r="B431" s="18" t="s">
        <v>107</v>
      </c>
      <c r="C431" s="18" t="s">
        <v>18</v>
      </c>
      <c r="D431" s="18" t="s">
        <v>22</v>
      </c>
      <c r="E431" s="18" t="s">
        <v>772</v>
      </c>
      <c r="F431" s="19">
        <v>20000</v>
      </c>
      <c r="G431" s="19">
        <v>20000</v>
      </c>
      <c r="H431" s="19">
        <v>0</v>
      </c>
      <c r="I431" s="19">
        <v>20000</v>
      </c>
      <c r="J431" s="19">
        <v>20000</v>
      </c>
      <c r="K431" s="19">
        <v>0</v>
      </c>
      <c r="L431" t="str">
        <f>VLOOKUP(E431,PFI!A:B,2,0)</f>
        <v>formation</v>
      </c>
    </row>
    <row r="432" spans="1:12" hidden="1">
      <c r="A432" s="18" t="s">
        <v>1637</v>
      </c>
      <c r="B432" s="18" t="s">
        <v>107</v>
      </c>
      <c r="C432" s="18" t="s">
        <v>18</v>
      </c>
      <c r="D432" s="18" t="s">
        <v>46</v>
      </c>
      <c r="E432" s="18" t="s">
        <v>18</v>
      </c>
      <c r="F432" s="19">
        <v>245000</v>
      </c>
      <c r="G432" s="19">
        <v>245000</v>
      </c>
      <c r="H432" s="19">
        <v>0</v>
      </c>
      <c r="I432" s="19">
        <v>0</v>
      </c>
      <c r="J432" s="19">
        <v>0</v>
      </c>
      <c r="K432" s="19">
        <v>0</v>
      </c>
      <c r="L432" t="e">
        <f>VLOOKUP(E432,PFI!A:B,2,0)</f>
        <v>#N/A</v>
      </c>
    </row>
    <row r="433" spans="1:12" hidden="1">
      <c r="A433" s="18" t="s">
        <v>1638</v>
      </c>
      <c r="B433" s="18" t="s">
        <v>107</v>
      </c>
      <c r="C433" s="18" t="s">
        <v>18</v>
      </c>
      <c r="D433" s="18" t="s">
        <v>57</v>
      </c>
      <c r="E433" s="18" t="s">
        <v>18</v>
      </c>
      <c r="F433" s="19">
        <v>120000</v>
      </c>
      <c r="G433" s="19">
        <v>120000</v>
      </c>
      <c r="H433" s="19">
        <v>0</v>
      </c>
      <c r="I433" s="19">
        <v>0</v>
      </c>
      <c r="J433" s="19">
        <v>0</v>
      </c>
      <c r="K433" s="19">
        <v>0</v>
      </c>
      <c r="L433" t="e">
        <f>VLOOKUP(E433,PFI!A:B,2,0)</f>
        <v>#N/A</v>
      </c>
    </row>
    <row r="434" spans="1:12" hidden="1">
      <c r="A434" s="18" t="s">
        <v>1635</v>
      </c>
      <c r="B434" s="18" t="s">
        <v>107</v>
      </c>
      <c r="C434" s="18" t="s">
        <v>18</v>
      </c>
      <c r="D434" s="18" t="s">
        <v>46</v>
      </c>
      <c r="E434" s="18" t="s">
        <v>18</v>
      </c>
      <c r="F434" s="19">
        <v>533959</v>
      </c>
      <c r="G434" s="19">
        <v>533959</v>
      </c>
      <c r="H434" s="19">
        <v>0</v>
      </c>
      <c r="I434" s="19">
        <v>0</v>
      </c>
      <c r="J434" s="19">
        <v>0</v>
      </c>
      <c r="K434" s="19">
        <v>0</v>
      </c>
      <c r="L434" t="e">
        <f>VLOOKUP(E434,PFI!A:B,2,0)</f>
        <v>#N/A</v>
      </c>
    </row>
    <row r="435" spans="1:12" hidden="1">
      <c r="A435" s="18" t="s">
        <v>1636</v>
      </c>
      <c r="B435" s="18" t="s">
        <v>107</v>
      </c>
      <c r="C435" s="18" t="s">
        <v>18</v>
      </c>
      <c r="D435" s="18" t="s">
        <v>46</v>
      </c>
      <c r="E435" s="18" t="s">
        <v>18</v>
      </c>
      <c r="F435" s="19">
        <v>150000</v>
      </c>
      <c r="G435" s="19">
        <v>150000</v>
      </c>
      <c r="H435" s="19">
        <v>0</v>
      </c>
      <c r="I435" s="19">
        <v>0</v>
      </c>
      <c r="J435" s="19">
        <v>0</v>
      </c>
      <c r="K435" s="19">
        <v>0</v>
      </c>
      <c r="L435" t="e">
        <f>VLOOKUP(E435,PFI!A:B,2,0)</f>
        <v>#N/A</v>
      </c>
    </row>
    <row r="436" spans="1:12" hidden="1">
      <c r="A436" s="18" t="s">
        <v>240</v>
      </c>
      <c r="B436" s="18" t="s">
        <v>107</v>
      </c>
      <c r="C436" s="18" t="s">
        <v>18</v>
      </c>
      <c r="D436" s="18" t="s">
        <v>13</v>
      </c>
      <c r="E436" s="18" t="s">
        <v>18</v>
      </c>
      <c r="F436" s="19">
        <v>818144</v>
      </c>
      <c r="G436" s="19">
        <v>818144</v>
      </c>
      <c r="H436" s="19">
        <v>0</v>
      </c>
      <c r="I436" s="19">
        <v>0</v>
      </c>
      <c r="J436" s="19">
        <v>0</v>
      </c>
      <c r="K436" s="19">
        <v>0</v>
      </c>
      <c r="L436" t="e">
        <f>VLOOKUP(E436,PFI!A:B,2,0)</f>
        <v>#N/A</v>
      </c>
    </row>
    <row r="437" spans="1:12" hidden="1">
      <c r="A437" s="18" t="s">
        <v>1640</v>
      </c>
      <c r="B437" s="18" t="s">
        <v>107</v>
      </c>
      <c r="C437" s="18" t="s">
        <v>18</v>
      </c>
      <c r="D437" s="18" t="s">
        <v>13</v>
      </c>
      <c r="E437" s="18" t="s">
        <v>18</v>
      </c>
      <c r="F437" s="19">
        <v>8000</v>
      </c>
      <c r="G437" s="19">
        <v>8000</v>
      </c>
      <c r="H437" s="19">
        <v>0</v>
      </c>
      <c r="I437" s="19">
        <v>0</v>
      </c>
      <c r="J437" s="19">
        <v>0</v>
      </c>
      <c r="K437" s="19">
        <v>0</v>
      </c>
      <c r="L437" t="e">
        <f>VLOOKUP(E437,PFI!A:B,2,0)</f>
        <v>#N/A</v>
      </c>
    </row>
    <row r="438" spans="1:12" hidden="1">
      <c r="A438" s="18" t="s">
        <v>2832</v>
      </c>
      <c r="B438" s="18" t="s">
        <v>107</v>
      </c>
      <c r="C438" s="18" t="s">
        <v>18</v>
      </c>
      <c r="D438" s="18" t="s">
        <v>46</v>
      </c>
      <c r="E438" s="18" t="s">
        <v>18</v>
      </c>
      <c r="F438" s="19">
        <v>340000</v>
      </c>
      <c r="G438" s="19">
        <v>340000</v>
      </c>
      <c r="H438" s="19">
        <v>0</v>
      </c>
      <c r="I438" s="19">
        <v>0</v>
      </c>
      <c r="J438" s="19">
        <v>0</v>
      </c>
      <c r="K438" s="19">
        <v>0</v>
      </c>
      <c r="L438" t="e">
        <f>VLOOKUP(E438,PFI!A:B,2,0)</f>
        <v>#N/A</v>
      </c>
    </row>
    <row r="439" spans="1:12" hidden="1">
      <c r="A439" s="18" t="s">
        <v>1045</v>
      </c>
      <c r="B439" s="18" t="s">
        <v>107</v>
      </c>
      <c r="C439" s="18" t="s">
        <v>18</v>
      </c>
      <c r="D439" s="18" t="s">
        <v>19</v>
      </c>
      <c r="E439" s="18" t="s">
        <v>18</v>
      </c>
      <c r="F439" s="19">
        <v>1122315</v>
      </c>
      <c r="G439" s="19">
        <v>1122315</v>
      </c>
      <c r="H439" s="19">
        <v>0</v>
      </c>
      <c r="I439" s="19">
        <v>0</v>
      </c>
      <c r="J439" s="19">
        <v>0</v>
      </c>
      <c r="K439" s="19">
        <v>0</v>
      </c>
      <c r="L439" t="e">
        <f>VLOOKUP(E439,PFI!A:B,2,0)</f>
        <v>#N/A</v>
      </c>
    </row>
    <row r="440" spans="1:12" hidden="1">
      <c r="A440" s="18" t="s">
        <v>1756</v>
      </c>
      <c r="B440" s="18" t="s">
        <v>107</v>
      </c>
      <c r="C440" s="18" t="s">
        <v>18</v>
      </c>
      <c r="D440" s="18" t="s">
        <v>13</v>
      </c>
      <c r="E440" s="18" t="s">
        <v>18</v>
      </c>
      <c r="F440" s="19">
        <v>40000</v>
      </c>
      <c r="G440" s="19">
        <v>40000</v>
      </c>
      <c r="H440" s="19">
        <v>0</v>
      </c>
      <c r="I440" s="19">
        <v>0</v>
      </c>
      <c r="J440" s="19">
        <v>0</v>
      </c>
      <c r="K440" s="19">
        <v>0</v>
      </c>
      <c r="L440" t="e">
        <f>VLOOKUP(E440,PFI!A:B,2,0)</f>
        <v>#N/A</v>
      </c>
    </row>
    <row r="441" spans="1:12" hidden="1">
      <c r="A441" s="18" t="s">
        <v>1023</v>
      </c>
      <c r="B441" s="18" t="s">
        <v>107</v>
      </c>
      <c r="C441" s="18" t="s">
        <v>18</v>
      </c>
      <c r="D441" s="18" t="s">
        <v>19</v>
      </c>
      <c r="E441" s="18" t="s">
        <v>18</v>
      </c>
      <c r="F441" s="19">
        <v>1577476</v>
      </c>
      <c r="G441" s="19">
        <v>1577476</v>
      </c>
      <c r="H441" s="19">
        <v>0</v>
      </c>
      <c r="I441" s="19">
        <v>0</v>
      </c>
      <c r="J441" s="19">
        <v>0</v>
      </c>
      <c r="K441" s="19">
        <v>0</v>
      </c>
      <c r="L441" t="e">
        <f>VLOOKUP(E441,PFI!A:B,2,0)</f>
        <v>#N/A</v>
      </c>
    </row>
    <row r="442" spans="1:12" hidden="1">
      <c r="A442" s="18" t="s">
        <v>1092</v>
      </c>
      <c r="B442" s="18" t="s">
        <v>107</v>
      </c>
      <c r="C442" s="18" t="s">
        <v>18</v>
      </c>
      <c r="D442" s="18" t="s">
        <v>13</v>
      </c>
      <c r="E442" s="18" t="s">
        <v>18</v>
      </c>
      <c r="F442" s="19">
        <v>30000</v>
      </c>
      <c r="G442" s="19">
        <v>30000</v>
      </c>
      <c r="H442" s="19">
        <v>0</v>
      </c>
      <c r="I442" s="19">
        <v>0</v>
      </c>
      <c r="J442" s="19">
        <v>0</v>
      </c>
      <c r="K442" s="19">
        <v>0</v>
      </c>
      <c r="L442" t="e">
        <f>VLOOKUP(E442,PFI!A:B,2,0)</f>
        <v>#N/A</v>
      </c>
    </row>
    <row r="443" spans="1:12" hidden="1">
      <c r="A443" s="18" t="s">
        <v>1690</v>
      </c>
      <c r="B443" s="18" t="s">
        <v>107</v>
      </c>
      <c r="C443" s="18" t="s">
        <v>18</v>
      </c>
      <c r="D443" s="18" t="s">
        <v>13</v>
      </c>
      <c r="E443" s="18" t="s">
        <v>18</v>
      </c>
      <c r="F443" s="19">
        <v>100000</v>
      </c>
      <c r="G443" s="19">
        <v>100000</v>
      </c>
      <c r="H443" s="19">
        <v>0</v>
      </c>
      <c r="I443" s="19">
        <v>0</v>
      </c>
      <c r="J443" s="19">
        <v>0</v>
      </c>
      <c r="K443" s="19">
        <v>0</v>
      </c>
      <c r="L443" t="e">
        <f>VLOOKUP(E443,PFI!A:B,2,0)</f>
        <v>#N/A</v>
      </c>
    </row>
    <row r="444" spans="1:12" hidden="1">
      <c r="A444" s="18" t="s">
        <v>1689</v>
      </c>
      <c r="B444" s="18" t="s">
        <v>107</v>
      </c>
      <c r="C444" s="18" t="s">
        <v>18</v>
      </c>
      <c r="D444" s="18" t="s">
        <v>13</v>
      </c>
      <c r="E444" s="18" t="s">
        <v>18</v>
      </c>
      <c r="F444" s="19">
        <v>45000</v>
      </c>
      <c r="G444" s="19">
        <v>45000</v>
      </c>
      <c r="H444" s="19">
        <v>0</v>
      </c>
      <c r="I444" s="19">
        <v>0</v>
      </c>
      <c r="J444" s="19">
        <v>0</v>
      </c>
      <c r="K444" s="19">
        <v>0</v>
      </c>
      <c r="L444" t="e">
        <f>VLOOKUP(E444,PFI!A:B,2,0)</f>
        <v>#N/A</v>
      </c>
    </row>
    <row r="445" spans="1:12" hidden="1">
      <c r="A445" s="18" t="s">
        <v>83</v>
      </c>
      <c r="B445" s="18" t="s">
        <v>107</v>
      </c>
      <c r="C445" s="18" t="s">
        <v>18</v>
      </c>
      <c r="D445" s="18" t="s">
        <v>16</v>
      </c>
      <c r="E445" s="18" t="s">
        <v>245</v>
      </c>
      <c r="F445" s="19">
        <v>5000</v>
      </c>
      <c r="G445" s="19">
        <v>5000</v>
      </c>
      <c r="H445" s="19">
        <v>0</v>
      </c>
      <c r="I445" s="19">
        <v>5000</v>
      </c>
      <c r="J445" s="19">
        <v>5000</v>
      </c>
      <c r="K445" s="19">
        <v>0</v>
      </c>
      <c r="L445" t="str">
        <f>VLOOKUP(E445,PFI!A:B,2,0)</f>
        <v>formation</v>
      </c>
    </row>
    <row r="446" spans="1:12" hidden="1">
      <c r="A446" s="18" t="s">
        <v>83</v>
      </c>
      <c r="B446" s="18" t="s">
        <v>107</v>
      </c>
      <c r="C446" s="18" t="s">
        <v>18</v>
      </c>
      <c r="D446" s="18" t="s">
        <v>13</v>
      </c>
      <c r="E446" s="18" t="s">
        <v>18</v>
      </c>
      <c r="F446" s="19">
        <v>40000</v>
      </c>
      <c r="G446" s="19">
        <v>40000</v>
      </c>
      <c r="H446" s="19">
        <v>0</v>
      </c>
      <c r="I446" s="19">
        <v>0</v>
      </c>
      <c r="J446" s="19">
        <v>0</v>
      </c>
      <c r="K446" s="19">
        <v>0</v>
      </c>
      <c r="L446" t="e">
        <f>VLOOKUP(E446,PFI!A:B,2,0)</f>
        <v>#N/A</v>
      </c>
    </row>
    <row r="447" spans="1:12" hidden="1">
      <c r="A447" s="18" t="s">
        <v>1686</v>
      </c>
      <c r="B447" s="18" t="s">
        <v>107</v>
      </c>
      <c r="C447" s="18" t="s">
        <v>18</v>
      </c>
      <c r="D447" s="18" t="s">
        <v>13</v>
      </c>
      <c r="E447" s="18" t="s">
        <v>18</v>
      </c>
      <c r="F447" s="19">
        <v>4800</v>
      </c>
      <c r="G447" s="19">
        <v>4800</v>
      </c>
      <c r="H447" s="19">
        <v>0</v>
      </c>
      <c r="I447" s="19">
        <v>0</v>
      </c>
      <c r="J447" s="19">
        <v>0</v>
      </c>
      <c r="K447" s="19">
        <v>0</v>
      </c>
      <c r="L447" t="e">
        <f>VLOOKUP(E447,PFI!A:B,2,0)</f>
        <v>#N/A</v>
      </c>
    </row>
    <row r="448" spans="1:12" hidden="1">
      <c r="A448" s="18" t="s">
        <v>1687</v>
      </c>
      <c r="B448" s="18" t="s">
        <v>107</v>
      </c>
      <c r="C448" s="18" t="s">
        <v>18</v>
      </c>
      <c r="D448" s="18" t="s">
        <v>13</v>
      </c>
      <c r="E448" s="18" t="s">
        <v>18</v>
      </c>
      <c r="F448" s="19">
        <v>20000</v>
      </c>
      <c r="G448" s="19">
        <v>20000</v>
      </c>
      <c r="H448" s="19">
        <v>0</v>
      </c>
      <c r="I448" s="19">
        <v>0</v>
      </c>
      <c r="J448" s="19">
        <v>0</v>
      </c>
      <c r="K448" s="19">
        <v>0</v>
      </c>
      <c r="L448" t="e">
        <f>VLOOKUP(E448,PFI!A:B,2,0)</f>
        <v>#N/A</v>
      </c>
    </row>
    <row r="449" spans="1:12" hidden="1">
      <c r="A449" s="18" t="s">
        <v>1685</v>
      </c>
      <c r="B449" s="18" t="s">
        <v>107</v>
      </c>
      <c r="C449" s="18" t="s">
        <v>18</v>
      </c>
      <c r="D449" s="18" t="s">
        <v>13</v>
      </c>
      <c r="E449" s="18" t="s">
        <v>18</v>
      </c>
      <c r="F449" s="19">
        <v>50000</v>
      </c>
      <c r="G449" s="19">
        <v>50000</v>
      </c>
      <c r="H449" s="19">
        <v>0</v>
      </c>
      <c r="I449" s="19">
        <v>0</v>
      </c>
      <c r="J449" s="19">
        <v>0</v>
      </c>
      <c r="K449" s="19">
        <v>0</v>
      </c>
      <c r="L449" t="e">
        <f>VLOOKUP(E449,PFI!A:B,2,0)</f>
        <v>#N/A</v>
      </c>
    </row>
    <row r="450" spans="1:12" hidden="1">
      <c r="A450" s="18" t="s">
        <v>1677</v>
      </c>
      <c r="B450" s="18" t="s">
        <v>107</v>
      </c>
      <c r="C450" s="18" t="s">
        <v>18</v>
      </c>
      <c r="D450" s="18" t="s">
        <v>13</v>
      </c>
      <c r="E450" s="18" t="s">
        <v>18</v>
      </c>
      <c r="F450" s="19">
        <v>17400</v>
      </c>
      <c r="G450" s="19">
        <v>17400</v>
      </c>
      <c r="H450" s="19">
        <v>0</v>
      </c>
      <c r="I450" s="19">
        <v>0</v>
      </c>
      <c r="J450" s="19">
        <v>0</v>
      </c>
      <c r="K450" s="19">
        <v>0</v>
      </c>
      <c r="L450" t="e">
        <f>VLOOKUP(E450,PFI!A:B,2,0)</f>
        <v>#N/A</v>
      </c>
    </row>
    <row r="451" spans="1:12" hidden="1">
      <c r="A451" s="18" t="s">
        <v>1678</v>
      </c>
      <c r="B451" s="18" t="s">
        <v>107</v>
      </c>
      <c r="C451" s="18" t="s">
        <v>18</v>
      </c>
      <c r="D451" s="18" t="s">
        <v>13</v>
      </c>
      <c r="E451" s="18" t="s">
        <v>18</v>
      </c>
      <c r="F451" s="19">
        <v>12300</v>
      </c>
      <c r="G451" s="19">
        <v>12300</v>
      </c>
      <c r="H451" s="19">
        <v>0</v>
      </c>
      <c r="I451" s="19">
        <v>0</v>
      </c>
      <c r="J451" s="19">
        <v>0</v>
      </c>
      <c r="K451" s="19">
        <v>0</v>
      </c>
      <c r="L451" t="e">
        <f>VLOOKUP(E451,PFI!A:B,2,0)</f>
        <v>#N/A</v>
      </c>
    </row>
    <row r="452" spans="1:12" hidden="1">
      <c r="A452" s="18" t="s">
        <v>1679</v>
      </c>
      <c r="B452" s="18" t="s">
        <v>107</v>
      </c>
      <c r="C452" s="18" t="s">
        <v>18</v>
      </c>
      <c r="D452" s="18" t="s">
        <v>13</v>
      </c>
      <c r="E452" s="18" t="s">
        <v>18</v>
      </c>
      <c r="F452" s="19">
        <v>10200</v>
      </c>
      <c r="G452" s="19">
        <v>10200</v>
      </c>
      <c r="H452" s="19">
        <v>0</v>
      </c>
      <c r="I452" s="19">
        <v>0</v>
      </c>
      <c r="J452" s="19">
        <v>0</v>
      </c>
      <c r="K452" s="19">
        <v>0</v>
      </c>
      <c r="L452" t="e">
        <f>VLOOKUP(E452,PFI!A:B,2,0)</f>
        <v>#N/A</v>
      </c>
    </row>
    <row r="453" spans="1:12" hidden="1">
      <c r="A453" s="18" t="s">
        <v>1711</v>
      </c>
      <c r="B453" s="18" t="s">
        <v>107</v>
      </c>
      <c r="C453" s="18" t="s">
        <v>18</v>
      </c>
      <c r="D453" s="18" t="s">
        <v>13</v>
      </c>
      <c r="E453" s="18" t="s">
        <v>18</v>
      </c>
      <c r="F453" s="19">
        <v>11400</v>
      </c>
      <c r="G453" s="19">
        <v>11400</v>
      </c>
      <c r="H453" s="19">
        <v>0</v>
      </c>
      <c r="I453" s="19">
        <v>0</v>
      </c>
      <c r="J453" s="19">
        <v>0</v>
      </c>
      <c r="K453" s="19">
        <v>0</v>
      </c>
      <c r="L453" t="e">
        <f>VLOOKUP(E453,PFI!A:B,2,0)</f>
        <v>#N/A</v>
      </c>
    </row>
    <row r="454" spans="1:12" hidden="1">
      <c r="A454" s="18" t="s">
        <v>1680</v>
      </c>
      <c r="B454" s="18" t="s">
        <v>107</v>
      </c>
      <c r="C454" s="18" t="s">
        <v>18</v>
      </c>
      <c r="D454" s="18" t="s">
        <v>13</v>
      </c>
      <c r="E454" s="18" t="s">
        <v>18</v>
      </c>
      <c r="F454" s="19">
        <v>5700</v>
      </c>
      <c r="G454" s="19">
        <v>5700</v>
      </c>
      <c r="H454" s="19">
        <v>0</v>
      </c>
      <c r="I454" s="19">
        <v>0</v>
      </c>
      <c r="J454" s="19">
        <v>0</v>
      </c>
      <c r="K454" s="19">
        <v>0</v>
      </c>
      <c r="L454" t="e">
        <f>VLOOKUP(E454,PFI!A:B,2,0)</f>
        <v>#N/A</v>
      </c>
    </row>
    <row r="455" spans="1:12" hidden="1">
      <c r="A455" s="18" t="s">
        <v>1683</v>
      </c>
      <c r="B455" s="18" t="s">
        <v>107</v>
      </c>
      <c r="C455" s="18" t="s">
        <v>18</v>
      </c>
      <c r="D455" s="18" t="s">
        <v>13</v>
      </c>
      <c r="E455" s="18" t="s">
        <v>18</v>
      </c>
      <c r="F455" s="19">
        <v>11700</v>
      </c>
      <c r="G455" s="19">
        <v>11700</v>
      </c>
      <c r="H455" s="19">
        <v>0</v>
      </c>
      <c r="I455" s="19">
        <v>0</v>
      </c>
      <c r="J455" s="19">
        <v>0</v>
      </c>
      <c r="K455" s="19">
        <v>0</v>
      </c>
      <c r="L455" t="e">
        <f>VLOOKUP(E455,PFI!A:B,2,0)</f>
        <v>#N/A</v>
      </c>
    </row>
    <row r="456" spans="1:12" hidden="1">
      <c r="A456" s="18" t="s">
        <v>1681</v>
      </c>
      <c r="B456" s="18" t="s">
        <v>107</v>
      </c>
      <c r="C456" s="18" t="s">
        <v>18</v>
      </c>
      <c r="D456" s="18" t="s">
        <v>13</v>
      </c>
      <c r="E456" s="18" t="s">
        <v>18</v>
      </c>
      <c r="F456" s="19">
        <v>5700</v>
      </c>
      <c r="G456" s="19">
        <v>5700</v>
      </c>
      <c r="H456" s="19">
        <v>0</v>
      </c>
      <c r="I456" s="19">
        <v>0</v>
      </c>
      <c r="J456" s="19">
        <v>0</v>
      </c>
      <c r="K456" s="19">
        <v>0</v>
      </c>
      <c r="L456" t="e">
        <f>VLOOKUP(E456,PFI!A:B,2,0)</f>
        <v>#N/A</v>
      </c>
    </row>
    <row r="457" spans="1:12" hidden="1">
      <c r="A457" s="18" t="s">
        <v>1719</v>
      </c>
      <c r="B457" s="18" t="s">
        <v>107</v>
      </c>
      <c r="C457" s="18" t="s">
        <v>18</v>
      </c>
      <c r="D457" s="18" t="s">
        <v>13</v>
      </c>
      <c r="E457" s="18" t="s">
        <v>18</v>
      </c>
      <c r="F457" s="19">
        <v>2400</v>
      </c>
      <c r="G457" s="19">
        <v>2400</v>
      </c>
      <c r="H457" s="19">
        <v>0</v>
      </c>
      <c r="I457" s="19">
        <v>0</v>
      </c>
      <c r="J457" s="19">
        <v>0</v>
      </c>
      <c r="K457" s="19">
        <v>0</v>
      </c>
      <c r="L457" t="e">
        <f>VLOOKUP(E457,PFI!A:B,2,0)</f>
        <v>#N/A</v>
      </c>
    </row>
    <row r="458" spans="1:12" hidden="1">
      <c r="A458" s="18" t="s">
        <v>1682</v>
      </c>
      <c r="B458" s="18" t="s">
        <v>107</v>
      </c>
      <c r="C458" s="18" t="s">
        <v>18</v>
      </c>
      <c r="D458" s="18" t="s">
        <v>13</v>
      </c>
      <c r="E458" s="18" t="s">
        <v>18</v>
      </c>
      <c r="F458" s="19">
        <v>3900</v>
      </c>
      <c r="G458" s="19">
        <v>3900</v>
      </c>
      <c r="H458" s="19">
        <v>0</v>
      </c>
      <c r="I458" s="19">
        <v>0</v>
      </c>
      <c r="J458" s="19">
        <v>0</v>
      </c>
      <c r="K458" s="19">
        <v>0</v>
      </c>
      <c r="L458" t="e">
        <f>VLOOKUP(E458,PFI!A:B,2,0)</f>
        <v>#N/A</v>
      </c>
    </row>
    <row r="459" spans="1:12" hidden="1">
      <c r="A459" s="18" t="s">
        <v>1712</v>
      </c>
      <c r="B459" s="18" t="s">
        <v>107</v>
      </c>
      <c r="C459" s="18" t="s">
        <v>18</v>
      </c>
      <c r="D459" s="18" t="s">
        <v>13</v>
      </c>
      <c r="E459" s="18" t="s">
        <v>18</v>
      </c>
      <c r="F459" s="19">
        <v>900</v>
      </c>
      <c r="G459" s="19">
        <v>900</v>
      </c>
      <c r="H459" s="19">
        <v>0</v>
      </c>
      <c r="I459" s="19">
        <v>0</v>
      </c>
      <c r="J459" s="19">
        <v>0</v>
      </c>
      <c r="K459" s="19">
        <v>0</v>
      </c>
      <c r="L459" t="e">
        <f>VLOOKUP(E459,PFI!A:B,2,0)</f>
        <v>#N/A</v>
      </c>
    </row>
    <row r="460" spans="1:12" hidden="1">
      <c r="A460" s="18" t="s">
        <v>1713</v>
      </c>
      <c r="B460" s="18" t="s">
        <v>107</v>
      </c>
      <c r="C460" s="18" t="s">
        <v>18</v>
      </c>
      <c r="D460" s="18" t="s">
        <v>13</v>
      </c>
      <c r="E460" s="18" t="s">
        <v>18</v>
      </c>
      <c r="F460" s="19">
        <v>900</v>
      </c>
      <c r="G460" s="19">
        <v>900</v>
      </c>
      <c r="H460" s="19">
        <v>0</v>
      </c>
      <c r="I460" s="19">
        <v>0</v>
      </c>
      <c r="J460" s="19">
        <v>0</v>
      </c>
      <c r="K460" s="19">
        <v>0</v>
      </c>
      <c r="L460" t="e">
        <f>VLOOKUP(E460,PFI!A:B,2,0)</f>
        <v>#N/A</v>
      </c>
    </row>
    <row r="461" spans="1:12" hidden="1">
      <c r="A461" s="18" t="s">
        <v>1714</v>
      </c>
      <c r="B461" s="18" t="s">
        <v>107</v>
      </c>
      <c r="C461" s="18" t="s">
        <v>18</v>
      </c>
      <c r="D461" s="18" t="s">
        <v>13</v>
      </c>
      <c r="E461" s="18" t="s">
        <v>18</v>
      </c>
      <c r="F461" s="19">
        <v>4800</v>
      </c>
      <c r="G461" s="19">
        <v>4800</v>
      </c>
      <c r="H461" s="19">
        <v>0</v>
      </c>
      <c r="I461" s="19">
        <v>0</v>
      </c>
      <c r="J461" s="19">
        <v>0</v>
      </c>
      <c r="K461" s="19">
        <v>0</v>
      </c>
      <c r="L461" t="e">
        <f>VLOOKUP(E461,PFI!A:B,2,0)</f>
        <v>#N/A</v>
      </c>
    </row>
    <row r="462" spans="1:12" hidden="1">
      <c r="A462" s="18" t="s">
        <v>1715</v>
      </c>
      <c r="B462" s="18" t="s">
        <v>107</v>
      </c>
      <c r="C462" s="18" t="s">
        <v>18</v>
      </c>
      <c r="D462" s="18" t="s">
        <v>13</v>
      </c>
      <c r="E462" s="18" t="s">
        <v>18</v>
      </c>
      <c r="F462" s="19">
        <v>1500</v>
      </c>
      <c r="G462" s="19">
        <v>1500</v>
      </c>
      <c r="H462" s="19">
        <v>0</v>
      </c>
      <c r="I462" s="19">
        <v>0</v>
      </c>
      <c r="J462" s="19">
        <v>0</v>
      </c>
      <c r="K462" s="19">
        <v>0</v>
      </c>
      <c r="L462" t="e">
        <f>VLOOKUP(E462,PFI!A:B,2,0)</f>
        <v>#N/A</v>
      </c>
    </row>
    <row r="463" spans="1:12" hidden="1">
      <c r="A463" s="18" t="s">
        <v>1716</v>
      </c>
      <c r="B463" s="18" t="s">
        <v>107</v>
      </c>
      <c r="C463" s="18" t="s">
        <v>18</v>
      </c>
      <c r="D463" s="18" t="s">
        <v>13</v>
      </c>
      <c r="E463" s="18" t="s">
        <v>18</v>
      </c>
      <c r="F463" s="19">
        <v>1800</v>
      </c>
      <c r="G463" s="19">
        <v>1800</v>
      </c>
      <c r="H463" s="19">
        <v>0</v>
      </c>
      <c r="I463" s="19">
        <v>0</v>
      </c>
      <c r="J463" s="19">
        <v>0</v>
      </c>
      <c r="K463" s="19">
        <v>0</v>
      </c>
      <c r="L463" t="e">
        <f>VLOOKUP(E463,PFI!A:B,2,0)</f>
        <v>#N/A</v>
      </c>
    </row>
    <row r="464" spans="1:12" hidden="1">
      <c r="A464" s="18" t="s">
        <v>1717</v>
      </c>
      <c r="B464" s="18" t="s">
        <v>107</v>
      </c>
      <c r="C464" s="18" t="s">
        <v>18</v>
      </c>
      <c r="D464" s="18" t="s">
        <v>13</v>
      </c>
      <c r="E464" s="18" t="s">
        <v>18</v>
      </c>
      <c r="F464" s="19">
        <v>13800</v>
      </c>
      <c r="G464" s="19">
        <v>13800</v>
      </c>
      <c r="H464" s="19">
        <v>0</v>
      </c>
      <c r="I464" s="19">
        <v>0</v>
      </c>
      <c r="J464" s="19">
        <v>0</v>
      </c>
      <c r="K464" s="19">
        <v>0</v>
      </c>
      <c r="L464" t="e">
        <f>VLOOKUP(E464,PFI!A:B,2,0)</f>
        <v>#N/A</v>
      </c>
    </row>
    <row r="465" spans="1:12" hidden="1">
      <c r="A465" s="18" t="s">
        <v>1718</v>
      </c>
      <c r="B465" s="18" t="s">
        <v>107</v>
      </c>
      <c r="C465" s="18" t="s">
        <v>18</v>
      </c>
      <c r="D465" s="18" t="s">
        <v>13</v>
      </c>
      <c r="E465" s="18" t="s">
        <v>18</v>
      </c>
      <c r="F465" s="19">
        <v>3900</v>
      </c>
      <c r="G465" s="19">
        <v>3900</v>
      </c>
      <c r="H465" s="19">
        <v>0</v>
      </c>
      <c r="I465" s="19">
        <v>0</v>
      </c>
      <c r="J465" s="19">
        <v>0</v>
      </c>
      <c r="K465" s="19">
        <v>0</v>
      </c>
      <c r="L465" t="e">
        <f>VLOOKUP(E465,PFI!A:B,2,0)</f>
        <v>#N/A</v>
      </c>
    </row>
    <row r="466" spans="1:12" hidden="1">
      <c r="A466" s="18" t="s">
        <v>1688</v>
      </c>
      <c r="B466" s="18" t="s">
        <v>107</v>
      </c>
      <c r="C466" s="18" t="s">
        <v>18</v>
      </c>
      <c r="D466" s="18" t="s">
        <v>13</v>
      </c>
      <c r="E466" s="18" t="s">
        <v>18</v>
      </c>
      <c r="F466" s="19">
        <v>110000</v>
      </c>
      <c r="G466" s="19">
        <v>110000</v>
      </c>
      <c r="H466" s="19">
        <v>0</v>
      </c>
      <c r="I466" s="19">
        <v>0</v>
      </c>
      <c r="J466" s="19">
        <v>0</v>
      </c>
      <c r="K466" s="19">
        <v>0</v>
      </c>
      <c r="L466" t="e">
        <f>VLOOKUP(E466,PFI!A:B,2,0)</f>
        <v>#N/A</v>
      </c>
    </row>
    <row r="467" spans="1:12" hidden="1">
      <c r="A467" s="18" t="s">
        <v>1471</v>
      </c>
      <c r="B467" s="18" t="s">
        <v>107</v>
      </c>
      <c r="C467" s="18" t="s">
        <v>18</v>
      </c>
      <c r="D467" s="18" t="s">
        <v>13</v>
      </c>
      <c r="E467" s="18" t="s">
        <v>18</v>
      </c>
      <c r="F467" s="19">
        <v>31500</v>
      </c>
      <c r="G467" s="19">
        <v>31500</v>
      </c>
      <c r="H467" s="19">
        <v>0</v>
      </c>
      <c r="I467" s="19">
        <v>0</v>
      </c>
      <c r="J467" s="19">
        <v>0</v>
      </c>
      <c r="K467" s="19">
        <v>0</v>
      </c>
      <c r="L467" t="e">
        <f>VLOOKUP(E467,PFI!A:B,2,0)</f>
        <v>#N/A</v>
      </c>
    </row>
    <row r="468" spans="1:12" hidden="1">
      <c r="A468" s="18" t="s">
        <v>1472</v>
      </c>
      <c r="B468" s="18" t="s">
        <v>107</v>
      </c>
      <c r="C468" s="18" t="s">
        <v>18</v>
      </c>
      <c r="D468" s="18" t="s">
        <v>13</v>
      </c>
      <c r="E468" s="18" t="s">
        <v>18</v>
      </c>
      <c r="F468" s="19">
        <v>357825</v>
      </c>
      <c r="G468" s="19">
        <v>357825</v>
      </c>
      <c r="H468" s="19">
        <v>0</v>
      </c>
      <c r="I468" s="19">
        <v>0</v>
      </c>
      <c r="J468" s="19">
        <v>0</v>
      </c>
      <c r="K468" s="19">
        <v>0</v>
      </c>
      <c r="L468" t="e">
        <f>VLOOKUP(E468,PFI!A:B,2,0)</f>
        <v>#N/A</v>
      </c>
    </row>
    <row r="469" spans="1:12" hidden="1">
      <c r="A469" s="18" t="s">
        <v>1473</v>
      </c>
      <c r="B469" s="18" t="s">
        <v>107</v>
      </c>
      <c r="C469" s="18" t="s">
        <v>18</v>
      </c>
      <c r="D469" s="18" t="s">
        <v>13</v>
      </c>
      <c r="E469" s="18" t="s">
        <v>18</v>
      </c>
      <c r="F469" s="19">
        <v>212379</v>
      </c>
      <c r="G469" s="19">
        <v>212379</v>
      </c>
      <c r="H469" s="19">
        <v>0</v>
      </c>
      <c r="I469" s="19">
        <v>0</v>
      </c>
      <c r="J469" s="19">
        <v>0</v>
      </c>
      <c r="K469" s="19">
        <v>0</v>
      </c>
      <c r="L469" t="e">
        <f>VLOOKUP(E469,PFI!A:B,2,0)</f>
        <v>#N/A</v>
      </c>
    </row>
    <row r="470" spans="1:12" hidden="1">
      <c r="A470" s="18" t="s">
        <v>1474</v>
      </c>
      <c r="B470" s="18" t="s">
        <v>107</v>
      </c>
      <c r="C470" s="18" t="s">
        <v>18</v>
      </c>
      <c r="D470" s="18" t="s">
        <v>13</v>
      </c>
      <c r="E470" s="18" t="s">
        <v>18</v>
      </c>
      <c r="F470" s="19">
        <v>15542</v>
      </c>
      <c r="G470" s="19">
        <v>15542</v>
      </c>
      <c r="H470" s="19">
        <v>0</v>
      </c>
      <c r="I470" s="19">
        <v>0</v>
      </c>
      <c r="J470" s="19">
        <v>0</v>
      </c>
      <c r="K470" s="19">
        <v>0</v>
      </c>
      <c r="L470" t="e">
        <f>VLOOKUP(E470,PFI!A:B,2,0)</f>
        <v>#N/A</v>
      </c>
    </row>
    <row r="471" spans="1:12" hidden="1">
      <c r="A471" s="18" t="s">
        <v>1469</v>
      </c>
      <c r="B471" s="18" t="s">
        <v>107</v>
      </c>
      <c r="C471" s="18" t="s">
        <v>18</v>
      </c>
      <c r="D471" s="18" t="s">
        <v>13</v>
      </c>
      <c r="E471" s="18" t="s">
        <v>18</v>
      </c>
      <c r="F471" s="19">
        <v>704400</v>
      </c>
      <c r="G471" s="19">
        <v>704400</v>
      </c>
      <c r="H471" s="19">
        <v>0</v>
      </c>
      <c r="I471" s="19">
        <v>0</v>
      </c>
      <c r="J471" s="19">
        <v>0</v>
      </c>
      <c r="K471" s="19">
        <v>0</v>
      </c>
      <c r="L471" t="e">
        <f>VLOOKUP(E471,PFI!A:B,2,0)</f>
        <v>#N/A</v>
      </c>
    </row>
    <row r="472" spans="1:12" hidden="1">
      <c r="A472" s="18" t="s">
        <v>1475</v>
      </c>
      <c r="B472" s="18" t="s">
        <v>107</v>
      </c>
      <c r="C472" s="18" t="s">
        <v>18</v>
      </c>
      <c r="D472" s="18" t="s">
        <v>13</v>
      </c>
      <c r="E472" s="18" t="s">
        <v>18</v>
      </c>
      <c r="F472" s="19">
        <v>15000</v>
      </c>
      <c r="G472" s="19">
        <v>15000</v>
      </c>
      <c r="H472" s="19">
        <v>0</v>
      </c>
      <c r="I472" s="19">
        <v>0</v>
      </c>
      <c r="J472" s="19">
        <v>0</v>
      </c>
      <c r="K472" s="19">
        <v>0</v>
      </c>
      <c r="L472" t="e">
        <f>VLOOKUP(E472,PFI!A:B,2,0)</f>
        <v>#N/A</v>
      </c>
    </row>
    <row r="473" spans="1:12" hidden="1">
      <c r="A473" s="18" t="s">
        <v>1757</v>
      </c>
      <c r="B473" s="18" t="s">
        <v>107</v>
      </c>
      <c r="C473" s="18" t="s">
        <v>18</v>
      </c>
      <c r="D473" s="18" t="s">
        <v>888</v>
      </c>
      <c r="E473" s="18" t="s">
        <v>18</v>
      </c>
      <c r="F473" s="19">
        <v>1349528</v>
      </c>
      <c r="G473" s="19">
        <v>1349528</v>
      </c>
      <c r="H473" s="19">
        <v>0</v>
      </c>
      <c r="I473" s="19">
        <v>0</v>
      </c>
      <c r="J473" s="19">
        <v>0</v>
      </c>
      <c r="K473" s="19">
        <v>0</v>
      </c>
      <c r="L473" t="e">
        <f>VLOOKUP(E473,PFI!A:B,2,0)</f>
        <v>#N/A</v>
      </c>
    </row>
    <row r="474" spans="1:12" hidden="1">
      <c r="A474" s="18" t="s">
        <v>92</v>
      </c>
      <c r="B474" s="18" t="s">
        <v>107</v>
      </c>
      <c r="C474" s="18" t="s">
        <v>18</v>
      </c>
      <c r="D474" s="18" t="s">
        <v>888</v>
      </c>
      <c r="E474" s="18" t="s">
        <v>18</v>
      </c>
      <c r="F474" s="19">
        <v>345000</v>
      </c>
      <c r="G474" s="19">
        <v>345000</v>
      </c>
      <c r="H474" s="19">
        <v>0</v>
      </c>
      <c r="I474" s="19">
        <v>0</v>
      </c>
      <c r="J474" s="19">
        <v>0</v>
      </c>
      <c r="K474" s="19">
        <v>0</v>
      </c>
      <c r="L474" t="e">
        <f>VLOOKUP(E474,PFI!A:B,2,0)</f>
        <v>#N/A</v>
      </c>
    </row>
    <row r="475" spans="1:12" hidden="1">
      <c r="A475" s="18" t="s">
        <v>1670</v>
      </c>
      <c r="B475" s="18" t="s">
        <v>107</v>
      </c>
      <c r="C475" s="18" t="s">
        <v>18</v>
      </c>
      <c r="D475" s="18" t="s">
        <v>16</v>
      </c>
      <c r="E475" s="18" t="s">
        <v>18</v>
      </c>
      <c r="F475" s="19">
        <v>18000</v>
      </c>
      <c r="G475" s="19">
        <v>18000</v>
      </c>
      <c r="H475" s="19">
        <v>0</v>
      </c>
      <c r="I475" s="19">
        <v>0</v>
      </c>
      <c r="J475" s="19">
        <v>0</v>
      </c>
      <c r="K475" s="19">
        <v>0</v>
      </c>
      <c r="L475" t="e">
        <f>VLOOKUP(E475,PFI!A:B,2,0)</f>
        <v>#N/A</v>
      </c>
    </row>
    <row r="476" spans="1:12" hidden="1">
      <c r="A476" s="18" t="s">
        <v>1669</v>
      </c>
      <c r="B476" s="18" t="s">
        <v>107</v>
      </c>
      <c r="C476" s="18" t="s">
        <v>18</v>
      </c>
      <c r="D476" s="18" t="s">
        <v>16</v>
      </c>
      <c r="E476" s="18" t="s">
        <v>18</v>
      </c>
      <c r="F476" s="19">
        <v>25300</v>
      </c>
      <c r="G476" s="19">
        <v>25300</v>
      </c>
      <c r="H476" s="19">
        <v>0</v>
      </c>
      <c r="I476" s="19">
        <v>0</v>
      </c>
      <c r="J476" s="19">
        <v>0</v>
      </c>
      <c r="K476" s="19">
        <v>0</v>
      </c>
      <c r="L476" t="e">
        <f>VLOOKUP(E476,PFI!A:B,2,0)</f>
        <v>#N/A</v>
      </c>
    </row>
    <row r="477" spans="1:12" hidden="1">
      <c r="A477" s="18" t="s">
        <v>1671</v>
      </c>
      <c r="B477" s="18" t="s">
        <v>107</v>
      </c>
      <c r="C477" s="18" t="s">
        <v>18</v>
      </c>
      <c r="D477" s="18" t="s">
        <v>16</v>
      </c>
      <c r="E477" s="18" t="s">
        <v>18</v>
      </c>
      <c r="F477" s="19">
        <v>18000</v>
      </c>
      <c r="G477" s="19">
        <v>18000</v>
      </c>
      <c r="H477" s="19">
        <v>0</v>
      </c>
      <c r="I477" s="19">
        <v>0</v>
      </c>
      <c r="J477" s="19">
        <v>0</v>
      </c>
      <c r="K477" s="19">
        <v>0</v>
      </c>
      <c r="L477" t="e">
        <f>VLOOKUP(E477,PFI!A:B,2,0)</f>
        <v>#N/A</v>
      </c>
    </row>
    <row r="478" spans="1:12" hidden="1">
      <c r="A478" s="18" t="s">
        <v>1672</v>
      </c>
      <c r="B478" s="18" t="s">
        <v>107</v>
      </c>
      <c r="C478" s="18" t="s">
        <v>18</v>
      </c>
      <c r="D478" s="18" t="s">
        <v>16</v>
      </c>
      <c r="E478" s="18" t="s">
        <v>18</v>
      </c>
      <c r="F478" s="19">
        <v>2500</v>
      </c>
      <c r="G478" s="19">
        <v>2500</v>
      </c>
      <c r="H478" s="19">
        <v>0</v>
      </c>
      <c r="I478" s="19">
        <v>0</v>
      </c>
      <c r="J478" s="19">
        <v>0</v>
      </c>
      <c r="K478" s="19">
        <v>0</v>
      </c>
      <c r="L478" t="e">
        <f>VLOOKUP(E478,PFI!A:B,2,0)</f>
        <v>#N/A</v>
      </c>
    </row>
    <row r="479" spans="1:12" hidden="1">
      <c r="A479" s="18" t="s">
        <v>1668</v>
      </c>
      <c r="B479" s="18" t="s">
        <v>107</v>
      </c>
      <c r="C479" s="18" t="s">
        <v>18</v>
      </c>
      <c r="D479" s="18" t="s">
        <v>16</v>
      </c>
      <c r="E479" s="18" t="s">
        <v>18</v>
      </c>
      <c r="F479" s="19">
        <v>24950</v>
      </c>
      <c r="G479" s="19">
        <v>24950</v>
      </c>
      <c r="H479" s="19">
        <v>0</v>
      </c>
      <c r="I479" s="19">
        <v>0</v>
      </c>
      <c r="J479" s="19">
        <v>0</v>
      </c>
      <c r="K479" s="19">
        <v>0</v>
      </c>
      <c r="L479" t="e">
        <f>VLOOKUP(E479,PFI!A:B,2,0)</f>
        <v>#N/A</v>
      </c>
    </row>
    <row r="480" spans="1:12" hidden="1">
      <c r="A480" s="18" t="s">
        <v>1673</v>
      </c>
      <c r="B480" s="18" t="s">
        <v>107</v>
      </c>
      <c r="C480" s="18" t="s">
        <v>18</v>
      </c>
      <c r="D480" s="18" t="s">
        <v>16</v>
      </c>
      <c r="E480" s="18" t="s">
        <v>18</v>
      </c>
      <c r="F480" s="19">
        <v>17000</v>
      </c>
      <c r="G480" s="19">
        <v>17000</v>
      </c>
      <c r="H480" s="19">
        <v>0</v>
      </c>
      <c r="I480" s="19">
        <v>0</v>
      </c>
      <c r="J480" s="19">
        <v>0</v>
      </c>
      <c r="K480" s="19">
        <v>0</v>
      </c>
      <c r="L480" t="e">
        <f>VLOOKUP(E480,PFI!A:B,2,0)</f>
        <v>#N/A</v>
      </c>
    </row>
    <row r="481" spans="1:12" hidden="1">
      <c r="A481" s="18" t="s">
        <v>98</v>
      </c>
      <c r="B481" s="18" t="s">
        <v>107</v>
      </c>
      <c r="C481" s="18" t="s">
        <v>18</v>
      </c>
      <c r="D481" s="18" t="s">
        <v>16</v>
      </c>
      <c r="E481" s="18" t="s">
        <v>248</v>
      </c>
      <c r="F481" s="19">
        <v>40000</v>
      </c>
      <c r="G481" s="19">
        <v>40000</v>
      </c>
      <c r="H481" s="19">
        <v>0</v>
      </c>
      <c r="I481" s="19">
        <v>40000</v>
      </c>
      <c r="J481" s="19">
        <v>40000</v>
      </c>
      <c r="K481" s="19">
        <v>0</v>
      </c>
      <c r="L481" t="str">
        <f>VLOOKUP(E481,PFI!A:B,2,0)</f>
        <v>recherche</v>
      </c>
    </row>
    <row r="482" spans="1:12" hidden="1">
      <c r="A482" s="18" t="s">
        <v>98</v>
      </c>
      <c r="B482" s="18" t="s">
        <v>107</v>
      </c>
      <c r="C482" s="18" t="s">
        <v>18</v>
      </c>
      <c r="D482" s="18" t="s">
        <v>16</v>
      </c>
      <c r="E482" s="18" t="s">
        <v>1732</v>
      </c>
      <c r="F482" s="19">
        <v>80000</v>
      </c>
      <c r="G482" s="19">
        <v>80000</v>
      </c>
      <c r="H482" s="19">
        <v>0</v>
      </c>
      <c r="I482" s="19">
        <v>80000</v>
      </c>
      <c r="J482" s="19">
        <v>80000</v>
      </c>
      <c r="K482" s="19">
        <v>0</v>
      </c>
      <c r="L482" t="str">
        <f>VLOOKUP(E482,PFI!A:B,2,0)</f>
        <v>recherche</v>
      </c>
    </row>
    <row r="483" spans="1:12" hidden="1">
      <c r="A483" s="18" t="s">
        <v>98</v>
      </c>
      <c r="B483" s="18" t="s">
        <v>107</v>
      </c>
      <c r="C483" s="18" t="s">
        <v>18</v>
      </c>
      <c r="D483" s="18" t="s">
        <v>16</v>
      </c>
      <c r="E483" s="18" t="s">
        <v>18</v>
      </c>
      <c r="F483" s="19">
        <v>104500</v>
      </c>
      <c r="G483" s="19">
        <v>104500</v>
      </c>
      <c r="H483" s="19">
        <v>0</v>
      </c>
      <c r="I483" s="19">
        <v>0</v>
      </c>
      <c r="J483" s="19">
        <v>0</v>
      </c>
      <c r="K483" s="19">
        <v>0</v>
      </c>
      <c r="L483" t="e">
        <f>VLOOKUP(E483,PFI!A:B,2,0)</f>
        <v>#N/A</v>
      </c>
    </row>
    <row r="484" spans="1:12" hidden="1">
      <c r="A484" s="18" t="s">
        <v>1032</v>
      </c>
      <c r="B484" s="18" t="s">
        <v>107</v>
      </c>
      <c r="C484" s="18" t="s">
        <v>18</v>
      </c>
      <c r="D484" s="18" t="s">
        <v>19</v>
      </c>
      <c r="E484" s="18" t="s">
        <v>18</v>
      </c>
      <c r="F484" s="19">
        <v>611204</v>
      </c>
      <c r="G484" s="19">
        <v>611204</v>
      </c>
      <c r="H484" s="19">
        <v>0</v>
      </c>
      <c r="I484" s="19">
        <v>0</v>
      </c>
      <c r="J484" s="19">
        <v>0</v>
      </c>
      <c r="K484" s="19">
        <v>0</v>
      </c>
      <c r="L484" t="e">
        <f>VLOOKUP(E484,PFI!A:B,2,0)</f>
        <v>#N/A</v>
      </c>
    </row>
    <row r="485" spans="1:12" hidden="1">
      <c r="A485" s="18" t="s">
        <v>1523</v>
      </c>
      <c r="B485" s="18" t="s">
        <v>107</v>
      </c>
      <c r="C485" s="18" t="s">
        <v>18</v>
      </c>
      <c r="D485" s="18" t="s">
        <v>19</v>
      </c>
      <c r="E485" s="18" t="s">
        <v>18</v>
      </c>
      <c r="F485" s="19">
        <v>40000</v>
      </c>
      <c r="G485" s="19">
        <v>40000</v>
      </c>
      <c r="H485" s="19">
        <v>0</v>
      </c>
      <c r="I485" s="19">
        <v>0</v>
      </c>
      <c r="J485" s="19">
        <v>0</v>
      </c>
      <c r="K485" s="19">
        <v>0</v>
      </c>
      <c r="L485" t="e">
        <f>VLOOKUP(E485,PFI!A:B,2,0)</f>
        <v>#N/A</v>
      </c>
    </row>
    <row r="486" spans="1:12" hidden="1">
      <c r="A486" s="18" t="s">
        <v>1524</v>
      </c>
      <c r="B486" s="18" t="s">
        <v>107</v>
      </c>
      <c r="C486" s="18" t="s">
        <v>18</v>
      </c>
      <c r="D486" s="18" t="s">
        <v>19</v>
      </c>
      <c r="E486" s="18" t="s">
        <v>18</v>
      </c>
      <c r="F486" s="19">
        <v>155000</v>
      </c>
      <c r="G486" s="19">
        <v>155000</v>
      </c>
      <c r="H486" s="19">
        <v>0</v>
      </c>
      <c r="I486" s="19">
        <v>0</v>
      </c>
      <c r="J486" s="19">
        <v>0</v>
      </c>
      <c r="K486" s="19">
        <v>0</v>
      </c>
      <c r="L486" t="e">
        <f>VLOOKUP(E486,PFI!A:B,2,0)</f>
        <v>#N/A</v>
      </c>
    </row>
    <row r="487" spans="1:12" hidden="1">
      <c r="A487" s="18" t="s">
        <v>1526</v>
      </c>
      <c r="B487" s="18" t="s">
        <v>107</v>
      </c>
      <c r="C487" s="18" t="s">
        <v>18</v>
      </c>
      <c r="D487" s="18" t="s">
        <v>13</v>
      </c>
      <c r="E487" s="18" t="s">
        <v>18</v>
      </c>
      <c r="F487" s="19">
        <v>9000</v>
      </c>
      <c r="G487" s="19">
        <v>9000</v>
      </c>
      <c r="H487" s="19">
        <v>0</v>
      </c>
      <c r="I487" s="19">
        <v>0</v>
      </c>
      <c r="J487" s="19">
        <v>0</v>
      </c>
      <c r="K487" s="19">
        <v>0</v>
      </c>
      <c r="L487" t="e">
        <f>VLOOKUP(E487,PFI!A:B,2,0)</f>
        <v>#N/A</v>
      </c>
    </row>
    <row r="488" spans="1:12" hidden="1">
      <c r="A488" s="18" t="s">
        <v>1527</v>
      </c>
      <c r="B488" s="18" t="s">
        <v>107</v>
      </c>
      <c r="C488" s="18" t="s">
        <v>18</v>
      </c>
      <c r="D488" s="18" t="s">
        <v>13</v>
      </c>
      <c r="E488" s="18" t="s">
        <v>18</v>
      </c>
      <c r="F488" s="19">
        <v>32425</v>
      </c>
      <c r="G488" s="19">
        <v>32425</v>
      </c>
      <c r="H488" s="19">
        <v>0</v>
      </c>
      <c r="I488" s="19">
        <v>0</v>
      </c>
      <c r="J488" s="19">
        <v>0</v>
      </c>
      <c r="K488" s="19">
        <v>0</v>
      </c>
      <c r="L488" t="e">
        <f>VLOOKUP(E488,PFI!A:B,2,0)</f>
        <v>#N/A</v>
      </c>
    </row>
    <row r="489" spans="1:12" hidden="1">
      <c r="A489" s="18" t="s">
        <v>1528</v>
      </c>
      <c r="B489" s="18" t="s">
        <v>107</v>
      </c>
      <c r="C489" s="18" t="s">
        <v>18</v>
      </c>
      <c r="D489" s="18" t="s">
        <v>13</v>
      </c>
      <c r="E489" s="18" t="s">
        <v>18</v>
      </c>
      <c r="F489" s="19">
        <v>2000</v>
      </c>
      <c r="G489" s="19">
        <v>2000</v>
      </c>
      <c r="H489" s="19">
        <v>0</v>
      </c>
      <c r="I489" s="19">
        <v>0</v>
      </c>
      <c r="J489" s="19">
        <v>0</v>
      </c>
      <c r="K489" s="19">
        <v>0</v>
      </c>
      <c r="L489" t="e">
        <f>VLOOKUP(E489,PFI!A:B,2,0)</f>
        <v>#N/A</v>
      </c>
    </row>
    <row r="490" spans="1:12" hidden="1">
      <c r="A490" s="18" t="s">
        <v>1254</v>
      </c>
      <c r="B490" s="18" t="s">
        <v>107</v>
      </c>
      <c r="C490" s="18" t="s">
        <v>18</v>
      </c>
      <c r="D490" s="18" t="s">
        <v>46</v>
      </c>
      <c r="E490" s="18" t="s">
        <v>18</v>
      </c>
      <c r="F490" s="19">
        <v>25000</v>
      </c>
      <c r="G490" s="19">
        <v>25000</v>
      </c>
      <c r="H490" s="19">
        <v>0</v>
      </c>
      <c r="I490" s="19">
        <v>0</v>
      </c>
      <c r="J490" s="19">
        <v>0</v>
      </c>
      <c r="K490" s="19">
        <v>0</v>
      </c>
      <c r="L490" t="e">
        <f>VLOOKUP(E490,PFI!A:B,2,0)</f>
        <v>#N/A</v>
      </c>
    </row>
    <row r="491" spans="1:12" hidden="1">
      <c r="A491" s="18" t="s">
        <v>1645</v>
      </c>
      <c r="B491" s="18" t="s">
        <v>107</v>
      </c>
      <c r="C491" s="18" t="s">
        <v>18</v>
      </c>
      <c r="D491" s="18" t="s">
        <v>46</v>
      </c>
      <c r="E491" s="18" t="s">
        <v>18</v>
      </c>
      <c r="F491" s="19">
        <v>25000</v>
      </c>
      <c r="G491" s="19">
        <v>25000</v>
      </c>
      <c r="H491" s="19">
        <v>0</v>
      </c>
      <c r="I491" s="19">
        <v>0</v>
      </c>
      <c r="J491" s="19">
        <v>0</v>
      </c>
      <c r="K491" s="19">
        <v>0</v>
      </c>
      <c r="L491" t="e">
        <f>VLOOKUP(E491,PFI!A:B,2,0)</f>
        <v>#N/A</v>
      </c>
    </row>
    <row r="492" spans="1:12" hidden="1">
      <c r="A492" s="18" t="s">
        <v>251</v>
      </c>
      <c r="B492" s="18" t="s">
        <v>107</v>
      </c>
      <c r="C492" s="18" t="s">
        <v>18</v>
      </c>
      <c r="D492" s="18" t="s">
        <v>13</v>
      </c>
      <c r="E492" s="18" t="s">
        <v>252</v>
      </c>
      <c r="F492" s="19">
        <v>24600</v>
      </c>
      <c r="G492" s="19">
        <v>24600</v>
      </c>
      <c r="H492" s="19">
        <v>0</v>
      </c>
      <c r="I492" s="19">
        <v>24600</v>
      </c>
      <c r="J492" s="19">
        <v>24600</v>
      </c>
      <c r="K492" s="19">
        <v>0</v>
      </c>
      <c r="L492" t="str">
        <f>VLOOKUP(E492,PFI!A:B,2,0)</f>
        <v>formation</v>
      </c>
    </row>
    <row r="493" spans="1:12" hidden="1">
      <c r="A493" s="18" t="s">
        <v>251</v>
      </c>
      <c r="B493" s="18" t="s">
        <v>107</v>
      </c>
      <c r="C493" s="18" t="s">
        <v>18</v>
      </c>
      <c r="D493" s="18" t="s">
        <v>13</v>
      </c>
      <c r="E493" s="18" t="s">
        <v>18</v>
      </c>
      <c r="F493" s="19">
        <v>30000</v>
      </c>
      <c r="G493" s="19">
        <v>30000</v>
      </c>
      <c r="H493" s="19">
        <v>0</v>
      </c>
      <c r="I493" s="19">
        <v>0</v>
      </c>
      <c r="J493" s="19">
        <v>0</v>
      </c>
      <c r="K493" s="19">
        <v>0</v>
      </c>
      <c r="L493" t="e">
        <f>VLOOKUP(E493,PFI!A:B,2,0)</f>
        <v>#N/A</v>
      </c>
    </row>
    <row r="494" spans="1:12" hidden="1">
      <c r="A494" s="18" t="s">
        <v>253</v>
      </c>
      <c r="B494" s="18" t="s">
        <v>107</v>
      </c>
      <c r="C494" s="18" t="s">
        <v>18</v>
      </c>
      <c r="D494" s="18" t="s">
        <v>13</v>
      </c>
      <c r="E494" s="18" t="s">
        <v>254</v>
      </c>
      <c r="F494" s="19">
        <v>103251.94</v>
      </c>
      <c r="G494" s="19">
        <v>103251.94</v>
      </c>
      <c r="H494" s="19">
        <v>0</v>
      </c>
      <c r="I494" s="19">
        <v>103251.94</v>
      </c>
      <c r="J494" s="19">
        <v>103251.94</v>
      </c>
      <c r="K494" s="19">
        <v>0</v>
      </c>
      <c r="L494" t="str">
        <f>VLOOKUP(E494,PFI!A:B,2,0)</f>
        <v>recherche</v>
      </c>
    </row>
    <row r="495" spans="1:12" hidden="1">
      <c r="A495" s="18" t="s">
        <v>1646</v>
      </c>
      <c r="B495" s="18" t="s">
        <v>107</v>
      </c>
      <c r="C495" s="18" t="s">
        <v>18</v>
      </c>
      <c r="D495" s="18" t="s">
        <v>13</v>
      </c>
      <c r="E495" s="18" t="s">
        <v>18</v>
      </c>
      <c r="F495" s="19">
        <v>154164</v>
      </c>
      <c r="G495" s="19">
        <v>154164</v>
      </c>
      <c r="H495" s="19">
        <v>0</v>
      </c>
      <c r="I495" s="19">
        <v>0</v>
      </c>
      <c r="J495" s="19">
        <v>0</v>
      </c>
      <c r="K495" s="19">
        <v>0</v>
      </c>
      <c r="L495" t="e">
        <f>VLOOKUP(E495,PFI!A:B,2,0)</f>
        <v>#N/A</v>
      </c>
    </row>
    <row r="496" spans="1:12" hidden="1">
      <c r="A496" s="18" t="s">
        <v>1036</v>
      </c>
      <c r="B496" s="18" t="s">
        <v>107</v>
      </c>
      <c r="C496" s="18" t="s">
        <v>18</v>
      </c>
      <c r="D496" s="18" t="s">
        <v>19</v>
      </c>
      <c r="E496" s="18" t="s">
        <v>18</v>
      </c>
      <c r="F496" s="19">
        <v>1776640</v>
      </c>
      <c r="G496" s="19">
        <v>1776640</v>
      </c>
      <c r="H496" s="19">
        <v>0</v>
      </c>
      <c r="I496" s="19">
        <v>0</v>
      </c>
      <c r="J496" s="19">
        <v>0</v>
      </c>
      <c r="K496" s="19">
        <v>0</v>
      </c>
      <c r="L496" t="e">
        <f>VLOOKUP(E496,PFI!A:B,2,0)</f>
        <v>#N/A</v>
      </c>
    </row>
    <row r="497" spans="1:12" hidden="1">
      <c r="A497" s="18" t="s">
        <v>1758</v>
      </c>
      <c r="B497" s="18" t="s">
        <v>107</v>
      </c>
      <c r="C497" s="18" t="s">
        <v>18</v>
      </c>
      <c r="D497" s="18" t="s">
        <v>13</v>
      </c>
      <c r="E497" s="18" t="s">
        <v>18</v>
      </c>
      <c r="F497" s="19">
        <v>20000</v>
      </c>
      <c r="G497" s="19">
        <v>20000</v>
      </c>
      <c r="H497" s="19">
        <v>0</v>
      </c>
      <c r="I497" s="19">
        <v>0</v>
      </c>
      <c r="J497" s="19">
        <v>0</v>
      </c>
      <c r="K497" s="19">
        <v>0</v>
      </c>
      <c r="L497" t="e">
        <f>VLOOKUP(E497,PFI!A:B,2,0)</f>
        <v>#N/A</v>
      </c>
    </row>
    <row r="498" spans="1:12" hidden="1">
      <c r="A498" s="18" t="s">
        <v>1065</v>
      </c>
      <c r="B498" s="18" t="s">
        <v>107</v>
      </c>
      <c r="C498" s="18" t="s">
        <v>18</v>
      </c>
      <c r="D498" s="18" t="s">
        <v>46</v>
      </c>
      <c r="E498" s="18" t="s">
        <v>1066</v>
      </c>
      <c r="F498" s="19">
        <v>606658</v>
      </c>
      <c r="G498" s="19">
        <v>606658</v>
      </c>
      <c r="H498" s="19">
        <v>0</v>
      </c>
      <c r="I498" s="19">
        <v>606658</v>
      </c>
      <c r="J498" s="19">
        <v>606658</v>
      </c>
      <c r="K498" s="19">
        <v>0</v>
      </c>
      <c r="L498" t="str">
        <f>VLOOKUP(E498,PFI!A:B,2,0)</f>
        <v>formation</v>
      </c>
    </row>
    <row r="499" spans="1:12" hidden="1">
      <c r="A499" s="18" t="s">
        <v>1065</v>
      </c>
      <c r="B499" s="18" t="s">
        <v>107</v>
      </c>
      <c r="C499" s="18" t="s">
        <v>18</v>
      </c>
      <c r="D499" s="18" t="s">
        <v>46</v>
      </c>
      <c r="E499" s="18" t="s">
        <v>18</v>
      </c>
      <c r="F499" s="19">
        <v>50000</v>
      </c>
      <c r="G499" s="19">
        <v>50000</v>
      </c>
      <c r="H499" s="19">
        <v>0</v>
      </c>
      <c r="I499" s="19">
        <v>0</v>
      </c>
      <c r="J499" s="19">
        <v>0</v>
      </c>
      <c r="K499" s="19">
        <v>0</v>
      </c>
      <c r="L499" t="e">
        <f>VLOOKUP(E499,PFI!A:B,2,0)</f>
        <v>#N/A</v>
      </c>
    </row>
    <row r="500" spans="1:12" hidden="1">
      <c r="A500" s="18" t="s">
        <v>1652</v>
      </c>
      <c r="B500" s="18" t="s">
        <v>107</v>
      </c>
      <c r="C500" s="18" t="s">
        <v>18</v>
      </c>
      <c r="D500" s="18" t="s">
        <v>46</v>
      </c>
      <c r="E500" s="18" t="s">
        <v>18</v>
      </c>
      <c r="F500" s="19">
        <v>17500</v>
      </c>
      <c r="G500" s="19">
        <v>17500</v>
      </c>
      <c r="H500" s="19">
        <v>0</v>
      </c>
      <c r="I500" s="19">
        <v>0</v>
      </c>
      <c r="J500" s="19">
        <v>0</v>
      </c>
      <c r="K500" s="19">
        <v>0</v>
      </c>
      <c r="L500" t="e">
        <f>VLOOKUP(E500,PFI!A:B,2,0)</f>
        <v>#N/A</v>
      </c>
    </row>
    <row r="501" spans="1:12" hidden="1">
      <c r="A501" s="18" t="s">
        <v>1653</v>
      </c>
      <c r="B501" s="18" t="s">
        <v>107</v>
      </c>
      <c r="C501" s="18" t="s">
        <v>18</v>
      </c>
      <c r="D501" s="18" t="s">
        <v>46</v>
      </c>
      <c r="E501" s="18" t="s">
        <v>18</v>
      </c>
      <c r="F501" s="19">
        <v>3000</v>
      </c>
      <c r="G501" s="19">
        <v>3000</v>
      </c>
      <c r="H501" s="19">
        <v>0</v>
      </c>
      <c r="I501" s="19">
        <v>0</v>
      </c>
      <c r="J501" s="19">
        <v>0</v>
      </c>
      <c r="K501" s="19">
        <v>0</v>
      </c>
      <c r="L501" t="e">
        <f>VLOOKUP(E501,PFI!A:B,2,0)</f>
        <v>#N/A</v>
      </c>
    </row>
    <row r="502" spans="1:12" hidden="1">
      <c r="A502" s="18" t="s">
        <v>1655</v>
      </c>
      <c r="B502" s="18" t="s">
        <v>107</v>
      </c>
      <c r="C502" s="18" t="s">
        <v>18</v>
      </c>
      <c r="D502" s="18" t="s">
        <v>46</v>
      </c>
      <c r="E502" s="18" t="s">
        <v>18</v>
      </c>
      <c r="F502" s="19">
        <v>7500</v>
      </c>
      <c r="G502" s="19">
        <v>7500</v>
      </c>
      <c r="H502" s="19">
        <v>0</v>
      </c>
      <c r="I502" s="19">
        <v>0</v>
      </c>
      <c r="J502" s="19">
        <v>0</v>
      </c>
      <c r="K502" s="19">
        <v>0</v>
      </c>
      <c r="L502" t="e">
        <f>VLOOKUP(E502,PFI!A:B,2,0)</f>
        <v>#N/A</v>
      </c>
    </row>
    <row r="503" spans="1:12" hidden="1">
      <c r="A503" s="18" t="s">
        <v>1648</v>
      </c>
      <c r="B503" s="18" t="s">
        <v>107</v>
      </c>
      <c r="C503" s="18" t="s">
        <v>18</v>
      </c>
      <c r="D503" s="18" t="s">
        <v>46</v>
      </c>
      <c r="E503" s="18" t="s">
        <v>18</v>
      </c>
      <c r="F503" s="19">
        <v>50000</v>
      </c>
      <c r="G503" s="19">
        <v>50000</v>
      </c>
      <c r="H503" s="19">
        <v>0</v>
      </c>
      <c r="I503" s="19">
        <v>0</v>
      </c>
      <c r="J503" s="19">
        <v>0</v>
      </c>
      <c r="K503" s="19">
        <v>0</v>
      </c>
      <c r="L503" t="e">
        <f>VLOOKUP(E503,PFI!A:B,2,0)</f>
        <v>#N/A</v>
      </c>
    </row>
    <row r="504" spans="1:12" hidden="1">
      <c r="A504" s="18" t="s">
        <v>1651</v>
      </c>
      <c r="B504" s="18" t="s">
        <v>107</v>
      </c>
      <c r="C504" s="18" t="s">
        <v>18</v>
      </c>
      <c r="D504" s="18" t="s">
        <v>46</v>
      </c>
      <c r="E504" s="18" t="s">
        <v>18</v>
      </c>
      <c r="F504" s="19">
        <v>7500</v>
      </c>
      <c r="G504" s="19">
        <v>7500</v>
      </c>
      <c r="H504" s="19">
        <v>0</v>
      </c>
      <c r="I504" s="19">
        <v>0</v>
      </c>
      <c r="J504" s="19">
        <v>0</v>
      </c>
      <c r="K504" s="19">
        <v>0</v>
      </c>
      <c r="L504" t="e">
        <f>VLOOKUP(E504,PFI!A:B,2,0)</f>
        <v>#N/A</v>
      </c>
    </row>
    <row r="505" spans="1:12" hidden="1">
      <c r="A505" s="18" t="s">
        <v>1649</v>
      </c>
      <c r="B505" s="18" t="s">
        <v>107</v>
      </c>
      <c r="C505" s="18" t="s">
        <v>18</v>
      </c>
      <c r="D505" s="18" t="s">
        <v>46</v>
      </c>
      <c r="E505" s="18" t="s">
        <v>18</v>
      </c>
      <c r="F505" s="19">
        <v>7500</v>
      </c>
      <c r="G505" s="19">
        <v>7500</v>
      </c>
      <c r="H505" s="19">
        <v>0</v>
      </c>
      <c r="I505" s="19">
        <v>0</v>
      </c>
      <c r="J505" s="19">
        <v>0</v>
      </c>
      <c r="K505" s="19">
        <v>0</v>
      </c>
      <c r="L505" t="e">
        <f>VLOOKUP(E505,PFI!A:B,2,0)</f>
        <v>#N/A</v>
      </c>
    </row>
    <row r="506" spans="1:12" hidden="1">
      <c r="A506" s="18" t="s">
        <v>1650</v>
      </c>
      <c r="B506" s="18" t="s">
        <v>107</v>
      </c>
      <c r="C506" s="18" t="s">
        <v>18</v>
      </c>
      <c r="D506" s="18" t="s">
        <v>46</v>
      </c>
      <c r="E506" s="18" t="s">
        <v>18</v>
      </c>
      <c r="F506" s="19">
        <v>7500</v>
      </c>
      <c r="G506" s="19">
        <v>7500</v>
      </c>
      <c r="H506" s="19">
        <v>0</v>
      </c>
      <c r="I506" s="19">
        <v>0</v>
      </c>
      <c r="J506" s="19">
        <v>0</v>
      </c>
      <c r="K506" s="19">
        <v>0</v>
      </c>
      <c r="L506" t="e">
        <f>VLOOKUP(E506,PFI!A:B,2,0)</f>
        <v>#N/A</v>
      </c>
    </row>
    <row r="507" spans="1:12" hidden="1">
      <c r="A507" s="18" t="s">
        <v>1657</v>
      </c>
      <c r="B507" s="18" t="s">
        <v>107</v>
      </c>
      <c r="C507" s="18" t="s">
        <v>18</v>
      </c>
      <c r="D507" s="18" t="s">
        <v>46</v>
      </c>
      <c r="E507" s="18" t="s">
        <v>18</v>
      </c>
      <c r="F507" s="19">
        <v>150000</v>
      </c>
      <c r="G507" s="19">
        <v>150000</v>
      </c>
      <c r="H507" s="19">
        <v>0</v>
      </c>
      <c r="I507" s="19">
        <v>0</v>
      </c>
      <c r="J507" s="19">
        <v>0</v>
      </c>
      <c r="K507" s="19">
        <v>0</v>
      </c>
      <c r="L507" t="e">
        <f>VLOOKUP(E507,PFI!A:B,2,0)</f>
        <v>#N/A</v>
      </c>
    </row>
    <row r="508" spans="1:12" hidden="1">
      <c r="A508" s="18" t="s">
        <v>1654</v>
      </c>
      <c r="B508" s="18" t="s">
        <v>107</v>
      </c>
      <c r="C508" s="18" t="s">
        <v>18</v>
      </c>
      <c r="D508" s="18" t="s">
        <v>46</v>
      </c>
      <c r="E508" s="18" t="s">
        <v>18</v>
      </c>
      <c r="F508" s="19">
        <v>3000</v>
      </c>
      <c r="G508" s="19">
        <v>3000</v>
      </c>
      <c r="H508" s="19">
        <v>0</v>
      </c>
      <c r="I508" s="19">
        <v>0</v>
      </c>
      <c r="J508" s="19">
        <v>0</v>
      </c>
      <c r="K508" s="19">
        <v>0</v>
      </c>
      <c r="L508" t="e">
        <f>VLOOKUP(E508,PFI!A:B,2,0)</f>
        <v>#N/A</v>
      </c>
    </row>
    <row r="509" spans="1:12" hidden="1">
      <c r="A509" s="18" t="s">
        <v>1660</v>
      </c>
      <c r="B509" s="18" t="s">
        <v>107</v>
      </c>
      <c r="C509" s="18" t="s">
        <v>18</v>
      </c>
      <c r="D509" s="18" t="s">
        <v>46</v>
      </c>
      <c r="E509" s="18" t="s">
        <v>18</v>
      </c>
      <c r="F509" s="19">
        <v>50000</v>
      </c>
      <c r="G509" s="19">
        <v>50000</v>
      </c>
      <c r="H509" s="19">
        <v>0</v>
      </c>
      <c r="I509" s="19">
        <v>0</v>
      </c>
      <c r="J509" s="19">
        <v>0</v>
      </c>
      <c r="K509" s="19">
        <v>0</v>
      </c>
      <c r="L509" t="e">
        <f>VLOOKUP(E509,PFI!A:B,2,0)</f>
        <v>#N/A</v>
      </c>
    </row>
    <row r="510" spans="1:12" hidden="1">
      <c r="A510" s="18" t="s">
        <v>1661</v>
      </c>
      <c r="B510" s="18" t="s">
        <v>107</v>
      </c>
      <c r="C510" s="18" t="s">
        <v>18</v>
      </c>
      <c r="D510" s="18" t="s">
        <v>46</v>
      </c>
      <c r="E510" s="18" t="s">
        <v>18</v>
      </c>
      <c r="F510" s="19">
        <v>150000</v>
      </c>
      <c r="G510" s="19">
        <v>150000</v>
      </c>
      <c r="H510" s="19">
        <v>0</v>
      </c>
      <c r="I510" s="19">
        <v>0</v>
      </c>
      <c r="J510" s="19">
        <v>0</v>
      </c>
      <c r="K510" s="19">
        <v>0</v>
      </c>
      <c r="L510" t="e">
        <f>VLOOKUP(E510,PFI!A:B,2,0)</f>
        <v>#N/A</v>
      </c>
    </row>
    <row r="511" spans="1:12" hidden="1">
      <c r="A511" s="18" t="s">
        <v>1662</v>
      </c>
      <c r="B511" s="18" t="s">
        <v>107</v>
      </c>
      <c r="C511" s="18" t="s">
        <v>18</v>
      </c>
      <c r="D511" s="18" t="s">
        <v>46</v>
      </c>
      <c r="E511" s="18" t="s">
        <v>18</v>
      </c>
      <c r="F511" s="19">
        <v>60000</v>
      </c>
      <c r="G511" s="19">
        <v>60000</v>
      </c>
      <c r="H511" s="19">
        <v>0</v>
      </c>
      <c r="I511" s="19">
        <v>0</v>
      </c>
      <c r="J511" s="19">
        <v>0</v>
      </c>
      <c r="K511" s="19">
        <v>0</v>
      </c>
      <c r="L511" t="e">
        <f>VLOOKUP(E511,PFI!A:B,2,0)</f>
        <v>#N/A</v>
      </c>
    </row>
    <row r="512" spans="1:12" hidden="1">
      <c r="A512" s="18" t="s">
        <v>1664</v>
      </c>
      <c r="B512" s="18" t="s">
        <v>107</v>
      </c>
      <c r="C512" s="18" t="s">
        <v>18</v>
      </c>
      <c r="D512" s="18" t="s">
        <v>13</v>
      </c>
      <c r="E512" s="18" t="s">
        <v>18</v>
      </c>
      <c r="F512" s="19">
        <v>50000</v>
      </c>
      <c r="G512" s="19">
        <v>50000</v>
      </c>
      <c r="H512" s="19">
        <v>0</v>
      </c>
      <c r="I512" s="19">
        <v>0</v>
      </c>
      <c r="J512" s="19">
        <v>0</v>
      </c>
      <c r="K512" s="19">
        <v>0</v>
      </c>
      <c r="L512" t="e">
        <f>VLOOKUP(E512,PFI!A:B,2,0)</f>
        <v>#N/A</v>
      </c>
    </row>
    <row r="513" spans="1:12" hidden="1">
      <c r="A513" s="18" t="s">
        <v>99</v>
      </c>
      <c r="B513" s="18" t="s">
        <v>107</v>
      </c>
      <c r="C513" s="18" t="s">
        <v>18</v>
      </c>
      <c r="D513" s="18" t="s">
        <v>13</v>
      </c>
      <c r="E513" s="18" t="s">
        <v>18</v>
      </c>
      <c r="F513" s="19">
        <v>545192</v>
      </c>
      <c r="G513" s="19">
        <v>545192</v>
      </c>
      <c r="H513" s="19">
        <v>0</v>
      </c>
      <c r="I513" s="19">
        <v>0</v>
      </c>
      <c r="J513" s="19">
        <v>0</v>
      </c>
      <c r="K513" s="19">
        <v>0</v>
      </c>
      <c r="L513" t="e">
        <f>VLOOKUP(E513,PFI!A:B,2,0)</f>
        <v>#N/A</v>
      </c>
    </row>
    <row r="514" spans="1:12" hidden="1">
      <c r="A514" s="18" t="s">
        <v>1658</v>
      </c>
      <c r="B514" s="18" t="s">
        <v>107</v>
      </c>
      <c r="C514" s="18" t="s">
        <v>18</v>
      </c>
      <c r="D514" s="18" t="s">
        <v>13</v>
      </c>
      <c r="E514" s="18" t="s">
        <v>18</v>
      </c>
      <c r="F514" s="19">
        <v>50000</v>
      </c>
      <c r="G514" s="19">
        <v>50000</v>
      </c>
      <c r="H514" s="19">
        <v>0</v>
      </c>
      <c r="I514" s="19">
        <v>0</v>
      </c>
      <c r="J514" s="19">
        <v>0</v>
      </c>
      <c r="K514" s="19">
        <v>0</v>
      </c>
      <c r="L514" t="e">
        <f>VLOOKUP(E514,PFI!A:B,2,0)</f>
        <v>#N/A</v>
      </c>
    </row>
    <row r="515" spans="1:12" hidden="1">
      <c r="A515" s="18" t="s">
        <v>1665</v>
      </c>
      <c r="B515" s="18" t="s">
        <v>107</v>
      </c>
      <c r="C515" s="18" t="s">
        <v>18</v>
      </c>
      <c r="D515" s="18" t="s">
        <v>13</v>
      </c>
      <c r="E515" s="18" t="s">
        <v>18</v>
      </c>
      <c r="F515" s="19">
        <v>35000</v>
      </c>
      <c r="G515" s="19">
        <v>35000</v>
      </c>
      <c r="H515" s="19">
        <v>0</v>
      </c>
      <c r="I515" s="19">
        <v>0</v>
      </c>
      <c r="J515" s="19">
        <v>0</v>
      </c>
      <c r="K515" s="19">
        <v>0</v>
      </c>
      <c r="L515" t="e">
        <f>VLOOKUP(E515,PFI!A:B,2,0)</f>
        <v>#N/A</v>
      </c>
    </row>
    <row r="516" spans="1:12" hidden="1">
      <c r="A516" s="18" t="s">
        <v>255</v>
      </c>
      <c r="B516" s="18" t="s">
        <v>107</v>
      </c>
      <c r="C516" s="18" t="s">
        <v>18</v>
      </c>
      <c r="D516" s="18" t="s">
        <v>16</v>
      </c>
      <c r="E516" s="18" t="s">
        <v>369</v>
      </c>
      <c r="F516" s="19">
        <v>10000</v>
      </c>
      <c r="G516" s="19">
        <v>10000</v>
      </c>
      <c r="H516" s="19">
        <v>0</v>
      </c>
      <c r="I516" s="19">
        <v>10000</v>
      </c>
      <c r="J516" s="19">
        <v>10000</v>
      </c>
      <c r="K516" s="19">
        <v>0</v>
      </c>
      <c r="L516" t="str">
        <f>VLOOKUP(E516,PFI!A:B,2,0)</f>
        <v>formation</v>
      </c>
    </row>
    <row r="517" spans="1:12" hidden="1">
      <c r="A517" s="18" t="s">
        <v>255</v>
      </c>
      <c r="B517" s="18" t="s">
        <v>107</v>
      </c>
      <c r="C517" s="18" t="s">
        <v>18</v>
      </c>
      <c r="D517" s="18" t="s">
        <v>16</v>
      </c>
      <c r="E517" s="18" t="s">
        <v>368</v>
      </c>
      <c r="F517" s="19">
        <v>15000</v>
      </c>
      <c r="G517" s="19">
        <v>15000</v>
      </c>
      <c r="H517" s="19">
        <v>0</v>
      </c>
      <c r="I517" s="19">
        <v>15000</v>
      </c>
      <c r="J517" s="19">
        <v>15000</v>
      </c>
      <c r="K517" s="19">
        <v>0</v>
      </c>
      <c r="L517" t="str">
        <f>VLOOKUP(E517,PFI!A:B,2,0)</f>
        <v>formation</v>
      </c>
    </row>
    <row r="518" spans="1:12" hidden="1">
      <c r="A518" s="18" t="s">
        <v>1497</v>
      </c>
      <c r="B518" s="18" t="s">
        <v>107</v>
      </c>
      <c r="C518" s="18" t="s">
        <v>18</v>
      </c>
      <c r="D518" s="18" t="s">
        <v>13</v>
      </c>
      <c r="E518" s="18" t="s">
        <v>18</v>
      </c>
      <c r="F518" s="19">
        <v>150000</v>
      </c>
      <c r="G518" s="19">
        <v>150000</v>
      </c>
      <c r="H518" s="19">
        <v>0</v>
      </c>
      <c r="I518" s="19">
        <v>0</v>
      </c>
      <c r="J518" s="19">
        <v>0</v>
      </c>
      <c r="K518" s="19">
        <v>0</v>
      </c>
      <c r="L518" t="e">
        <f>VLOOKUP(E518,PFI!A:B,2,0)</f>
        <v>#N/A</v>
      </c>
    </row>
    <row r="519" spans="1:12" hidden="1">
      <c r="A519" s="18" t="s">
        <v>101</v>
      </c>
      <c r="B519" s="18" t="s">
        <v>107</v>
      </c>
      <c r="C519" s="18" t="s">
        <v>18</v>
      </c>
      <c r="D519" s="18" t="s">
        <v>13</v>
      </c>
      <c r="E519" s="18" t="s">
        <v>256</v>
      </c>
      <c r="F519" s="19">
        <v>303167.67</v>
      </c>
      <c r="G519" s="19">
        <v>303167.67</v>
      </c>
      <c r="H519" s="19">
        <v>0</v>
      </c>
      <c r="I519" s="19">
        <v>303167.67</v>
      </c>
      <c r="J519" s="19">
        <v>303167.67</v>
      </c>
      <c r="K519" s="19">
        <v>0</v>
      </c>
      <c r="L519" t="str">
        <f>VLOOKUP(E519,PFI!A:B,2,0)</f>
        <v>formation</v>
      </c>
    </row>
    <row r="520" spans="1:12" hidden="1">
      <c r="A520" s="18" t="s">
        <v>101</v>
      </c>
      <c r="B520" s="18" t="s">
        <v>107</v>
      </c>
      <c r="C520" s="18" t="s">
        <v>18</v>
      </c>
      <c r="D520" s="18" t="s">
        <v>13</v>
      </c>
      <c r="E520" s="18" t="s">
        <v>257</v>
      </c>
      <c r="F520" s="19">
        <v>30000</v>
      </c>
      <c r="G520" s="19">
        <v>30000</v>
      </c>
      <c r="H520" s="19">
        <v>0</v>
      </c>
      <c r="I520" s="19">
        <v>30000</v>
      </c>
      <c r="J520" s="19">
        <v>30000</v>
      </c>
      <c r="K520" s="19">
        <v>0</v>
      </c>
      <c r="L520" t="e">
        <f>VLOOKUP(E520,PFI!A:B,2,0)</f>
        <v>#N/A</v>
      </c>
    </row>
    <row r="521" spans="1:12" hidden="1">
      <c r="A521" s="18" t="s">
        <v>101</v>
      </c>
      <c r="B521" s="18" t="s">
        <v>107</v>
      </c>
      <c r="C521" s="18" t="s">
        <v>18</v>
      </c>
      <c r="D521" s="18" t="s">
        <v>13</v>
      </c>
      <c r="E521" s="18" t="s">
        <v>18</v>
      </c>
      <c r="F521" s="19">
        <v>2000000</v>
      </c>
      <c r="G521" s="19">
        <v>2000000</v>
      </c>
      <c r="H521" s="19">
        <v>0</v>
      </c>
      <c r="I521" s="19">
        <v>0</v>
      </c>
      <c r="J521" s="19">
        <v>0</v>
      </c>
      <c r="K521" s="19">
        <v>0</v>
      </c>
      <c r="L521" t="e">
        <f>VLOOKUP(E521,PFI!A:B,2,0)</f>
        <v>#N/A</v>
      </c>
    </row>
    <row r="522" spans="1:12" hidden="1">
      <c r="A522" s="18" t="s">
        <v>1496</v>
      </c>
      <c r="B522" s="18" t="s">
        <v>107</v>
      </c>
      <c r="C522" s="18" t="s">
        <v>18</v>
      </c>
      <c r="D522" s="18" t="s">
        <v>13</v>
      </c>
      <c r="E522" s="18" t="s">
        <v>18</v>
      </c>
      <c r="F522" s="19">
        <v>700000</v>
      </c>
      <c r="G522" s="19">
        <v>700000</v>
      </c>
      <c r="H522" s="19">
        <v>0</v>
      </c>
      <c r="I522" s="19">
        <v>0</v>
      </c>
      <c r="J522" s="19">
        <v>0</v>
      </c>
      <c r="K522" s="19">
        <v>0</v>
      </c>
      <c r="L522" t="e">
        <f>VLOOKUP(E522,PFI!A:B,2,0)</f>
        <v>#N/A</v>
      </c>
    </row>
    <row r="523" spans="1:12" hidden="1">
      <c r="A523" s="18" t="s">
        <v>1491</v>
      </c>
      <c r="B523" s="18" t="s">
        <v>107</v>
      </c>
      <c r="C523" s="18" t="s">
        <v>18</v>
      </c>
      <c r="D523" s="18" t="s">
        <v>13</v>
      </c>
      <c r="E523" s="18" t="s">
        <v>18</v>
      </c>
      <c r="F523" s="19">
        <v>21000</v>
      </c>
      <c r="G523" s="19">
        <v>21000</v>
      </c>
      <c r="H523" s="19">
        <v>0</v>
      </c>
      <c r="I523" s="19">
        <v>0</v>
      </c>
      <c r="J523" s="19">
        <v>0</v>
      </c>
      <c r="K523" s="19">
        <v>0</v>
      </c>
      <c r="L523" t="e">
        <f>VLOOKUP(E523,PFI!A:B,2,0)</f>
        <v>#N/A</v>
      </c>
    </row>
    <row r="524" spans="1:12" hidden="1">
      <c r="A524" s="18" t="s">
        <v>1494</v>
      </c>
      <c r="B524" s="18" t="s">
        <v>107</v>
      </c>
      <c r="C524" s="18" t="s">
        <v>18</v>
      </c>
      <c r="D524" s="18" t="s">
        <v>13</v>
      </c>
      <c r="E524" s="18" t="s">
        <v>18</v>
      </c>
      <c r="F524" s="19">
        <v>47000</v>
      </c>
      <c r="G524" s="19">
        <v>47000</v>
      </c>
      <c r="H524" s="19">
        <v>0</v>
      </c>
      <c r="I524" s="19">
        <v>0</v>
      </c>
      <c r="J524" s="19">
        <v>0</v>
      </c>
      <c r="K524" s="19">
        <v>0</v>
      </c>
      <c r="L524" t="e">
        <f>VLOOKUP(E524,PFI!A:B,2,0)</f>
        <v>#N/A</v>
      </c>
    </row>
    <row r="525" spans="1:12" hidden="1">
      <c r="A525" s="18" t="s">
        <v>1492</v>
      </c>
      <c r="B525" s="18" t="s">
        <v>107</v>
      </c>
      <c r="C525" s="18" t="s">
        <v>18</v>
      </c>
      <c r="D525" s="18" t="s">
        <v>13</v>
      </c>
      <c r="E525" s="18" t="s">
        <v>18</v>
      </c>
      <c r="F525" s="19">
        <v>16329</v>
      </c>
      <c r="G525" s="19">
        <v>16329</v>
      </c>
      <c r="H525" s="19">
        <v>0</v>
      </c>
      <c r="I525" s="19">
        <v>0</v>
      </c>
      <c r="J525" s="19">
        <v>0</v>
      </c>
      <c r="K525" s="19">
        <v>0</v>
      </c>
      <c r="L525" t="e">
        <f>VLOOKUP(E525,PFI!A:B,2,0)</f>
        <v>#N/A</v>
      </c>
    </row>
    <row r="526" spans="1:12" hidden="1">
      <c r="A526" s="18" t="s">
        <v>1493</v>
      </c>
      <c r="B526" s="18" t="s">
        <v>107</v>
      </c>
      <c r="C526" s="18" t="s">
        <v>18</v>
      </c>
      <c r="D526" s="18" t="s">
        <v>13</v>
      </c>
      <c r="E526" s="18" t="s">
        <v>18</v>
      </c>
      <c r="F526" s="19">
        <v>49000</v>
      </c>
      <c r="G526" s="19">
        <v>49000</v>
      </c>
      <c r="H526" s="19">
        <v>0</v>
      </c>
      <c r="I526" s="19">
        <v>0</v>
      </c>
      <c r="J526" s="19">
        <v>0</v>
      </c>
      <c r="K526" s="19">
        <v>0</v>
      </c>
      <c r="L526" t="e">
        <f>VLOOKUP(E526,PFI!A:B,2,0)</f>
        <v>#N/A</v>
      </c>
    </row>
    <row r="527" spans="1:12" hidden="1">
      <c r="A527" s="18" t="s">
        <v>102</v>
      </c>
      <c r="B527" s="18" t="s">
        <v>107</v>
      </c>
      <c r="C527" s="18" t="s">
        <v>18</v>
      </c>
      <c r="D527" s="18" t="s">
        <v>16</v>
      </c>
      <c r="E527" s="18" t="s">
        <v>908</v>
      </c>
      <c r="F527" s="19">
        <v>3280</v>
      </c>
      <c r="G527" s="19">
        <v>3280</v>
      </c>
      <c r="H527" s="19">
        <v>0</v>
      </c>
      <c r="I527" s="19">
        <v>3280</v>
      </c>
      <c r="J527" s="19">
        <v>3280</v>
      </c>
      <c r="K527" s="19">
        <v>0</v>
      </c>
      <c r="L527" t="str">
        <f>VLOOKUP(E527,PFI!A:B,2,0)</f>
        <v>recherche</v>
      </c>
    </row>
    <row r="528" spans="1:12" hidden="1">
      <c r="A528" s="18" t="s">
        <v>102</v>
      </c>
      <c r="B528" s="18" t="s">
        <v>107</v>
      </c>
      <c r="C528" s="18" t="s">
        <v>18</v>
      </c>
      <c r="D528" s="18" t="s">
        <v>13</v>
      </c>
      <c r="E528" s="18" t="s">
        <v>238</v>
      </c>
      <c r="F528" s="19">
        <v>35356</v>
      </c>
      <c r="G528" s="19">
        <v>35356</v>
      </c>
      <c r="H528" s="19">
        <v>0</v>
      </c>
      <c r="I528" s="19">
        <v>35356</v>
      </c>
      <c r="J528" s="19">
        <v>35356</v>
      </c>
      <c r="K528" s="19">
        <v>0</v>
      </c>
      <c r="L528" t="e">
        <f>VLOOKUP(E528,PFI!A:B,2,0)</f>
        <v>#N/A</v>
      </c>
    </row>
    <row r="529" spans="1:12" hidden="1">
      <c r="A529" s="18" t="s">
        <v>102</v>
      </c>
      <c r="B529" s="18" t="s">
        <v>107</v>
      </c>
      <c r="C529" s="18" t="s">
        <v>18</v>
      </c>
      <c r="D529" s="18" t="s">
        <v>13</v>
      </c>
      <c r="E529" s="18" t="s">
        <v>18</v>
      </c>
      <c r="F529" s="19">
        <v>15468</v>
      </c>
      <c r="G529" s="19">
        <v>15468</v>
      </c>
      <c r="H529" s="19">
        <v>0</v>
      </c>
      <c r="I529" s="19">
        <v>0</v>
      </c>
      <c r="J529" s="19">
        <v>0</v>
      </c>
      <c r="K529" s="19">
        <v>0</v>
      </c>
      <c r="L529" t="e">
        <f>VLOOKUP(E529,PFI!A:B,2,0)</f>
        <v>#N/A</v>
      </c>
    </row>
    <row r="530" spans="1:12" hidden="1">
      <c r="A530" s="18" t="s">
        <v>258</v>
      </c>
      <c r="B530" s="18" t="s">
        <v>107</v>
      </c>
      <c r="C530" s="18" t="s">
        <v>18</v>
      </c>
      <c r="D530" s="18" t="s">
        <v>13</v>
      </c>
      <c r="E530" s="18" t="s">
        <v>18</v>
      </c>
      <c r="F530" s="19">
        <v>48500</v>
      </c>
      <c r="G530" s="19">
        <v>48500</v>
      </c>
      <c r="H530" s="19">
        <v>0</v>
      </c>
      <c r="I530" s="19">
        <v>0</v>
      </c>
      <c r="J530" s="19">
        <v>0</v>
      </c>
      <c r="K530" s="19">
        <v>0</v>
      </c>
      <c r="L530" t="e">
        <f>VLOOKUP(E530,PFI!A:B,2,0)</f>
        <v>#N/A</v>
      </c>
    </row>
    <row r="531" spans="1:12" hidden="1">
      <c r="A531" s="18" t="s">
        <v>109</v>
      </c>
      <c r="B531" s="18" t="s">
        <v>107</v>
      </c>
      <c r="C531" s="18" t="s">
        <v>18</v>
      </c>
      <c r="D531" s="18" t="s">
        <v>16</v>
      </c>
      <c r="E531" s="18" t="s">
        <v>773</v>
      </c>
      <c r="F531" s="19">
        <v>10000</v>
      </c>
      <c r="G531" s="19">
        <v>10000</v>
      </c>
      <c r="H531" s="19">
        <v>0</v>
      </c>
      <c r="I531" s="19">
        <v>10000</v>
      </c>
      <c r="J531" s="19">
        <v>10000</v>
      </c>
      <c r="K531" s="19">
        <v>0</v>
      </c>
      <c r="L531" t="str">
        <f>VLOOKUP(E531,PFI!A:B,2,0)</f>
        <v>formation</v>
      </c>
    </row>
    <row r="532" spans="1:12" hidden="1">
      <c r="A532" s="18" t="s">
        <v>109</v>
      </c>
      <c r="B532" s="18" t="s">
        <v>107</v>
      </c>
      <c r="C532" s="18" t="s">
        <v>18</v>
      </c>
      <c r="D532" s="18" t="s">
        <v>16</v>
      </c>
      <c r="E532" s="18" t="s">
        <v>774</v>
      </c>
      <c r="F532" s="19">
        <v>20000</v>
      </c>
      <c r="G532" s="19">
        <v>20000</v>
      </c>
      <c r="H532" s="19">
        <v>0</v>
      </c>
      <c r="I532" s="19">
        <v>20000</v>
      </c>
      <c r="J532" s="19">
        <v>20000</v>
      </c>
      <c r="K532" s="19">
        <v>0</v>
      </c>
      <c r="L532" t="str">
        <f>VLOOKUP(E532,PFI!A:B,2,0)</f>
        <v>formation</v>
      </c>
    </row>
    <row r="533" spans="1:12" hidden="1">
      <c r="A533" s="18" t="s">
        <v>109</v>
      </c>
      <c r="B533" s="18" t="s">
        <v>107</v>
      </c>
      <c r="C533" s="18" t="s">
        <v>18</v>
      </c>
      <c r="D533" s="18" t="s">
        <v>13</v>
      </c>
      <c r="E533" s="18" t="s">
        <v>265</v>
      </c>
      <c r="F533" s="19">
        <v>4193.2</v>
      </c>
      <c r="G533" s="19">
        <v>4193.2</v>
      </c>
      <c r="H533" s="19">
        <v>0</v>
      </c>
      <c r="I533" s="19">
        <v>4193.2</v>
      </c>
      <c r="J533" s="19">
        <v>4193.2</v>
      </c>
      <c r="K533" s="19">
        <v>0</v>
      </c>
      <c r="L533" t="str">
        <f>VLOOKUP(E533,PFI!A:B,2,0)</f>
        <v>formation</v>
      </c>
    </row>
    <row r="534" spans="1:12" hidden="1">
      <c r="A534" s="18" t="s">
        <v>109</v>
      </c>
      <c r="B534" s="18" t="s">
        <v>107</v>
      </c>
      <c r="C534" s="18" t="s">
        <v>18</v>
      </c>
      <c r="D534" s="18" t="s">
        <v>13</v>
      </c>
      <c r="E534" s="18" t="s">
        <v>266</v>
      </c>
      <c r="F534" s="19">
        <v>7010</v>
      </c>
      <c r="G534" s="19">
        <v>7010</v>
      </c>
      <c r="H534" s="19">
        <v>0</v>
      </c>
      <c r="I534" s="19">
        <v>7010</v>
      </c>
      <c r="J534" s="19">
        <v>7010</v>
      </c>
      <c r="K534" s="19">
        <v>0</v>
      </c>
      <c r="L534" t="str">
        <f>VLOOKUP(E534,PFI!A:B,2,0)</f>
        <v>formation</v>
      </c>
    </row>
    <row r="535" spans="1:12" hidden="1">
      <c r="A535" s="18" t="s">
        <v>109</v>
      </c>
      <c r="B535" s="18" t="s">
        <v>107</v>
      </c>
      <c r="C535" s="18" t="s">
        <v>18</v>
      </c>
      <c r="D535" s="18" t="s">
        <v>13</v>
      </c>
      <c r="E535" s="18" t="s">
        <v>267</v>
      </c>
      <c r="F535" s="19">
        <v>8680.68</v>
      </c>
      <c r="G535" s="19">
        <v>8680.68</v>
      </c>
      <c r="H535" s="19">
        <v>0</v>
      </c>
      <c r="I535" s="19">
        <v>8680.68</v>
      </c>
      <c r="J535" s="19">
        <v>8680.68</v>
      </c>
      <c r="K535" s="19">
        <v>0</v>
      </c>
      <c r="L535" t="str">
        <f>VLOOKUP(E535,PFI!A:B,2,0)</f>
        <v>formation</v>
      </c>
    </row>
    <row r="536" spans="1:12" hidden="1">
      <c r="A536" s="18" t="s">
        <v>109</v>
      </c>
      <c r="B536" s="18" t="s">
        <v>107</v>
      </c>
      <c r="C536" s="18" t="s">
        <v>18</v>
      </c>
      <c r="D536" s="18" t="s">
        <v>13</v>
      </c>
      <c r="E536" s="18" t="s">
        <v>372</v>
      </c>
      <c r="F536" s="19">
        <v>200000</v>
      </c>
      <c r="G536" s="19">
        <v>200000</v>
      </c>
      <c r="H536" s="19">
        <v>0</v>
      </c>
      <c r="I536" s="19">
        <v>200000</v>
      </c>
      <c r="J536" s="19">
        <v>200000</v>
      </c>
      <c r="K536" s="19">
        <v>0</v>
      </c>
      <c r="L536" t="str">
        <f>VLOOKUP(E536,PFI!A:B,2,0)</f>
        <v>formation</v>
      </c>
    </row>
    <row r="537" spans="1:12" hidden="1">
      <c r="A537" s="18" t="s">
        <v>109</v>
      </c>
      <c r="B537" s="18" t="s">
        <v>107</v>
      </c>
      <c r="C537" s="18" t="s">
        <v>18</v>
      </c>
      <c r="D537" s="18" t="s">
        <v>13</v>
      </c>
      <c r="E537" s="18" t="s">
        <v>18</v>
      </c>
      <c r="F537" s="19">
        <v>735000</v>
      </c>
      <c r="G537" s="19">
        <v>735000</v>
      </c>
      <c r="H537" s="19">
        <v>0</v>
      </c>
      <c r="I537" s="19">
        <v>0</v>
      </c>
      <c r="J537" s="19">
        <v>0</v>
      </c>
      <c r="K537" s="19">
        <v>0</v>
      </c>
      <c r="L537" t="e">
        <f>VLOOKUP(E537,PFI!A:B,2,0)</f>
        <v>#N/A</v>
      </c>
    </row>
    <row r="538" spans="1:12" hidden="1">
      <c r="A538" s="18" t="s">
        <v>268</v>
      </c>
      <c r="B538" s="18" t="s">
        <v>107</v>
      </c>
      <c r="C538" s="18" t="s">
        <v>18</v>
      </c>
      <c r="D538" s="18" t="s">
        <v>46</v>
      </c>
      <c r="E538" s="18" t="s">
        <v>269</v>
      </c>
      <c r="F538" s="19">
        <v>60000</v>
      </c>
      <c r="G538" s="19">
        <v>60000</v>
      </c>
      <c r="H538" s="19">
        <v>0</v>
      </c>
      <c r="I538" s="19">
        <v>60000</v>
      </c>
      <c r="J538" s="19">
        <v>60000</v>
      </c>
      <c r="K538" s="19">
        <v>0</v>
      </c>
      <c r="L538" t="str">
        <f>VLOOKUP(E538,PFI!A:B,2,0)</f>
        <v>formation</v>
      </c>
    </row>
    <row r="539" spans="1:12" hidden="1">
      <c r="A539" s="18" t="s">
        <v>1490</v>
      </c>
      <c r="B539" s="18" t="s">
        <v>107</v>
      </c>
      <c r="C539" s="18" t="s">
        <v>18</v>
      </c>
      <c r="D539" s="18" t="s">
        <v>13</v>
      </c>
      <c r="E539" s="18" t="s">
        <v>18</v>
      </c>
      <c r="F539" s="19">
        <v>615500</v>
      </c>
      <c r="G539" s="19">
        <v>615500</v>
      </c>
      <c r="H539" s="19">
        <v>0</v>
      </c>
      <c r="I539" s="19">
        <v>0</v>
      </c>
      <c r="J539" s="19">
        <v>0</v>
      </c>
      <c r="K539" s="19">
        <v>0</v>
      </c>
      <c r="L539" t="e">
        <f>VLOOKUP(E539,PFI!A:B,2,0)</f>
        <v>#N/A</v>
      </c>
    </row>
    <row r="540" spans="1:12" hidden="1">
      <c r="A540" s="18" t="s">
        <v>1487</v>
      </c>
      <c r="B540" s="18" t="s">
        <v>107</v>
      </c>
      <c r="C540" s="18" t="s">
        <v>18</v>
      </c>
      <c r="D540" s="18" t="s">
        <v>13</v>
      </c>
      <c r="E540" s="18" t="s">
        <v>18</v>
      </c>
      <c r="F540" s="19">
        <v>545000</v>
      </c>
      <c r="G540" s="19">
        <v>545000</v>
      </c>
      <c r="H540" s="19">
        <v>0</v>
      </c>
      <c r="I540" s="19">
        <v>0</v>
      </c>
      <c r="J540" s="19">
        <v>0</v>
      </c>
      <c r="K540" s="19">
        <v>0</v>
      </c>
      <c r="L540" t="e">
        <f>VLOOKUP(E540,PFI!A:B,2,0)</f>
        <v>#N/A</v>
      </c>
    </row>
    <row r="541" spans="1:12" hidden="1">
      <c r="A541" s="18" t="s">
        <v>1488</v>
      </c>
      <c r="B541" s="18" t="s">
        <v>107</v>
      </c>
      <c r="C541" s="18" t="s">
        <v>18</v>
      </c>
      <c r="D541" s="18" t="s">
        <v>13</v>
      </c>
      <c r="E541" s="18" t="s">
        <v>18</v>
      </c>
      <c r="F541" s="19">
        <v>74000</v>
      </c>
      <c r="G541" s="19">
        <v>74000</v>
      </c>
      <c r="H541" s="19">
        <v>0</v>
      </c>
      <c r="I541" s="19">
        <v>0</v>
      </c>
      <c r="J541" s="19">
        <v>0</v>
      </c>
      <c r="K541" s="19">
        <v>0</v>
      </c>
      <c r="L541" t="e">
        <f>VLOOKUP(E541,PFI!A:B,2,0)</f>
        <v>#N/A</v>
      </c>
    </row>
    <row r="542" spans="1:12" hidden="1">
      <c r="A542" s="18" t="s">
        <v>1489</v>
      </c>
      <c r="B542" s="18" t="s">
        <v>107</v>
      </c>
      <c r="C542" s="18" t="s">
        <v>18</v>
      </c>
      <c r="D542" s="18" t="s">
        <v>13</v>
      </c>
      <c r="E542" s="18" t="s">
        <v>18</v>
      </c>
      <c r="F542" s="19">
        <v>86000</v>
      </c>
      <c r="G542" s="19">
        <v>86000</v>
      </c>
      <c r="H542" s="19">
        <v>0</v>
      </c>
      <c r="I542" s="19">
        <v>0</v>
      </c>
      <c r="J542" s="19">
        <v>0</v>
      </c>
      <c r="K542" s="19">
        <v>0</v>
      </c>
      <c r="L542" t="e">
        <f>VLOOKUP(E542,PFI!A:B,2,0)</f>
        <v>#N/A</v>
      </c>
    </row>
    <row r="543" spans="1:12" hidden="1">
      <c r="A543" s="18" t="s">
        <v>1495</v>
      </c>
      <c r="B543" s="18" t="s">
        <v>107</v>
      </c>
      <c r="C543" s="18" t="s">
        <v>18</v>
      </c>
      <c r="D543" s="18" t="s">
        <v>13</v>
      </c>
      <c r="E543" s="18" t="s">
        <v>18</v>
      </c>
      <c r="F543" s="19">
        <v>300000</v>
      </c>
      <c r="G543" s="19">
        <v>300000</v>
      </c>
      <c r="H543" s="19">
        <v>0</v>
      </c>
      <c r="I543" s="19">
        <v>0</v>
      </c>
      <c r="J543" s="19">
        <v>0</v>
      </c>
      <c r="K543" s="19">
        <v>0</v>
      </c>
      <c r="L543" t="e">
        <f>VLOOKUP(E543,PFI!A:B,2,0)</f>
        <v>#N/A</v>
      </c>
    </row>
    <row r="544" spans="1:12" hidden="1">
      <c r="A544" s="18" t="s">
        <v>103</v>
      </c>
      <c r="B544" s="18" t="s">
        <v>107</v>
      </c>
      <c r="C544" s="18" t="s">
        <v>18</v>
      </c>
      <c r="D544" s="18" t="s">
        <v>13</v>
      </c>
      <c r="E544" s="18" t="s">
        <v>18</v>
      </c>
      <c r="F544" s="19">
        <v>30000</v>
      </c>
      <c r="G544" s="19">
        <v>30000</v>
      </c>
      <c r="H544" s="19">
        <v>0</v>
      </c>
      <c r="I544" s="19">
        <v>0</v>
      </c>
      <c r="J544" s="19">
        <v>0</v>
      </c>
      <c r="K544" s="19">
        <v>0</v>
      </c>
      <c r="L544" t="e">
        <f>VLOOKUP(E544,PFI!A:B,2,0)</f>
        <v>#N/A</v>
      </c>
    </row>
    <row r="545" spans="1:12" hidden="1">
      <c r="A545" s="18" t="s">
        <v>1067</v>
      </c>
      <c r="B545" s="18" t="s">
        <v>107</v>
      </c>
      <c r="C545" s="18" t="s">
        <v>18</v>
      </c>
      <c r="D545" s="18" t="s">
        <v>46</v>
      </c>
      <c r="E545" s="18" t="s">
        <v>1068</v>
      </c>
      <c r="F545" s="19">
        <v>169696.81</v>
      </c>
      <c r="G545" s="19">
        <v>169696.81</v>
      </c>
      <c r="H545" s="19">
        <v>0</v>
      </c>
      <c r="I545" s="19">
        <v>169696.81</v>
      </c>
      <c r="J545" s="19">
        <v>169696.81</v>
      </c>
      <c r="K545" s="19">
        <v>0</v>
      </c>
      <c r="L545" t="str">
        <f>VLOOKUP(E545,PFI!A:B,2,0)</f>
        <v>formation</v>
      </c>
    </row>
    <row r="546" spans="1:12" hidden="1">
      <c r="A546" s="18" t="s">
        <v>923</v>
      </c>
      <c r="B546" s="18" t="s">
        <v>107</v>
      </c>
      <c r="C546" s="18" t="s">
        <v>18</v>
      </c>
      <c r="D546" s="18" t="s">
        <v>19</v>
      </c>
      <c r="E546" s="18" t="s">
        <v>1730</v>
      </c>
      <c r="F546" s="19">
        <v>80000</v>
      </c>
      <c r="G546" s="19">
        <v>80000</v>
      </c>
      <c r="H546" s="19">
        <v>0</v>
      </c>
      <c r="I546" s="19">
        <v>80000</v>
      </c>
      <c r="J546" s="19">
        <v>80000</v>
      </c>
      <c r="K546" s="19">
        <v>0</v>
      </c>
      <c r="L546" t="e">
        <f>VLOOKUP(E546,PFI!A:B,2,0)</f>
        <v>#N/A</v>
      </c>
    </row>
    <row r="547" spans="1:12" hidden="1">
      <c r="A547" s="18" t="s">
        <v>923</v>
      </c>
      <c r="B547" s="18" t="s">
        <v>107</v>
      </c>
      <c r="C547" s="18" t="s">
        <v>18</v>
      </c>
      <c r="D547" s="18" t="s">
        <v>13</v>
      </c>
      <c r="E547" s="18" t="s">
        <v>18</v>
      </c>
      <c r="F547" s="19">
        <v>20000</v>
      </c>
      <c r="G547" s="19">
        <v>20000</v>
      </c>
      <c r="H547" s="19">
        <v>0</v>
      </c>
      <c r="I547" s="19">
        <v>0</v>
      </c>
      <c r="J547" s="19">
        <v>0</v>
      </c>
      <c r="K547" s="19">
        <v>0</v>
      </c>
      <c r="L547" t="e">
        <f>VLOOKUP(E547,PFI!A:B,2,0)</f>
        <v>#N/A</v>
      </c>
    </row>
    <row r="548" spans="1:12" hidden="1">
      <c r="A548" s="18" t="s">
        <v>923</v>
      </c>
      <c r="B548" s="18" t="s">
        <v>107</v>
      </c>
      <c r="C548" s="18" t="s">
        <v>18</v>
      </c>
      <c r="D548" s="18" t="s">
        <v>13</v>
      </c>
      <c r="E548" s="18" t="s">
        <v>1759</v>
      </c>
      <c r="F548" s="19">
        <v>4000000</v>
      </c>
      <c r="G548" s="19">
        <v>4000000</v>
      </c>
      <c r="H548" s="19">
        <v>0</v>
      </c>
      <c r="I548" s="19">
        <v>0</v>
      </c>
      <c r="J548" s="19">
        <v>0</v>
      </c>
      <c r="K548" s="19">
        <v>0</v>
      </c>
      <c r="L548" t="e">
        <f>VLOOKUP(E548,PFI!A:B,2,0)</f>
        <v>#N/A</v>
      </c>
    </row>
    <row r="549" spans="1:12">
      <c r="A549" s="18" t="s">
        <v>17</v>
      </c>
      <c r="B549" s="18" t="s">
        <v>270</v>
      </c>
      <c r="C549" s="18" t="s">
        <v>18</v>
      </c>
      <c r="D549" s="18" t="s">
        <v>19</v>
      </c>
      <c r="E549" s="18" t="s">
        <v>909</v>
      </c>
      <c r="F549" s="19">
        <v>0</v>
      </c>
      <c r="G549" s="19">
        <v>0</v>
      </c>
      <c r="H549" s="19">
        <v>0</v>
      </c>
      <c r="I549" s="19">
        <v>656373.87</v>
      </c>
      <c r="J549" s="19">
        <v>656373.87</v>
      </c>
      <c r="K549" s="19">
        <v>0</v>
      </c>
      <c r="L549" t="str">
        <f>VLOOKUP(E549,PFI!A:B,2,0)</f>
        <v>PPI</v>
      </c>
    </row>
    <row r="550" spans="1:12">
      <c r="A550" s="18" t="s">
        <v>17</v>
      </c>
      <c r="B550" s="18" t="s">
        <v>270</v>
      </c>
      <c r="C550" s="18" t="s">
        <v>18</v>
      </c>
      <c r="D550" s="18" t="s">
        <v>19</v>
      </c>
      <c r="E550" s="18" t="s">
        <v>910</v>
      </c>
      <c r="F550" s="19">
        <v>0</v>
      </c>
      <c r="G550" s="19">
        <v>0</v>
      </c>
      <c r="H550" s="19">
        <v>0</v>
      </c>
      <c r="I550" s="19">
        <v>144025.49</v>
      </c>
      <c r="J550" s="19">
        <v>144025.49</v>
      </c>
      <c r="K550" s="19">
        <v>0</v>
      </c>
      <c r="L550" t="str">
        <f>VLOOKUP(E550,PFI!A:B,2,0)</f>
        <v>PPI</v>
      </c>
    </row>
    <row r="551" spans="1:12">
      <c r="A551" s="18" t="s">
        <v>17</v>
      </c>
      <c r="B551" s="18" t="s">
        <v>270</v>
      </c>
      <c r="C551" s="18" t="s">
        <v>18</v>
      </c>
      <c r="D551" s="18" t="s">
        <v>19</v>
      </c>
      <c r="E551" s="18" t="s">
        <v>271</v>
      </c>
      <c r="F551" s="19">
        <v>1100000</v>
      </c>
      <c r="G551" s="19">
        <v>1100000</v>
      </c>
      <c r="H551" s="19">
        <v>0</v>
      </c>
      <c r="I551" s="19">
        <v>1100000</v>
      </c>
      <c r="J551" s="19">
        <v>1100000</v>
      </c>
      <c r="K551" s="19">
        <v>0</v>
      </c>
      <c r="L551" t="str">
        <f>VLOOKUP(E551,PFI!A:B,2,0)</f>
        <v>PPI</v>
      </c>
    </row>
    <row r="552" spans="1:12">
      <c r="A552" s="18" t="s">
        <v>911</v>
      </c>
      <c r="B552" s="18" t="s">
        <v>270</v>
      </c>
      <c r="C552" s="18" t="s">
        <v>18</v>
      </c>
      <c r="D552" s="18" t="s">
        <v>19</v>
      </c>
      <c r="E552" s="18" t="s">
        <v>20</v>
      </c>
      <c r="F552" s="19">
        <v>0</v>
      </c>
      <c r="G552" s="19">
        <v>0</v>
      </c>
      <c r="H552" s="19">
        <v>0</v>
      </c>
      <c r="I552" s="19">
        <v>2500000</v>
      </c>
      <c r="J552" s="19">
        <v>2500000</v>
      </c>
      <c r="K552" s="19">
        <v>0</v>
      </c>
      <c r="L552" t="str">
        <f>VLOOKUP(E552,PFI!A:B,2,0)</f>
        <v>PPI</v>
      </c>
    </row>
    <row r="553" spans="1:12">
      <c r="A553" s="18" t="s">
        <v>21</v>
      </c>
      <c r="B553" s="18" t="s">
        <v>270</v>
      </c>
      <c r="C553" s="18" t="s">
        <v>18</v>
      </c>
      <c r="D553" s="18" t="s">
        <v>22</v>
      </c>
      <c r="E553" s="18" t="s">
        <v>23</v>
      </c>
      <c r="F553" s="19">
        <v>0</v>
      </c>
      <c r="G553" s="19">
        <v>0</v>
      </c>
      <c r="H553" s="19">
        <v>0</v>
      </c>
      <c r="I553" s="19">
        <v>1000</v>
      </c>
      <c r="J553" s="19">
        <v>1000</v>
      </c>
      <c r="K553" s="19">
        <v>0</v>
      </c>
      <c r="L553" t="str">
        <f>VLOOKUP(E553,PFI!A:B,2,0)</f>
        <v>recherche</v>
      </c>
    </row>
    <row r="554" spans="1:12">
      <c r="A554" s="18" t="s">
        <v>210</v>
      </c>
      <c r="B554" s="18" t="s">
        <v>270</v>
      </c>
      <c r="C554" s="18" t="s">
        <v>18</v>
      </c>
      <c r="D554" s="18" t="s">
        <v>16</v>
      </c>
      <c r="E554" s="18" t="s">
        <v>359</v>
      </c>
      <c r="F554" s="19">
        <v>40000</v>
      </c>
      <c r="G554" s="19">
        <v>40000</v>
      </c>
      <c r="H554" s="19">
        <v>0</v>
      </c>
      <c r="I554" s="19">
        <v>40000</v>
      </c>
      <c r="J554" s="19">
        <v>40000</v>
      </c>
      <c r="K554" s="19">
        <v>0</v>
      </c>
      <c r="L554" t="str">
        <f>VLOOKUP(E554,PFI!A:B,2,0)</f>
        <v>recherche</v>
      </c>
    </row>
    <row r="555" spans="1:12">
      <c r="A555" s="18" t="s">
        <v>44</v>
      </c>
      <c r="B555" s="18" t="s">
        <v>270</v>
      </c>
      <c r="C555" s="18" t="s">
        <v>18</v>
      </c>
      <c r="D555" s="18" t="s">
        <v>16</v>
      </c>
      <c r="E555" s="18" t="s">
        <v>45</v>
      </c>
      <c r="F555" s="19">
        <v>1495000.16</v>
      </c>
      <c r="G555" s="19">
        <v>1495000.16</v>
      </c>
      <c r="H555" s="19">
        <v>0</v>
      </c>
      <c r="I555" s="19">
        <v>1495000.14</v>
      </c>
      <c r="J555" s="19">
        <v>1495000.14</v>
      </c>
      <c r="K555" s="19">
        <v>0</v>
      </c>
      <c r="L555" t="s">
        <v>2127</v>
      </c>
    </row>
    <row r="556" spans="1:12">
      <c r="A556" s="18" t="s">
        <v>51</v>
      </c>
      <c r="B556" s="18" t="s">
        <v>270</v>
      </c>
      <c r="C556" s="18" t="s">
        <v>18</v>
      </c>
      <c r="D556" s="18" t="s">
        <v>16</v>
      </c>
      <c r="E556" s="18" t="s">
        <v>52</v>
      </c>
      <c r="F556" s="19">
        <v>5000</v>
      </c>
      <c r="G556" s="19">
        <v>5000</v>
      </c>
      <c r="H556" s="19">
        <v>0</v>
      </c>
      <c r="I556" s="19">
        <v>5000</v>
      </c>
      <c r="J556" s="19">
        <v>5000</v>
      </c>
      <c r="K556" s="19">
        <v>0</v>
      </c>
      <c r="L556" t="s">
        <v>2127</v>
      </c>
    </row>
    <row r="557" spans="1:12">
      <c r="A557" s="18" t="s">
        <v>55</v>
      </c>
      <c r="B557" s="18" t="s">
        <v>270</v>
      </c>
      <c r="C557" s="18" t="s">
        <v>18</v>
      </c>
      <c r="D557" s="18" t="s">
        <v>16</v>
      </c>
      <c r="E557" s="18" t="s">
        <v>367</v>
      </c>
      <c r="F557" s="19">
        <v>43500</v>
      </c>
      <c r="G557" s="19">
        <v>43500</v>
      </c>
      <c r="H557" s="19">
        <v>0</v>
      </c>
      <c r="I557" s="19">
        <v>43500</v>
      </c>
      <c r="J557" s="19">
        <v>43500</v>
      </c>
      <c r="K557" s="19">
        <v>0</v>
      </c>
      <c r="L557" t="s">
        <v>2127</v>
      </c>
    </row>
    <row r="558" spans="1:12">
      <c r="A558" s="18" t="s">
        <v>68</v>
      </c>
      <c r="B558" s="18" t="s">
        <v>270</v>
      </c>
      <c r="C558" s="18" t="s">
        <v>18</v>
      </c>
      <c r="D558" s="18" t="s">
        <v>16</v>
      </c>
      <c r="E558" s="18" t="s">
        <v>69</v>
      </c>
      <c r="F558" s="19">
        <v>0</v>
      </c>
      <c r="G558" s="19">
        <v>0</v>
      </c>
      <c r="H558" s="19">
        <v>0</v>
      </c>
      <c r="I558" s="19">
        <v>149621.21</v>
      </c>
      <c r="J558" s="19">
        <v>149621.21</v>
      </c>
      <c r="K558" s="19">
        <v>0</v>
      </c>
      <c r="L558" t="str">
        <f>VLOOKUP(E558,PFI!A:B,2,0)</f>
        <v>recherche</v>
      </c>
    </row>
    <row r="559" spans="1:12">
      <c r="A559" s="18" t="s">
        <v>68</v>
      </c>
      <c r="B559" s="18" t="s">
        <v>270</v>
      </c>
      <c r="C559" s="18" t="s">
        <v>18</v>
      </c>
      <c r="D559" s="18" t="s">
        <v>13</v>
      </c>
      <c r="E559" s="18" t="s">
        <v>69</v>
      </c>
      <c r="F559" s="19">
        <v>37000</v>
      </c>
      <c r="G559" s="19">
        <v>37000</v>
      </c>
      <c r="H559" s="19">
        <v>0</v>
      </c>
      <c r="I559" s="19">
        <v>37000</v>
      </c>
      <c r="J559" s="19">
        <v>37000</v>
      </c>
      <c r="K559" s="19">
        <v>0</v>
      </c>
      <c r="L559" t="str">
        <f>VLOOKUP(E559,PFI!A:B,2,0)</f>
        <v>recherche</v>
      </c>
    </row>
    <row r="560" spans="1:12">
      <c r="A560" s="18" t="s">
        <v>72</v>
      </c>
      <c r="B560" s="18" t="s">
        <v>270</v>
      </c>
      <c r="C560" s="18" t="s">
        <v>18</v>
      </c>
      <c r="D560" s="18" t="s">
        <v>16</v>
      </c>
      <c r="E560" s="18" t="s">
        <v>73</v>
      </c>
      <c r="F560" s="19">
        <v>150000</v>
      </c>
      <c r="G560" s="19">
        <v>150000</v>
      </c>
      <c r="H560" s="19">
        <v>0</v>
      </c>
      <c r="I560" s="19">
        <v>150000</v>
      </c>
      <c r="J560" s="19">
        <v>150000</v>
      </c>
      <c r="K560" s="19">
        <v>0</v>
      </c>
      <c r="L560" t="str">
        <f>VLOOKUP(E560,PFI!A:B,2,0)</f>
        <v>formation</v>
      </c>
    </row>
    <row r="561" spans="1:12">
      <c r="A561" s="18" t="s">
        <v>230</v>
      </c>
      <c r="B561" s="18" t="s">
        <v>270</v>
      </c>
      <c r="C561" s="18" t="s">
        <v>18</v>
      </c>
      <c r="D561" s="18" t="s">
        <v>46</v>
      </c>
      <c r="E561" s="18" t="s">
        <v>732</v>
      </c>
      <c r="F561" s="19">
        <v>50000</v>
      </c>
      <c r="G561" s="19">
        <v>50000</v>
      </c>
      <c r="H561" s="19">
        <v>0</v>
      </c>
      <c r="I561" s="19">
        <v>50000</v>
      </c>
      <c r="J561" s="19">
        <v>50000</v>
      </c>
      <c r="K561" s="19">
        <v>0</v>
      </c>
      <c r="L561" t="str">
        <f>VLOOKUP(E561,PFI!A:B,2,0)</f>
        <v>formation</v>
      </c>
    </row>
    <row r="562" spans="1:12">
      <c r="A562" s="18" t="s">
        <v>77</v>
      </c>
      <c r="B562" s="18" t="s">
        <v>270</v>
      </c>
      <c r="C562" s="18" t="s">
        <v>18</v>
      </c>
      <c r="D562" s="18" t="s">
        <v>57</v>
      </c>
      <c r="E562" s="18" t="s">
        <v>78</v>
      </c>
      <c r="F562" s="19">
        <v>50000</v>
      </c>
      <c r="G562" s="19">
        <v>50000</v>
      </c>
      <c r="H562" s="19">
        <v>0</v>
      </c>
      <c r="I562" s="19">
        <v>50000</v>
      </c>
      <c r="J562" s="19">
        <v>50000</v>
      </c>
      <c r="K562" s="19">
        <v>0</v>
      </c>
      <c r="L562" t="str">
        <f>VLOOKUP(E562,PFI!A:B,2,0)</f>
        <v>formation</v>
      </c>
    </row>
    <row r="563" spans="1:12">
      <c r="A563" s="18" t="s">
        <v>81</v>
      </c>
      <c r="B563" s="18" t="s">
        <v>270</v>
      </c>
      <c r="C563" s="18" t="s">
        <v>18</v>
      </c>
      <c r="D563" s="18" t="s">
        <v>16</v>
      </c>
      <c r="E563" s="18" t="s">
        <v>82</v>
      </c>
      <c r="F563" s="19">
        <v>51887.73</v>
      </c>
      <c r="G563" s="19">
        <v>51887.73</v>
      </c>
      <c r="H563" s="19">
        <v>0</v>
      </c>
      <c r="I563" s="19">
        <v>51887.73</v>
      </c>
      <c r="J563" s="19">
        <v>51887.73</v>
      </c>
      <c r="K563" s="19">
        <v>0</v>
      </c>
      <c r="L563" t="str">
        <f>VLOOKUP(E563,PFI!A:B,2,0)</f>
        <v>formation</v>
      </c>
    </row>
    <row r="564" spans="1:12">
      <c r="A564" s="18" t="s">
        <v>83</v>
      </c>
      <c r="B564" s="18" t="s">
        <v>270</v>
      </c>
      <c r="C564" s="18" t="s">
        <v>18</v>
      </c>
      <c r="D564" s="18" t="s">
        <v>16</v>
      </c>
      <c r="E564" s="18" t="s">
        <v>84</v>
      </c>
      <c r="F564" s="19">
        <v>6250</v>
      </c>
      <c r="G564" s="19">
        <v>6250</v>
      </c>
      <c r="H564" s="19">
        <v>0</v>
      </c>
      <c r="I564" s="19">
        <v>6250</v>
      </c>
      <c r="J564" s="19">
        <v>6250</v>
      </c>
      <c r="K564" s="19">
        <v>0</v>
      </c>
      <c r="L564" t="str">
        <f>VLOOKUP(E564,PFI!A:B,2,0)</f>
        <v>recherche</v>
      </c>
    </row>
    <row r="565" spans="1:12">
      <c r="A565" s="18" t="s">
        <v>83</v>
      </c>
      <c r="B565" s="18" t="s">
        <v>270</v>
      </c>
      <c r="C565" s="18" t="s">
        <v>18</v>
      </c>
      <c r="D565" s="18" t="s">
        <v>13</v>
      </c>
      <c r="E565" s="18" t="s">
        <v>272</v>
      </c>
      <c r="F565" s="19">
        <v>50000</v>
      </c>
      <c r="G565" s="19">
        <v>50000</v>
      </c>
      <c r="H565" s="19">
        <v>0</v>
      </c>
      <c r="I565" s="19">
        <v>50000</v>
      </c>
      <c r="J565" s="19">
        <v>50000</v>
      </c>
      <c r="K565" s="19">
        <v>0</v>
      </c>
      <c r="L565" t="str">
        <f>VLOOKUP(E565,PFI!A:B,2,0)</f>
        <v>recherche</v>
      </c>
    </row>
    <row r="566" spans="1:12">
      <c r="A566" s="18" t="s">
        <v>912</v>
      </c>
      <c r="B566" s="18" t="s">
        <v>270</v>
      </c>
      <c r="C566" s="18" t="s">
        <v>18</v>
      </c>
      <c r="D566" s="18" t="s">
        <v>19</v>
      </c>
      <c r="E566" s="18" t="s">
        <v>913</v>
      </c>
      <c r="F566" s="19">
        <v>550000</v>
      </c>
      <c r="G566" s="19">
        <v>550000</v>
      </c>
      <c r="H566" s="19">
        <v>0</v>
      </c>
      <c r="I566" s="19">
        <v>550000</v>
      </c>
      <c r="J566" s="19">
        <v>550000</v>
      </c>
      <c r="K566" s="19">
        <v>0</v>
      </c>
      <c r="L566" t="str">
        <f>VLOOKUP(E566,PFI!A:B,2,0)</f>
        <v>PPI</v>
      </c>
    </row>
    <row r="567" spans="1:12">
      <c r="A567" s="18" t="s">
        <v>246</v>
      </c>
      <c r="B567" s="18" t="s">
        <v>270</v>
      </c>
      <c r="C567" s="18" t="s">
        <v>18</v>
      </c>
      <c r="D567" s="18" t="s">
        <v>19</v>
      </c>
      <c r="E567" s="18" t="s">
        <v>914</v>
      </c>
      <c r="F567" s="19">
        <v>0</v>
      </c>
      <c r="G567" s="19">
        <v>0</v>
      </c>
      <c r="H567" s="19">
        <v>0</v>
      </c>
      <c r="I567" s="19">
        <v>375492.36</v>
      </c>
      <c r="J567" s="19">
        <v>375492.36</v>
      </c>
      <c r="K567" s="19">
        <v>0</v>
      </c>
      <c r="L567" t="e">
        <f>VLOOKUP(E567,PFI!A:B,2,0)</f>
        <v>#N/A</v>
      </c>
    </row>
    <row r="568" spans="1:12">
      <c r="A568" s="18" t="s">
        <v>246</v>
      </c>
      <c r="B568" s="18" t="s">
        <v>270</v>
      </c>
      <c r="C568" s="18" t="s">
        <v>18</v>
      </c>
      <c r="D568" s="18" t="s">
        <v>19</v>
      </c>
      <c r="E568" s="18" t="s">
        <v>915</v>
      </c>
      <c r="F568" s="19">
        <v>0</v>
      </c>
      <c r="G568" s="19">
        <v>0</v>
      </c>
      <c r="H568" s="19">
        <v>0</v>
      </c>
      <c r="I568" s="19">
        <v>403388.34</v>
      </c>
      <c r="J568" s="19">
        <v>403388.34</v>
      </c>
      <c r="K568" s="19">
        <v>0</v>
      </c>
      <c r="L568" t="e">
        <f>VLOOKUP(E568,PFI!A:B,2,0)</f>
        <v>#N/A</v>
      </c>
    </row>
    <row r="569" spans="1:12">
      <c r="A569" s="18" t="s">
        <v>246</v>
      </c>
      <c r="B569" s="18" t="s">
        <v>270</v>
      </c>
      <c r="C569" s="18" t="s">
        <v>18</v>
      </c>
      <c r="D569" s="18" t="s">
        <v>19</v>
      </c>
      <c r="E569" s="18" t="s">
        <v>775</v>
      </c>
      <c r="F569" s="19">
        <v>900000</v>
      </c>
      <c r="G569" s="19">
        <v>900000</v>
      </c>
      <c r="H569" s="19">
        <v>0</v>
      </c>
      <c r="I569" s="19">
        <v>1249161.3400000001</v>
      </c>
      <c r="J569" s="19">
        <v>1249161.3400000001</v>
      </c>
      <c r="K569" s="19">
        <v>0</v>
      </c>
      <c r="L569" t="e">
        <f>VLOOKUP(E569,PFI!A:B,2,0)</f>
        <v>#N/A</v>
      </c>
    </row>
    <row r="570" spans="1:12">
      <c r="A570" s="18" t="s">
        <v>87</v>
      </c>
      <c r="B570" s="18" t="s">
        <v>270</v>
      </c>
      <c r="C570" s="18" t="s">
        <v>18</v>
      </c>
      <c r="D570" s="18" t="s">
        <v>19</v>
      </c>
      <c r="E570" s="18" t="s">
        <v>88</v>
      </c>
      <c r="F570" s="19">
        <v>0</v>
      </c>
      <c r="G570" s="19">
        <v>0</v>
      </c>
      <c r="H570" s="19">
        <v>0</v>
      </c>
      <c r="I570" s="19">
        <v>310798.06</v>
      </c>
      <c r="J570" s="19">
        <v>310798.06</v>
      </c>
      <c r="K570" s="19">
        <v>0</v>
      </c>
      <c r="L570" t="str">
        <f>VLOOKUP(E570,PFI!A:B,2,0)</f>
        <v>PPI</v>
      </c>
    </row>
    <row r="571" spans="1:12">
      <c r="A571" s="18" t="s">
        <v>87</v>
      </c>
      <c r="B571" s="18" t="s">
        <v>270</v>
      </c>
      <c r="C571" s="18" t="s">
        <v>18</v>
      </c>
      <c r="D571" s="18" t="s">
        <v>19</v>
      </c>
      <c r="E571" s="18" t="s">
        <v>89</v>
      </c>
      <c r="F571" s="19">
        <v>0</v>
      </c>
      <c r="G571" s="19">
        <v>0</v>
      </c>
      <c r="H571" s="19">
        <v>0</v>
      </c>
      <c r="I571" s="19">
        <v>297670.15999999997</v>
      </c>
      <c r="J571" s="19">
        <v>297670.15999999997</v>
      </c>
      <c r="K571" s="19">
        <v>0</v>
      </c>
      <c r="L571" t="str">
        <f>VLOOKUP(E571,PFI!A:B,2,0)</f>
        <v>PPI</v>
      </c>
    </row>
    <row r="572" spans="1:12">
      <c r="A572" s="18" t="s">
        <v>87</v>
      </c>
      <c r="B572" s="18" t="s">
        <v>270</v>
      </c>
      <c r="C572" s="18" t="s">
        <v>18</v>
      </c>
      <c r="D572" s="18" t="s">
        <v>19</v>
      </c>
      <c r="E572" s="18" t="s">
        <v>20</v>
      </c>
      <c r="F572" s="19">
        <v>1425000</v>
      </c>
      <c r="G572" s="19">
        <v>1425000</v>
      </c>
      <c r="H572" s="19">
        <v>0</v>
      </c>
      <c r="I572" s="19">
        <v>2723679.54</v>
      </c>
      <c r="J572" s="19">
        <v>2723679.54</v>
      </c>
      <c r="K572" s="19">
        <v>0</v>
      </c>
      <c r="L572" t="str">
        <f>VLOOKUP(E572,PFI!A:B,2,0)</f>
        <v>PPI</v>
      </c>
    </row>
    <row r="573" spans="1:12" hidden="1">
      <c r="A573" s="18" t="s">
        <v>17</v>
      </c>
      <c r="B573" s="18" t="s">
        <v>273</v>
      </c>
      <c r="C573" s="18" t="s">
        <v>18</v>
      </c>
      <c r="D573" s="18" t="s">
        <v>19</v>
      </c>
      <c r="E573" s="18" t="s">
        <v>916</v>
      </c>
      <c r="F573" s="19">
        <v>0</v>
      </c>
      <c r="G573" s="19">
        <v>0</v>
      </c>
      <c r="H573" s="19">
        <v>0</v>
      </c>
      <c r="I573" s="19">
        <v>79915.199999999997</v>
      </c>
      <c r="J573" s="19">
        <v>79915.199999999997</v>
      </c>
      <c r="K573" s="19">
        <v>0</v>
      </c>
      <c r="L573" t="str">
        <f>VLOOKUP(E573,PFI!A:B,2,0)</f>
        <v>PPI</v>
      </c>
    </row>
    <row r="574" spans="1:12" hidden="1">
      <c r="A574" s="18" t="s">
        <v>1447</v>
      </c>
      <c r="B574" s="18" t="s">
        <v>273</v>
      </c>
      <c r="C574" s="18" t="s">
        <v>18</v>
      </c>
      <c r="D574" s="18" t="s">
        <v>16</v>
      </c>
      <c r="E574" s="18" t="s">
        <v>18</v>
      </c>
      <c r="F574" s="19">
        <v>450000</v>
      </c>
      <c r="G574" s="19">
        <v>450000</v>
      </c>
      <c r="H574" s="19">
        <v>0</v>
      </c>
      <c r="I574" s="19">
        <v>0</v>
      </c>
      <c r="J574" s="19">
        <v>0</v>
      </c>
      <c r="K574" s="19">
        <v>0</v>
      </c>
      <c r="L574" t="e">
        <f>VLOOKUP(E574,PFI!A:B,2,0)</f>
        <v>#N/A</v>
      </c>
    </row>
    <row r="575" spans="1:12" hidden="1">
      <c r="A575" s="18" t="s">
        <v>1450</v>
      </c>
      <c r="B575" s="18" t="s">
        <v>273</v>
      </c>
      <c r="C575" s="18" t="s">
        <v>18</v>
      </c>
      <c r="D575" s="18" t="s">
        <v>16</v>
      </c>
      <c r="E575" s="18" t="s">
        <v>18</v>
      </c>
      <c r="F575" s="19">
        <v>110000</v>
      </c>
      <c r="G575" s="19">
        <v>110000</v>
      </c>
      <c r="H575" s="19">
        <v>0</v>
      </c>
      <c r="I575" s="19">
        <v>0</v>
      </c>
      <c r="J575" s="19">
        <v>0</v>
      </c>
      <c r="K575" s="19">
        <v>0</v>
      </c>
      <c r="L575" t="e">
        <f>VLOOKUP(E575,PFI!A:B,2,0)</f>
        <v>#N/A</v>
      </c>
    </row>
    <row r="576" spans="1:12" hidden="1">
      <c r="A576" s="18" t="s">
        <v>126</v>
      </c>
      <c r="B576" s="18" t="s">
        <v>273</v>
      </c>
      <c r="C576" s="18" t="s">
        <v>18</v>
      </c>
      <c r="D576" s="18" t="s">
        <v>13</v>
      </c>
      <c r="E576" s="18" t="s">
        <v>127</v>
      </c>
      <c r="F576" s="19">
        <v>14000</v>
      </c>
      <c r="G576" s="19">
        <v>14000</v>
      </c>
      <c r="H576" s="19">
        <v>0</v>
      </c>
      <c r="I576" s="19">
        <v>14000</v>
      </c>
      <c r="J576" s="19">
        <v>14000</v>
      </c>
      <c r="K576" s="19">
        <v>0</v>
      </c>
      <c r="L576" t="str">
        <f>VLOOKUP(E576,PFI!A:B,2,0)</f>
        <v>recherche</v>
      </c>
    </row>
    <row r="577" spans="1:12" hidden="1">
      <c r="A577" s="18" t="s">
        <v>134</v>
      </c>
      <c r="B577" s="18" t="s">
        <v>273</v>
      </c>
      <c r="C577" s="18" t="s">
        <v>18</v>
      </c>
      <c r="D577" s="18" t="s">
        <v>22</v>
      </c>
      <c r="E577" s="18" t="s">
        <v>135</v>
      </c>
      <c r="F577" s="19">
        <v>1500</v>
      </c>
      <c r="G577" s="19">
        <v>1500</v>
      </c>
      <c r="H577" s="19">
        <v>0</v>
      </c>
      <c r="I577" s="19">
        <v>1500</v>
      </c>
      <c r="J577" s="19">
        <v>1500</v>
      </c>
      <c r="K577" s="19">
        <v>0</v>
      </c>
      <c r="L577" t="str">
        <f>VLOOKUP(E577,PFI!A:B,2,0)</f>
        <v>recherche</v>
      </c>
    </row>
    <row r="578" spans="1:12" hidden="1">
      <c r="A578" s="18" t="s">
        <v>136</v>
      </c>
      <c r="B578" s="18" t="s">
        <v>273</v>
      </c>
      <c r="C578" s="18" t="s">
        <v>18</v>
      </c>
      <c r="D578" s="18" t="s">
        <v>16</v>
      </c>
      <c r="E578" s="18" t="s">
        <v>137</v>
      </c>
      <c r="F578" s="19">
        <v>4703.07</v>
      </c>
      <c r="G578" s="19">
        <v>4703.07</v>
      </c>
      <c r="H578" s="19">
        <v>0</v>
      </c>
      <c r="I578" s="19">
        <v>4703.07</v>
      </c>
      <c r="J578" s="19">
        <v>4703.07</v>
      </c>
      <c r="K578" s="19">
        <v>0</v>
      </c>
      <c r="L578" t="str">
        <f>VLOOKUP(E578,PFI!A:B,2,0)</f>
        <v>recherche</v>
      </c>
    </row>
    <row r="579" spans="1:12" hidden="1">
      <c r="A579" s="18" t="s">
        <v>136</v>
      </c>
      <c r="B579" s="18" t="s">
        <v>273</v>
      </c>
      <c r="C579" s="18" t="s">
        <v>18</v>
      </c>
      <c r="D579" s="18" t="s">
        <v>16</v>
      </c>
      <c r="E579" s="18" t="s">
        <v>138</v>
      </c>
      <c r="F579" s="19">
        <v>1000</v>
      </c>
      <c r="G579" s="19">
        <v>1000</v>
      </c>
      <c r="H579" s="19">
        <v>0</v>
      </c>
      <c r="I579" s="19">
        <v>1000</v>
      </c>
      <c r="J579" s="19">
        <v>1000</v>
      </c>
      <c r="K579" s="19">
        <v>0</v>
      </c>
      <c r="L579" t="str">
        <f>VLOOKUP(E579,PFI!A:B,2,0)</f>
        <v>recherche</v>
      </c>
    </row>
    <row r="580" spans="1:12" hidden="1">
      <c r="A580" s="18" t="s">
        <v>917</v>
      </c>
      <c r="B580" s="18" t="s">
        <v>273</v>
      </c>
      <c r="C580" s="18" t="s">
        <v>18</v>
      </c>
      <c r="D580" s="18" t="s">
        <v>22</v>
      </c>
      <c r="E580" s="18" t="s">
        <v>918</v>
      </c>
      <c r="F580" s="19">
        <v>0</v>
      </c>
      <c r="G580" s="19">
        <v>0</v>
      </c>
      <c r="H580" s="19">
        <v>0</v>
      </c>
      <c r="I580" s="19">
        <v>81806</v>
      </c>
      <c r="J580" s="19">
        <v>81806</v>
      </c>
      <c r="K580" s="19">
        <v>0</v>
      </c>
      <c r="L580" t="str">
        <f>VLOOKUP(E580,PFI!A:B,2,0)</f>
        <v>formation</v>
      </c>
    </row>
    <row r="581" spans="1:12" hidden="1">
      <c r="A581" s="18" t="s">
        <v>140</v>
      </c>
      <c r="B581" s="18" t="s">
        <v>273</v>
      </c>
      <c r="C581" s="18" t="s">
        <v>18</v>
      </c>
      <c r="D581" s="18" t="s">
        <v>16</v>
      </c>
      <c r="E581" s="18" t="s">
        <v>1069</v>
      </c>
      <c r="F581" s="19">
        <v>172367</v>
      </c>
      <c r="G581" s="19">
        <v>172367</v>
      </c>
      <c r="H581" s="19">
        <v>0</v>
      </c>
      <c r="I581" s="19">
        <v>172367</v>
      </c>
      <c r="J581" s="19">
        <v>172367</v>
      </c>
      <c r="K581" s="19">
        <v>0</v>
      </c>
      <c r="L581" t="str">
        <f>VLOOKUP(E581,PFI!A:B,2,0)</f>
        <v>recherche</v>
      </c>
    </row>
    <row r="582" spans="1:12" hidden="1">
      <c r="A582" s="18" t="s">
        <v>140</v>
      </c>
      <c r="B582" s="18" t="s">
        <v>273</v>
      </c>
      <c r="C582" s="18" t="s">
        <v>18</v>
      </c>
      <c r="D582" s="18" t="s">
        <v>16</v>
      </c>
      <c r="E582" s="18" t="s">
        <v>18</v>
      </c>
      <c r="F582" s="19">
        <v>20000</v>
      </c>
      <c r="G582" s="19">
        <v>20000</v>
      </c>
      <c r="H582" s="19">
        <v>0</v>
      </c>
      <c r="I582" s="19">
        <v>0</v>
      </c>
      <c r="J582" s="19">
        <v>0</v>
      </c>
      <c r="K582" s="19">
        <v>0</v>
      </c>
      <c r="L582" t="e">
        <f>VLOOKUP(E582,PFI!A:B,2,0)</f>
        <v>#N/A</v>
      </c>
    </row>
    <row r="583" spans="1:12" hidden="1">
      <c r="A583" s="18" t="s">
        <v>141</v>
      </c>
      <c r="B583" s="18" t="s">
        <v>273</v>
      </c>
      <c r="C583" s="18" t="s">
        <v>18</v>
      </c>
      <c r="D583" s="18" t="s">
        <v>15</v>
      </c>
      <c r="E583" s="18" t="s">
        <v>142</v>
      </c>
      <c r="F583" s="19">
        <v>2000</v>
      </c>
      <c r="G583" s="19">
        <v>2000</v>
      </c>
      <c r="H583" s="19">
        <v>0</v>
      </c>
      <c r="I583" s="19">
        <v>2000</v>
      </c>
      <c r="J583" s="19">
        <v>2000</v>
      </c>
      <c r="K583" s="19">
        <v>0</v>
      </c>
      <c r="L583" t="str">
        <f>VLOOKUP(E583,PFI!A:B,2,0)</f>
        <v>recherche</v>
      </c>
    </row>
    <row r="584" spans="1:12" hidden="1">
      <c r="A584" s="18" t="s">
        <v>141</v>
      </c>
      <c r="B584" s="18" t="s">
        <v>273</v>
      </c>
      <c r="C584" s="18" t="s">
        <v>18</v>
      </c>
      <c r="D584" s="18" t="s">
        <v>16</v>
      </c>
      <c r="E584" s="18" t="s">
        <v>738</v>
      </c>
      <c r="F584" s="19">
        <v>10000</v>
      </c>
      <c r="G584" s="19">
        <v>10000</v>
      </c>
      <c r="H584" s="19">
        <v>0</v>
      </c>
      <c r="I584" s="19">
        <v>10000</v>
      </c>
      <c r="J584" s="19">
        <v>10000</v>
      </c>
      <c r="K584" s="19">
        <v>0</v>
      </c>
      <c r="L584" t="str">
        <f>VLOOKUP(E584,PFI!A:B,2,0)</f>
        <v>recherche</v>
      </c>
    </row>
    <row r="585" spans="1:12" hidden="1">
      <c r="A585" s="18" t="s">
        <v>141</v>
      </c>
      <c r="B585" s="18" t="s">
        <v>273</v>
      </c>
      <c r="C585" s="18" t="s">
        <v>18</v>
      </c>
      <c r="D585" s="18" t="s">
        <v>13</v>
      </c>
      <c r="E585" s="18" t="s">
        <v>142</v>
      </c>
      <c r="F585" s="19">
        <v>2000</v>
      </c>
      <c r="G585" s="19">
        <v>2000</v>
      </c>
      <c r="H585" s="19">
        <v>0</v>
      </c>
      <c r="I585" s="19">
        <v>2000</v>
      </c>
      <c r="J585" s="19">
        <v>2000</v>
      </c>
      <c r="K585" s="19">
        <v>0</v>
      </c>
      <c r="L585" t="str">
        <f>VLOOKUP(E585,PFI!A:B,2,0)</f>
        <v>recherche</v>
      </c>
    </row>
    <row r="586" spans="1:12" hidden="1">
      <c r="A586" s="18" t="s">
        <v>26</v>
      </c>
      <c r="B586" s="18" t="s">
        <v>273</v>
      </c>
      <c r="C586" s="18" t="s">
        <v>18</v>
      </c>
      <c r="D586" s="18" t="s">
        <v>27</v>
      </c>
      <c r="E586" s="18" t="s">
        <v>116</v>
      </c>
      <c r="F586" s="19">
        <v>2920</v>
      </c>
      <c r="G586" s="19">
        <v>2920</v>
      </c>
      <c r="H586" s="19">
        <v>0</v>
      </c>
      <c r="I586" s="19">
        <v>2920</v>
      </c>
      <c r="J586" s="19">
        <v>2920</v>
      </c>
      <c r="K586" s="19">
        <v>0</v>
      </c>
      <c r="L586" t="str">
        <f>VLOOKUP(E586,PFI!A:B,2,0)</f>
        <v>recherche</v>
      </c>
    </row>
    <row r="587" spans="1:12" hidden="1">
      <c r="A587" s="18" t="s">
        <v>26</v>
      </c>
      <c r="B587" s="18" t="s">
        <v>273</v>
      </c>
      <c r="C587" s="18" t="s">
        <v>18</v>
      </c>
      <c r="D587" s="18" t="s">
        <v>27</v>
      </c>
      <c r="E587" s="18" t="s">
        <v>152</v>
      </c>
      <c r="F587" s="19">
        <v>10000</v>
      </c>
      <c r="G587" s="19">
        <v>10000</v>
      </c>
      <c r="H587" s="19">
        <v>0</v>
      </c>
      <c r="I587" s="19">
        <v>10000</v>
      </c>
      <c r="J587" s="19">
        <v>10000</v>
      </c>
      <c r="K587" s="19">
        <v>0</v>
      </c>
      <c r="L587" t="str">
        <f>VLOOKUP(E587,PFI!A:B,2,0)</f>
        <v>recherche</v>
      </c>
    </row>
    <row r="588" spans="1:12" hidden="1">
      <c r="A588" s="18" t="s">
        <v>26</v>
      </c>
      <c r="B588" s="18" t="s">
        <v>273</v>
      </c>
      <c r="C588" s="18" t="s">
        <v>18</v>
      </c>
      <c r="D588" s="18" t="s">
        <v>27</v>
      </c>
      <c r="E588" s="18" t="s">
        <v>153</v>
      </c>
      <c r="F588" s="19">
        <v>40000</v>
      </c>
      <c r="G588" s="19">
        <v>40000</v>
      </c>
      <c r="H588" s="19">
        <v>0</v>
      </c>
      <c r="I588" s="19">
        <v>40000</v>
      </c>
      <c r="J588" s="19">
        <v>40000</v>
      </c>
      <c r="K588" s="19">
        <v>0</v>
      </c>
      <c r="L588" t="str">
        <f>VLOOKUP(E588,PFI!A:B,2,0)</f>
        <v>recherche</v>
      </c>
    </row>
    <row r="589" spans="1:12" hidden="1">
      <c r="A589" s="18" t="s">
        <v>26</v>
      </c>
      <c r="B589" s="18" t="s">
        <v>273</v>
      </c>
      <c r="C589" s="18" t="s">
        <v>18</v>
      </c>
      <c r="D589" s="18" t="s">
        <v>27</v>
      </c>
      <c r="E589" s="18" t="s">
        <v>154</v>
      </c>
      <c r="F589" s="19">
        <v>17678.07</v>
      </c>
      <c r="G589" s="19">
        <v>17678.07</v>
      </c>
      <c r="H589" s="19">
        <v>0</v>
      </c>
      <c r="I589" s="19">
        <v>129886.14</v>
      </c>
      <c r="J589" s="19">
        <v>129886.14</v>
      </c>
      <c r="K589" s="19">
        <v>0</v>
      </c>
      <c r="L589" t="str">
        <f>VLOOKUP(E589,PFI!A:B,2,0)</f>
        <v>recherche</v>
      </c>
    </row>
    <row r="590" spans="1:12" hidden="1">
      <c r="A590" s="18" t="s">
        <v>26</v>
      </c>
      <c r="B590" s="18" t="s">
        <v>273</v>
      </c>
      <c r="C590" s="18" t="s">
        <v>18</v>
      </c>
      <c r="D590" s="18" t="s">
        <v>27</v>
      </c>
      <c r="E590" s="18" t="s">
        <v>315</v>
      </c>
      <c r="F590" s="19">
        <v>15000</v>
      </c>
      <c r="G590" s="19">
        <v>15000</v>
      </c>
      <c r="H590" s="19">
        <v>0</v>
      </c>
      <c r="I590" s="19">
        <v>15000</v>
      </c>
      <c r="J590" s="19">
        <v>15000</v>
      </c>
      <c r="K590" s="19">
        <v>0</v>
      </c>
      <c r="L590" t="str">
        <f>VLOOKUP(E590,PFI!A:B,2,0)</f>
        <v>recherche</v>
      </c>
    </row>
    <row r="591" spans="1:12" hidden="1">
      <c r="A591" s="18" t="s">
        <v>26</v>
      </c>
      <c r="B591" s="18" t="s">
        <v>273</v>
      </c>
      <c r="C591" s="18" t="s">
        <v>18</v>
      </c>
      <c r="D591" s="18" t="s">
        <v>27</v>
      </c>
      <c r="E591" s="18" t="s">
        <v>355</v>
      </c>
      <c r="F591" s="19">
        <v>5000</v>
      </c>
      <c r="G591" s="19">
        <v>5000</v>
      </c>
      <c r="H591" s="19">
        <v>0</v>
      </c>
      <c r="I591" s="19">
        <v>5000</v>
      </c>
      <c r="J591" s="19">
        <v>5000</v>
      </c>
      <c r="K591" s="19">
        <v>0</v>
      </c>
      <c r="L591" t="str">
        <f>VLOOKUP(E591,PFI!A:B,2,0)</f>
        <v>recherche</v>
      </c>
    </row>
    <row r="592" spans="1:12" hidden="1">
      <c r="A592" s="18" t="s">
        <v>26</v>
      </c>
      <c r="B592" s="18" t="s">
        <v>273</v>
      </c>
      <c r="C592" s="18" t="s">
        <v>18</v>
      </c>
      <c r="D592" s="18" t="s">
        <v>27</v>
      </c>
      <c r="E592" s="18" t="s">
        <v>352</v>
      </c>
      <c r="F592" s="19">
        <v>10000</v>
      </c>
      <c r="G592" s="19">
        <v>10000</v>
      </c>
      <c r="H592" s="19">
        <v>0</v>
      </c>
      <c r="I592" s="19">
        <v>10000</v>
      </c>
      <c r="J592" s="19">
        <v>10000</v>
      </c>
      <c r="K592" s="19">
        <v>0</v>
      </c>
      <c r="L592" t="str">
        <f>VLOOKUP(E592,PFI!A:B,2,0)</f>
        <v>recherche</v>
      </c>
    </row>
    <row r="593" spans="1:12" hidden="1">
      <c r="A593" s="18" t="s">
        <v>26</v>
      </c>
      <c r="B593" s="18" t="s">
        <v>273</v>
      </c>
      <c r="C593" s="18" t="s">
        <v>18</v>
      </c>
      <c r="D593" s="18" t="s">
        <v>16</v>
      </c>
      <c r="E593" s="18" t="s">
        <v>776</v>
      </c>
      <c r="F593" s="19">
        <v>20000</v>
      </c>
      <c r="G593" s="19">
        <v>20000</v>
      </c>
      <c r="H593" s="19">
        <v>0</v>
      </c>
      <c r="I593" s="19">
        <v>20000</v>
      </c>
      <c r="J593" s="19">
        <v>20000</v>
      </c>
      <c r="K593" s="19">
        <v>0</v>
      </c>
      <c r="L593" t="str">
        <f>VLOOKUP(E593,PFI!A:B,2,0)</f>
        <v>recherche</v>
      </c>
    </row>
    <row r="594" spans="1:12" hidden="1">
      <c r="A594" s="18" t="s">
        <v>26</v>
      </c>
      <c r="B594" s="18" t="s">
        <v>273</v>
      </c>
      <c r="C594" s="18" t="s">
        <v>18</v>
      </c>
      <c r="D594" s="18" t="s">
        <v>13</v>
      </c>
      <c r="E594" s="18" t="s">
        <v>147</v>
      </c>
      <c r="F594" s="19">
        <v>2176.14</v>
      </c>
      <c r="G594" s="19">
        <v>2176.14</v>
      </c>
      <c r="H594" s="19">
        <v>0</v>
      </c>
      <c r="I594" s="19">
        <v>2176.14</v>
      </c>
      <c r="J594" s="19">
        <v>2176.14</v>
      </c>
      <c r="K594" s="19">
        <v>0</v>
      </c>
      <c r="L594" t="str">
        <f>VLOOKUP(E594,PFI!A:B,2,0)</f>
        <v>recherche</v>
      </c>
    </row>
    <row r="595" spans="1:12" hidden="1">
      <c r="A595" s="18" t="s">
        <v>113</v>
      </c>
      <c r="B595" s="18" t="s">
        <v>273</v>
      </c>
      <c r="C595" s="18" t="s">
        <v>18</v>
      </c>
      <c r="D595" s="18" t="s">
        <v>59</v>
      </c>
      <c r="E595" s="18" t="s">
        <v>353</v>
      </c>
      <c r="F595" s="19">
        <v>2500</v>
      </c>
      <c r="G595" s="19">
        <v>2500</v>
      </c>
      <c r="H595" s="19">
        <v>0</v>
      </c>
      <c r="I595" s="19">
        <v>2500</v>
      </c>
      <c r="J595" s="19">
        <v>2500</v>
      </c>
      <c r="K595" s="19">
        <v>0</v>
      </c>
      <c r="L595" t="str">
        <f>VLOOKUP(E595,PFI!A:B,2,0)</f>
        <v>recherche</v>
      </c>
    </row>
    <row r="596" spans="1:12" hidden="1">
      <c r="A596" s="18" t="s">
        <v>113</v>
      </c>
      <c r="B596" s="18" t="s">
        <v>273</v>
      </c>
      <c r="C596" s="18" t="s">
        <v>18</v>
      </c>
      <c r="D596" s="18" t="s">
        <v>31</v>
      </c>
      <c r="E596" s="18" t="s">
        <v>162</v>
      </c>
      <c r="F596" s="19">
        <v>3470</v>
      </c>
      <c r="G596" s="19">
        <v>3470</v>
      </c>
      <c r="H596" s="19">
        <v>0</v>
      </c>
      <c r="I596" s="19">
        <v>3470</v>
      </c>
      <c r="J596" s="19">
        <v>3470</v>
      </c>
      <c r="K596" s="19">
        <v>0</v>
      </c>
      <c r="L596" t="str">
        <f>VLOOKUP(E596,PFI!A:B,2,0)</f>
        <v>recherche</v>
      </c>
    </row>
    <row r="597" spans="1:12" hidden="1">
      <c r="A597" s="18" t="s">
        <v>113</v>
      </c>
      <c r="B597" s="18" t="s">
        <v>273</v>
      </c>
      <c r="C597" s="18" t="s">
        <v>18</v>
      </c>
      <c r="D597" s="18" t="s">
        <v>31</v>
      </c>
      <c r="E597" s="18" t="s">
        <v>164</v>
      </c>
      <c r="F597" s="19">
        <v>3900</v>
      </c>
      <c r="G597" s="19">
        <v>3900</v>
      </c>
      <c r="H597" s="19">
        <v>0</v>
      </c>
      <c r="I597" s="19">
        <v>3900</v>
      </c>
      <c r="J597" s="19">
        <v>3900</v>
      </c>
      <c r="K597" s="19">
        <v>0</v>
      </c>
      <c r="L597" t="str">
        <f>VLOOKUP(E597,PFI!A:B,2,0)</f>
        <v>recherche</v>
      </c>
    </row>
    <row r="598" spans="1:12" hidden="1">
      <c r="A598" s="18" t="s">
        <v>113</v>
      </c>
      <c r="B598" s="18" t="s">
        <v>273</v>
      </c>
      <c r="C598" s="18" t="s">
        <v>18</v>
      </c>
      <c r="D598" s="18" t="s">
        <v>15</v>
      </c>
      <c r="E598" s="18" t="s">
        <v>165</v>
      </c>
      <c r="F598" s="19">
        <v>8350</v>
      </c>
      <c r="G598" s="19">
        <v>8350</v>
      </c>
      <c r="H598" s="19">
        <v>0</v>
      </c>
      <c r="I598" s="19">
        <v>8350</v>
      </c>
      <c r="J598" s="19">
        <v>8350</v>
      </c>
      <c r="K598" s="19">
        <v>0</v>
      </c>
      <c r="L598" t="str">
        <f>VLOOKUP(E598,PFI!A:B,2,0)</f>
        <v>recherche</v>
      </c>
    </row>
    <row r="599" spans="1:12" hidden="1">
      <c r="A599" s="18" t="s">
        <v>113</v>
      </c>
      <c r="B599" s="18" t="s">
        <v>273</v>
      </c>
      <c r="C599" s="18" t="s">
        <v>18</v>
      </c>
      <c r="D599" s="18" t="s">
        <v>15</v>
      </c>
      <c r="E599" s="18" t="s">
        <v>115</v>
      </c>
      <c r="F599" s="19">
        <v>9824.2800000000007</v>
      </c>
      <c r="G599" s="19">
        <v>9824.2800000000007</v>
      </c>
      <c r="H599" s="19">
        <v>0</v>
      </c>
      <c r="I599" s="19">
        <v>9824.2800000000007</v>
      </c>
      <c r="J599" s="19">
        <v>9824.2800000000007</v>
      </c>
      <c r="K599" s="19">
        <v>0</v>
      </c>
      <c r="L599" t="str">
        <f>VLOOKUP(E599,PFI!A:B,2,0)</f>
        <v>recherche</v>
      </c>
    </row>
    <row r="600" spans="1:12" hidden="1">
      <c r="A600" s="18" t="s">
        <v>113</v>
      </c>
      <c r="B600" s="18" t="s">
        <v>273</v>
      </c>
      <c r="C600" s="18" t="s">
        <v>18</v>
      </c>
      <c r="D600" s="18" t="s">
        <v>15</v>
      </c>
      <c r="E600" s="18" t="s">
        <v>167</v>
      </c>
      <c r="F600" s="19">
        <v>3500</v>
      </c>
      <c r="G600" s="19">
        <v>3500</v>
      </c>
      <c r="H600" s="19">
        <v>0</v>
      </c>
      <c r="I600" s="19">
        <v>3500</v>
      </c>
      <c r="J600" s="19">
        <v>3500</v>
      </c>
      <c r="K600" s="19">
        <v>0</v>
      </c>
      <c r="L600" t="str">
        <f>VLOOKUP(E600,PFI!A:B,2,0)</f>
        <v>recherche</v>
      </c>
    </row>
    <row r="601" spans="1:12" hidden="1">
      <c r="A601" s="18" t="s">
        <v>113</v>
      </c>
      <c r="B601" s="18" t="s">
        <v>273</v>
      </c>
      <c r="C601" s="18" t="s">
        <v>18</v>
      </c>
      <c r="D601" s="18" t="s">
        <v>15</v>
      </c>
      <c r="E601" s="18" t="s">
        <v>777</v>
      </c>
      <c r="F601" s="19">
        <v>1500</v>
      </c>
      <c r="G601" s="19">
        <v>1500</v>
      </c>
      <c r="H601" s="19">
        <v>0</v>
      </c>
      <c r="I601" s="19">
        <v>1500</v>
      </c>
      <c r="J601" s="19">
        <v>1500</v>
      </c>
      <c r="K601" s="19">
        <v>0</v>
      </c>
      <c r="L601" t="str">
        <f>VLOOKUP(E601,PFI!A:B,2,0)</f>
        <v>recherche</v>
      </c>
    </row>
    <row r="602" spans="1:12" hidden="1">
      <c r="A602" s="18" t="s">
        <v>113</v>
      </c>
      <c r="B602" s="18" t="s">
        <v>273</v>
      </c>
      <c r="C602" s="18" t="s">
        <v>18</v>
      </c>
      <c r="D602" s="18" t="s">
        <v>15</v>
      </c>
      <c r="E602" s="18" t="s">
        <v>894</v>
      </c>
      <c r="F602" s="19">
        <v>2000</v>
      </c>
      <c r="G602" s="19">
        <v>2000</v>
      </c>
      <c r="H602" s="19">
        <v>0</v>
      </c>
      <c r="I602" s="19">
        <v>2000</v>
      </c>
      <c r="J602" s="19">
        <v>2000</v>
      </c>
      <c r="K602" s="19">
        <v>0</v>
      </c>
      <c r="L602" t="str">
        <f>VLOOKUP(E602,PFI!A:B,2,0)</f>
        <v>recherche</v>
      </c>
    </row>
    <row r="603" spans="1:12" hidden="1">
      <c r="A603" s="18" t="s">
        <v>113</v>
      </c>
      <c r="B603" s="18" t="s">
        <v>273</v>
      </c>
      <c r="C603" s="18" t="s">
        <v>18</v>
      </c>
      <c r="D603" s="18" t="s">
        <v>15</v>
      </c>
      <c r="E603" s="18" t="s">
        <v>895</v>
      </c>
      <c r="F603" s="19">
        <v>2000</v>
      </c>
      <c r="G603" s="19">
        <v>2000</v>
      </c>
      <c r="H603" s="19">
        <v>0</v>
      </c>
      <c r="I603" s="19">
        <v>2000</v>
      </c>
      <c r="J603" s="19">
        <v>2000</v>
      </c>
      <c r="K603" s="19">
        <v>0</v>
      </c>
      <c r="L603" t="str">
        <f>VLOOKUP(E603,PFI!A:B,2,0)</f>
        <v>recherche</v>
      </c>
    </row>
    <row r="604" spans="1:12" hidden="1">
      <c r="A604" s="18" t="s">
        <v>113</v>
      </c>
      <c r="B604" s="18" t="s">
        <v>273</v>
      </c>
      <c r="C604" s="18" t="s">
        <v>18</v>
      </c>
      <c r="D604" s="18" t="s">
        <v>15</v>
      </c>
      <c r="E604" s="18" t="s">
        <v>896</v>
      </c>
      <c r="F604" s="19">
        <v>1500</v>
      </c>
      <c r="G604" s="19">
        <v>1500</v>
      </c>
      <c r="H604" s="19">
        <v>0</v>
      </c>
      <c r="I604" s="19">
        <v>1500</v>
      </c>
      <c r="J604" s="19">
        <v>1500</v>
      </c>
      <c r="K604" s="19">
        <v>0</v>
      </c>
      <c r="L604" t="str">
        <f>VLOOKUP(E604,PFI!A:B,2,0)</f>
        <v>recherche</v>
      </c>
    </row>
    <row r="605" spans="1:12" hidden="1">
      <c r="A605" s="18" t="s">
        <v>113</v>
      </c>
      <c r="B605" s="18" t="s">
        <v>273</v>
      </c>
      <c r="C605" s="18" t="s">
        <v>18</v>
      </c>
      <c r="D605" s="18" t="s">
        <v>16</v>
      </c>
      <c r="E605" s="18" t="s">
        <v>167</v>
      </c>
      <c r="F605" s="19">
        <v>-3500</v>
      </c>
      <c r="G605" s="19">
        <v>-3500</v>
      </c>
      <c r="H605" s="19">
        <v>0</v>
      </c>
      <c r="I605" s="19">
        <v>-3500</v>
      </c>
      <c r="J605" s="19">
        <v>-3500</v>
      </c>
      <c r="K605" s="19">
        <v>0</v>
      </c>
      <c r="L605" t="str">
        <f>VLOOKUP(E605,PFI!A:B,2,0)</f>
        <v>recherche</v>
      </c>
    </row>
    <row r="606" spans="1:12" hidden="1">
      <c r="A606" s="18" t="s">
        <v>113</v>
      </c>
      <c r="B606" s="18" t="s">
        <v>273</v>
      </c>
      <c r="C606" s="18" t="s">
        <v>18</v>
      </c>
      <c r="D606" s="18" t="s">
        <v>16</v>
      </c>
      <c r="E606" s="18" t="s">
        <v>897</v>
      </c>
      <c r="F606" s="19">
        <v>2500</v>
      </c>
      <c r="G606" s="19">
        <v>2500</v>
      </c>
      <c r="H606" s="19">
        <v>0</v>
      </c>
      <c r="I606" s="19">
        <v>2500</v>
      </c>
      <c r="J606" s="19">
        <v>2500</v>
      </c>
      <c r="K606" s="19">
        <v>0</v>
      </c>
      <c r="L606" t="str">
        <f>VLOOKUP(E606,PFI!A:B,2,0)</f>
        <v>recherche</v>
      </c>
    </row>
    <row r="607" spans="1:12" hidden="1">
      <c r="A607" s="18" t="s">
        <v>29</v>
      </c>
      <c r="B607" s="18" t="s">
        <v>273</v>
      </c>
      <c r="C607" s="18" t="s">
        <v>18</v>
      </c>
      <c r="D607" s="18" t="s">
        <v>31</v>
      </c>
      <c r="E607" s="18" t="s">
        <v>170</v>
      </c>
      <c r="F607" s="19">
        <v>1500</v>
      </c>
      <c r="G607" s="19">
        <v>1500</v>
      </c>
      <c r="H607" s="19">
        <v>0</v>
      </c>
      <c r="I607" s="19">
        <v>1500</v>
      </c>
      <c r="J607" s="19">
        <v>1500</v>
      </c>
      <c r="K607" s="19">
        <v>0</v>
      </c>
      <c r="L607" t="str">
        <f>VLOOKUP(E607,PFI!A:B,2,0)</f>
        <v>recherche</v>
      </c>
    </row>
    <row r="608" spans="1:12" hidden="1">
      <c r="A608" s="18" t="s">
        <v>29</v>
      </c>
      <c r="B608" s="18" t="s">
        <v>273</v>
      </c>
      <c r="C608" s="18" t="s">
        <v>18</v>
      </c>
      <c r="D608" s="18" t="s">
        <v>15</v>
      </c>
      <c r="E608" s="18" t="s">
        <v>173</v>
      </c>
      <c r="F608" s="19">
        <v>1500</v>
      </c>
      <c r="G608" s="19">
        <v>1500</v>
      </c>
      <c r="H608" s="19">
        <v>0</v>
      </c>
      <c r="I608" s="19">
        <v>1500</v>
      </c>
      <c r="J608" s="19">
        <v>1500</v>
      </c>
      <c r="K608" s="19">
        <v>0</v>
      </c>
      <c r="L608" t="str">
        <f>VLOOKUP(E608,PFI!A:B,2,0)</f>
        <v>recherche</v>
      </c>
    </row>
    <row r="609" spans="1:12" hidden="1">
      <c r="A609" s="18" t="s">
        <v>29</v>
      </c>
      <c r="B609" s="18" t="s">
        <v>273</v>
      </c>
      <c r="C609" s="18" t="s">
        <v>18</v>
      </c>
      <c r="D609" s="18" t="s">
        <v>15</v>
      </c>
      <c r="E609" s="18" t="s">
        <v>175</v>
      </c>
      <c r="F609" s="19">
        <v>4600</v>
      </c>
      <c r="G609" s="19">
        <v>4600</v>
      </c>
      <c r="H609" s="19">
        <v>0</v>
      </c>
      <c r="I609" s="19">
        <v>4600</v>
      </c>
      <c r="J609" s="19">
        <v>4600</v>
      </c>
      <c r="K609" s="19">
        <v>0</v>
      </c>
      <c r="L609" t="str">
        <f>VLOOKUP(E609,PFI!A:B,2,0)</f>
        <v>recherche</v>
      </c>
    </row>
    <row r="610" spans="1:12" hidden="1">
      <c r="A610" s="18" t="s">
        <v>29</v>
      </c>
      <c r="B610" s="18" t="s">
        <v>273</v>
      </c>
      <c r="C610" s="18" t="s">
        <v>18</v>
      </c>
      <c r="D610" s="18" t="s">
        <v>15</v>
      </c>
      <c r="E610" s="18" t="s">
        <v>746</v>
      </c>
      <c r="F610" s="19">
        <v>1000</v>
      </c>
      <c r="G610" s="19">
        <v>1000</v>
      </c>
      <c r="H610" s="19">
        <v>0</v>
      </c>
      <c r="I610" s="19">
        <v>1000</v>
      </c>
      <c r="J610" s="19">
        <v>1000</v>
      </c>
      <c r="K610" s="19">
        <v>0</v>
      </c>
      <c r="L610" t="str">
        <f>VLOOKUP(E610,PFI!A:B,2,0)</f>
        <v>recherche</v>
      </c>
    </row>
    <row r="611" spans="1:12" hidden="1">
      <c r="A611" s="18" t="s">
        <v>30</v>
      </c>
      <c r="B611" s="18" t="s">
        <v>273</v>
      </c>
      <c r="C611" s="18" t="s">
        <v>18</v>
      </c>
      <c r="D611" s="18" t="s">
        <v>31</v>
      </c>
      <c r="E611" s="18" t="s">
        <v>898</v>
      </c>
      <c r="F611" s="19">
        <v>9999.2800000000007</v>
      </c>
      <c r="G611" s="19">
        <v>9999.2800000000007</v>
      </c>
      <c r="H611" s="19">
        <v>0</v>
      </c>
      <c r="I611" s="19">
        <v>9999.2800000000007</v>
      </c>
      <c r="J611" s="19">
        <v>9999.2800000000007</v>
      </c>
      <c r="K611" s="19">
        <v>0</v>
      </c>
      <c r="L611" t="str">
        <f>VLOOKUP(E611,PFI!A:B,2,0)</f>
        <v>recherche</v>
      </c>
    </row>
    <row r="612" spans="1:12" hidden="1">
      <c r="A612" s="18" t="s">
        <v>30</v>
      </c>
      <c r="B612" s="18" t="s">
        <v>273</v>
      </c>
      <c r="C612" s="18" t="s">
        <v>18</v>
      </c>
      <c r="D612" s="18" t="s">
        <v>31</v>
      </c>
      <c r="E612" s="18" t="s">
        <v>184</v>
      </c>
      <c r="F612" s="19">
        <v>4000</v>
      </c>
      <c r="G612" s="19">
        <v>4000</v>
      </c>
      <c r="H612" s="19">
        <v>0</v>
      </c>
      <c r="I612" s="19">
        <v>4000</v>
      </c>
      <c r="J612" s="19">
        <v>4000</v>
      </c>
      <c r="K612" s="19">
        <v>0</v>
      </c>
      <c r="L612" t="str">
        <f>VLOOKUP(E612,PFI!A:B,2,0)</f>
        <v>recherche</v>
      </c>
    </row>
    <row r="613" spans="1:12" hidden="1">
      <c r="A613" s="18" t="s">
        <v>188</v>
      </c>
      <c r="B613" s="18" t="s">
        <v>273</v>
      </c>
      <c r="C613" s="18" t="s">
        <v>18</v>
      </c>
      <c r="D613" s="18" t="s">
        <v>31</v>
      </c>
      <c r="E613" s="18" t="s">
        <v>189</v>
      </c>
      <c r="F613" s="19">
        <v>400000</v>
      </c>
      <c r="G613" s="19">
        <v>400000</v>
      </c>
      <c r="H613" s="19">
        <v>0</v>
      </c>
      <c r="I613" s="19">
        <v>400000</v>
      </c>
      <c r="J613" s="19">
        <v>400000</v>
      </c>
      <c r="K613" s="19">
        <v>0</v>
      </c>
      <c r="L613" t="str">
        <f>VLOOKUP(E613,PFI!A:B,2,0)</f>
        <v>recherche</v>
      </c>
    </row>
    <row r="614" spans="1:12" hidden="1">
      <c r="A614" s="18" t="s">
        <v>199</v>
      </c>
      <c r="B614" s="18" t="s">
        <v>273</v>
      </c>
      <c r="C614" s="18" t="s">
        <v>18</v>
      </c>
      <c r="D614" s="18" t="s">
        <v>22</v>
      </c>
      <c r="E614" s="18" t="s">
        <v>202</v>
      </c>
      <c r="F614" s="19">
        <v>199.19</v>
      </c>
      <c r="G614" s="19">
        <v>199.19</v>
      </c>
      <c r="H614" s="19">
        <v>0</v>
      </c>
      <c r="I614" s="19">
        <v>199.19</v>
      </c>
      <c r="J614" s="19">
        <v>199.19</v>
      </c>
      <c r="K614" s="19">
        <v>0</v>
      </c>
      <c r="L614" t="str">
        <f>VLOOKUP(E614,PFI!A:B,2,0)</f>
        <v>recherche</v>
      </c>
    </row>
    <row r="615" spans="1:12" hidden="1">
      <c r="A615" s="18" t="s">
        <v>1729</v>
      </c>
      <c r="B615" s="18" t="s">
        <v>273</v>
      </c>
      <c r="C615" s="18" t="s">
        <v>18</v>
      </c>
      <c r="D615" s="18" t="s">
        <v>16</v>
      </c>
      <c r="E615" s="18" t="s">
        <v>18</v>
      </c>
      <c r="F615" s="19">
        <v>5000</v>
      </c>
      <c r="G615" s="19">
        <v>5000</v>
      </c>
      <c r="H615" s="19">
        <v>0</v>
      </c>
      <c r="I615" s="19">
        <v>0</v>
      </c>
      <c r="J615" s="19">
        <v>0</v>
      </c>
      <c r="K615" s="19">
        <v>0</v>
      </c>
      <c r="L615" t="e">
        <f>VLOOKUP(E615,PFI!A:B,2,0)</f>
        <v>#N/A</v>
      </c>
    </row>
    <row r="616" spans="1:12" hidden="1">
      <c r="A616" s="18" t="s">
        <v>205</v>
      </c>
      <c r="B616" s="18" t="s">
        <v>273</v>
      </c>
      <c r="C616" s="18" t="s">
        <v>18</v>
      </c>
      <c r="D616" s="18" t="s">
        <v>31</v>
      </c>
      <c r="E616" s="18" t="s">
        <v>207</v>
      </c>
      <c r="F616" s="19">
        <v>3474.39</v>
      </c>
      <c r="G616" s="19">
        <v>3474.39</v>
      </c>
      <c r="H616" s="19">
        <v>0</v>
      </c>
      <c r="I616" s="19">
        <v>3474.39</v>
      </c>
      <c r="J616" s="19">
        <v>3474.39</v>
      </c>
      <c r="K616" s="19">
        <v>0</v>
      </c>
      <c r="L616" t="str">
        <f>VLOOKUP(E616,PFI!A:B,2,0)</f>
        <v>recherche</v>
      </c>
    </row>
    <row r="617" spans="1:12" hidden="1">
      <c r="A617" s="18" t="s">
        <v>42</v>
      </c>
      <c r="B617" s="18" t="s">
        <v>273</v>
      </c>
      <c r="C617" s="18" t="s">
        <v>18</v>
      </c>
      <c r="D617" s="18" t="s">
        <v>16</v>
      </c>
      <c r="E617" s="18" t="s">
        <v>318</v>
      </c>
      <c r="F617" s="19">
        <v>2500</v>
      </c>
      <c r="G617" s="19">
        <v>2500</v>
      </c>
      <c r="H617" s="19">
        <v>0</v>
      </c>
      <c r="I617" s="19">
        <v>2500</v>
      </c>
      <c r="J617" s="19">
        <v>2500</v>
      </c>
      <c r="K617" s="19">
        <v>0</v>
      </c>
      <c r="L617" t="str">
        <f>VLOOKUP(E617,PFI!A:B,2,0)</f>
        <v>recherche</v>
      </c>
    </row>
    <row r="618" spans="1:12" hidden="1">
      <c r="A618" s="18" t="s">
        <v>42</v>
      </c>
      <c r="B618" s="18" t="s">
        <v>273</v>
      </c>
      <c r="C618" s="18" t="s">
        <v>18</v>
      </c>
      <c r="D618" s="18" t="s">
        <v>16</v>
      </c>
      <c r="E618" s="18" t="s">
        <v>904</v>
      </c>
      <c r="F618" s="19">
        <v>4000</v>
      </c>
      <c r="G618" s="19">
        <v>4000</v>
      </c>
      <c r="H618" s="19">
        <v>0</v>
      </c>
      <c r="I618" s="19">
        <v>4000</v>
      </c>
      <c r="J618" s="19">
        <v>4000</v>
      </c>
      <c r="K618" s="19">
        <v>0</v>
      </c>
      <c r="L618" t="str">
        <f>VLOOKUP(E618,PFI!A:B,2,0)</f>
        <v>recherche</v>
      </c>
    </row>
    <row r="619" spans="1:12" hidden="1">
      <c r="A619" s="18" t="s">
        <v>215</v>
      </c>
      <c r="B619" s="18" t="s">
        <v>273</v>
      </c>
      <c r="C619" s="18" t="s">
        <v>18</v>
      </c>
      <c r="D619" s="18" t="s">
        <v>16</v>
      </c>
      <c r="E619" s="18" t="s">
        <v>18</v>
      </c>
      <c r="F619" s="19">
        <v>150000</v>
      </c>
      <c r="G619" s="19">
        <v>150000</v>
      </c>
      <c r="H619" s="19">
        <v>0</v>
      </c>
      <c r="I619" s="19">
        <v>0</v>
      </c>
      <c r="J619" s="19">
        <v>0</v>
      </c>
      <c r="K619" s="19">
        <v>0</v>
      </c>
      <c r="L619" t="e">
        <f>VLOOKUP(E619,PFI!A:B,2,0)</f>
        <v>#N/A</v>
      </c>
    </row>
    <row r="620" spans="1:12" hidden="1">
      <c r="A620" s="18" t="s">
        <v>44</v>
      </c>
      <c r="B620" s="18" t="s">
        <v>273</v>
      </c>
      <c r="C620" s="18" t="s">
        <v>18</v>
      </c>
      <c r="D620" s="18" t="s">
        <v>46</v>
      </c>
      <c r="E620" s="18" t="s">
        <v>18</v>
      </c>
      <c r="F620" s="19">
        <v>5000</v>
      </c>
      <c r="G620" s="19">
        <v>5000</v>
      </c>
      <c r="H620" s="19">
        <v>0</v>
      </c>
      <c r="I620" s="19">
        <v>5000</v>
      </c>
      <c r="J620" s="19">
        <v>5000</v>
      </c>
      <c r="K620" s="19">
        <v>0</v>
      </c>
      <c r="L620" t="e">
        <f>VLOOKUP(E620,PFI!A:B,2,0)</f>
        <v>#N/A</v>
      </c>
    </row>
    <row r="621" spans="1:12" hidden="1">
      <c r="A621" s="18" t="s">
        <v>1755</v>
      </c>
      <c r="B621" s="18" t="s">
        <v>273</v>
      </c>
      <c r="C621" s="18" t="s">
        <v>18</v>
      </c>
      <c r="D621" s="18" t="s">
        <v>57</v>
      </c>
      <c r="E621" s="18" t="s">
        <v>1398</v>
      </c>
      <c r="F621" s="19">
        <v>0</v>
      </c>
      <c r="G621" s="19">
        <v>0</v>
      </c>
      <c r="H621" s="19">
        <v>0</v>
      </c>
      <c r="I621" s="19">
        <v>1692</v>
      </c>
      <c r="J621" s="19">
        <v>1692</v>
      </c>
      <c r="K621" s="19">
        <v>0</v>
      </c>
      <c r="L621" t="e">
        <f>VLOOKUP(E621,PFI!A:B,2,0)</f>
        <v>#N/A</v>
      </c>
    </row>
    <row r="622" spans="1:12" hidden="1">
      <c r="A622" s="18" t="s">
        <v>1755</v>
      </c>
      <c r="B622" s="18" t="s">
        <v>273</v>
      </c>
      <c r="C622" s="18" t="s">
        <v>18</v>
      </c>
      <c r="D622" s="18" t="s">
        <v>57</v>
      </c>
      <c r="E622" s="18" t="s">
        <v>18</v>
      </c>
      <c r="F622" s="19">
        <v>0</v>
      </c>
      <c r="G622" s="19">
        <v>0</v>
      </c>
      <c r="H622" s="19">
        <v>0</v>
      </c>
      <c r="I622" s="19">
        <v>359408</v>
      </c>
      <c r="J622" s="19">
        <v>359408</v>
      </c>
      <c r="K622" s="19">
        <v>0</v>
      </c>
      <c r="L622" t="e">
        <f>VLOOKUP(E622,PFI!A:B,2,0)</f>
        <v>#N/A</v>
      </c>
    </row>
    <row r="623" spans="1:12" hidden="1">
      <c r="A623" s="18" t="s">
        <v>1755</v>
      </c>
      <c r="B623" s="18" t="s">
        <v>273</v>
      </c>
      <c r="C623" s="18" t="s">
        <v>18</v>
      </c>
      <c r="D623" s="18" t="s">
        <v>46</v>
      </c>
      <c r="E623" s="18" t="s">
        <v>1361</v>
      </c>
      <c r="F623" s="19">
        <v>0</v>
      </c>
      <c r="G623" s="19">
        <v>0</v>
      </c>
      <c r="H623" s="19">
        <v>0</v>
      </c>
      <c r="I623" s="19">
        <v>4500</v>
      </c>
      <c r="J623" s="19">
        <v>4500</v>
      </c>
      <c r="K623" s="19">
        <v>0</v>
      </c>
      <c r="L623" t="e">
        <f>VLOOKUP(E623,PFI!A:B,2,0)</f>
        <v>#N/A</v>
      </c>
    </row>
    <row r="624" spans="1:12" hidden="1">
      <c r="A624" s="18" t="s">
        <v>1755</v>
      </c>
      <c r="B624" s="18" t="s">
        <v>273</v>
      </c>
      <c r="C624" s="18" t="s">
        <v>18</v>
      </c>
      <c r="D624" s="18" t="s">
        <v>46</v>
      </c>
      <c r="E624" s="18" t="s">
        <v>1419</v>
      </c>
      <c r="F624" s="19">
        <v>0</v>
      </c>
      <c r="G624" s="19">
        <v>0</v>
      </c>
      <c r="H624" s="19">
        <v>0</v>
      </c>
      <c r="I624" s="19">
        <v>5632</v>
      </c>
      <c r="J624" s="19">
        <v>5632</v>
      </c>
      <c r="K624" s="19">
        <v>0</v>
      </c>
      <c r="L624" t="e">
        <f>VLOOKUP(E624,PFI!A:B,2,0)</f>
        <v>#N/A</v>
      </c>
    </row>
    <row r="625" spans="1:12" hidden="1">
      <c r="A625" s="18" t="s">
        <v>1755</v>
      </c>
      <c r="B625" s="18" t="s">
        <v>273</v>
      </c>
      <c r="C625" s="18" t="s">
        <v>18</v>
      </c>
      <c r="D625" s="18" t="s">
        <v>46</v>
      </c>
      <c r="E625" s="18" t="s">
        <v>18</v>
      </c>
      <c r="F625" s="19">
        <v>0</v>
      </c>
      <c r="G625" s="19">
        <v>0</v>
      </c>
      <c r="H625" s="19">
        <v>0</v>
      </c>
      <c r="I625" s="19">
        <v>732489</v>
      </c>
      <c r="J625" s="19">
        <v>732489</v>
      </c>
      <c r="K625" s="19">
        <v>0</v>
      </c>
      <c r="L625" t="e">
        <f>VLOOKUP(E625,PFI!A:B,2,0)</f>
        <v>#N/A</v>
      </c>
    </row>
    <row r="626" spans="1:12" hidden="1">
      <c r="A626" s="18" t="s">
        <v>1755</v>
      </c>
      <c r="B626" s="18" t="s">
        <v>273</v>
      </c>
      <c r="C626" s="18" t="s">
        <v>18</v>
      </c>
      <c r="D626" s="18" t="s">
        <v>34</v>
      </c>
      <c r="E626" s="18" t="s">
        <v>18</v>
      </c>
      <c r="F626" s="19">
        <v>0</v>
      </c>
      <c r="G626" s="19">
        <v>0</v>
      </c>
      <c r="H626" s="19">
        <v>0</v>
      </c>
      <c r="I626" s="19">
        <v>2000</v>
      </c>
      <c r="J626" s="19">
        <v>2000</v>
      </c>
      <c r="K626" s="19">
        <v>0</v>
      </c>
      <c r="L626" t="e">
        <f>VLOOKUP(E626,PFI!A:B,2,0)</f>
        <v>#N/A</v>
      </c>
    </row>
    <row r="627" spans="1:12" hidden="1">
      <c r="A627" s="18" t="s">
        <v>1755</v>
      </c>
      <c r="B627" s="18" t="s">
        <v>273</v>
      </c>
      <c r="C627" s="18" t="s">
        <v>18</v>
      </c>
      <c r="D627" s="18" t="s">
        <v>16</v>
      </c>
      <c r="E627" s="18" t="s">
        <v>18</v>
      </c>
      <c r="F627" s="19">
        <v>0</v>
      </c>
      <c r="G627" s="19">
        <v>0</v>
      </c>
      <c r="H627" s="19">
        <v>0</v>
      </c>
      <c r="I627" s="19">
        <v>738000</v>
      </c>
      <c r="J627" s="19">
        <v>738000</v>
      </c>
      <c r="K627" s="19">
        <v>0</v>
      </c>
      <c r="L627" t="e">
        <f>VLOOKUP(E627,PFI!A:B,2,0)</f>
        <v>#N/A</v>
      </c>
    </row>
    <row r="628" spans="1:12" hidden="1">
      <c r="A628" s="18" t="s">
        <v>1755</v>
      </c>
      <c r="B628" s="18" t="s">
        <v>273</v>
      </c>
      <c r="C628" s="18" t="s">
        <v>18</v>
      </c>
      <c r="D628" s="18" t="s">
        <v>19</v>
      </c>
      <c r="E628" s="18" t="s">
        <v>18</v>
      </c>
      <c r="F628" s="19">
        <v>0</v>
      </c>
      <c r="G628" s="19">
        <v>0</v>
      </c>
      <c r="H628" s="19">
        <v>0</v>
      </c>
      <c r="I628" s="19">
        <v>1708240</v>
      </c>
      <c r="J628" s="19">
        <v>1708240</v>
      </c>
      <c r="K628" s="19">
        <v>0</v>
      </c>
      <c r="L628" t="e">
        <f>VLOOKUP(E628,PFI!A:B,2,0)</f>
        <v>#N/A</v>
      </c>
    </row>
    <row r="629" spans="1:12" hidden="1">
      <c r="A629" s="18" t="s">
        <v>1755</v>
      </c>
      <c r="B629" s="18" t="s">
        <v>273</v>
      </c>
      <c r="C629" s="18" t="s">
        <v>18</v>
      </c>
      <c r="D629" s="18" t="s">
        <v>13</v>
      </c>
      <c r="E629" s="18" t="s">
        <v>18</v>
      </c>
      <c r="F629" s="19">
        <v>0</v>
      </c>
      <c r="G629" s="19">
        <v>0</v>
      </c>
      <c r="H629" s="19">
        <v>0</v>
      </c>
      <c r="I629" s="19">
        <v>1434811</v>
      </c>
      <c r="J629" s="19">
        <v>1434811</v>
      </c>
      <c r="K629" s="19">
        <v>0</v>
      </c>
      <c r="L629" t="e">
        <f>VLOOKUP(E629,PFI!A:B,2,0)</f>
        <v>#N/A</v>
      </c>
    </row>
    <row r="630" spans="1:12" hidden="1">
      <c r="A630" s="18" t="s">
        <v>1755</v>
      </c>
      <c r="B630" s="18" t="s">
        <v>273</v>
      </c>
      <c r="C630" s="18" t="s">
        <v>18</v>
      </c>
      <c r="D630" s="18" t="s">
        <v>888</v>
      </c>
      <c r="E630" s="18" t="s">
        <v>18</v>
      </c>
      <c r="F630" s="19">
        <v>0</v>
      </c>
      <c r="G630" s="19">
        <v>0</v>
      </c>
      <c r="H630" s="19">
        <v>0</v>
      </c>
      <c r="I630" s="19">
        <v>500000</v>
      </c>
      <c r="J630" s="19">
        <v>500000</v>
      </c>
      <c r="K630" s="19">
        <v>0</v>
      </c>
      <c r="L630" t="e">
        <f>VLOOKUP(E630,PFI!A:B,2,0)</f>
        <v>#N/A</v>
      </c>
    </row>
    <row r="631" spans="1:12" hidden="1">
      <c r="A631" s="18" t="s">
        <v>1529</v>
      </c>
      <c r="B631" s="18" t="s">
        <v>273</v>
      </c>
      <c r="C631" s="18" t="s">
        <v>18</v>
      </c>
      <c r="D631" s="18" t="s">
        <v>13</v>
      </c>
      <c r="E631" s="18" t="s">
        <v>18</v>
      </c>
      <c r="F631" s="19">
        <v>2000</v>
      </c>
      <c r="G631" s="19">
        <v>2000</v>
      </c>
      <c r="H631" s="19">
        <v>0</v>
      </c>
      <c r="I631" s="19">
        <v>0</v>
      </c>
      <c r="J631" s="19">
        <v>0</v>
      </c>
      <c r="K631" s="19">
        <v>0</v>
      </c>
      <c r="L631" t="e">
        <f>VLOOKUP(E631,PFI!A:B,2,0)</f>
        <v>#N/A</v>
      </c>
    </row>
    <row r="632" spans="1:12" hidden="1">
      <c r="A632" s="18" t="s">
        <v>62</v>
      </c>
      <c r="B632" s="18" t="s">
        <v>273</v>
      </c>
      <c r="C632" s="18" t="s">
        <v>18</v>
      </c>
      <c r="D632" s="18" t="s">
        <v>13</v>
      </c>
      <c r="E632" s="18" t="s">
        <v>18</v>
      </c>
      <c r="F632" s="19">
        <v>5000</v>
      </c>
      <c r="G632" s="19">
        <v>5000</v>
      </c>
      <c r="H632" s="19">
        <v>0</v>
      </c>
      <c r="I632" s="19">
        <v>0</v>
      </c>
      <c r="J632" s="19">
        <v>0</v>
      </c>
      <c r="K632" s="19">
        <v>0</v>
      </c>
      <c r="L632" t="e">
        <f>VLOOKUP(E632,PFI!A:B,2,0)</f>
        <v>#N/A</v>
      </c>
    </row>
    <row r="633" spans="1:12" hidden="1">
      <c r="A633" s="18" t="s">
        <v>1546</v>
      </c>
      <c r="B633" s="18" t="s">
        <v>273</v>
      </c>
      <c r="C633" s="18" t="s">
        <v>18</v>
      </c>
      <c r="D633" s="18" t="s">
        <v>46</v>
      </c>
      <c r="E633" s="18" t="s">
        <v>18</v>
      </c>
      <c r="F633" s="19">
        <v>4500</v>
      </c>
      <c r="G633" s="19">
        <v>4500</v>
      </c>
      <c r="H633" s="19">
        <v>0</v>
      </c>
      <c r="I633" s="19">
        <v>0</v>
      </c>
      <c r="J633" s="19">
        <v>0</v>
      </c>
      <c r="K633" s="19">
        <v>0</v>
      </c>
      <c r="L633" t="e">
        <f>VLOOKUP(E633,PFI!A:B,2,0)</f>
        <v>#N/A</v>
      </c>
    </row>
    <row r="634" spans="1:12" hidden="1">
      <c r="A634" s="18" t="s">
        <v>996</v>
      </c>
      <c r="B634" s="18" t="s">
        <v>273</v>
      </c>
      <c r="C634" s="18" t="s">
        <v>18</v>
      </c>
      <c r="D634" s="18" t="s">
        <v>19</v>
      </c>
      <c r="E634" s="18" t="s">
        <v>18</v>
      </c>
      <c r="F634" s="19">
        <v>35000</v>
      </c>
      <c r="G634" s="19">
        <v>35000</v>
      </c>
      <c r="H634" s="19">
        <v>0</v>
      </c>
      <c r="I634" s="19">
        <v>0</v>
      </c>
      <c r="J634" s="19">
        <v>0</v>
      </c>
      <c r="K634" s="19">
        <v>0</v>
      </c>
      <c r="L634" t="e">
        <f>VLOOKUP(E634,PFI!A:B,2,0)</f>
        <v>#N/A</v>
      </c>
    </row>
    <row r="635" spans="1:12" hidden="1">
      <c r="A635" s="18" t="s">
        <v>1517</v>
      </c>
      <c r="B635" s="18" t="s">
        <v>273</v>
      </c>
      <c r="C635" s="18" t="s">
        <v>18</v>
      </c>
      <c r="D635" s="18" t="s">
        <v>13</v>
      </c>
      <c r="E635" s="18" t="s">
        <v>18</v>
      </c>
      <c r="F635" s="19">
        <v>15000</v>
      </c>
      <c r="G635" s="19">
        <v>15000</v>
      </c>
      <c r="H635" s="19">
        <v>0</v>
      </c>
      <c r="I635" s="19">
        <v>0</v>
      </c>
      <c r="J635" s="19">
        <v>0</v>
      </c>
      <c r="K635" s="19">
        <v>0</v>
      </c>
      <c r="L635" t="e">
        <f>VLOOKUP(E635,PFI!A:B,2,0)</f>
        <v>#N/A</v>
      </c>
    </row>
    <row r="636" spans="1:12" hidden="1">
      <c r="A636" s="18" t="s">
        <v>222</v>
      </c>
      <c r="B636" s="18" t="s">
        <v>273</v>
      </c>
      <c r="C636" s="18" t="s">
        <v>18</v>
      </c>
      <c r="D636" s="18" t="s">
        <v>46</v>
      </c>
      <c r="E636" s="18" t="s">
        <v>778</v>
      </c>
      <c r="F636" s="19">
        <v>14379</v>
      </c>
      <c r="G636" s="19">
        <v>14379</v>
      </c>
      <c r="H636" s="19">
        <v>0</v>
      </c>
      <c r="I636" s="19">
        <v>14379</v>
      </c>
      <c r="J636" s="19">
        <v>14379</v>
      </c>
      <c r="K636" s="19">
        <v>0</v>
      </c>
      <c r="L636" t="str">
        <f>VLOOKUP(E636,PFI!A:B,2,0)</f>
        <v>formation</v>
      </c>
    </row>
    <row r="637" spans="1:12" hidden="1">
      <c r="A637" s="18" t="s">
        <v>66</v>
      </c>
      <c r="B637" s="18" t="s">
        <v>273</v>
      </c>
      <c r="C637" s="18" t="s">
        <v>18</v>
      </c>
      <c r="D637" s="18" t="s">
        <v>13</v>
      </c>
      <c r="E637" s="18" t="s">
        <v>18</v>
      </c>
      <c r="F637" s="19">
        <v>16221</v>
      </c>
      <c r="G637" s="19">
        <v>16221</v>
      </c>
      <c r="H637" s="19">
        <v>0</v>
      </c>
      <c r="I637" s="19">
        <v>0</v>
      </c>
      <c r="J637" s="19">
        <v>0</v>
      </c>
      <c r="K637" s="19">
        <v>0</v>
      </c>
      <c r="L637" t="e">
        <f>VLOOKUP(E637,PFI!A:B,2,0)</f>
        <v>#N/A</v>
      </c>
    </row>
    <row r="638" spans="1:12" hidden="1">
      <c r="A638" s="18" t="s">
        <v>324</v>
      </c>
      <c r="B638" s="18" t="s">
        <v>273</v>
      </c>
      <c r="C638" s="18" t="s">
        <v>18</v>
      </c>
      <c r="D638" s="18" t="s">
        <v>46</v>
      </c>
      <c r="E638" s="18" t="s">
        <v>767</v>
      </c>
      <c r="F638" s="19">
        <v>5000</v>
      </c>
      <c r="G638" s="19">
        <v>5000</v>
      </c>
      <c r="H638" s="19">
        <v>0</v>
      </c>
      <c r="I638" s="19">
        <v>5000</v>
      </c>
      <c r="J638" s="19">
        <v>5000</v>
      </c>
      <c r="K638" s="19">
        <v>0</v>
      </c>
      <c r="L638" t="str">
        <f>VLOOKUP(E638,PFI!A:B,2,0)</f>
        <v>formation</v>
      </c>
    </row>
    <row r="639" spans="1:12" hidden="1">
      <c r="A639" s="18" t="s">
        <v>1003</v>
      </c>
      <c r="B639" s="18" t="s">
        <v>273</v>
      </c>
      <c r="C639" s="18" t="s">
        <v>18</v>
      </c>
      <c r="D639" s="18" t="s">
        <v>19</v>
      </c>
      <c r="E639" s="18" t="s">
        <v>18</v>
      </c>
      <c r="F639" s="19">
        <v>60000</v>
      </c>
      <c r="G639" s="19">
        <v>60000</v>
      </c>
      <c r="H639" s="19">
        <v>0</v>
      </c>
      <c r="I639" s="19">
        <v>0</v>
      </c>
      <c r="J639" s="19">
        <v>0</v>
      </c>
      <c r="K639" s="19">
        <v>0</v>
      </c>
      <c r="L639" t="e">
        <f>VLOOKUP(E639,PFI!A:B,2,0)</f>
        <v>#N/A</v>
      </c>
    </row>
    <row r="640" spans="1:12" hidden="1">
      <c r="A640" s="18" t="s">
        <v>1521</v>
      </c>
      <c r="B640" s="18" t="s">
        <v>273</v>
      </c>
      <c r="C640" s="18" t="s">
        <v>18</v>
      </c>
      <c r="D640" s="18" t="s">
        <v>13</v>
      </c>
      <c r="E640" s="18" t="s">
        <v>18</v>
      </c>
      <c r="F640" s="19">
        <v>8050</v>
      </c>
      <c r="G640" s="19">
        <v>8050</v>
      </c>
      <c r="H640" s="19">
        <v>0</v>
      </c>
      <c r="I640" s="19">
        <v>0</v>
      </c>
      <c r="J640" s="19">
        <v>0</v>
      </c>
      <c r="K640" s="19">
        <v>0</v>
      </c>
      <c r="L640" t="e">
        <f>VLOOKUP(E640,PFI!A:B,2,0)</f>
        <v>#N/A</v>
      </c>
    </row>
    <row r="641" spans="1:12" hidden="1">
      <c r="A641" s="18" t="s">
        <v>226</v>
      </c>
      <c r="B641" s="18" t="s">
        <v>273</v>
      </c>
      <c r="C641" s="18" t="s">
        <v>18</v>
      </c>
      <c r="D641" s="18" t="s">
        <v>57</v>
      </c>
      <c r="E641" s="18" t="s">
        <v>18</v>
      </c>
      <c r="F641" s="19">
        <v>104408</v>
      </c>
      <c r="G641" s="19">
        <v>104408</v>
      </c>
      <c r="H641" s="19">
        <v>0</v>
      </c>
      <c r="I641" s="19">
        <v>0</v>
      </c>
      <c r="J641" s="19">
        <v>0</v>
      </c>
      <c r="K641" s="19">
        <v>0</v>
      </c>
      <c r="L641" t="e">
        <f>VLOOKUP(E641,PFI!A:B,2,0)</f>
        <v>#N/A</v>
      </c>
    </row>
    <row r="642" spans="1:12" hidden="1">
      <c r="A642" s="18" t="s">
        <v>226</v>
      </c>
      <c r="B642" s="18" t="s">
        <v>273</v>
      </c>
      <c r="C642" s="18" t="s">
        <v>18</v>
      </c>
      <c r="D642" s="18" t="s">
        <v>46</v>
      </c>
      <c r="E642" s="18" t="s">
        <v>768</v>
      </c>
      <c r="F642" s="19">
        <v>100000</v>
      </c>
      <c r="G642" s="19">
        <v>100000</v>
      </c>
      <c r="H642" s="19">
        <v>0</v>
      </c>
      <c r="I642" s="19">
        <v>100000</v>
      </c>
      <c r="J642" s="19">
        <v>100000</v>
      </c>
      <c r="K642" s="19">
        <v>0</v>
      </c>
      <c r="L642" t="str">
        <f>VLOOKUP(E642,PFI!A:B,2,0)</f>
        <v>formation</v>
      </c>
    </row>
    <row r="643" spans="1:12" hidden="1">
      <c r="A643" s="18" t="s">
        <v>226</v>
      </c>
      <c r="B643" s="18" t="s">
        <v>273</v>
      </c>
      <c r="C643" s="18" t="s">
        <v>18</v>
      </c>
      <c r="D643" s="18" t="s">
        <v>46</v>
      </c>
      <c r="E643" s="18" t="s">
        <v>18</v>
      </c>
      <c r="F643" s="19">
        <v>125494</v>
      </c>
      <c r="G643" s="19">
        <v>125494</v>
      </c>
      <c r="H643" s="19">
        <v>0</v>
      </c>
      <c r="I643" s="19">
        <v>0</v>
      </c>
      <c r="J643" s="19">
        <v>0</v>
      </c>
      <c r="K643" s="19">
        <v>0</v>
      </c>
      <c r="L643" t="e">
        <f>VLOOKUP(E643,PFI!A:B,2,0)</f>
        <v>#N/A</v>
      </c>
    </row>
    <row r="644" spans="1:12" hidden="1">
      <c r="A644" s="18" t="s">
        <v>1588</v>
      </c>
      <c r="B644" s="18" t="s">
        <v>273</v>
      </c>
      <c r="C644" s="18" t="s">
        <v>18</v>
      </c>
      <c r="D644" s="18" t="s">
        <v>46</v>
      </c>
      <c r="E644" s="18" t="s">
        <v>18</v>
      </c>
      <c r="F644" s="19">
        <v>20000</v>
      </c>
      <c r="G644" s="19">
        <v>20000</v>
      </c>
      <c r="H644" s="19">
        <v>0</v>
      </c>
      <c r="I644" s="19">
        <v>0</v>
      </c>
      <c r="J644" s="19">
        <v>0</v>
      </c>
      <c r="K644" s="19">
        <v>0</v>
      </c>
      <c r="L644" t="e">
        <f>VLOOKUP(E644,PFI!A:B,2,0)</f>
        <v>#N/A</v>
      </c>
    </row>
    <row r="645" spans="1:12" hidden="1">
      <c r="A645" s="18" t="s">
        <v>228</v>
      </c>
      <c r="B645" s="18" t="s">
        <v>273</v>
      </c>
      <c r="C645" s="18" t="s">
        <v>18</v>
      </c>
      <c r="D645" s="18" t="s">
        <v>46</v>
      </c>
      <c r="E645" s="18" t="s">
        <v>769</v>
      </c>
      <c r="F645" s="19">
        <v>130000</v>
      </c>
      <c r="G645" s="19">
        <v>130000</v>
      </c>
      <c r="H645" s="19">
        <v>0</v>
      </c>
      <c r="I645" s="19">
        <v>130000</v>
      </c>
      <c r="J645" s="19">
        <v>130000</v>
      </c>
      <c r="K645" s="19">
        <v>0</v>
      </c>
      <c r="L645" t="str">
        <f>VLOOKUP(E645,PFI!A:B,2,0)</f>
        <v>formation</v>
      </c>
    </row>
    <row r="646" spans="1:12" hidden="1">
      <c r="A646" s="18" t="s">
        <v>228</v>
      </c>
      <c r="B646" s="18" t="s">
        <v>273</v>
      </c>
      <c r="C646" s="18" t="s">
        <v>18</v>
      </c>
      <c r="D646" s="18" t="s">
        <v>46</v>
      </c>
      <c r="E646" s="18" t="s">
        <v>18</v>
      </c>
      <c r="F646" s="19">
        <v>20000</v>
      </c>
      <c r="G646" s="19">
        <v>20000</v>
      </c>
      <c r="H646" s="19">
        <v>0</v>
      </c>
      <c r="I646" s="19">
        <v>0</v>
      </c>
      <c r="J646" s="19">
        <v>0</v>
      </c>
      <c r="K646" s="19">
        <v>0</v>
      </c>
      <c r="L646" t="e">
        <f>VLOOKUP(E646,PFI!A:B,2,0)</f>
        <v>#N/A</v>
      </c>
    </row>
    <row r="647" spans="1:12" hidden="1">
      <c r="A647" s="18" t="s">
        <v>229</v>
      </c>
      <c r="B647" s="18" t="s">
        <v>273</v>
      </c>
      <c r="C647" s="18" t="s">
        <v>18</v>
      </c>
      <c r="D647" s="18" t="s">
        <v>46</v>
      </c>
      <c r="E647" s="18" t="s">
        <v>18</v>
      </c>
      <c r="F647" s="19">
        <v>3500</v>
      </c>
      <c r="G647" s="19">
        <v>3500</v>
      </c>
      <c r="H647" s="19">
        <v>0</v>
      </c>
      <c r="I647" s="19">
        <v>0</v>
      </c>
      <c r="J647" s="19">
        <v>0</v>
      </c>
      <c r="K647" s="19">
        <v>0</v>
      </c>
      <c r="L647" t="e">
        <f>VLOOKUP(E647,PFI!A:B,2,0)</f>
        <v>#N/A</v>
      </c>
    </row>
    <row r="648" spans="1:12" hidden="1">
      <c r="A648" s="18" t="s">
        <v>230</v>
      </c>
      <c r="B648" s="18" t="s">
        <v>273</v>
      </c>
      <c r="C648" s="18" t="s">
        <v>18</v>
      </c>
      <c r="D648" s="18" t="s">
        <v>46</v>
      </c>
      <c r="E648" s="18" t="s">
        <v>18</v>
      </c>
      <c r="F648" s="19">
        <v>7500</v>
      </c>
      <c r="G648" s="19">
        <v>7500</v>
      </c>
      <c r="H648" s="19">
        <v>0</v>
      </c>
      <c r="I648" s="19">
        <v>0</v>
      </c>
      <c r="J648" s="19">
        <v>0</v>
      </c>
      <c r="K648" s="19">
        <v>0</v>
      </c>
      <c r="L648" t="e">
        <f>VLOOKUP(E648,PFI!A:B,2,0)</f>
        <v>#N/A</v>
      </c>
    </row>
    <row r="649" spans="1:12" hidden="1">
      <c r="A649" s="18" t="s">
        <v>1595</v>
      </c>
      <c r="B649" s="18" t="s">
        <v>273</v>
      </c>
      <c r="C649" s="18" t="s">
        <v>18</v>
      </c>
      <c r="D649" s="18" t="s">
        <v>46</v>
      </c>
      <c r="E649" s="18" t="s">
        <v>18</v>
      </c>
      <c r="F649" s="19">
        <v>6000</v>
      </c>
      <c r="G649" s="19">
        <v>6000</v>
      </c>
      <c r="H649" s="19">
        <v>0</v>
      </c>
      <c r="I649" s="19">
        <v>0</v>
      </c>
      <c r="J649" s="19">
        <v>0</v>
      </c>
      <c r="K649" s="19">
        <v>0</v>
      </c>
      <c r="L649" t="e">
        <f>VLOOKUP(E649,PFI!A:B,2,0)</f>
        <v>#N/A</v>
      </c>
    </row>
    <row r="650" spans="1:12" hidden="1">
      <c r="A650" s="18" t="s">
        <v>1594</v>
      </c>
      <c r="B650" s="18" t="s">
        <v>273</v>
      </c>
      <c r="C650" s="18" t="s">
        <v>18</v>
      </c>
      <c r="D650" s="18" t="s">
        <v>46</v>
      </c>
      <c r="E650" s="18" t="s">
        <v>18</v>
      </c>
      <c r="F650" s="19">
        <v>7995</v>
      </c>
      <c r="G650" s="19">
        <v>7995</v>
      </c>
      <c r="H650" s="19">
        <v>0</v>
      </c>
      <c r="I650" s="19">
        <v>0</v>
      </c>
      <c r="J650" s="19">
        <v>0</v>
      </c>
      <c r="K650" s="19">
        <v>0</v>
      </c>
      <c r="L650" t="e">
        <f>VLOOKUP(E650,PFI!A:B,2,0)</f>
        <v>#N/A</v>
      </c>
    </row>
    <row r="651" spans="1:12" hidden="1">
      <c r="A651" s="18" t="s">
        <v>74</v>
      </c>
      <c r="B651" s="18" t="s">
        <v>273</v>
      </c>
      <c r="C651" s="18" t="s">
        <v>18</v>
      </c>
      <c r="D651" s="18" t="s">
        <v>13</v>
      </c>
      <c r="E651" s="18" t="s">
        <v>18</v>
      </c>
      <c r="F651" s="19">
        <v>22576</v>
      </c>
      <c r="G651" s="19">
        <v>22576</v>
      </c>
      <c r="H651" s="19">
        <v>0</v>
      </c>
      <c r="I651" s="19">
        <v>0</v>
      </c>
      <c r="J651" s="19">
        <v>0</v>
      </c>
      <c r="K651" s="19">
        <v>0</v>
      </c>
      <c r="L651" t="e">
        <f>VLOOKUP(E651,PFI!A:B,2,0)</f>
        <v>#N/A</v>
      </c>
    </row>
    <row r="652" spans="1:12" hidden="1">
      <c r="A652" s="18" t="s">
        <v>1601</v>
      </c>
      <c r="B652" s="18" t="s">
        <v>273</v>
      </c>
      <c r="C652" s="18" t="s">
        <v>18</v>
      </c>
      <c r="D652" s="18" t="s">
        <v>13</v>
      </c>
      <c r="E652" s="18" t="s">
        <v>18</v>
      </c>
      <c r="F652" s="19">
        <v>300000</v>
      </c>
      <c r="G652" s="19">
        <v>300000</v>
      </c>
      <c r="H652" s="19">
        <v>0</v>
      </c>
      <c r="I652" s="19">
        <v>0</v>
      </c>
      <c r="J652" s="19">
        <v>0</v>
      </c>
      <c r="K652" s="19">
        <v>0</v>
      </c>
      <c r="L652" t="e">
        <f>VLOOKUP(E652,PFI!A:B,2,0)</f>
        <v>#N/A</v>
      </c>
    </row>
    <row r="653" spans="1:12" hidden="1">
      <c r="A653" s="18" t="s">
        <v>1618</v>
      </c>
      <c r="B653" s="18" t="s">
        <v>273</v>
      </c>
      <c r="C653" s="18" t="s">
        <v>18</v>
      </c>
      <c r="D653" s="18" t="s">
        <v>57</v>
      </c>
      <c r="E653" s="18" t="s">
        <v>18</v>
      </c>
      <c r="F653" s="19">
        <v>250000</v>
      </c>
      <c r="G653" s="19">
        <v>250000</v>
      </c>
      <c r="H653" s="19">
        <v>0</v>
      </c>
      <c r="I653" s="19">
        <v>0</v>
      </c>
      <c r="J653" s="19">
        <v>0</v>
      </c>
      <c r="K653" s="19">
        <v>0</v>
      </c>
      <c r="L653" t="e">
        <f>VLOOKUP(E653,PFI!A:B,2,0)</f>
        <v>#N/A</v>
      </c>
    </row>
    <row r="654" spans="1:12" hidden="1">
      <c r="A654" s="18" t="s">
        <v>1427</v>
      </c>
      <c r="B654" s="18" t="s">
        <v>273</v>
      </c>
      <c r="C654" s="18" t="s">
        <v>18</v>
      </c>
      <c r="D654" s="18" t="s">
        <v>57</v>
      </c>
      <c r="E654" s="18" t="s">
        <v>18</v>
      </c>
      <c r="F654" s="19">
        <v>5000</v>
      </c>
      <c r="G654" s="19">
        <v>5000</v>
      </c>
      <c r="H654" s="19">
        <v>0</v>
      </c>
      <c r="I654" s="19">
        <v>0</v>
      </c>
      <c r="J654" s="19">
        <v>0</v>
      </c>
      <c r="K654" s="19">
        <v>0</v>
      </c>
      <c r="L654" t="e">
        <f>VLOOKUP(E654,PFI!A:B,2,0)</f>
        <v>#N/A</v>
      </c>
    </row>
    <row r="655" spans="1:12" hidden="1">
      <c r="A655" s="18" t="s">
        <v>1751</v>
      </c>
      <c r="B655" s="18" t="s">
        <v>273</v>
      </c>
      <c r="C655" s="18" t="s">
        <v>18</v>
      </c>
      <c r="D655" s="18" t="s">
        <v>34</v>
      </c>
      <c r="E655" s="18" t="s">
        <v>18</v>
      </c>
      <c r="F655" s="19">
        <v>2000</v>
      </c>
      <c r="G655" s="19">
        <v>2000</v>
      </c>
      <c r="H655" s="19">
        <v>0</v>
      </c>
      <c r="I655" s="19">
        <v>0</v>
      </c>
      <c r="J655" s="19">
        <v>0</v>
      </c>
      <c r="K655" s="19">
        <v>0</v>
      </c>
      <c r="L655" t="e">
        <f>VLOOKUP(E655,PFI!A:B,2,0)</f>
        <v>#N/A</v>
      </c>
    </row>
    <row r="656" spans="1:12" hidden="1">
      <c r="A656" s="18" t="s">
        <v>1548</v>
      </c>
      <c r="B656" s="18" t="s">
        <v>273</v>
      </c>
      <c r="C656" s="18" t="s">
        <v>18</v>
      </c>
      <c r="D656" s="18" t="s">
        <v>46</v>
      </c>
      <c r="E656" s="18" t="s">
        <v>1361</v>
      </c>
      <c r="F656" s="19">
        <v>4500</v>
      </c>
      <c r="G656" s="19">
        <v>4500</v>
      </c>
      <c r="H656" s="19">
        <v>0</v>
      </c>
      <c r="I656" s="19">
        <v>0</v>
      </c>
      <c r="J656" s="19">
        <v>0</v>
      </c>
      <c r="K656" s="19">
        <v>0</v>
      </c>
      <c r="L656" t="e">
        <f>VLOOKUP(E656,PFI!A:B,2,0)</f>
        <v>#N/A</v>
      </c>
    </row>
    <row r="657" spans="1:12" hidden="1">
      <c r="A657" s="18" t="s">
        <v>1596</v>
      </c>
      <c r="B657" s="18" t="s">
        <v>273</v>
      </c>
      <c r="C657" s="18" t="s">
        <v>18</v>
      </c>
      <c r="D657" s="18" t="s">
        <v>57</v>
      </c>
      <c r="E657" s="18" t="s">
        <v>1398</v>
      </c>
      <c r="F657" s="19">
        <v>1692</v>
      </c>
      <c r="G657" s="19">
        <v>1692</v>
      </c>
      <c r="H657" s="19">
        <v>0</v>
      </c>
      <c r="I657" s="19">
        <v>0</v>
      </c>
      <c r="J657" s="19">
        <v>0</v>
      </c>
      <c r="K657" s="19">
        <v>0</v>
      </c>
      <c r="L657" t="e">
        <f>VLOOKUP(E657,PFI!A:B,2,0)</f>
        <v>#N/A</v>
      </c>
    </row>
    <row r="658" spans="1:12" hidden="1">
      <c r="A658" s="18" t="s">
        <v>1433</v>
      </c>
      <c r="B658" s="18" t="s">
        <v>273</v>
      </c>
      <c r="C658" s="18" t="s">
        <v>18</v>
      </c>
      <c r="D658" s="18" t="s">
        <v>46</v>
      </c>
      <c r="E658" s="18" t="s">
        <v>18</v>
      </c>
      <c r="F658" s="19">
        <v>60000</v>
      </c>
      <c r="G658" s="19">
        <v>60000</v>
      </c>
      <c r="H658" s="19">
        <v>0</v>
      </c>
      <c r="I658" s="19">
        <v>0</v>
      </c>
      <c r="J658" s="19">
        <v>0</v>
      </c>
      <c r="K658" s="19">
        <v>0</v>
      </c>
      <c r="L658" t="e">
        <f>VLOOKUP(E658,PFI!A:B,2,0)</f>
        <v>#N/A</v>
      </c>
    </row>
    <row r="659" spans="1:12" hidden="1">
      <c r="A659" s="18" t="s">
        <v>1641</v>
      </c>
      <c r="B659" s="18" t="s">
        <v>273</v>
      </c>
      <c r="C659" s="18" t="s">
        <v>18</v>
      </c>
      <c r="D659" s="18" t="s">
        <v>46</v>
      </c>
      <c r="E659" s="18" t="s">
        <v>1419</v>
      </c>
      <c r="F659" s="19">
        <v>5632</v>
      </c>
      <c r="G659" s="19">
        <v>5632</v>
      </c>
      <c r="H659" s="19">
        <v>0</v>
      </c>
      <c r="I659" s="19">
        <v>0</v>
      </c>
      <c r="J659" s="19">
        <v>0</v>
      </c>
      <c r="K659" s="19">
        <v>0</v>
      </c>
      <c r="L659" t="e">
        <f>VLOOKUP(E659,PFI!A:B,2,0)</f>
        <v>#N/A</v>
      </c>
    </row>
    <row r="660" spans="1:12" hidden="1">
      <c r="A660" s="18" t="s">
        <v>1628</v>
      </c>
      <c r="B660" s="18" t="s">
        <v>273</v>
      </c>
      <c r="C660" s="18" t="s">
        <v>18</v>
      </c>
      <c r="D660" s="18" t="s">
        <v>46</v>
      </c>
      <c r="E660" s="18" t="s">
        <v>18</v>
      </c>
      <c r="F660" s="19">
        <v>290000</v>
      </c>
      <c r="G660" s="19">
        <v>290000</v>
      </c>
      <c r="H660" s="19">
        <v>0</v>
      </c>
      <c r="I660" s="19">
        <v>0</v>
      </c>
      <c r="J660" s="19">
        <v>0</v>
      </c>
      <c r="K660" s="19">
        <v>0</v>
      </c>
      <c r="L660" t="e">
        <f>VLOOKUP(E660,PFI!A:B,2,0)</f>
        <v>#N/A</v>
      </c>
    </row>
    <row r="661" spans="1:12" hidden="1">
      <c r="A661" s="18" t="s">
        <v>1627</v>
      </c>
      <c r="B661" s="18" t="s">
        <v>273</v>
      </c>
      <c r="C661" s="18" t="s">
        <v>18</v>
      </c>
      <c r="D661" s="18" t="s">
        <v>46</v>
      </c>
      <c r="E661" s="18" t="s">
        <v>18</v>
      </c>
      <c r="F661" s="19">
        <v>5000</v>
      </c>
      <c r="G661" s="19">
        <v>5000</v>
      </c>
      <c r="H661" s="19">
        <v>0</v>
      </c>
      <c r="I661" s="19">
        <v>0</v>
      </c>
      <c r="J661" s="19">
        <v>0</v>
      </c>
      <c r="K661" s="19">
        <v>0</v>
      </c>
      <c r="L661" t="e">
        <f>VLOOKUP(E661,PFI!A:B,2,0)</f>
        <v>#N/A</v>
      </c>
    </row>
    <row r="662" spans="1:12" hidden="1">
      <c r="A662" s="18" t="s">
        <v>1630</v>
      </c>
      <c r="B662" s="18" t="s">
        <v>273</v>
      </c>
      <c r="C662" s="18" t="s">
        <v>18</v>
      </c>
      <c r="D662" s="18" t="s">
        <v>13</v>
      </c>
      <c r="E662" s="18" t="s">
        <v>18</v>
      </c>
      <c r="F662" s="19">
        <v>5000</v>
      </c>
      <c r="G662" s="19">
        <v>5000</v>
      </c>
      <c r="H662" s="19">
        <v>0</v>
      </c>
      <c r="I662" s="19">
        <v>0</v>
      </c>
      <c r="J662" s="19">
        <v>0</v>
      </c>
      <c r="K662" s="19">
        <v>0</v>
      </c>
      <c r="L662" t="e">
        <f>VLOOKUP(E662,PFI!A:B,2,0)</f>
        <v>#N/A</v>
      </c>
    </row>
    <row r="663" spans="1:12" hidden="1">
      <c r="A663" s="18" t="s">
        <v>2832</v>
      </c>
      <c r="B663" s="18" t="s">
        <v>273</v>
      </c>
      <c r="C663" s="18" t="s">
        <v>18</v>
      </c>
      <c r="D663" s="18" t="s">
        <v>46</v>
      </c>
      <c r="E663" s="18" t="s">
        <v>18</v>
      </c>
      <c r="F663" s="19">
        <v>160000</v>
      </c>
      <c r="G663" s="19">
        <v>160000</v>
      </c>
      <c r="H663" s="19">
        <v>0</v>
      </c>
      <c r="I663" s="19">
        <v>0</v>
      </c>
      <c r="J663" s="19">
        <v>0</v>
      </c>
      <c r="K663" s="19">
        <v>0</v>
      </c>
      <c r="L663" t="e">
        <f>VLOOKUP(E663,PFI!A:B,2,0)</f>
        <v>#N/A</v>
      </c>
    </row>
    <row r="664" spans="1:12" hidden="1">
      <c r="A664" s="18" t="s">
        <v>1045</v>
      </c>
      <c r="B664" s="18" t="s">
        <v>273</v>
      </c>
      <c r="C664" s="18" t="s">
        <v>18</v>
      </c>
      <c r="D664" s="18" t="s">
        <v>19</v>
      </c>
      <c r="E664" s="18" t="s">
        <v>18</v>
      </c>
      <c r="F664" s="19">
        <v>7240</v>
      </c>
      <c r="G664" s="19">
        <v>7240</v>
      </c>
      <c r="H664" s="19">
        <v>0</v>
      </c>
      <c r="I664" s="19">
        <v>0</v>
      </c>
      <c r="J664" s="19">
        <v>0</v>
      </c>
      <c r="K664" s="19">
        <v>0</v>
      </c>
      <c r="L664" t="e">
        <f>VLOOKUP(E664,PFI!A:B,2,0)</f>
        <v>#N/A</v>
      </c>
    </row>
    <row r="665" spans="1:12" hidden="1">
      <c r="A665" s="18" t="s">
        <v>1756</v>
      </c>
      <c r="B665" s="18" t="s">
        <v>273</v>
      </c>
      <c r="C665" s="18" t="s">
        <v>18</v>
      </c>
      <c r="D665" s="18" t="s">
        <v>13</v>
      </c>
      <c r="E665" s="18" t="s">
        <v>18</v>
      </c>
      <c r="F665" s="19">
        <v>10964</v>
      </c>
      <c r="G665" s="19">
        <v>10964</v>
      </c>
      <c r="H665" s="19">
        <v>0</v>
      </c>
      <c r="I665" s="19">
        <v>0</v>
      </c>
      <c r="J665" s="19">
        <v>0</v>
      </c>
      <c r="K665" s="19">
        <v>0</v>
      </c>
      <c r="L665" t="e">
        <f>VLOOKUP(E665,PFI!A:B,2,0)</f>
        <v>#N/A</v>
      </c>
    </row>
    <row r="666" spans="1:12" hidden="1">
      <c r="A666" s="18" t="s">
        <v>1023</v>
      </c>
      <c r="B666" s="18" t="s">
        <v>273</v>
      </c>
      <c r="C666" s="18" t="s">
        <v>18</v>
      </c>
      <c r="D666" s="18" t="s">
        <v>19</v>
      </c>
      <c r="E666" s="18" t="s">
        <v>18</v>
      </c>
      <c r="F666" s="19">
        <v>60000</v>
      </c>
      <c r="G666" s="19">
        <v>60000</v>
      </c>
      <c r="H666" s="19">
        <v>0</v>
      </c>
      <c r="I666" s="19">
        <v>0</v>
      </c>
      <c r="J666" s="19">
        <v>0</v>
      </c>
      <c r="K666" s="19">
        <v>0</v>
      </c>
      <c r="L666" t="e">
        <f>VLOOKUP(E666,PFI!A:B,2,0)</f>
        <v>#N/A</v>
      </c>
    </row>
    <row r="667" spans="1:12" hidden="1">
      <c r="A667" s="18" t="s">
        <v>1684</v>
      </c>
      <c r="B667" s="18" t="s">
        <v>273</v>
      </c>
      <c r="C667" s="18" t="s">
        <v>18</v>
      </c>
      <c r="D667" s="18" t="s">
        <v>19</v>
      </c>
      <c r="E667" s="18" t="s">
        <v>18</v>
      </c>
      <c r="F667" s="19">
        <v>500000</v>
      </c>
      <c r="G667" s="19">
        <v>500000</v>
      </c>
      <c r="H667" s="19">
        <v>0</v>
      </c>
      <c r="I667" s="19">
        <v>0</v>
      </c>
      <c r="J667" s="19">
        <v>0</v>
      </c>
      <c r="K667" s="19">
        <v>0</v>
      </c>
      <c r="L667" t="e">
        <f>VLOOKUP(E667,PFI!A:B,2,0)</f>
        <v>#N/A</v>
      </c>
    </row>
    <row r="668" spans="1:12" hidden="1">
      <c r="A668" s="18" t="s">
        <v>246</v>
      </c>
      <c r="B668" s="18" t="s">
        <v>273</v>
      </c>
      <c r="C668" s="18" t="s">
        <v>18</v>
      </c>
      <c r="D668" s="18" t="s">
        <v>19</v>
      </c>
      <c r="E668" s="18" t="s">
        <v>18</v>
      </c>
      <c r="F668" s="19">
        <v>700000</v>
      </c>
      <c r="G668" s="19">
        <v>700000</v>
      </c>
      <c r="H668" s="19">
        <v>0</v>
      </c>
      <c r="I668" s="19">
        <v>0</v>
      </c>
      <c r="J668" s="19">
        <v>0</v>
      </c>
      <c r="K668" s="19">
        <v>0</v>
      </c>
      <c r="L668" t="e">
        <f>VLOOKUP(E668,PFI!A:B,2,0)</f>
        <v>#N/A</v>
      </c>
    </row>
    <row r="669" spans="1:12" hidden="1">
      <c r="A669" s="18" t="s">
        <v>1757</v>
      </c>
      <c r="B669" s="18" t="s">
        <v>273</v>
      </c>
      <c r="C669" s="18" t="s">
        <v>18</v>
      </c>
      <c r="D669" s="18" t="s">
        <v>888</v>
      </c>
      <c r="E669" s="18" t="s">
        <v>18</v>
      </c>
      <c r="F669" s="19">
        <v>500000</v>
      </c>
      <c r="G669" s="19">
        <v>500000</v>
      </c>
      <c r="H669" s="19">
        <v>0</v>
      </c>
      <c r="I669" s="19">
        <v>0</v>
      </c>
      <c r="J669" s="19">
        <v>0</v>
      </c>
      <c r="K669" s="19">
        <v>0</v>
      </c>
      <c r="L669" t="e">
        <f>VLOOKUP(E669,PFI!A:B,2,0)</f>
        <v>#N/A</v>
      </c>
    </row>
    <row r="670" spans="1:12" hidden="1">
      <c r="A670" s="18" t="s">
        <v>98</v>
      </c>
      <c r="B670" s="18" t="s">
        <v>273</v>
      </c>
      <c r="C670" s="18" t="s">
        <v>18</v>
      </c>
      <c r="D670" s="18" t="s">
        <v>16</v>
      </c>
      <c r="E670" s="18" t="s">
        <v>18</v>
      </c>
      <c r="F670" s="19">
        <v>3000</v>
      </c>
      <c r="G670" s="19">
        <v>3000</v>
      </c>
      <c r="H670" s="19">
        <v>0</v>
      </c>
      <c r="I670" s="19">
        <v>0</v>
      </c>
      <c r="J670" s="19">
        <v>0</v>
      </c>
      <c r="K670" s="19">
        <v>0</v>
      </c>
      <c r="L670" t="e">
        <f>VLOOKUP(E670,PFI!A:B,2,0)</f>
        <v>#N/A</v>
      </c>
    </row>
    <row r="671" spans="1:12" hidden="1">
      <c r="A671" s="18" t="s">
        <v>1525</v>
      </c>
      <c r="B671" s="18" t="s">
        <v>273</v>
      </c>
      <c r="C671" s="18" t="s">
        <v>18</v>
      </c>
      <c r="D671" s="18" t="s">
        <v>19</v>
      </c>
      <c r="E671" s="18" t="s">
        <v>18</v>
      </c>
      <c r="F671" s="19">
        <v>10000</v>
      </c>
      <c r="G671" s="19">
        <v>10000</v>
      </c>
      <c r="H671" s="19">
        <v>0</v>
      </c>
      <c r="I671" s="19">
        <v>0</v>
      </c>
      <c r="J671" s="19">
        <v>0</v>
      </c>
      <c r="K671" s="19">
        <v>0</v>
      </c>
      <c r="L671" t="e">
        <f>VLOOKUP(E671,PFI!A:B,2,0)</f>
        <v>#N/A</v>
      </c>
    </row>
    <row r="672" spans="1:12" hidden="1">
      <c r="A672" s="18" t="s">
        <v>1528</v>
      </c>
      <c r="B672" s="18" t="s">
        <v>273</v>
      </c>
      <c r="C672" s="18" t="s">
        <v>18</v>
      </c>
      <c r="D672" s="18" t="s">
        <v>13</v>
      </c>
      <c r="E672" s="18" t="s">
        <v>18</v>
      </c>
      <c r="F672" s="19">
        <v>10000</v>
      </c>
      <c r="G672" s="19">
        <v>10000</v>
      </c>
      <c r="H672" s="19">
        <v>0</v>
      </c>
      <c r="I672" s="19">
        <v>0</v>
      </c>
      <c r="J672" s="19">
        <v>0</v>
      </c>
      <c r="K672" s="19">
        <v>0</v>
      </c>
      <c r="L672" t="e">
        <f>VLOOKUP(E672,PFI!A:B,2,0)</f>
        <v>#N/A</v>
      </c>
    </row>
    <row r="673" spans="1:12" hidden="1">
      <c r="A673" s="18" t="s">
        <v>251</v>
      </c>
      <c r="B673" s="18" t="s">
        <v>273</v>
      </c>
      <c r="C673" s="18" t="s">
        <v>18</v>
      </c>
      <c r="D673" s="18" t="s">
        <v>13</v>
      </c>
      <c r="E673" s="18" t="s">
        <v>18</v>
      </c>
      <c r="F673" s="19">
        <v>15000</v>
      </c>
      <c r="G673" s="19">
        <v>15000</v>
      </c>
      <c r="H673" s="19">
        <v>0</v>
      </c>
      <c r="I673" s="19">
        <v>0</v>
      </c>
      <c r="J673" s="19">
        <v>0</v>
      </c>
      <c r="K673" s="19">
        <v>0</v>
      </c>
      <c r="L673" t="e">
        <f>VLOOKUP(E673,PFI!A:B,2,0)</f>
        <v>#N/A</v>
      </c>
    </row>
    <row r="674" spans="1:12" hidden="1">
      <c r="A674" s="18" t="s">
        <v>1646</v>
      </c>
      <c r="B674" s="18" t="s">
        <v>273</v>
      </c>
      <c r="C674" s="18" t="s">
        <v>18</v>
      </c>
      <c r="D674" s="18" t="s">
        <v>13</v>
      </c>
      <c r="E674" s="18" t="s">
        <v>18</v>
      </c>
      <c r="F674" s="19">
        <v>15000</v>
      </c>
      <c r="G674" s="19">
        <v>15000</v>
      </c>
      <c r="H674" s="19">
        <v>0</v>
      </c>
      <c r="I674" s="19">
        <v>0</v>
      </c>
      <c r="J674" s="19">
        <v>0</v>
      </c>
      <c r="K674" s="19">
        <v>0</v>
      </c>
      <c r="L674" t="e">
        <f>VLOOKUP(E674,PFI!A:B,2,0)</f>
        <v>#N/A</v>
      </c>
    </row>
    <row r="675" spans="1:12" hidden="1">
      <c r="A675" s="18" t="s">
        <v>1036</v>
      </c>
      <c r="B675" s="18" t="s">
        <v>273</v>
      </c>
      <c r="C675" s="18" t="s">
        <v>18</v>
      </c>
      <c r="D675" s="18" t="s">
        <v>19</v>
      </c>
      <c r="E675" s="18" t="s">
        <v>18</v>
      </c>
      <c r="F675" s="19">
        <v>30000</v>
      </c>
      <c r="G675" s="19">
        <v>30000</v>
      </c>
      <c r="H675" s="19">
        <v>0</v>
      </c>
      <c r="I675" s="19">
        <v>0</v>
      </c>
      <c r="J675" s="19">
        <v>0</v>
      </c>
      <c r="K675" s="19">
        <v>0</v>
      </c>
      <c r="L675" t="e">
        <f>VLOOKUP(E675,PFI!A:B,2,0)</f>
        <v>#N/A</v>
      </c>
    </row>
    <row r="676" spans="1:12" hidden="1">
      <c r="A676" s="18" t="s">
        <v>1652</v>
      </c>
      <c r="B676" s="18" t="s">
        <v>273</v>
      </c>
      <c r="C676" s="18" t="s">
        <v>18</v>
      </c>
      <c r="D676" s="18" t="s">
        <v>46</v>
      </c>
      <c r="E676" s="18" t="s">
        <v>18</v>
      </c>
      <c r="F676" s="19">
        <v>2500</v>
      </c>
      <c r="G676" s="19">
        <v>2500</v>
      </c>
      <c r="H676" s="19">
        <v>0</v>
      </c>
      <c r="I676" s="19">
        <v>0</v>
      </c>
      <c r="J676" s="19">
        <v>0</v>
      </c>
      <c r="K676" s="19">
        <v>0</v>
      </c>
      <c r="L676" t="e">
        <f>VLOOKUP(E676,PFI!A:B,2,0)</f>
        <v>#N/A</v>
      </c>
    </row>
    <row r="677" spans="1:12" hidden="1">
      <c r="A677" s="18" t="s">
        <v>1655</v>
      </c>
      <c r="B677" s="18" t="s">
        <v>273</v>
      </c>
      <c r="C677" s="18" t="s">
        <v>18</v>
      </c>
      <c r="D677" s="18" t="s">
        <v>46</v>
      </c>
      <c r="E677" s="18" t="s">
        <v>18</v>
      </c>
      <c r="F677" s="19">
        <v>2500</v>
      </c>
      <c r="G677" s="19">
        <v>2500</v>
      </c>
      <c r="H677" s="19">
        <v>0</v>
      </c>
      <c r="I677" s="19">
        <v>0</v>
      </c>
      <c r="J677" s="19">
        <v>0</v>
      </c>
      <c r="K677" s="19">
        <v>0</v>
      </c>
      <c r="L677" t="e">
        <f>VLOOKUP(E677,PFI!A:B,2,0)</f>
        <v>#N/A</v>
      </c>
    </row>
    <row r="678" spans="1:12" hidden="1">
      <c r="A678" s="18" t="s">
        <v>1648</v>
      </c>
      <c r="B678" s="18" t="s">
        <v>273</v>
      </c>
      <c r="C678" s="18" t="s">
        <v>18</v>
      </c>
      <c r="D678" s="18" t="s">
        <v>46</v>
      </c>
      <c r="E678" s="18" t="s">
        <v>18</v>
      </c>
      <c r="F678" s="19">
        <v>10000</v>
      </c>
      <c r="G678" s="19">
        <v>10000</v>
      </c>
      <c r="H678" s="19">
        <v>0</v>
      </c>
      <c r="I678" s="19">
        <v>0</v>
      </c>
      <c r="J678" s="19">
        <v>0</v>
      </c>
      <c r="K678" s="19">
        <v>0</v>
      </c>
      <c r="L678" t="e">
        <f>VLOOKUP(E678,PFI!A:B,2,0)</f>
        <v>#N/A</v>
      </c>
    </row>
    <row r="679" spans="1:12" hidden="1">
      <c r="A679" s="18" t="s">
        <v>1651</v>
      </c>
      <c r="B679" s="18" t="s">
        <v>273</v>
      </c>
      <c r="C679" s="18" t="s">
        <v>18</v>
      </c>
      <c r="D679" s="18" t="s">
        <v>46</v>
      </c>
      <c r="E679" s="18" t="s">
        <v>18</v>
      </c>
      <c r="F679" s="19">
        <v>2500</v>
      </c>
      <c r="G679" s="19">
        <v>2500</v>
      </c>
      <c r="H679" s="19">
        <v>0</v>
      </c>
      <c r="I679" s="19">
        <v>0</v>
      </c>
      <c r="J679" s="19">
        <v>0</v>
      </c>
      <c r="K679" s="19">
        <v>0</v>
      </c>
      <c r="L679" t="e">
        <f>VLOOKUP(E679,PFI!A:B,2,0)</f>
        <v>#N/A</v>
      </c>
    </row>
    <row r="680" spans="1:12" hidden="1">
      <c r="A680" s="18" t="s">
        <v>1649</v>
      </c>
      <c r="B680" s="18" t="s">
        <v>273</v>
      </c>
      <c r="C680" s="18" t="s">
        <v>18</v>
      </c>
      <c r="D680" s="18" t="s">
        <v>46</v>
      </c>
      <c r="E680" s="18" t="s">
        <v>18</v>
      </c>
      <c r="F680" s="19">
        <v>2500</v>
      </c>
      <c r="G680" s="19">
        <v>2500</v>
      </c>
      <c r="H680" s="19">
        <v>0</v>
      </c>
      <c r="I680" s="19">
        <v>0</v>
      </c>
      <c r="J680" s="19">
        <v>0</v>
      </c>
      <c r="K680" s="19">
        <v>0</v>
      </c>
      <c r="L680" t="e">
        <f>VLOOKUP(E680,PFI!A:B,2,0)</f>
        <v>#N/A</v>
      </c>
    </row>
    <row r="681" spans="1:12" hidden="1">
      <c r="A681" s="18" t="s">
        <v>1650</v>
      </c>
      <c r="B681" s="18" t="s">
        <v>273</v>
      </c>
      <c r="C681" s="18" t="s">
        <v>18</v>
      </c>
      <c r="D681" s="18" t="s">
        <v>46</v>
      </c>
      <c r="E681" s="18" t="s">
        <v>18</v>
      </c>
      <c r="F681" s="19">
        <v>2500</v>
      </c>
      <c r="G681" s="19">
        <v>2500</v>
      </c>
      <c r="H681" s="19">
        <v>0</v>
      </c>
      <c r="I681" s="19">
        <v>0</v>
      </c>
      <c r="J681" s="19">
        <v>0</v>
      </c>
      <c r="K681" s="19">
        <v>0</v>
      </c>
      <c r="L681" t="e">
        <f>VLOOKUP(E681,PFI!A:B,2,0)</f>
        <v>#N/A</v>
      </c>
    </row>
    <row r="682" spans="1:12" hidden="1">
      <c r="A682" s="18" t="s">
        <v>99</v>
      </c>
      <c r="B682" s="18" t="s">
        <v>273</v>
      </c>
      <c r="C682" s="18" t="s">
        <v>18</v>
      </c>
      <c r="D682" s="18" t="s">
        <v>13</v>
      </c>
      <c r="E682" s="18" t="s">
        <v>18</v>
      </c>
      <c r="F682" s="19">
        <v>100000</v>
      </c>
      <c r="G682" s="19">
        <v>100000</v>
      </c>
      <c r="H682" s="19">
        <v>0</v>
      </c>
      <c r="I682" s="19">
        <v>0</v>
      </c>
      <c r="J682" s="19">
        <v>0</v>
      </c>
      <c r="K682" s="19">
        <v>0</v>
      </c>
      <c r="L682" t="e">
        <f>VLOOKUP(E682,PFI!A:B,2,0)</f>
        <v>#N/A</v>
      </c>
    </row>
    <row r="683" spans="1:12" hidden="1">
      <c r="A683" s="18" t="s">
        <v>1658</v>
      </c>
      <c r="B683" s="18" t="s">
        <v>273</v>
      </c>
      <c r="C683" s="18" t="s">
        <v>18</v>
      </c>
      <c r="D683" s="18" t="s">
        <v>13</v>
      </c>
      <c r="E683" s="18" t="s">
        <v>18</v>
      </c>
      <c r="F683" s="19">
        <v>5000</v>
      </c>
      <c r="G683" s="19">
        <v>5000</v>
      </c>
      <c r="H683" s="19">
        <v>0</v>
      </c>
      <c r="I683" s="19">
        <v>0</v>
      </c>
      <c r="J683" s="19">
        <v>0</v>
      </c>
      <c r="K683" s="19">
        <v>0</v>
      </c>
      <c r="L683" t="e">
        <f>VLOOKUP(E683,PFI!A:B,2,0)</f>
        <v>#N/A</v>
      </c>
    </row>
    <row r="684" spans="1:12" hidden="1">
      <c r="A684" s="18" t="s">
        <v>101</v>
      </c>
      <c r="B684" s="18" t="s">
        <v>273</v>
      </c>
      <c r="C684" s="18" t="s">
        <v>18</v>
      </c>
      <c r="D684" s="18" t="s">
        <v>13</v>
      </c>
      <c r="E684" s="18" t="s">
        <v>18</v>
      </c>
      <c r="F684" s="19">
        <v>600000</v>
      </c>
      <c r="G684" s="19">
        <v>600000</v>
      </c>
      <c r="H684" s="19">
        <v>0</v>
      </c>
      <c r="I684" s="19">
        <v>0</v>
      </c>
      <c r="J684" s="19">
        <v>0</v>
      </c>
      <c r="K684" s="19">
        <v>0</v>
      </c>
      <c r="L684" t="s">
        <v>2829</v>
      </c>
    </row>
    <row r="685" spans="1:12" hidden="1">
      <c r="A685" s="18" t="s">
        <v>102</v>
      </c>
      <c r="B685" s="18" t="s">
        <v>273</v>
      </c>
      <c r="C685" s="18" t="s">
        <v>18</v>
      </c>
      <c r="D685" s="18" t="s">
        <v>13</v>
      </c>
      <c r="E685" s="18" t="s">
        <v>18</v>
      </c>
      <c r="F685" s="19">
        <v>5000</v>
      </c>
      <c r="G685" s="19">
        <v>5000</v>
      </c>
      <c r="H685" s="19">
        <v>0</v>
      </c>
      <c r="I685" s="19">
        <v>0</v>
      </c>
      <c r="J685" s="19">
        <v>0</v>
      </c>
      <c r="K685" s="19">
        <v>0</v>
      </c>
      <c r="L685" t="e">
        <f>VLOOKUP(E685,PFI!A:B,2,0)</f>
        <v>#N/A</v>
      </c>
    </row>
    <row r="686" spans="1:12" hidden="1">
      <c r="A686" s="18" t="s">
        <v>1495</v>
      </c>
      <c r="B686" s="18" t="s">
        <v>273</v>
      </c>
      <c r="C686" s="18" t="s">
        <v>18</v>
      </c>
      <c r="D686" s="18" t="s">
        <v>13</v>
      </c>
      <c r="E686" s="18" t="s">
        <v>18</v>
      </c>
      <c r="F686" s="19">
        <v>300000</v>
      </c>
      <c r="G686" s="19">
        <v>300000</v>
      </c>
      <c r="H686" s="19">
        <v>0</v>
      </c>
      <c r="I686" s="19">
        <v>0</v>
      </c>
      <c r="J686" s="19">
        <v>0</v>
      </c>
      <c r="K686" s="19">
        <v>0</v>
      </c>
      <c r="L686" t="e">
        <f>VLOOKUP(E686,PFI!A:B,2,0)</f>
        <v>#N/A</v>
      </c>
    </row>
    <row r="687" spans="1:12" hidden="1">
      <c r="A687" s="18" t="s">
        <v>923</v>
      </c>
      <c r="B687" s="18" t="s">
        <v>273</v>
      </c>
      <c r="C687" s="18" t="s">
        <v>18</v>
      </c>
      <c r="D687" s="18" t="s">
        <v>19</v>
      </c>
      <c r="E687" s="18" t="s">
        <v>1730</v>
      </c>
      <c r="F687" s="19">
        <v>10646500</v>
      </c>
      <c r="G687" s="19">
        <v>10646500</v>
      </c>
      <c r="H687" s="19">
        <v>0</v>
      </c>
      <c r="I687" s="19">
        <v>6704536</v>
      </c>
      <c r="J687" s="19">
        <v>6704536</v>
      </c>
      <c r="K687" s="19">
        <v>0</v>
      </c>
      <c r="L687" t="e">
        <f>VLOOKUP(E687,PFI!A:B,2,0)</f>
        <v>#N/A</v>
      </c>
    </row>
    <row r="688" spans="1:12" hidden="1">
      <c r="A688" s="18" t="s">
        <v>923</v>
      </c>
      <c r="B688" s="18" t="s">
        <v>273</v>
      </c>
      <c r="C688" s="18" t="s">
        <v>18</v>
      </c>
      <c r="D688" s="18" t="s">
        <v>13</v>
      </c>
      <c r="E688" s="18" t="s">
        <v>1759</v>
      </c>
      <c r="F688" s="19">
        <v>4000000</v>
      </c>
      <c r="G688" s="19">
        <v>4000000</v>
      </c>
      <c r="H688" s="19">
        <v>0</v>
      </c>
      <c r="I688" s="19">
        <v>0</v>
      </c>
      <c r="J688" s="19">
        <v>0</v>
      </c>
      <c r="K688" s="19">
        <v>0</v>
      </c>
      <c r="L688" t="e">
        <f>VLOOKUP(E688,PFI!A:B,2,0)</f>
        <v>#N/A</v>
      </c>
    </row>
    <row r="689" spans="1:12">
      <c r="A689" s="18" t="s">
        <v>21</v>
      </c>
      <c r="B689" s="18" t="s">
        <v>278</v>
      </c>
      <c r="C689" s="18" t="s">
        <v>18</v>
      </c>
      <c r="D689" s="18" t="s">
        <v>22</v>
      </c>
      <c r="E689" s="18" t="s">
        <v>23</v>
      </c>
      <c r="F689" s="19">
        <v>238575.5</v>
      </c>
      <c r="G689" s="19">
        <v>238575.5</v>
      </c>
      <c r="H689" s="19">
        <v>0</v>
      </c>
      <c r="I689" s="19">
        <v>238575.5</v>
      </c>
      <c r="J689" s="19">
        <v>238575.5</v>
      </c>
      <c r="K689" s="19">
        <v>0</v>
      </c>
      <c r="L689" t="str">
        <f>VLOOKUP(E689,PFI!A:B,2,0)</f>
        <v>recherche</v>
      </c>
    </row>
    <row r="690" spans="1:12">
      <c r="A690" s="18" t="s">
        <v>24</v>
      </c>
      <c r="B690" s="18" t="s">
        <v>278</v>
      </c>
      <c r="C690" s="18" t="s">
        <v>18</v>
      </c>
      <c r="D690" s="18" t="s">
        <v>16</v>
      </c>
      <c r="E690" s="18" t="s">
        <v>25</v>
      </c>
      <c r="F690" s="19">
        <v>564067.88</v>
      </c>
      <c r="G690" s="19">
        <v>564067.88</v>
      </c>
      <c r="H690" s="19">
        <v>0</v>
      </c>
      <c r="I690" s="19">
        <v>564067.88</v>
      </c>
      <c r="J690" s="19">
        <v>564067.88</v>
      </c>
      <c r="K690" s="19">
        <v>0</v>
      </c>
      <c r="L690" t="str">
        <f>VLOOKUP(E690,PFI!A:B,2,0)</f>
        <v>recherche</v>
      </c>
    </row>
    <row r="691" spans="1:12">
      <c r="A691" s="18" t="s">
        <v>26</v>
      </c>
      <c r="B691" s="18" t="s">
        <v>278</v>
      </c>
      <c r="C691" s="18" t="s">
        <v>18</v>
      </c>
      <c r="D691" s="18" t="s">
        <v>27</v>
      </c>
      <c r="E691" s="18" t="s">
        <v>28</v>
      </c>
      <c r="F691" s="19">
        <v>91552.27</v>
      </c>
      <c r="G691" s="19">
        <v>91552.27</v>
      </c>
      <c r="H691" s="19">
        <v>0</v>
      </c>
      <c r="I691" s="19">
        <v>91552.27</v>
      </c>
      <c r="J691" s="19">
        <v>91552.27</v>
      </c>
      <c r="K691" s="19">
        <v>0</v>
      </c>
      <c r="L691" t="str">
        <f>VLOOKUP(E691,PFI!A:B,2,0)</f>
        <v>recherche</v>
      </c>
    </row>
    <row r="692" spans="1:12">
      <c r="A692" s="18" t="s">
        <v>33</v>
      </c>
      <c r="B692" s="18" t="s">
        <v>278</v>
      </c>
      <c r="C692" s="18" t="s">
        <v>18</v>
      </c>
      <c r="D692" s="18" t="s">
        <v>31</v>
      </c>
      <c r="E692" s="18" t="s">
        <v>35</v>
      </c>
      <c r="F692" s="19">
        <v>-2690056.79</v>
      </c>
      <c r="G692" s="19">
        <v>-2690056.79</v>
      </c>
      <c r="H692" s="19">
        <v>0</v>
      </c>
      <c r="I692" s="19">
        <v>-2690056.79</v>
      </c>
      <c r="J692" s="19">
        <v>-2690056.79</v>
      </c>
      <c r="K692" s="19">
        <v>0</v>
      </c>
      <c r="L692" t="str">
        <f>VLOOKUP(E692,PFI!A:B,2,0)</f>
        <v>recherche</v>
      </c>
    </row>
    <row r="693" spans="1:12">
      <c r="A693" s="18" t="s">
        <v>33</v>
      </c>
      <c r="B693" s="18" t="s">
        <v>278</v>
      </c>
      <c r="C693" s="18" t="s">
        <v>18</v>
      </c>
      <c r="D693" s="18" t="s">
        <v>16</v>
      </c>
      <c r="E693" s="18" t="s">
        <v>35</v>
      </c>
      <c r="F693" s="19">
        <v>241830.01</v>
      </c>
      <c r="G693" s="19">
        <v>241830.01</v>
      </c>
      <c r="H693" s="19">
        <v>0</v>
      </c>
      <c r="I693" s="19">
        <v>241830.01</v>
      </c>
      <c r="J693" s="19">
        <v>241830.01</v>
      </c>
      <c r="K693" s="19">
        <v>0</v>
      </c>
      <c r="L693" t="str">
        <f>VLOOKUP(E693,PFI!A:B,2,0)</f>
        <v>recherche</v>
      </c>
    </row>
    <row r="694" spans="1:12">
      <c r="A694" s="18" t="s">
        <v>33</v>
      </c>
      <c r="B694" s="18" t="s">
        <v>278</v>
      </c>
      <c r="C694" s="18" t="s">
        <v>18</v>
      </c>
      <c r="D694" s="18" t="s">
        <v>13</v>
      </c>
      <c r="E694" s="18" t="s">
        <v>35</v>
      </c>
      <c r="F694" s="19">
        <v>2995506.5</v>
      </c>
      <c r="G694" s="19">
        <v>2995506.5</v>
      </c>
      <c r="H694" s="19">
        <v>0</v>
      </c>
      <c r="I694" s="19">
        <v>2995506.5</v>
      </c>
      <c r="J694" s="19">
        <v>2995506.5</v>
      </c>
      <c r="K694" s="19">
        <v>0</v>
      </c>
      <c r="L694" t="str">
        <f>VLOOKUP(E694,PFI!A:B,2,0)</f>
        <v>recherche</v>
      </c>
    </row>
    <row r="695" spans="1:12">
      <c r="A695" s="18" t="s">
        <v>210</v>
      </c>
      <c r="B695" s="18" t="s">
        <v>278</v>
      </c>
      <c r="C695" s="18" t="s">
        <v>18</v>
      </c>
      <c r="D695" s="18" t="s">
        <v>16</v>
      </c>
      <c r="E695" s="18" t="s">
        <v>359</v>
      </c>
      <c r="F695" s="19">
        <v>55000</v>
      </c>
      <c r="G695" s="19">
        <v>55000</v>
      </c>
      <c r="H695" s="19">
        <v>0</v>
      </c>
      <c r="I695" s="19">
        <v>55000</v>
      </c>
      <c r="J695" s="19">
        <v>55000</v>
      </c>
      <c r="K695" s="19">
        <v>0</v>
      </c>
      <c r="L695" t="str">
        <f>VLOOKUP(E695,PFI!A:B,2,0)</f>
        <v>recherche</v>
      </c>
    </row>
    <row r="696" spans="1:12">
      <c r="A696" s="18" t="s">
        <v>42</v>
      </c>
      <c r="B696" s="18" t="s">
        <v>278</v>
      </c>
      <c r="C696" s="18" t="s">
        <v>18</v>
      </c>
      <c r="D696" s="18" t="s">
        <v>22</v>
      </c>
      <c r="E696" s="18" t="s">
        <v>43</v>
      </c>
      <c r="F696" s="19">
        <v>41000.83</v>
      </c>
      <c r="G696" s="19">
        <v>41000.83</v>
      </c>
      <c r="H696" s="19">
        <v>0</v>
      </c>
      <c r="I696" s="19">
        <v>41000.83</v>
      </c>
      <c r="J696" s="19">
        <v>41000.83</v>
      </c>
      <c r="K696" s="19">
        <v>0</v>
      </c>
      <c r="L696" t="str">
        <f>VLOOKUP(E696,PFI!A:B,2,0)</f>
        <v>recherche</v>
      </c>
    </row>
    <row r="697" spans="1:12">
      <c r="A697" s="18" t="s">
        <v>44</v>
      </c>
      <c r="B697" s="18" t="s">
        <v>278</v>
      </c>
      <c r="C697" s="18" t="s">
        <v>18</v>
      </c>
      <c r="D697" s="18" t="s">
        <v>16</v>
      </c>
      <c r="E697" s="18" t="s">
        <v>45</v>
      </c>
      <c r="F697" s="19">
        <v>6749999.5700000003</v>
      </c>
      <c r="G697" s="19">
        <v>6749999.5700000003</v>
      </c>
      <c r="H697" s="19">
        <v>0</v>
      </c>
      <c r="I697" s="19">
        <v>6749999.5700000003</v>
      </c>
      <c r="J697" s="19">
        <v>6749999.5700000003</v>
      </c>
      <c r="K697" s="19">
        <v>0</v>
      </c>
      <c r="L697" t="e">
        <f>VLOOKUP(E697,PFI!A:B,2,0)</f>
        <v>#N/A</v>
      </c>
    </row>
    <row r="698" spans="1:12">
      <c r="A698" s="18" t="s">
        <v>55</v>
      </c>
      <c r="B698" s="18" t="s">
        <v>278</v>
      </c>
      <c r="C698" s="18" t="s">
        <v>18</v>
      </c>
      <c r="D698" s="18" t="s">
        <v>16</v>
      </c>
      <c r="E698" s="18" t="s">
        <v>56</v>
      </c>
      <c r="F698" s="19">
        <v>5696.98</v>
      </c>
      <c r="G698" s="19">
        <v>5696.98</v>
      </c>
      <c r="H698" s="19">
        <v>0</v>
      </c>
      <c r="I698" s="19">
        <v>5696.81</v>
      </c>
      <c r="J698" s="19">
        <v>5696.81</v>
      </c>
      <c r="K698" s="19">
        <v>0</v>
      </c>
      <c r="L698" t="e">
        <f>VLOOKUP(E698,PFI!A:B,2,0)</f>
        <v>#N/A</v>
      </c>
    </row>
    <row r="699" spans="1:12">
      <c r="A699" s="18" t="s">
        <v>55</v>
      </c>
      <c r="B699" s="18" t="s">
        <v>278</v>
      </c>
      <c r="C699" s="18" t="s">
        <v>18</v>
      </c>
      <c r="D699" s="18" t="s">
        <v>16</v>
      </c>
      <c r="E699" s="18" t="s">
        <v>367</v>
      </c>
      <c r="F699" s="19">
        <v>20600</v>
      </c>
      <c r="G699" s="19">
        <v>20600</v>
      </c>
      <c r="H699" s="19">
        <v>0</v>
      </c>
      <c r="I699" s="19">
        <v>20600</v>
      </c>
      <c r="J699" s="19">
        <v>20600</v>
      </c>
      <c r="K699" s="19">
        <v>0</v>
      </c>
      <c r="L699" t="str">
        <f>VLOOKUP(E699,PFI!A:B,2,0)</f>
        <v>recherche</v>
      </c>
    </row>
    <row r="700" spans="1:12">
      <c r="A700" s="18" t="s">
        <v>60</v>
      </c>
      <c r="B700" s="18" t="s">
        <v>278</v>
      </c>
      <c r="C700" s="18" t="s">
        <v>18</v>
      </c>
      <c r="D700" s="18" t="s">
        <v>16</v>
      </c>
      <c r="E700" s="18" t="s">
        <v>61</v>
      </c>
      <c r="F700" s="19">
        <v>28000</v>
      </c>
      <c r="G700" s="19">
        <v>28000</v>
      </c>
      <c r="H700" s="19">
        <v>0</v>
      </c>
      <c r="I700" s="19">
        <v>28000</v>
      </c>
      <c r="J700" s="19">
        <v>28000</v>
      </c>
      <c r="K700" s="19">
        <v>0</v>
      </c>
      <c r="L700" t="str">
        <f>VLOOKUP(E700,PFI!A:B,2,0)</f>
        <v>recherche</v>
      </c>
    </row>
    <row r="701" spans="1:12">
      <c r="A701" s="18" t="s">
        <v>72</v>
      </c>
      <c r="B701" s="18" t="s">
        <v>278</v>
      </c>
      <c r="C701" s="18" t="s">
        <v>18</v>
      </c>
      <c r="D701" s="18" t="s">
        <v>16</v>
      </c>
      <c r="E701" s="18" t="s">
        <v>73</v>
      </c>
      <c r="F701" s="19">
        <v>1135295.8</v>
      </c>
      <c r="G701" s="19">
        <v>1135295.8</v>
      </c>
      <c r="H701" s="19">
        <v>0</v>
      </c>
      <c r="I701" s="19">
        <v>1135295.8</v>
      </c>
      <c r="J701" s="19">
        <v>1135295.8</v>
      </c>
      <c r="K701" s="19">
        <v>0</v>
      </c>
      <c r="L701" t="str">
        <f>VLOOKUP(E701,PFI!A:B,2,0)</f>
        <v>formation</v>
      </c>
    </row>
    <row r="702" spans="1:12">
      <c r="A702" s="18" t="s">
        <v>230</v>
      </c>
      <c r="B702" s="18" t="s">
        <v>278</v>
      </c>
      <c r="C702" s="18" t="s">
        <v>18</v>
      </c>
      <c r="D702" s="18" t="s">
        <v>59</v>
      </c>
      <c r="E702" s="18" t="s">
        <v>732</v>
      </c>
      <c r="F702" s="19">
        <v>90000</v>
      </c>
      <c r="G702" s="19">
        <v>90000</v>
      </c>
      <c r="H702" s="19">
        <v>0</v>
      </c>
      <c r="I702" s="19">
        <v>90000</v>
      </c>
      <c r="J702" s="19">
        <v>90000</v>
      </c>
      <c r="K702" s="19">
        <v>0</v>
      </c>
      <c r="L702" t="str">
        <f>VLOOKUP(E702,PFI!A:B,2,0)</f>
        <v>formation</v>
      </c>
    </row>
    <row r="703" spans="1:12">
      <c r="A703" s="18" t="s">
        <v>77</v>
      </c>
      <c r="B703" s="18" t="s">
        <v>278</v>
      </c>
      <c r="C703" s="18" t="s">
        <v>18</v>
      </c>
      <c r="D703" s="18" t="s">
        <v>57</v>
      </c>
      <c r="E703" s="18" t="s">
        <v>78</v>
      </c>
      <c r="F703" s="19">
        <v>861000.83</v>
      </c>
      <c r="G703" s="19">
        <v>861000.83</v>
      </c>
      <c r="H703" s="19">
        <v>0</v>
      </c>
      <c r="I703" s="19">
        <v>861000.83</v>
      </c>
      <c r="J703" s="19">
        <v>861000.83</v>
      </c>
      <c r="K703" s="19">
        <v>0</v>
      </c>
      <c r="L703" t="str">
        <f>VLOOKUP(E703,PFI!A:B,2,0)</f>
        <v>formation</v>
      </c>
    </row>
    <row r="704" spans="1:12">
      <c r="A704" s="18" t="s">
        <v>81</v>
      </c>
      <c r="B704" s="18" t="s">
        <v>278</v>
      </c>
      <c r="C704" s="18" t="s">
        <v>18</v>
      </c>
      <c r="D704" s="18" t="s">
        <v>16</v>
      </c>
      <c r="E704" s="18" t="s">
        <v>82</v>
      </c>
      <c r="F704" s="19">
        <v>1045277.4</v>
      </c>
      <c r="G704" s="19">
        <v>1045277.4</v>
      </c>
      <c r="H704" s="19">
        <v>0</v>
      </c>
      <c r="I704" s="19">
        <v>1045277.4</v>
      </c>
      <c r="J704" s="19">
        <v>1045277.4</v>
      </c>
      <c r="K704" s="19">
        <v>0</v>
      </c>
      <c r="L704" t="str">
        <f>VLOOKUP(E704,PFI!A:B,2,0)</f>
        <v>formation</v>
      </c>
    </row>
    <row r="705" spans="1:12">
      <c r="A705" s="18" t="s">
        <v>243</v>
      </c>
      <c r="B705" s="18" t="s">
        <v>278</v>
      </c>
      <c r="C705" s="18" t="s">
        <v>18</v>
      </c>
      <c r="D705" s="18" t="s">
        <v>16</v>
      </c>
      <c r="E705" s="18" t="s">
        <v>779</v>
      </c>
      <c r="F705" s="19">
        <v>203828.18</v>
      </c>
      <c r="G705" s="19">
        <v>203828.18</v>
      </c>
      <c r="H705" s="19">
        <v>0</v>
      </c>
      <c r="I705" s="19">
        <v>203828.18</v>
      </c>
      <c r="J705" s="19">
        <v>203828.18</v>
      </c>
      <c r="K705" s="19">
        <v>0</v>
      </c>
      <c r="L705" t="str">
        <f>VLOOKUP(E705,PFI!A:B,2,0)</f>
        <v>formation</v>
      </c>
    </row>
    <row r="706" spans="1:12">
      <c r="A706" s="18" t="s">
        <v>83</v>
      </c>
      <c r="B706" s="18" t="s">
        <v>278</v>
      </c>
      <c r="C706" s="18" t="s">
        <v>18</v>
      </c>
      <c r="D706" s="18" t="s">
        <v>59</v>
      </c>
      <c r="E706" s="18" t="s">
        <v>272</v>
      </c>
      <c r="F706" s="19">
        <v>57013</v>
      </c>
      <c r="G706" s="19">
        <v>57013</v>
      </c>
      <c r="H706" s="19">
        <v>0</v>
      </c>
      <c r="I706" s="19">
        <v>57013</v>
      </c>
      <c r="J706" s="19">
        <v>57013</v>
      </c>
      <c r="K706" s="19">
        <v>0</v>
      </c>
      <c r="L706" t="str">
        <f>VLOOKUP(E706,PFI!A:B,2,0)</f>
        <v>recherche</v>
      </c>
    </row>
    <row r="707" spans="1:12">
      <c r="A707" s="18" t="s">
        <v>83</v>
      </c>
      <c r="B707" s="18" t="s">
        <v>278</v>
      </c>
      <c r="C707" s="18" t="s">
        <v>18</v>
      </c>
      <c r="D707" s="18" t="s">
        <v>16</v>
      </c>
      <c r="E707" s="18" t="s">
        <v>307</v>
      </c>
      <c r="F707" s="19">
        <v>-259237.72</v>
      </c>
      <c r="G707" s="19">
        <v>-259237.72</v>
      </c>
      <c r="H707" s="19">
        <v>0</v>
      </c>
      <c r="I707" s="19">
        <v>-259237.72</v>
      </c>
      <c r="J707" s="19">
        <v>-259237.72</v>
      </c>
      <c r="K707" s="19">
        <v>0</v>
      </c>
      <c r="L707" t="str">
        <f>VLOOKUP(E707,PFI!A:B,2,0)</f>
        <v>recherche</v>
      </c>
    </row>
    <row r="708" spans="1:12">
      <c r="A708" s="18" t="s">
        <v>83</v>
      </c>
      <c r="B708" s="18" t="s">
        <v>278</v>
      </c>
      <c r="C708" s="18" t="s">
        <v>18</v>
      </c>
      <c r="D708" s="18" t="s">
        <v>16</v>
      </c>
      <c r="E708" s="18" t="s">
        <v>272</v>
      </c>
      <c r="F708" s="19">
        <v>43507</v>
      </c>
      <c r="G708" s="19">
        <v>43507</v>
      </c>
      <c r="H708" s="19">
        <v>0</v>
      </c>
      <c r="I708" s="19">
        <v>43507</v>
      </c>
      <c r="J708" s="19">
        <v>43507</v>
      </c>
      <c r="K708" s="19">
        <v>0</v>
      </c>
      <c r="L708" t="str">
        <f>VLOOKUP(E708,PFI!A:B,2,0)</f>
        <v>recherche</v>
      </c>
    </row>
    <row r="709" spans="1:12">
      <c r="A709" s="18" t="s">
        <v>83</v>
      </c>
      <c r="B709" s="18" t="s">
        <v>278</v>
      </c>
      <c r="C709" s="18" t="s">
        <v>18</v>
      </c>
      <c r="D709" s="18" t="s">
        <v>13</v>
      </c>
      <c r="E709" s="18" t="s">
        <v>307</v>
      </c>
      <c r="F709" s="19">
        <v>259237.72</v>
      </c>
      <c r="G709" s="19">
        <v>259237.72</v>
      </c>
      <c r="H709" s="19">
        <v>0</v>
      </c>
      <c r="I709" s="19">
        <v>259237.72</v>
      </c>
      <c r="J709" s="19">
        <v>259237.72</v>
      </c>
      <c r="K709" s="19">
        <v>0</v>
      </c>
      <c r="L709" t="str">
        <f>VLOOKUP(E709,PFI!A:B,2,0)</f>
        <v>recherche</v>
      </c>
    </row>
    <row r="710" spans="1:12">
      <c r="A710" s="18" t="s">
        <v>83</v>
      </c>
      <c r="B710" s="18" t="s">
        <v>278</v>
      </c>
      <c r="C710" s="18" t="s">
        <v>18</v>
      </c>
      <c r="D710" s="18" t="s">
        <v>13</v>
      </c>
      <c r="E710" s="18" t="s">
        <v>272</v>
      </c>
      <c r="F710" s="19">
        <v>362229.63</v>
      </c>
      <c r="G710" s="19">
        <v>362229.63</v>
      </c>
      <c r="H710" s="19">
        <v>0</v>
      </c>
      <c r="I710" s="19">
        <v>362229.63</v>
      </c>
      <c r="J710" s="19">
        <v>362229.63</v>
      </c>
      <c r="K710" s="19">
        <v>0</v>
      </c>
      <c r="L710" t="str">
        <f>VLOOKUP(E710,PFI!A:B,2,0)</f>
        <v>recherche</v>
      </c>
    </row>
    <row r="711" spans="1:12">
      <c r="A711" s="18" t="s">
        <v>85</v>
      </c>
      <c r="B711" s="18" t="s">
        <v>278</v>
      </c>
      <c r="C711" s="18" t="s">
        <v>18</v>
      </c>
      <c r="D711" s="18" t="s">
        <v>16</v>
      </c>
      <c r="E711" s="18" t="s">
        <v>86</v>
      </c>
      <c r="F711" s="19">
        <v>20685</v>
      </c>
      <c r="G711" s="19">
        <v>20685</v>
      </c>
      <c r="H711" s="19">
        <v>0</v>
      </c>
      <c r="I711" s="19">
        <v>20685</v>
      </c>
      <c r="J711" s="19">
        <v>20685</v>
      </c>
      <c r="K711" s="19">
        <v>0</v>
      </c>
      <c r="L711" t="str">
        <f>VLOOKUP(E711,PFI!A:B,2,0)</f>
        <v>recherche</v>
      </c>
    </row>
    <row r="712" spans="1:12">
      <c r="A712" s="18" t="s">
        <v>96</v>
      </c>
      <c r="B712" s="18" t="s">
        <v>278</v>
      </c>
      <c r="C712" s="18" t="s">
        <v>18</v>
      </c>
      <c r="D712" s="18" t="s">
        <v>13</v>
      </c>
      <c r="E712" s="18" t="s">
        <v>97</v>
      </c>
      <c r="F712" s="19">
        <v>282884.40999999997</v>
      </c>
      <c r="G712" s="19">
        <v>282884.40999999997</v>
      </c>
      <c r="H712" s="19">
        <v>0</v>
      </c>
      <c r="I712" s="19">
        <v>282884.40999999997</v>
      </c>
      <c r="J712" s="19">
        <v>282884.40999999997</v>
      </c>
      <c r="K712" s="19">
        <v>0</v>
      </c>
      <c r="L712" t="str">
        <f>VLOOKUP(E712,PFI!A:B,2,0)</f>
        <v>recherche</v>
      </c>
    </row>
    <row r="713" spans="1:12">
      <c r="A713" s="18" t="s">
        <v>98</v>
      </c>
      <c r="B713" s="18" t="s">
        <v>278</v>
      </c>
      <c r="C713" s="18" t="s">
        <v>18</v>
      </c>
      <c r="D713" s="18" t="s">
        <v>94</v>
      </c>
      <c r="E713" s="18" t="s">
        <v>95</v>
      </c>
      <c r="F713" s="19">
        <v>146800</v>
      </c>
      <c r="G713" s="19">
        <v>146800</v>
      </c>
      <c r="H713" s="19">
        <v>0</v>
      </c>
      <c r="I713" s="19">
        <v>146800</v>
      </c>
      <c r="J713" s="19">
        <v>146800</v>
      </c>
      <c r="K713" s="19">
        <v>0</v>
      </c>
      <c r="L713" t="str">
        <f>VLOOKUP(E713,PFI!A:B,2,0)</f>
        <v>formation</v>
      </c>
    </row>
    <row r="714" spans="1:12">
      <c r="A714" s="18" t="s">
        <v>734</v>
      </c>
      <c r="B714" s="18" t="s">
        <v>278</v>
      </c>
      <c r="C714" s="18" t="s">
        <v>18</v>
      </c>
      <c r="D714" s="18" t="s">
        <v>16</v>
      </c>
      <c r="E714" s="18" t="s">
        <v>371</v>
      </c>
      <c r="F714" s="19">
        <v>113000</v>
      </c>
      <c r="G714" s="19">
        <v>113000</v>
      </c>
      <c r="H714" s="19">
        <v>0</v>
      </c>
      <c r="I714" s="19">
        <v>113000</v>
      </c>
      <c r="J714" s="19">
        <v>113000</v>
      </c>
      <c r="K714" s="19">
        <v>0</v>
      </c>
      <c r="L714" t="str">
        <f>VLOOKUP(E714,PFI!A:B,2,0)</f>
        <v>formation</v>
      </c>
    </row>
    <row r="715" spans="1:12">
      <c r="A715" s="18" t="s">
        <v>109</v>
      </c>
      <c r="B715" s="18" t="s">
        <v>278</v>
      </c>
      <c r="C715" s="18" t="s">
        <v>18</v>
      </c>
      <c r="D715" s="18" t="s">
        <v>16</v>
      </c>
      <c r="E715" s="18" t="s">
        <v>780</v>
      </c>
      <c r="F715" s="19">
        <v>67609</v>
      </c>
      <c r="G715" s="19">
        <v>67609</v>
      </c>
      <c r="H715" s="19">
        <v>0</v>
      </c>
      <c r="I715" s="19">
        <v>67609</v>
      </c>
      <c r="J715" s="19">
        <v>67609</v>
      </c>
      <c r="K715" s="19">
        <v>0</v>
      </c>
      <c r="L715" t="str">
        <f>VLOOKUP(E715,PFI!A:B,2,0)</f>
        <v>formation</v>
      </c>
    </row>
    <row r="716" spans="1:12">
      <c r="A716" s="18" t="s">
        <v>103</v>
      </c>
      <c r="B716" s="18" t="s">
        <v>278</v>
      </c>
      <c r="C716" s="18" t="s">
        <v>18</v>
      </c>
      <c r="D716" s="18" t="s">
        <v>16</v>
      </c>
      <c r="E716" s="18" t="s">
        <v>104</v>
      </c>
      <c r="F716" s="19">
        <v>32618</v>
      </c>
      <c r="G716" s="19">
        <v>32618</v>
      </c>
      <c r="H716" s="19">
        <v>0</v>
      </c>
      <c r="I716" s="19">
        <v>32618</v>
      </c>
      <c r="J716" s="19">
        <v>32618</v>
      </c>
      <c r="K716" s="19">
        <v>0</v>
      </c>
      <c r="L716" t="str">
        <f>VLOOKUP(E716,PFI!A:B,2,0)</f>
        <v>recherche</v>
      </c>
    </row>
    <row r="717" spans="1:12">
      <c r="A717" s="18" t="s">
        <v>105</v>
      </c>
      <c r="B717" s="18" t="s">
        <v>278</v>
      </c>
      <c r="C717" s="18" t="s">
        <v>18</v>
      </c>
      <c r="D717" s="18" t="s">
        <v>13</v>
      </c>
      <c r="E717" s="18" t="s">
        <v>106</v>
      </c>
      <c r="F717" s="19">
        <v>144632.07999999999</v>
      </c>
      <c r="G717" s="19">
        <v>144632.07999999999</v>
      </c>
      <c r="H717" s="19">
        <v>0</v>
      </c>
      <c r="I717" s="19">
        <v>144632.07999999999</v>
      </c>
      <c r="J717" s="19">
        <v>144632.07999999999</v>
      </c>
      <c r="K717" s="19">
        <v>0</v>
      </c>
      <c r="L717" t="str">
        <f>VLOOKUP(E717,PFI!A:B,2,0)</f>
        <v>recherche</v>
      </c>
    </row>
    <row r="718" spans="1:12" hidden="1">
      <c r="A718" s="18" t="s">
        <v>119</v>
      </c>
      <c r="B718" s="18" t="s">
        <v>295</v>
      </c>
      <c r="C718" s="18" t="s">
        <v>18</v>
      </c>
      <c r="D718" s="18" t="s">
        <v>16</v>
      </c>
      <c r="E718" s="18" t="s">
        <v>781</v>
      </c>
      <c r="F718" s="19">
        <v>33605</v>
      </c>
      <c r="G718" s="19">
        <v>33605</v>
      </c>
      <c r="H718" s="19">
        <v>0</v>
      </c>
      <c r="I718" s="19">
        <v>33605</v>
      </c>
      <c r="J718" s="19">
        <v>33605</v>
      </c>
      <c r="K718" s="19">
        <v>0</v>
      </c>
      <c r="L718" t="e">
        <f>VLOOKUP(E718,PFI!A:B,2,0)</f>
        <v>#N/A</v>
      </c>
    </row>
    <row r="719" spans="1:12" hidden="1">
      <c r="A719" s="18" t="s">
        <v>119</v>
      </c>
      <c r="B719" s="18" t="s">
        <v>295</v>
      </c>
      <c r="C719" s="18" t="s">
        <v>18</v>
      </c>
      <c r="D719" s="18" t="s">
        <v>16</v>
      </c>
      <c r="E719" s="18" t="s">
        <v>18</v>
      </c>
      <c r="F719" s="19">
        <v>4000</v>
      </c>
      <c r="G719" s="19">
        <v>4000</v>
      </c>
      <c r="H719" s="19">
        <v>0</v>
      </c>
      <c r="I719" s="19">
        <v>0</v>
      </c>
      <c r="J719" s="19">
        <v>0</v>
      </c>
      <c r="K719" s="19">
        <v>0</v>
      </c>
      <c r="L719" t="e">
        <f>VLOOKUP(E719,PFI!A:B,2,0)</f>
        <v>#N/A</v>
      </c>
    </row>
    <row r="720" spans="1:12" hidden="1">
      <c r="A720" s="18" t="s">
        <v>1447</v>
      </c>
      <c r="B720" s="18" t="s">
        <v>295</v>
      </c>
      <c r="C720" s="18" t="s">
        <v>18</v>
      </c>
      <c r="D720" s="18" t="s">
        <v>16</v>
      </c>
      <c r="E720" s="18" t="s">
        <v>18</v>
      </c>
      <c r="F720" s="19">
        <v>290000</v>
      </c>
      <c r="G720" s="19">
        <v>290000</v>
      </c>
      <c r="H720" s="19">
        <v>0</v>
      </c>
      <c r="I720" s="19">
        <v>0</v>
      </c>
      <c r="J720" s="19">
        <v>0</v>
      </c>
      <c r="K720" s="19">
        <v>0</v>
      </c>
      <c r="L720" t="e">
        <f>VLOOKUP(E720,PFI!A:B,2,0)</f>
        <v>#N/A</v>
      </c>
    </row>
    <row r="721" spans="1:12" hidden="1">
      <c r="A721" s="18" t="s">
        <v>1449</v>
      </c>
      <c r="B721" s="18" t="s">
        <v>295</v>
      </c>
      <c r="C721" s="18" t="s">
        <v>18</v>
      </c>
      <c r="D721" s="18" t="s">
        <v>16</v>
      </c>
      <c r="E721" s="18" t="s">
        <v>18</v>
      </c>
      <c r="F721" s="19">
        <v>19560</v>
      </c>
      <c r="G721" s="19">
        <v>19560</v>
      </c>
      <c r="H721" s="19">
        <v>0</v>
      </c>
      <c r="I721" s="19">
        <v>0</v>
      </c>
      <c r="J721" s="19">
        <v>0</v>
      </c>
      <c r="K721" s="19">
        <v>0</v>
      </c>
      <c r="L721" t="e">
        <f>VLOOKUP(E721,PFI!A:B,2,0)</f>
        <v>#N/A</v>
      </c>
    </row>
    <row r="722" spans="1:12" hidden="1">
      <c r="A722" s="18" t="s">
        <v>122</v>
      </c>
      <c r="B722" s="18" t="s">
        <v>295</v>
      </c>
      <c r="C722" s="18" t="s">
        <v>18</v>
      </c>
      <c r="D722" s="18" t="s">
        <v>16</v>
      </c>
      <c r="E722" s="18" t="s">
        <v>125</v>
      </c>
      <c r="F722" s="19">
        <v>22500</v>
      </c>
      <c r="G722" s="19">
        <v>22500</v>
      </c>
      <c r="H722" s="19">
        <v>0</v>
      </c>
      <c r="I722" s="19">
        <v>22500</v>
      </c>
      <c r="J722" s="19">
        <v>22500</v>
      </c>
      <c r="K722" s="19">
        <v>0</v>
      </c>
      <c r="L722" t="str">
        <f>VLOOKUP(E722,PFI!A:B,2,0)</f>
        <v>recherche</v>
      </c>
    </row>
    <row r="723" spans="1:12" hidden="1">
      <c r="A723" s="18" t="s">
        <v>122</v>
      </c>
      <c r="B723" s="18" t="s">
        <v>295</v>
      </c>
      <c r="C723" s="18" t="s">
        <v>18</v>
      </c>
      <c r="D723" s="18" t="s">
        <v>16</v>
      </c>
      <c r="E723" s="18" t="s">
        <v>296</v>
      </c>
      <c r="F723" s="19">
        <v>27109</v>
      </c>
      <c r="G723" s="19">
        <v>27109</v>
      </c>
      <c r="H723" s="19">
        <v>0</v>
      </c>
      <c r="I723" s="19">
        <v>27109</v>
      </c>
      <c r="J723" s="19">
        <v>27109</v>
      </c>
      <c r="K723" s="19">
        <v>0</v>
      </c>
      <c r="L723" t="str">
        <f>VLOOKUP(E723,PFI!A:B,2,0)</f>
        <v>recherche</v>
      </c>
    </row>
    <row r="724" spans="1:12" hidden="1">
      <c r="A724" s="18" t="s">
        <v>122</v>
      </c>
      <c r="B724" s="18" t="s">
        <v>295</v>
      </c>
      <c r="C724" s="18" t="s">
        <v>18</v>
      </c>
      <c r="D724" s="18" t="s">
        <v>16</v>
      </c>
      <c r="E724" s="18" t="s">
        <v>349</v>
      </c>
      <c r="F724" s="19">
        <v>28000</v>
      </c>
      <c r="G724" s="19">
        <v>28000</v>
      </c>
      <c r="H724" s="19">
        <v>0</v>
      </c>
      <c r="I724" s="19">
        <v>28000</v>
      </c>
      <c r="J724" s="19">
        <v>28000</v>
      </c>
      <c r="K724" s="19">
        <v>0</v>
      </c>
      <c r="L724" t="str">
        <f>VLOOKUP(E724,PFI!A:B,2,0)</f>
        <v>recherche</v>
      </c>
    </row>
    <row r="725" spans="1:12" hidden="1">
      <c r="A725" s="18" t="s">
        <v>279</v>
      </c>
      <c r="B725" s="18" t="s">
        <v>295</v>
      </c>
      <c r="C725" s="18" t="s">
        <v>18</v>
      </c>
      <c r="D725" s="18" t="s">
        <v>13</v>
      </c>
      <c r="E725" s="18" t="s">
        <v>280</v>
      </c>
      <c r="F725" s="19">
        <v>23937</v>
      </c>
      <c r="G725" s="19">
        <v>23937</v>
      </c>
      <c r="H725" s="19">
        <v>0</v>
      </c>
      <c r="I725" s="19">
        <v>23937</v>
      </c>
      <c r="J725" s="19">
        <v>23937</v>
      </c>
      <c r="K725" s="19">
        <v>0</v>
      </c>
      <c r="L725" t="str">
        <f>VLOOKUP(E725,PFI!A:B,2,0)</f>
        <v>recherche</v>
      </c>
    </row>
    <row r="726" spans="1:12" hidden="1">
      <c r="A726" s="18" t="s">
        <v>126</v>
      </c>
      <c r="B726" s="18" t="s">
        <v>295</v>
      </c>
      <c r="C726" s="18" t="s">
        <v>18</v>
      </c>
      <c r="D726" s="18" t="s">
        <v>13</v>
      </c>
      <c r="E726" s="18" t="s">
        <v>127</v>
      </c>
      <c r="F726" s="19">
        <v>41966.45</v>
      </c>
      <c r="G726" s="19">
        <v>41966.45</v>
      </c>
      <c r="H726" s="19">
        <v>0</v>
      </c>
      <c r="I726" s="19">
        <v>41966.45</v>
      </c>
      <c r="J726" s="19">
        <v>41966.45</v>
      </c>
      <c r="K726" s="19">
        <v>0</v>
      </c>
      <c r="L726" t="str">
        <f>VLOOKUP(E726,PFI!A:B,2,0)</f>
        <v>recherche</v>
      </c>
    </row>
    <row r="727" spans="1:12" hidden="1">
      <c r="A727" s="18" t="s">
        <v>129</v>
      </c>
      <c r="B727" s="18" t="s">
        <v>295</v>
      </c>
      <c r="C727" s="18" t="s">
        <v>18</v>
      </c>
      <c r="D727" s="18" t="s">
        <v>22</v>
      </c>
      <c r="E727" s="18" t="s">
        <v>130</v>
      </c>
      <c r="F727" s="19">
        <v>34916</v>
      </c>
      <c r="G727" s="19">
        <v>34916</v>
      </c>
      <c r="H727" s="19">
        <v>0</v>
      </c>
      <c r="I727" s="19">
        <v>34916</v>
      </c>
      <c r="J727" s="19">
        <v>34916</v>
      </c>
      <c r="K727" s="19">
        <v>0</v>
      </c>
      <c r="L727" t="str">
        <f>VLOOKUP(E727,PFI!A:B,2,0)</f>
        <v>recherche</v>
      </c>
    </row>
    <row r="728" spans="1:12" hidden="1">
      <c r="A728" s="18" t="s">
        <v>129</v>
      </c>
      <c r="B728" s="18" t="s">
        <v>295</v>
      </c>
      <c r="C728" s="18" t="s">
        <v>18</v>
      </c>
      <c r="D728" s="18" t="s">
        <v>16</v>
      </c>
      <c r="E728" s="18" t="s">
        <v>131</v>
      </c>
      <c r="F728" s="19">
        <v>9877.2000000000007</v>
      </c>
      <c r="G728" s="19">
        <v>9877.2000000000007</v>
      </c>
      <c r="H728" s="19">
        <v>0</v>
      </c>
      <c r="I728" s="19">
        <v>9877.2000000000007</v>
      </c>
      <c r="J728" s="19">
        <v>9877.2000000000007</v>
      </c>
      <c r="K728" s="19">
        <v>0</v>
      </c>
      <c r="L728" t="str">
        <f>VLOOKUP(E728,PFI!A:B,2,0)</f>
        <v>recherche</v>
      </c>
    </row>
    <row r="729" spans="1:12" hidden="1">
      <c r="A729" s="18" t="s">
        <v>134</v>
      </c>
      <c r="B729" s="18" t="s">
        <v>295</v>
      </c>
      <c r="C729" s="18" t="s">
        <v>18</v>
      </c>
      <c r="D729" s="18" t="s">
        <v>22</v>
      </c>
      <c r="E729" s="18" t="s">
        <v>135</v>
      </c>
      <c r="F729" s="19">
        <v>17388</v>
      </c>
      <c r="G729" s="19">
        <v>17388</v>
      </c>
      <c r="H729" s="19">
        <v>0</v>
      </c>
      <c r="I729" s="19">
        <v>17388</v>
      </c>
      <c r="J729" s="19">
        <v>17388</v>
      </c>
      <c r="K729" s="19">
        <v>0</v>
      </c>
      <c r="L729" t="str">
        <f>VLOOKUP(E729,PFI!A:B,2,0)</f>
        <v>recherche</v>
      </c>
    </row>
    <row r="730" spans="1:12" hidden="1">
      <c r="A730" s="18" t="s">
        <v>136</v>
      </c>
      <c r="B730" s="18" t="s">
        <v>295</v>
      </c>
      <c r="C730" s="18" t="s">
        <v>18</v>
      </c>
      <c r="D730" s="18" t="s">
        <v>22</v>
      </c>
      <c r="E730" s="18" t="s">
        <v>365</v>
      </c>
      <c r="F730" s="19">
        <v>61567.32</v>
      </c>
      <c r="G730" s="19">
        <v>61567.32</v>
      </c>
      <c r="H730" s="19">
        <v>0</v>
      </c>
      <c r="I730" s="19">
        <v>61567.32</v>
      </c>
      <c r="J730" s="19">
        <v>61567.32</v>
      </c>
      <c r="K730" s="19">
        <v>0</v>
      </c>
      <c r="L730" t="str">
        <f>VLOOKUP(E730,PFI!A:B,2,0)</f>
        <v>recherche</v>
      </c>
    </row>
    <row r="731" spans="1:12" hidden="1">
      <c r="A731" s="18" t="s">
        <v>136</v>
      </c>
      <c r="B731" s="18" t="s">
        <v>295</v>
      </c>
      <c r="C731" s="18" t="s">
        <v>18</v>
      </c>
      <c r="D731" s="18" t="s">
        <v>16</v>
      </c>
      <c r="E731" s="18" t="s">
        <v>137</v>
      </c>
      <c r="F731" s="19">
        <v>35340.33</v>
      </c>
      <c r="G731" s="19">
        <v>35340.33</v>
      </c>
      <c r="H731" s="19">
        <v>0</v>
      </c>
      <c r="I731" s="19">
        <v>35340.33</v>
      </c>
      <c r="J731" s="19">
        <v>35340.33</v>
      </c>
      <c r="K731" s="19">
        <v>0</v>
      </c>
      <c r="L731" t="str">
        <f>VLOOKUP(E731,PFI!A:B,2,0)</f>
        <v>recherche</v>
      </c>
    </row>
    <row r="732" spans="1:12" hidden="1">
      <c r="A732" s="18" t="s">
        <v>136</v>
      </c>
      <c r="B732" s="18" t="s">
        <v>295</v>
      </c>
      <c r="C732" s="18" t="s">
        <v>18</v>
      </c>
      <c r="D732" s="18" t="s">
        <v>16</v>
      </c>
      <c r="E732" s="18" t="s">
        <v>138</v>
      </c>
      <c r="F732" s="19">
        <v>89899</v>
      </c>
      <c r="G732" s="19">
        <v>89899</v>
      </c>
      <c r="H732" s="19">
        <v>0</v>
      </c>
      <c r="I732" s="19">
        <v>89899</v>
      </c>
      <c r="J732" s="19">
        <v>89899</v>
      </c>
      <c r="K732" s="19">
        <v>0</v>
      </c>
      <c r="L732" t="str">
        <f>VLOOKUP(E732,PFI!A:B,2,0)</f>
        <v>recherche</v>
      </c>
    </row>
    <row r="733" spans="1:12" hidden="1">
      <c r="A733" s="18" t="s">
        <v>136</v>
      </c>
      <c r="B733" s="18" t="s">
        <v>295</v>
      </c>
      <c r="C733" s="18" t="s">
        <v>18</v>
      </c>
      <c r="D733" s="18" t="s">
        <v>16</v>
      </c>
      <c r="E733" s="18" t="s">
        <v>320</v>
      </c>
      <c r="F733" s="19">
        <v>65000</v>
      </c>
      <c r="G733" s="19">
        <v>65000</v>
      </c>
      <c r="H733" s="19">
        <v>0</v>
      </c>
      <c r="I733" s="19">
        <v>65000</v>
      </c>
      <c r="J733" s="19">
        <v>65000</v>
      </c>
      <c r="K733" s="19">
        <v>0</v>
      </c>
      <c r="L733" t="str">
        <f>VLOOKUP(E733,PFI!A:B,2,0)</f>
        <v>recherche</v>
      </c>
    </row>
    <row r="734" spans="1:12" hidden="1">
      <c r="A734" s="18" t="s">
        <v>21</v>
      </c>
      <c r="B734" s="18" t="s">
        <v>295</v>
      </c>
      <c r="C734" s="18" t="s">
        <v>18</v>
      </c>
      <c r="D734" s="18" t="s">
        <v>22</v>
      </c>
      <c r="E734" s="18" t="s">
        <v>360</v>
      </c>
      <c r="F734" s="19">
        <v>90000</v>
      </c>
      <c r="G734" s="19">
        <v>90000</v>
      </c>
      <c r="H734" s="19">
        <v>0</v>
      </c>
      <c r="I734" s="19">
        <v>90000</v>
      </c>
      <c r="J734" s="19">
        <v>90000</v>
      </c>
      <c r="K734" s="19">
        <v>0</v>
      </c>
      <c r="L734" t="str">
        <f>VLOOKUP(E734,PFI!A:B,2,0)</f>
        <v>recherche</v>
      </c>
    </row>
    <row r="735" spans="1:12" hidden="1">
      <c r="A735" s="18" t="s">
        <v>21</v>
      </c>
      <c r="B735" s="18" t="s">
        <v>295</v>
      </c>
      <c r="C735" s="18" t="s">
        <v>18</v>
      </c>
      <c r="D735" s="18" t="s">
        <v>16</v>
      </c>
      <c r="E735" s="18" t="s">
        <v>139</v>
      </c>
      <c r="F735" s="19">
        <v>7463</v>
      </c>
      <c r="G735" s="19">
        <v>7463</v>
      </c>
      <c r="H735" s="19">
        <v>0</v>
      </c>
      <c r="I735" s="19">
        <v>7463</v>
      </c>
      <c r="J735" s="19">
        <v>7463</v>
      </c>
      <c r="K735" s="19">
        <v>0</v>
      </c>
      <c r="L735" t="str">
        <f>VLOOKUP(E735,PFI!A:B,2,0)</f>
        <v>recherche</v>
      </c>
    </row>
    <row r="736" spans="1:12" hidden="1">
      <c r="A736" s="18" t="s">
        <v>140</v>
      </c>
      <c r="B736" s="18" t="s">
        <v>295</v>
      </c>
      <c r="C736" s="18" t="s">
        <v>18</v>
      </c>
      <c r="D736" s="18" t="s">
        <v>13</v>
      </c>
      <c r="E736" s="18" t="s">
        <v>297</v>
      </c>
      <c r="F736" s="19">
        <v>4067</v>
      </c>
      <c r="G736" s="19">
        <v>4067</v>
      </c>
      <c r="H736" s="19">
        <v>0</v>
      </c>
      <c r="I736" s="19">
        <v>4067</v>
      </c>
      <c r="J736" s="19">
        <v>4067</v>
      </c>
      <c r="K736" s="19">
        <v>0</v>
      </c>
      <c r="L736" t="str">
        <f>VLOOKUP(E736,PFI!A:B,2,0)</f>
        <v>recherche</v>
      </c>
    </row>
    <row r="737" spans="1:12" hidden="1">
      <c r="A737" s="18" t="s">
        <v>140</v>
      </c>
      <c r="B737" s="18" t="s">
        <v>295</v>
      </c>
      <c r="C737" s="18" t="s">
        <v>18</v>
      </c>
      <c r="D737" s="18" t="s">
        <v>13</v>
      </c>
      <c r="E737" s="18" t="s">
        <v>281</v>
      </c>
      <c r="F737" s="19">
        <v>38600</v>
      </c>
      <c r="G737" s="19">
        <v>38600</v>
      </c>
      <c r="H737" s="19">
        <v>0</v>
      </c>
      <c r="I737" s="19">
        <v>38600</v>
      </c>
      <c r="J737" s="19">
        <v>38600</v>
      </c>
      <c r="K737" s="19">
        <v>0</v>
      </c>
      <c r="L737" t="str">
        <f>VLOOKUP(E737,PFI!A:B,2,0)</f>
        <v>recherche</v>
      </c>
    </row>
    <row r="738" spans="1:12" hidden="1">
      <c r="A738" s="18" t="s">
        <v>24</v>
      </c>
      <c r="B738" s="18" t="s">
        <v>295</v>
      </c>
      <c r="C738" s="18" t="s">
        <v>18</v>
      </c>
      <c r="D738" s="18" t="s">
        <v>16</v>
      </c>
      <c r="E738" s="18" t="s">
        <v>737</v>
      </c>
      <c r="F738" s="19">
        <v>35000</v>
      </c>
      <c r="G738" s="19">
        <v>35000</v>
      </c>
      <c r="H738" s="19">
        <v>0</v>
      </c>
      <c r="I738" s="19">
        <v>35000</v>
      </c>
      <c r="J738" s="19">
        <v>35000</v>
      </c>
      <c r="K738" s="19">
        <v>0</v>
      </c>
      <c r="L738" t="str">
        <f>VLOOKUP(E738,PFI!A:B,2,0)</f>
        <v>recherche</v>
      </c>
    </row>
    <row r="739" spans="1:12" hidden="1">
      <c r="A739" s="18" t="s">
        <v>24</v>
      </c>
      <c r="B739" s="18" t="s">
        <v>295</v>
      </c>
      <c r="C739" s="18" t="s">
        <v>18</v>
      </c>
      <c r="D739" s="18" t="s">
        <v>13</v>
      </c>
      <c r="E739" s="18" t="s">
        <v>919</v>
      </c>
      <c r="F739" s="19">
        <v>2160</v>
      </c>
      <c r="G739" s="19">
        <v>2160</v>
      </c>
      <c r="H739" s="19">
        <v>0</v>
      </c>
      <c r="I739" s="19">
        <v>2160</v>
      </c>
      <c r="J739" s="19">
        <v>2160</v>
      </c>
      <c r="K739" s="19">
        <v>0</v>
      </c>
      <c r="L739" t="str">
        <f>VLOOKUP(E739,PFI!A:B,2,0)</f>
        <v>recherche</v>
      </c>
    </row>
    <row r="740" spans="1:12" hidden="1">
      <c r="A740" s="18" t="s">
        <v>141</v>
      </c>
      <c r="B740" s="18" t="s">
        <v>295</v>
      </c>
      <c r="C740" s="18" t="s">
        <v>18</v>
      </c>
      <c r="D740" s="18" t="s">
        <v>59</v>
      </c>
      <c r="E740" s="18" t="s">
        <v>738</v>
      </c>
      <c r="F740" s="19">
        <v>44000</v>
      </c>
      <c r="G740" s="19">
        <v>44000</v>
      </c>
      <c r="H740" s="19">
        <v>0</v>
      </c>
      <c r="I740" s="19">
        <v>44000</v>
      </c>
      <c r="J740" s="19">
        <v>44000</v>
      </c>
      <c r="K740" s="19">
        <v>0</v>
      </c>
      <c r="L740" t="str">
        <f>VLOOKUP(E740,PFI!A:B,2,0)</f>
        <v>recherche</v>
      </c>
    </row>
    <row r="741" spans="1:12" hidden="1">
      <c r="A741" s="18" t="s">
        <v>141</v>
      </c>
      <c r="B741" s="18" t="s">
        <v>295</v>
      </c>
      <c r="C741" s="18" t="s">
        <v>18</v>
      </c>
      <c r="D741" s="18" t="s">
        <v>15</v>
      </c>
      <c r="E741" s="18" t="s">
        <v>142</v>
      </c>
      <c r="F741" s="19">
        <v>3638.2</v>
      </c>
      <c r="G741" s="19">
        <v>3638.2</v>
      </c>
      <c r="H741" s="19">
        <v>0</v>
      </c>
      <c r="I741" s="19">
        <v>3638.2</v>
      </c>
      <c r="J741" s="19">
        <v>3638.2</v>
      </c>
      <c r="K741" s="19">
        <v>0</v>
      </c>
      <c r="L741" t="str">
        <f>VLOOKUP(E741,PFI!A:B,2,0)</f>
        <v>recherche</v>
      </c>
    </row>
    <row r="742" spans="1:12" hidden="1">
      <c r="A742" s="18" t="s">
        <v>26</v>
      </c>
      <c r="B742" s="18" t="s">
        <v>295</v>
      </c>
      <c r="C742" s="18" t="s">
        <v>18</v>
      </c>
      <c r="D742" s="18" t="s">
        <v>31</v>
      </c>
      <c r="E742" s="18" t="s">
        <v>145</v>
      </c>
      <c r="F742" s="19">
        <v>10000</v>
      </c>
      <c r="G742" s="19">
        <v>10000</v>
      </c>
      <c r="H742" s="19">
        <v>0</v>
      </c>
      <c r="I742" s="19">
        <v>10000</v>
      </c>
      <c r="J742" s="19">
        <v>10000</v>
      </c>
      <c r="K742" s="19">
        <v>0</v>
      </c>
      <c r="L742" t="str">
        <f>VLOOKUP(E742,PFI!A:B,2,0)</f>
        <v>recherche</v>
      </c>
    </row>
    <row r="743" spans="1:12" hidden="1">
      <c r="A743" s="18" t="s">
        <v>26</v>
      </c>
      <c r="B743" s="18" t="s">
        <v>295</v>
      </c>
      <c r="C743" s="18" t="s">
        <v>18</v>
      </c>
      <c r="D743" s="18" t="s">
        <v>31</v>
      </c>
      <c r="E743" s="18" t="s">
        <v>160</v>
      </c>
      <c r="F743" s="19">
        <v>3102.5</v>
      </c>
      <c r="G743" s="19">
        <v>3102.5</v>
      </c>
      <c r="H743" s="19">
        <v>0</v>
      </c>
      <c r="I743" s="19">
        <v>3102.5</v>
      </c>
      <c r="J743" s="19">
        <v>3102.5</v>
      </c>
      <c r="K743" s="19">
        <v>0</v>
      </c>
      <c r="L743" t="str">
        <f>VLOOKUP(E743,PFI!A:B,2,0)</f>
        <v>recherche</v>
      </c>
    </row>
    <row r="744" spans="1:12" hidden="1">
      <c r="A744" s="18" t="s">
        <v>26</v>
      </c>
      <c r="B744" s="18" t="s">
        <v>295</v>
      </c>
      <c r="C744" s="18" t="s">
        <v>18</v>
      </c>
      <c r="D744" s="18" t="s">
        <v>27</v>
      </c>
      <c r="E744" s="18" t="s">
        <v>116</v>
      </c>
      <c r="F744" s="19">
        <v>6459.84</v>
      </c>
      <c r="G744" s="19">
        <v>6459.84</v>
      </c>
      <c r="H744" s="19">
        <v>0</v>
      </c>
      <c r="I744" s="19">
        <v>6459.84</v>
      </c>
      <c r="J744" s="19">
        <v>6459.84</v>
      </c>
      <c r="K744" s="19">
        <v>0</v>
      </c>
      <c r="L744" t="str">
        <f>VLOOKUP(E744,PFI!A:B,2,0)</f>
        <v>recherche</v>
      </c>
    </row>
    <row r="745" spans="1:12" hidden="1">
      <c r="A745" s="18" t="s">
        <v>26</v>
      </c>
      <c r="B745" s="18" t="s">
        <v>295</v>
      </c>
      <c r="C745" s="18" t="s">
        <v>18</v>
      </c>
      <c r="D745" s="18" t="s">
        <v>27</v>
      </c>
      <c r="E745" s="18" t="s">
        <v>149</v>
      </c>
      <c r="F745" s="19">
        <v>51820</v>
      </c>
      <c r="G745" s="19">
        <v>51820</v>
      </c>
      <c r="H745" s="19">
        <v>0</v>
      </c>
      <c r="I745" s="19">
        <v>51820</v>
      </c>
      <c r="J745" s="19">
        <v>51820</v>
      </c>
      <c r="K745" s="19">
        <v>0</v>
      </c>
      <c r="L745" t="str">
        <f>VLOOKUP(E745,PFI!A:B,2,0)</f>
        <v>recherche</v>
      </c>
    </row>
    <row r="746" spans="1:12" hidden="1">
      <c r="A746" s="18" t="s">
        <v>26</v>
      </c>
      <c r="B746" s="18" t="s">
        <v>295</v>
      </c>
      <c r="C746" s="18" t="s">
        <v>18</v>
      </c>
      <c r="D746" s="18" t="s">
        <v>27</v>
      </c>
      <c r="E746" s="18" t="s">
        <v>150</v>
      </c>
      <c r="F746" s="19">
        <v>43265</v>
      </c>
      <c r="G746" s="19">
        <v>43265</v>
      </c>
      <c r="H746" s="19">
        <v>0</v>
      </c>
      <c r="I746" s="19">
        <v>43265</v>
      </c>
      <c r="J746" s="19">
        <v>43265</v>
      </c>
      <c r="K746" s="19">
        <v>0</v>
      </c>
      <c r="L746" t="str">
        <f>VLOOKUP(E746,PFI!A:B,2,0)</f>
        <v>recherche</v>
      </c>
    </row>
    <row r="747" spans="1:12" hidden="1">
      <c r="A747" s="18" t="s">
        <v>26</v>
      </c>
      <c r="B747" s="18" t="s">
        <v>295</v>
      </c>
      <c r="C747" s="18" t="s">
        <v>18</v>
      </c>
      <c r="D747" s="18" t="s">
        <v>27</v>
      </c>
      <c r="E747" s="18" t="s">
        <v>151</v>
      </c>
      <c r="F747" s="19">
        <v>56676</v>
      </c>
      <c r="G747" s="19">
        <v>56676</v>
      </c>
      <c r="H747" s="19">
        <v>0</v>
      </c>
      <c r="I747" s="19">
        <v>56676</v>
      </c>
      <c r="J747" s="19">
        <v>56676</v>
      </c>
      <c r="K747" s="19">
        <v>0</v>
      </c>
      <c r="L747" t="str">
        <f>VLOOKUP(E747,PFI!A:B,2,0)</f>
        <v>recherche</v>
      </c>
    </row>
    <row r="748" spans="1:12" hidden="1">
      <c r="A748" s="18" t="s">
        <v>26</v>
      </c>
      <c r="B748" s="18" t="s">
        <v>295</v>
      </c>
      <c r="C748" s="18" t="s">
        <v>18</v>
      </c>
      <c r="D748" s="18" t="s">
        <v>27</v>
      </c>
      <c r="E748" s="18" t="s">
        <v>152</v>
      </c>
      <c r="F748" s="19">
        <v>52557</v>
      </c>
      <c r="G748" s="19">
        <v>52557</v>
      </c>
      <c r="H748" s="19">
        <v>0</v>
      </c>
      <c r="I748" s="19">
        <v>52557</v>
      </c>
      <c r="J748" s="19">
        <v>52557</v>
      </c>
      <c r="K748" s="19">
        <v>0</v>
      </c>
      <c r="L748" t="str">
        <f>VLOOKUP(E748,PFI!A:B,2,0)</f>
        <v>recherche</v>
      </c>
    </row>
    <row r="749" spans="1:12" hidden="1">
      <c r="A749" s="18" t="s">
        <v>26</v>
      </c>
      <c r="B749" s="18" t="s">
        <v>295</v>
      </c>
      <c r="C749" s="18" t="s">
        <v>18</v>
      </c>
      <c r="D749" s="18" t="s">
        <v>27</v>
      </c>
      <c r="E749" s="18" t="s">
        <v>154</v>
      </c>
      <c r="F749" s="19">
        <v>82176.960000000006</v>
      </c>
      <c r="G749" s="19">
        <v>82176.960000000006</v>
      </c>
      <c r="H749" s="19">
        <v>0</v>
      </c>
      <c r="I749" s="19">
        <v>82176.960000000006</v>
      </c>
      <c r="J749" s="19">
        <v>82176.960000000006</v>
      </c>
      <c r="K749" s="19">
        <v>0</v>
      </c>
      <c r="L749" t="str">
        <f>VLOOKUP(E749,PFI!A:B,2,0)</f>
        <v>recherche</v>
      </c>
    </row>
    <row r="750" spans="1:12" hidden="1">
      <c r="A750" s="18" t="s">
        <v>26</v>
      </c>
      <c r="B750" s="18" t="s">
        <v>295</v>
      </c>
      <c r="C750" s="18" t="s">
        <v>18</v>
      </c>
      <c r="D750" s="18" t="s">
        <v>27</v>
      </c>
      <c r="E750" s="18" t="s">
        <v>155</v>
      </c>
      <c r="F750" s="19">
        <v>32138.2</v>
      </c>
      <c r="G750" s="19">
        <v>32138.2</v>
      </c>
      <c r="H750" s="19">
        <v>0</v>
      </c>
      <c r="I750" s="19">
        <v>32138.2</v>
      </c>
      <c r="J750" s="19">
        <v>32138.2</v>
      </c>
      <c r="K750" s="19">
        <v>0</v>
      </c>
      <c r="L750" t="str">
        <f>VLOOKUP(E750,PFI!A:B,2,0)</f>
        <v>recherche</v>
      </c>
    </row>
    <row r="751" spans="1:12" hidden="1">
      <c r="A751" s="18" t="s">
        <v>26</v>
      </c>
      <c r="B751" s="18" t="s">
        <v>295</v>
      </c>
      <c r="C751" s="18" t="s">
        <v>18</v>
      </c>
      <c r="D751" s="18" t="s">
        <v>27</v>
      </c>
      <c r="E751" s="18" t="s">
        <v>156</v>
      </c>
      <c r="F751" s="19">
        <v>34307.47</v>
      </c>
      <c r="G751" s="19">
        <v>34307.47</v>
      </c>
      <c r="H751" s="19">
        <v>0</v>
      </c>
      <c r="I751" s="19">
        <v>34307.47</v>
      </c>
      <c r="J751" s="19">
        <v>34307.47</v>
      </c>
      <c r="K751" s="19">
        <v>0</v>
      </c>
      <c r="L751" t="str">
        <f>VLOOKUP(E751,PFI!A:B,2,0)</f>
        <v>recherche</v>
      </c>
    </row>
    <row r="752" spans="1:12" hidden="1">
      <c r="A752" s="18" t="s">
        <v>26</v>
      </c>
      <c r="B752" s="18" t="s">
        <v>295</v>
      </c>
      <c r="C752" s="18" t="s">
        <v>18</v>
      </c>
      <c r="D752" s="18" t="s">
        <v>27</v>
      </c>
      <c r="E752" s="18" t="s">
        <v>157</v>
      </c>
      <c r="F752" s="19">
        <v>32846</v>
      </c>
      <c r="G752" s="19">
        <v>32846</v>
      </c>
      <c r="H752" s="19">
        <v>0</v>
      </c>
      <c r="I752" s="19">
        <v>32846</v>
      </c>
      <c r="J752" s="19">
        <v>32846</v>
      </c>
      <c r="K752" s="19">
        <v>0</v>
      </c>
      <c r="L752" t="str">
        <f>VLOOKUP(E752,PFI!A:B,2,0)</f>
        <v>recherche</v>
      </c>
    </row>
    <row r="753" spans="1:12" hidden="1">
      <c r="A753" s="18" t="s">
        <v>26</v>
      </c>
      <c r="B753" s="18" t="s">
        <v>295</v>
      </c>
      <c r="C753" s="18" t="s">
        <v>18</v>
      </c>
      <c r="D753" s="18" t="s">
        <v>27</v>
      </c>
      <c r="E753" s="18" t="s">
        <v>160</v>
      </c>
      <c r="F753" s="19">
        <v>25626</v>
      </c>
      <c r="G753" s="19">
        <v>25626</v>
      </c>
      <c r="H753" s="19">
        <v>0</v>
      </c>
      <c r="I753" s="19">
        <v>25626</v>
      </c>
      <c r="J753" s="19">
        <v>25626</v>
      </c>
      <c r="K753" s="19">
        <v>0</v>
      </c>
      <c r="L753" t="str">
        <f>VLOOKUP(E753,PFI!A:B,2,0)</f>
        <v>recherche</v>
      </c>
    </row>
    <row r="754" spans="1:12" hidden="1">
      <c r="A754" s="18" t="s">
        <v>26</v>
      </c>
      <c r="B754" s="18" t="s">
        <v>295</v>
      </c>
      <c r="C754" s="18" t="s">
        <v>18</v>
      </c>
      <c r="D754" s="18" t="s">
        <v>27</v>
      </c>
      <c r="E754" s="18" t="s">
        <v>315</v>
      </c>
      <c r="F754" s="19">
        <v>41250</v>
      </c>
      <c r="G754" s="19">
        <v>41250</v>
      </c>
      <c r="H754" s="19">
        <v>0</v>
      </c>
      <c r="I754" s="19">
        <v>41250</v>
      </c>
      <c r="J754" s="19">
        <v>41250</v>
      </c>
      <c r="K754" s="19">
        <v>0</v>
      </c>
      <c r="L754" t="str">
        <f>VLOOKUP(E754,PFI!A:B,2,0)</f>
        <v>recherche</v>
      </c>
    </row>
    <row r="755" spans="1:12" hidden="1">
      <c r="A755" s="18" t="s">
        <v>26</v>
      </c>
      <c r="B755" s="18" t="s">
        <v>295</v>
      </c>
      <c r="C755" s="18" t="s">
        <v>18</v>
      </c>
      <c r="D755" s="18" t="s">
        <v>27</v>
      </c>
      <c r="E755" s="18" t="s">
        <v>159</v>
      </c>
      <c r="F755" s="19">
        <v>6914.22</v>
      </c>
      <c r="G755" s="19">
        <v>6914.22</v>
      </c>
      <c r="H755" s="19">
        <v>0</v>
      </c>
      <c r="I755" s="19">
        <v>6914.22</v>
      </c>
      <c r="J755" s="19">
        <v>6914.22</v>
      </c>
      <c r="K755" s="19">
        <v>0</v>
      </c>
      <c r="L755" t="str">
        <f>VLOOKUP(E755,PFI!A:B,2,0)</f>
        <v>recherche</v>
      </c>
    </row>
    <row r="756" spans="1:12" hidden="1">
      <c r="A756" s="18" t="s">
        <v>26</v>
      </c>
      <c r="B756" s="18" t="s">
        <v>295</v>
      </c>
      <c r="C756" s="18" t="s">
        <v>18</v>
      </c>
      <c r="D756" s="18" t="s">
        <v>27</v>
      </c>
      <c r="E756" s="18" t="s">
        <v>739</v>
      </c>
      <c r="F756" s="19">
        <v>35217</v>
      </c>
      <c r="G756" s="19">
        <v>35217</v>
      </c>
      <c r="H756" s="19">
        <v>0</v>
      </c>
      <c r="I756" s="19">
        <v>35217</v>
      </c>
      <c r="J756" s="19">
        <v>35217</v>
      </c>
      <c r="K756" s="19">
        <v>0</v>
      </c>
      <c r="L756" t="str">
        <f>VLOOKUP(E756,PFI!A:B,2,0)</f>
        <v>recherche</v>
      </c>
    </row>
    <row r="757" spans="1:12" hidden="1">
      <c r="A757" s="18" t="s">
        <v>26</v>
      </c>
      <c r="B757" s="18" t="s">
        <v>295</v>
      </c>
      <c r="C757" s="18" t="s">
        <v>18</v>
      </c>
      <c r="D757" s="18" t="s">
        <v>27</v>
      </c>
      <c r="E757" s="18" t="s">
        <v>920</v>
      </c>
      <c r="F757" s="19">
        <v>46780</v>
      </c>
      <c r="G757" s="19">
        <v>46780</v>
      </c>
      <c r="H757" s="19">
        <v>0</v>
      </c>
      <c r="I757" s="19">
        <v>46780</v>
      </c>
      <c r="J757" s="19">
        <v>46780</v>
      </c>
      <c r="K757" s="19">
        <v>0</v>
      </c>
      <c r="L757" t="str">
        <f>VLOOKUP(E757,PFI!A:B,2,0)</f>
        <v>recherche</v>
      </c>
    </row>
    <row r="758" spans="1:12" hidden="1">
      <c r="A758" s="18" t="s">
        <v>26</v>
      </c>
      <c r="B758" s="18" t="s">
        <v>295</v>
      </c>
      <c r="C758" s="18" t="s">
        <v>18</v>
      </c>
      <c r="D758" s="18" t="s">
        <v>22</v>
      </c>
      <c r="E758" s="18" t="s">
        <v>144</v>
      </c>
      <c r="F758" s="19">
        <v>5223</v>
      </c>
      <c r="G758" s="19">
        <v>5223</v>
      </c>
      <c r="H758" s="19">
        <v>0</v>
      </c>
      <c r="I758" s="19">
        <v>5223</v>
      </c>
      <c r="J758" s="19">
        <v>5223</v>
      </c>
      <c r="K758" s="19">
        <v>0</v>
      </c>
      <c r="L758" t="str">
        <f>VLOOKUP(E758,PFI!A:B,2,0)</f>
        <v>recherche</v>
      </c>
    </row>
    <row r="759" spans="1:12" hidden="1">
      <c r="A759" s="18" t="s">
        <v>26</v>
      </c>
      <c r="B759" s="18" t="s">
        <v>295</v>
      </c>
      <c r="C759" s="18" t="s">
        <v>18</v>
      </c>
      <c r="D759" s="18" t="s">
        <v>16</v>
      </c>
      <c r="E759" s="18" t="s">
        <v>362</v>
      </c>
      <c r="F759" s="19">
        <v>14454</v>
      </c>
      <c r="G759" s="19">
        <v>14454</v>
      </c>
      <c r="H759" s="19">
        <v>0</v>
      </c>
      <c r="I759" s="19">
        <v>14454</v>
      </c>
      <c r="J759" s="19">
        <v>14454</v>
      </c>
      <c r="K759" s="19">
        <v>0</v>
      </c>
      <c r="L759" t="str">
        <f>VLOOKUP(E759,PFI!A:B,2,0)</f>
        <v>recherche</v>
      </c>
    </row>
    <row r="760" spans="1:12" hidden="1">
      <c r="A760" s="18" t="s">
        <v>26</v>
      </c>
      <c r="B760" s="18" t="s">
        <v>295</v>
      </c>
      <c r="C760" s="18" t="s">
        <v>18</v>
      </c>
      <c r="D760" s="18" t="s">
        <v>16</v>
      </c>
      <c r="E760" s="18" t="s">
        <v>776</v>
      </c>
      <c r="F760" s="19">
        <v>46000</v>
      </c>
      <c r="G760" s="19">
        <v>46000</v>
      </c>
      <c r="H760" s="19">
        <v>0</v>
      </c>
      <c r="I760" s="19">
        <v>46000</v>
      </c>
      <c r="J760" s="19">
        <v>46000</v>
      </c>
      <c r="K760" s="19">
        <v>0</v>
      </c>
      <c r="L760" t="str">
        <f>VLOOKUP(E760,PFI!A:B,2,0)</f>
        <v>recherche</v>
      </c>
    </row>
    <row r="761" spans="1:12" hidden="1">
      <c r="A761" s="18" t="s">
        <v>26</v>
      </c>
      <c r="B761" s="18" t="s">
        <v>295</v>
      </c>
      <c r="C761" s="18" t="s">
        <v>18</v>
      </c>
      <c r="D761" s="18" t="s">
        <v>16</v>
      </c>
      <c r="E761" s="18" t="s">
        <v>741</v>
      </c>
      <c r="F761" s="19">
        <v>1042.8399999999999</v>
      </c>
      <c r="G761" s="19">
        <v>1042.8399999999999</v>
      </c>
      <c r="H761" s="19">
        <v>0</v>
      </c>
      <c r="I761" s="19">
        <v>1042.8399999999999</v>
      </c>
      <c r="J761" s="19">
        <v>1042.8399999999999</v>
      </c>
      <c r="K761" s="19">
        <v>0</v>
      </c>
      <c r="L761" t="str">
        <f>VLOOKUP(E761,PFI!A:B,2,0)</f>
        <v>recherche</v>
      </c>
    </row>
    <row r="762" spans="1:12" hidden="1">
      <c r="A762" s="18" t="s">
        <v>113</v>
      </c>
      <c r="B762" s="18" t="s">
        <v>295</v>
      </c>
      <c r="C762" s="18" t="s">
        <v>18</v>
      </c>
      <c r="D762" s="18" t="s">
        <v>59</v>
      </c>
      <c r="E762" s="18" t="s">
        <v>353</v>
      </c>
      <c r="F762" s="19">
        <v>28674.99</v>
      </c>
      <c r="G762" s="19">
        <v>28674.99</v>
      </c>
      <c r="H762" s="19">
        <v>0</v>
      </c>
      <c r="I762" s="19">
        <v>28674.99</v>
      </c>
      <c r="J762" s="19">
        <v>28674.99</v>
      </c>
      <c r="K762" s="19">
        <v>0</v>
      </c>
      <c r="L762" t="str">
        <f>VLOOKUP(E762,PFI!A:B,2,0)</f>
        <v>recherche</v>
      </c>
    </row>
    <row r="763" spans="1:12" hidden="1">
      <c r="A763" s="18" t="s">
        <v>113</v>
      </c>
      <c r="B763" s="18" t="s">
        <v>295</v>
      </c>
      <c r="C763" s="18" t="s">
        <v>18</v>
      </c>
      <c r="D763" s="18" t="s">
        <v>31</v>
      </c>
      <c r="E763" s="18" t="s">
        <v>161</v>
      </c>
      <c r="F763" s="19">
        <v>95139.02</v>
      </c>
      <c r="G763" s="19">
        <v>95139.02</v>
      </c>
      <c r="H763" s="19">
        <v>0</v>
      </c>
      <c r="I763" s="19">
        <v>95139.02</v>
      </c>
      <c r="J763" s="19">
        <v>95139.02</v>
      </c>
      <c r="K763" s="19">
        <v>0</v>
      </c>
      <c r="L763" t="str">
        <f>VLOOKUP(E763,PFI!A:B,2,0)</f>
        <v>recherche</v>
      </c>
    </row>
    <row r="764" spans="1:12" hidden="1">
      <c r="A764" s="18" t="s">
        <v>113</v>
      </c>
      <c r="B764" s="18" t="s">
        <v>295</v>
      </c>
      <c r="C764" s="18" t="s">
        <v>18</v>
      </c>
      <c r="D764" s="18" t="s">
        <v>31</v>
      </c>
      <c r="E764" s="18" t="s">
        <v>162</v>
      </c>
      <c r="F764" s="19">
        <v>118600</v>
      </c>
      <c r="G764" s="19">
        <v>118600</v>
      </c>
      <c r="H764" s="19">
        <v>0</v>
      </c>
      <c r="I764" s="19">
        <v>118600</v>
      </c>
      <c r="J764" s="19">
        <v>118600</v>
      </c>
      <c r="K764" s="19">
        <v>0</v>
      </c>
      <c r="L764" t="str">
        <f>VLOOKUP(E764,PFI!A:B,2,0)</f>
        <v>recherche</v>
      </c>
    </row>
    <row r="765" spans="1:12" hidden="1">
      <c r="A765" s="18" t="s">
        <v>113</v>
      </c>
      <c r="B765" s="18" t="s">
        <v>295</v>
      </c>
      <c r="C765" s="18" t="s">
        <v>18</v>
      </c>
      <c r="D765" s="18" t="s">
        <v>31</v>
      </c>
      <c r="E765" s="18" t="s">
        <v>163</v>
      </c>
      <c r="F765" s="19">
        <v>120000</v>
      </c>
      <c r="G765" s="19">
        <v>120000</v>
      </c>
      <c r="H765" s="19">
        <v>0</v>
      </c>
      <c r="I765" s="19">
        <v>120000</v>
      </c>
      <c r="J765" s="19">
        <v>120000</v>
      </c>
      <c r="K765" s="19">
        <v>0</v>
      </c>
      <c r="L765" t="str">
        <f>VLOOKUP(E765,PFI!A:B,2,0)</f>
        <v>recherche</v>
      </c>
    </row>
    <row r="766" spans="1:12" hidden="1">
      <c r="A766" s="18" t="s">
        <v>113</v>
      </c>
      <c r="B766" s="18" t="s">
        <v>295</v>
      </c>
      <c r="C766" s="18" t="s">
        <v>18</v>
      </c>
      <c r="D766" s="18" t="s">
        <v>15</v>
      </c>
      <c r="E766" s="18" t="s">
        <v>115</v>
      </c>
      <c r="F766" s="19">
        <v>31325.14</v>
      </c>
      <c r="G766" s="19">
        <v>31325.14</v>
      </c>
      <c r="H766" s="19">
        <v>0</v>
      </c>
      <c r="I766" s="19">
        <v>31325.14</v>
      </c>
      <c r="J766" s="19">
        <v>31325.14</v>
      </c>
      <c r="K766" s="19">
        <v>0</v>
      </c>
      <c r="L766" t="str">
        <f>VLOOKUP(E766,PFI!A:B,2,0)</f>
        <v>recherche</v>
      </c>
    </row>
    <row r="767" spans="1:12" hidden="1">
      <c r="A767" s="18" t="s">
        <v>113</v>
      </c>
      <c r="B767" s="18" t="s">
        <v>295</v>
      </c>
      <c r="C767" s="18" t="s">
        <v>18</v>
      </c>
      <c r="D767" s="18" t="s">
        <v>15</v>
      </c>
      <c r="E767" s="18" t="s">
        <v>742</v>
      </c>
      <c r="F767" s="19">
        <v>70957.440000000002</v>
      </c>
      <c r="G767" s="19">
        <v>70957.440000000002</v>
      </c>
      <c r="H767" s="19">
        <v>0</v>
      </c>
      <c r="I767" s="19">
        <v>70957.440000000002</v>
      </c>
      <c r="J767" s="19">
        <v>70957.440000000002</v>
      </c>
      <c r="K767" s="19">
        <v>0</v>
      </c>
      <c r="L767" t="str">
        <f>VLOOKUP(E767,PFI!A:B,2,0)</f>
        <v>recherche</v>
      </c>
    </row>
    <row r="768" spans="1:12" hidden="1">
      <c r="A768" s="18" t="s">
        <v>113</v>
      </c>
      <c r="B768" s="18" t="s">
        <v>295</v>
      </c>
      <c r="C768" s="18" t="s">
        <v>18</v>
      </c>
      <c r="D768" s="18" t="s">
        <v>15</v>
      </c>
      <c r="E768" s="18" t="s">
        <v>168</v>
      </c>
      <c r="F768" s="19">
        <v>197711.6</v>
      </c>
      <c r="G768" s="19">
        <v>197711.6</v>
      </c>
      <c r="H768" s="19">
        <v>0</v>
      </c>
      <c r="I768" s="19">
        <v>197711.6</v>
      </c>
      <c r="J768" s="19">
        <v>197711.6</v>
      </c>
      <c r="K768" s="19">
        <v>0</v>
      </c>
      <c r="L768" t="str">
        <f>VLOOKUP(E768,PFI!A:B,2,0)</f>
        <v>recherche</v>
      </c>
    </row>
    <row r="769" spans="1:12" hidden="1">
      <c r="A769" s="18" t="s">
        <v>113</v>
      </c>
      <c r="B769" s="18" t="s">
        <v>295</v>
      </c>
      <c r="C769" s="18" t="s">
        <v>18</v>
      </c>
      <c r="D769" s="18" t="s">
        <v>15</v>
      </c>
      <c r="E769" s="18" t="s">
        <v>777</v>
      </c>
      <c r="F769" s="19">
        <v>50000</v>
      </c>
      <c r="G769" s="19">
        <v>50000</v>
      </c>
      <c r="H769" s="19">
        <v>0</v>
      </c>
      <c r="I769" s="19">
        <v>50000</v>
      </c>
      <c r="J769" s="19">
        <v>50000</v>
      </c>
      <c r="K769" s="19">
        <v>0</v>
      </c>
      <c r="L769" t="str">
        <f>VLOOKUP(E769,PFI!A:B,2,0)</f>
        <v>recherche</v>
      </c>
    </row>
    <row r="770" spans="1:12" hidden="1">
      <c r="A770" s="18" t="s">
        <v>113</v>
      </c>
      <c r="B770" s="18" t="s">
        <v>295</v>
      </c>
      <c r="C770" s="18" t="s">
        <v>18</v>
      </c>
      <c r="D770" s="18" t="s">
        <v>15</v>
      </c>
      <c r="E770" s="18" t="s">
        <v>744</v>
      </c>
      <c r="F770" s="19">
        <v>100691.03</v>
      </c>
      <c r="G770" s="19">
        <v>100691.03</v>
      </c>
      <c r="H770" s="19">
        <v>0</v>
      </c>
      <c r="I770" s="19">
        <v>100691.03</v>
      </c>
      <c r="J770" s="19">
        <v>100691.03</v>
      </c>
      <c r="K770" s="19">
        <v>0</v>
      </c>
      <c r="L770" t="str">
        <f>VLOOKUP(E770,PFI!A:B,2,0)</f>
        <v>recherche</v>
      </c>
    </row>
    <row r="771" spans="1:12" hidden="1">
      <c r="A771" s="18" t="s">
        <v>113</v>
      </c>
      <c r="B771" s="18" t="s">
        <v>295</v>
      </c>
      <c r="C771" s="18" t="s">
        <v>18</v>
      </c>
      <c r="D771" s="18" t="s">
        <v>15</v>
      </c>
      <c r="E771" s="18" t="s">
        <v>169</v>
      </c>
      <c r="F771" s="19">
        <v>11250</v>
      </c>
      <c r="G771" s="19">
        <v>11250</v>
      </c>
      <c r="H771" s="19">
        <v>0</v>
      </c>
      <c r="I771" s="19">
        <v>11250</v>
      </c>
      <c r="J771" s="19">
        <v>11250</v>
      </c>
      <c r="K771" s="19">
        <v>0</v>
      </c>
      <c r="L771" t="str">
        <f>VLOOKUP(E771,PFI!A:B,2,0)</f>
        <v>recherche</v>
      </c>
    </row>
    <row r="772" spans="1:12" hidden="1">
      <c r="A772" s="18" t="s">
        <v>113</v>
      </c>
      <c r="B772" s="18" t="s">
        <v>295</v>
      </c>
      <c r="C772" s="18" t="s">
        <v>18</v>
      </c>
      <c r="D772" s="18" t="s">
        <v>27</v>
      </c>
      <c r="E772" s="18" t="s">
        <v>164</v>
      </c>
      <c r="F772" s="19">
        <v>22000</v>
      </c>
      <c r="G772" s="19">
        <v>22000</v>
      </c>
      <c r="H772" s="19">
        <v>0</v>
      </c>
      <c r="I772" s="19">
        <v>22000</v>
      </c>
      <c r="J772" s="19">
        <v>22000</v>
      </c>
      <c r="K772" s="19">
        <v>0</v>
      </c>
      <c r="L772" t="str">
        <f>VLOOKUP(E772,PFI!A:B,2,0)</f>
        <v>recherche</v>
      </c>
    </row>
    <row r="773" spans="1:12" hidden="1">
      <c r="A773" s="18" t="s">
        <v>113</v>
      </c>
      <c r="B773" s="18" t="s">
        <v>295</v>
      </c>
      <c r="C773" s="18" t="s">
        <v>18</v>
      </c>
      <c r="D773" s="18" t="s">
        <v>16</v>
      </c>
      <c r="E773" s="18" t="s">
        <v>353</v>
      </c>
      <c r="F773" s="19">
        <v>10000</v>
      </c>
      <c r="G773" s="19">
        <v>10000</v>
      </c>
      <c r="H773" s="19">
        <v>0</v>
      </c>
      <c r="I773" s="19">
        <v>10000</v>
      </c>
      <c r="J773" s="19">
        <v>10000</v>
      </c>
      <c r="K773" s="19">
        <v>0</v>
      </c>
      <c r="L773" t="str">
        <f>VLOOKUP(E773,PFI!A:B,2,0)</f>
        <v>recherche</v>
      </c>
    </row>
    <row r="774" spans="1:12" hidden="1">
      <c r="A774" s="18" t="s">
        <v>29</v>
      </c>
      <c r="B774" s="18" t="s">
        <v>295</v>
      </c>
      <c r="C774" s="18" t="s">
        <v>18</v>
      </c>
      <c r="D774" s="18" t="s">
        <v>15</v>
      </c>
      <c r="E774" s="18" t="s">
        <v>171</v>
      </c>
      <c r="F774" s="19">
        <v>65143</v>
      </c>
      <c r="G774" s="19">
        <v>65143</v>
      </c>
      <c r="H774" s="19">
        <v>0</v>
      </c>
      <c r="I774" s="19">
        <v>65143</v>
      </c>
      <c r="J774" s="19">
        <v>65143</v>
      </c>
      <c r="K774" s="19">
        <v>0</v>
      </c>
      <c r="L774" t="str">
        <f>VLOOKUP(E774,PFI!A:B,2,0)</f>
        <v>recherche</v>
      </c>
    </row>
    <row r="775" spans="1:12" hidden="1">
      <c r="A775" s="18" t="s">
        <v>29</v>
      </c>
      <c r="B775" s="18" t="s">
        <v>295</v>
      </c>
      <c r="C775" s="18" t="s">
        <v>18</v>
      </c>
      <c r="D775" s="18" t="s">
        <v>22</v>
      </c>
      <c r="E775" s="18" t="s">
        <v>179</v>
      </c>
      <c r="F775" s="19">
        <v>33634</v>
      </c>
      <c r="G775" s="19">
        <v>33634</v>
      </c>
      <c r="H775" s="19">
        <v>0</v>
      </c>
      <c r="I775" s="19">
        <v>33634</v>
      </c>
      <c r="J775" s="19">
        <v>33634</v>
      </c>
      <c r="K775" s="19">
        <v>0</v>
      </c>
      <c r="L775" t="str">
        <f>VLOOKUP(E775,PFI!A:B,2,0)</f>
        <v>formation</v>
      </c>
    </row>
    <row r="776" spans="1:12" hidden="1">
      <c r="A776" s="18" t="s">
        <v>29</v>
      </c>
      <c r="B776" s="18" t="s">
        <v>295</v>
      </c>
      <c r="C776" s="18" t="s">
        <v>18</v>
      </c>
      <c r="D776" s="18" t="s">
        <v>16</v>
      </c>
      <c r="E776" s="18" t="s">
        <v>176</v>
      </c>
      <c r="F776" s="19">
        <v>125483.35</v>
      </c>
      <c r="G776" s="19">
        <v>125483.35</v>
      </c>
      <c r="H776" s="19">
        <v>0</v>
      </c>
      <c r="I776" s="19">
        <v>125483.35</v>
      </c>
      <c r="J776" s="19">
        <v>125483.35</v>
      </c>
      <c r="K776" s="19">
        <v>0</v>
      </c>
      <c r="L776" t="str">
        <f>VLOOKUP(E776,PFI!A:B,2,0)</f>
        <v>recherche</v>
      </c>
    </row>
    <row r="777" spans="1:12" hidden="1">
      <c r="A777" s="18" t="s">
        <v>29</v>
      </c>
      <c r="B777" s="18" t="s">
        <v>295</v>
      </c>
      <c r="C777" s="18" t="s">
        <v>18</v>
      </c>
      <c r="D777" s="18" t="s">
        <v>16</v>
      </c>
      <c r="E777" s="18" t="s">
        <v>180</v>
      </c>
      <c r="F777" s="19">
        <v>43458.13</v>
      </c>
      <c r="G777" s="19">
        <v>43458.13</v>
      </c>
      <c r="H777" s="19">
        <v>0</v>
      </c>
      <c r="I777" s="19">
        <v>43458.13</v>
      </c>
      <c r="J777" s="19">
        <v>43458.13</v>
      </c>
      <c r="K777" s="19">
        <v>0</v>
      </c>
      <c r="L777" t="str">
        <f>VLOOKUP(E777,PFI!A:B,2,0)</f>
        <v>recherche</v>
      </c>
    </row>
    <row r="778" spans="1:12" hidden="1">
      <c r="A778" s="18" t="s">
        <v>29</v>
      </c>
      <c r="B778" s="18" t="s">
        <v>295</v>
      </c>
      <c r="C778" s="18" t="s">
        <v>18</v>
      </c>
      <c r="D778" s="18" t="s">
        <v>16</v>
      </c>
      <c r="E778" s="18" t="s">
        <v>181</v>
      </c>
      <c r="F778" s="19">
        <v>43458.13</v>
      </c>
      <c r="G778" s="19">
        <v>43458.13</v>
      </c>
      <c r="H778" s="19">
        <v>0</v>
      </c>
      <c r="I778" s="19">
        <v>43458.13</v>
      </c>
      <c r="J778" s="19">
        <v>43458.13</v>
      </c>
      <c r="K778" s="19">
        <v>0</v>
      </c>
      <c r="L778" t="str">
        <f>VLOOKUP(E778,PFI!A:B,2,0)</f>
        <v>recherche</v>
      </c>
    </row>
    <row r="779" spans="1:12" hidden="1">
      <c r="A779" s="18" t="s">
        <v>183</v>
      </c>
      <c r="B779" s="18" t="s">
        <v>295</v>
      </c>
      <c r="C779" s="18" t="s">
        <v>18</v>
      </c>
      <c r="D779" s="18" t="s">
        <v>15</v>
      </c>
      <c r="E779" s="18" t="s">
        <v>282</v>
      </c>
      <c r="F779" s="19">
        <v>27403.18</v>
      </c>
      <c r="G779" s="19">
        <v>27403.18</v>
      </c>
      <c r="H779" s="19">
        <v>0</v>
      </c>
      <c r="I779" s="19">
        <v>27403.18</v>
      </c>
      <c r="J779" s="19">
        <v>27403.18</v>
      </c>
      <c r="K779" s="19">
        <v>0</v>
      </c>
      <c r="L779" t="str">
        <f>VLOOKUP(E779,PFI!A:B,2,0)</f>
        <v>recherche</v>
      </c>
    </row>
    <row r="780" spans="1:12" hidden="1">
      <c r="A780" s="18" t="s">
        <v>183</v>
      </c>
      <c r="B780" s="18" t="s">
        <v>295</v>
      </c>
      <c r="C780" s="18" t="s">
        <v>18</v>
      </c>
      <c r="D780" s="18" t="s">
        <v>15</v>
      </c>
      <c r="E780" s="18" t="s">
        <v>748</v>
      </c>
      <c r="F780" s="19">
        <v>32500</v>
      </c>
      <c r="G780" s="19">
        <v>32500</v>
      </c>
      <c r="H780" s="19">
        <v>0</v>
      </c>
      <c r="I780" s="19">
        <v>32500</v>
      </c>
      <c r="J780" s="19">
        <v>32500</v>
      </c>
      <c r="K780" s="19">
        <v>0</v>
      </c>
      <c r="L780" t="str">
        <f>VLOOKUP(E780,PFI!A:B,2,0)</f>
        <v>recherche</v>
      </c>
    </row>
    <row r="781" spans="1:12" hidden="1">
      <c r="A781" s="18" t="s">
        <v>183</v>
      </c>
      <c r="B781" s="18" t="s">
        <v>295</v>
      </c>
      <c r="C781" s="18" t="s">
        <v>18</v>
      </c>
      <c r="D781" s="18" t="s">
        <v>16</v>
      </c>
      <c r="E781" s="18" t="s">
        <v>751</v>
      </c>
      <c r="F781" s="19">
        <v>35369</v>
      </c>
      <c r="G781" s="19">
        <v>35369</v>
      </c>
      <c r="H781" s="19">
        <v>0</v>
      </c>
      <c r="I781" s="19">
        <v>35369</v>
      </c>
      <c r="J781" s="19">
        <v>35369</v>
      </c>
      <c r="K781" s="19">
        <v>0</v>
      </c>
      <c r="L781" t="str">
        <f>VLOOKUP(E781,PFI!A:B,2,0)</f>
        <v>recherche</v>
      </c>
    </row>
    <row r="782" spans="1:12" hidden="1">
      <c r="A782" s="18" t="s">
        <v>30</v>
      </c>
      <c r="B782" s="18" t="s">
        <v>295</v>
      </c>
      <c r="C782" s="18" t="s">
        <v>18</v>
      </c>
      <c r="D782" s="18" t="s">
        <v>31</v>
      </c>
      <c r="E782" s="18" t="s">
        <v>898</v>
      </c>
      <c r="F782" s="19">
        <v>40525.730000000003</v>
      </c>
      <c r="G782" s="19">
        <v>40525.730000000003</v>
      </c>
      <c r="H782" s="19">
        <v>0</v>
      </c>
      <c r="I782" s="19">
        <v>40525.730000000003</v>
      </c>
      <c r="J782" s="19">
        <v>40525.730000000003</v>
      </c>
      <c r="K782" s="19">
        <v>0</v>
      </c>
      <c r="L782" t="str">
        <f>VLOOKUP(E782,PFI!A:B,2,0)</f>
        <v>recherche</v>
      </c>
    </row>
    <row r="783" spans="1:12" hidden="1">
      <c r="A783" s="18" t="s">
        <v>30</v>
      </c>
      <c r="B783" s="18" t="s">
        <v>295</v>
      </c>
      <c r="C783" s="18" t="s">
        <v>18</v>
      </c>
      <c r="D783" s="18" t="s">
        <v>31</v>
      </c>
      <c r="E783" s="18" t="s">
        <v>316</v>
      </c>
      <c r="F783" s="19">
        <v>46515.66</v>
      </c>
      <c r="G783" s="19">
        <v>46515.66</v>
      </c>
      <c r="H783" s="19">
        <v>0</v>
      </c>
      <c r="I783" s="19">
        <v>46515.66</v>
      </c>
      <c r="J783" s="19">
        <v>46515.66</v>
      </c>
      <c r="K783" s="19">
        <v>0</v>
      </c>
      <c r="L783" t="str">
        <f>VLOOKUP(E783,PFI!A:B,2,0)</f>
        <v>recherche</v>
      </c>
    </row>
    <row r="784" spans="1:12" hidden="1">
      <c r="A784" s="18" t="s">
        <v>30</v>
      </c>
      <c r="B784" s="18" t="s">
        <v>295</v>
      </c>
      <c r="C784" s="18" t="s">
        <v>18</v>
      </c>
      <c r="D784" s="18" t="s">
        <v>31</v>
      </c>
      <c r="E784" s="18" t="s">
        <v>317</v>
      </c>
      <c r="F784" s="19">
        <v>-15000</v>
      </c>
      <c r="G784" s="19">
        <v>-15000</v>
      </c>
      <c r="H784" s="19">
        <v>0</v>
      </c>
      <c r="I784" s="19">
        <v>-15000</v>
      </c>
      <c r="J784" s="19">
        <v>-15000</v>
      </c>
      <c r="K784" s="19">
        <v>0</v>
      </c>
      <c r="L784" t="str">
        <f>VLOOKUP(E784,PFI!A:B,2,0)</f>
        <v>recherche</v>
      </c>
    </row>
    <row r="785" spans="1:12" hidden="1">
      <c r="A785" s="18" t="s">
        <v>30</v>
      </c>
      <c r="B785" s="18" t="s">
        <v>295</v>
      </c>
      <c r="C785" s="18" t="s">
        <v>18</v>
      </c>
      <c r="D785" s="18" t="s">
        <v>31</v>
      </c>
      <c r="E785" s="18" t="s">
        <v>184</v>
      </c>
      <c r="F785" s="19">
        <v>56040.24</v>
      </c>
      <c r="G785" s="19">
        <v>56040.24</v>
      </c>
      <c r="H785" s="19">
        <v>0</v>
      </c>
      <c r="I785" s="19">
        <v>56040.24</v>
      </c>
      <c r="J785" s="19">
        <v>56040.24</v>
      </c>
      <c r="K785" s="19">
        <v>0</v>
      </c>
      <c r="L785" t="str">
        <f>VLOOKUP(E785,PFI!A:B,2,0)</f>
        <v>recherche</v>
      </c>
    </row>
    <row r="786" spans="1:12" hidden="1">
      <c r="A786" s="18" t="s">
        <v>30</v>
      </c>
      <c r="B786" s="18" t="s">
        <v>295</v>
      </c>
      <c r="C786" s="18" t="s">
        <v>18</v>
      </c>
      <c r="D786" s="18" t="s">
        <v>31</v>
      </c>
      <c r="E786" s="18" t="s">
        <v>899</v>
      </c>
      <c r="F786" s="19">
        <v>40000</v>
      </c>
      <c r="G786" s="19">
        <v>40000</v>
      </c>
      <c r="H786" s="19">
        <v>0</v>
      </c>
      <c r="I786" s="19">
        <v>40000</v>
      </c>
      <c r="J786" s="19">
        <v>40000</v>
      </c>
      <c r="K786" s="19">
        <v>0</v>
      </c>
      <c r="L786" t="str">
        <f>VLOOKUP(E786,PFI!A:B,2,0)</f>
        <v>recherche</v>
      </c>
    </row>
    <row r="787" spans="1:12" hidden="1">
      <c r="A787" s="18" t="s">
        <v>30</v>
      </c>
      <c r="B787" s="18" t="s">
        <v>295</v>
      </c>
      <c r="C787" s="18" t="s">
        <v>18</v>
      </c>
      <c r="D787" s="18" t="s">
        <v>31</v>
      </c>
      <c r="E787" s="18" t="s">
        <v>900</v>
      </c>
      <c r="F787" s="19">
        <v>26400</v>
      </c>
      <c r="G787" s="19">
        <v>26400</v>
      </c>
      <c r="H787" s="19">
        <v>0</v>
      </c>
      <c r="I787" s="19">
        <v>26400</v>
      </c>
      <c r="J787" s="19">
        <v>26400</v>
      </c>
      <c r="K787" s="19">
        <v>0</v>
      </c>
      <c r="L787" t="str">
        <f>VLOOKUP(E787,PFI!A:B,2,0)</f>
        <v>recherche</v>
      </c>
    </row>
    <row r="788" spans="1:12" hidden="1">
      <c r="A788" s="18" t="s">
        <v>30</v>
      </c>
      <c r="B788" s="18" t="s">
        <v>295</v>
      </c>
      <c r="C788" s="18" t="s">
        <v>18</v>
      </c>
      <c r="D788" s="18" t="s">
        <v>16</v>
      </c>
      <c r="E788" s="18" t="s">
        <v>317</v>
      </c>
      <c r="F788" s="19">
        <v>45000</v>
      </c>
      <c r="G788" s="19">
        <v>45000</v>
      </c>
      <c r="H788" s="19">
        <v>0</v>
      </c>
      <c r="I788" s="19">
        <v>45000</v>
      </c>
      <c r="J788" s="19">
        <v>45000</v>
      </c>
      <c r="K788" s="19">
        <v>0</v>
      </c>
      <c r="L788" t="str">
        <f>VLOOKUP(E788,PFI!A:B,2,0)</f>
        <v>recherche</v>
      </c>
    </row>
    <row r="789" spans="1:12" hidden="1">
      <c r="A789" s="18" t="s">
        <v>186</v>
      </c>
      <c r="B789" s="18" t="s">
        <v>295</v>
      </c>
      <c r="C789" s="18" t="s">
        <v>18</v>
      </c>
      <c r="D789" s="18" t="s">
        <v>31</v>
      </c>
      <c r="E789" s="18" t="s">
        <v>298</v>
      </c>
      <c r="F789" s="19">
        <v>33231</v>
      </c>
      <c r="G789" s="19">
        <v>33231</v>
      </c>
      <c r="H789" s="19">
        <v>0</v>
      </c>
      <c r="I789" s="19">
        <v>33231</v>
      </c>
      <c r="J789" s="19">
        <v>33231</v>
      </c>
      <c r="K789" s="19">
        <v>0</v>
      </c>
      <c r="L789" t="str">
        <f>VLOOKUP(E789,PFI!A:B,2,0)</f>
        <v>recherche</v>
      </c>
    </row>
    <row r="790" spans="1:12" hidden="1">
      <c r="A790" s="18" t="s">
        <v>1728</v>
      </c>
      <c r="B790" s="18" t="s">
        <v>295</v>
      </c>
      <c r="C790" s="18" t="s">
        <v>18</v>
      </c>
      <c r="D790" s="18" t="s">
        <v>31</v>
      </c>
      <c r="E790" s="18" t="s">
        <v>18</v>
      </c>
      <c r="F790" s="19">
        <v>66000</v>
      </c>
      <c r="G790" s="19">
        <v>66000</v>
      </c>
      <c r="H790" s="19">
        <v>0</v>
      </c>
      <c r="I790" s="19">
        <v>0</v>
      </c>
      <c r="J790" s="19">
        <v>0</v>
      </c>
      <c r="K790" s="19">
        <v>0</v>
      </c>
      <c r="L790" t="e">
        <f>VLOOKUP(E790,PFI!A:B,2,0)</f>
        <v>#N/A</v>
      </c>
    </row>
    <row r="791" spans="1:12" hidden="1">
      <c r="A791" s="18" t="s">
        <v>188</v>
      </c>
      <c r="B791" s="18" t="s">
        <v>295</v>
      </c>
      <c r="C791" s="18" t="s">
        <v>18</v>
      </c>
      <c r="D791" s="18" t="s">
        <v>31</v>
      </c>
      <c r="E791" s="18" t="s">
        <v>189</v>
      </c>
      <c r="F791" s="19">
        <v>85500</v>
      </c>
      <c r="G791" s="19">
        <v>85500</v>
      </c>
      <c r="H791" s="19">
        <v>0</v>
      </c>
      <c r="I791" s="19">
        <v>85500</v>
      </c>
      <c r="J791" s="19">
        <v>85500</v>
      </c>
      <c r="K791" s="19">
        <v>0</v>
      </c>
      <c r="L791" t="str">
        <f>VLOOKUP(E791,PFI!A:B,2,0)</f>
        <v>recherche</v>
      </c>
    </row>
    <row r="792" spans="1:12" hidden="1">
      <c r="A792" s="18" t="s">
        <v>188</v>
      </c>
      <c r="B792" s="18" t="s">
        <v>295</v>
      </c>
      <c r="C792" s="18" t="s">
        <v>18</v>
      </c>
      <c r="D792" s="18" t="s">
        <v>16</v>
      </c>
      <c r="E792" s="18" t="s">
        <v>782</v>
      </c>
      <c r="F792" s="19">
        <v>48000</v>
      </c>
      <c r="G792" s="19">
        <v>48000</v>
      </c>
      <c r="H792" s="19">
        <v>0</v>
      </c>
      <c r="I792" s="19">
        <v>48000</v>
      </c>
      <c r="J792" s="19">
        <v>48000</v>
      </c>
      <c r="K792" s="19">
        <v>0</v>
      </c>
      <c r="L792" t="str">
        <f>VLOOKUP(E792,PFI!A:B,2,0)</f>
        <v>recherche</v>
      </c>
    </row>
    <row r="793" spans="1:12" hidden="1">
      <c r="A793" s="18" t="s">
        <v>283</v>
      </c>
      <c r="B793" s="18" t="s">
        <v>295</v>
      </c>
      <c r="C793" s="18" t="s">
        <v>18</v>
      </c>
      <c r="D793" s="18" t="s">
        <v>59</v>
      </c>
      <c r="E793" s="18" t="s">
        <v>783</v>
      </c>
      <c r="F793" s="19">
        <v>24000</v>
      </c>
      <c r="G793" s="19">
        <v>24000</v>
      </c>
      <c r="H793" s="19">
        <v>0</v>
      </c>
      <c r="I793" s="19">
        <v>24000</v>
      </c>
      <c r="J793" s="19">
        <v>24000</v>
      </c>
      <c r="K793" s="19">
        <v>0</v>
      </c>
      <c r="L793" t="str">
        <f>VLOOKUP(E793,PFI!A:B,2,0)</f>
        <v>recherche</v>
      </c>
    </row>
    <row r="794" spans="1:12" hidden="1">
      <c r="A794" s="18" t="s">
        <v>283</v>
      </c>
      <c r="B794" s="18" t="s">
        <v>295</v>
      </c>
      <c r="C794" s="18" t="s">
        <v>18</v>
      </c>
      <c r="D794" s="18" t="s">
        <v>59</v>
      </c>
      <c r="E794" s="18" t="s">
        <v>784</v>
      </c>
      <c r="F794" s="19">
        <v>24000</v>
      </c>
      <c r="G794" s="19">
        <v>24000</v>
      </c>
      <c r="H794" s="19">
        <v>0</v>
      </c>
      <c r="I794" s="19">
        <v>24000</v>
      </c>
      <c r="J794" s="19">
        <v>24000</v>
      </c>
      <c r="K794" s="19">
        <v>0</v>
      </c>
      <c r="L794" t="str">
        <f>VLOOKUP(E794,PFI!A:B,2,0)</f>
        <v>recherche</v>
      </c>
    </row>
    <row r="795" spans="1:12" hidden="1">
      <c r="A795" s="18" t="s">
        <v>283</v>
      </c>
      <c r="B795" s="18" t="s">
        <v>295</v>
      </c>
      <c r="C795" s="18" t="s">
        <v>18</v>
      </c>
      <c r="D795" s="18" t="s">
        <v>13</v>
      </c>
      <c r="E795" s="18" t="s">
        <v>284</v>
      </c>
      <c r="F795" s="19">
        <v>10845</v>
      </c>
      <c r="G795" s="19">
        <v>10845</v>
      </c>
      <c r="H795" s="19">
        <v>0</v>
      </c>
      <c r="I795" s="19">
        <v>10845</v>
      </c>
      <c r="J795" s="19">
        <v>10845</v>
      </c>
      <c r="K795" s="19">
        <v>0</v>
      </c>
      <c r="L795" t="str">
        <f>VLOOKUP(E795,PFI!A:B,2,0)</f>
        <v>recherche</v>
      </c>
    </row>
    <row r="796" spans="1:12" hidden="1">
      <c r="A796" s="18" t="s">
        <v>191</v>
      </c>
      <c r="B796" s="18" t="s">
        <v>295</v>
      </c>
      <c r="C796" s="18" t="s">
        <v>18</v>
      </c>
      <c r="D796" s="18" t="s">
        <v>46</v>
      </c>
      <c r="E796" s="18" t="s">
        <v>299</v>
      </c>
      <c r="F796" s="19">
        <v>22000</v>
      </c>
      <c r="G796" s="19">
        <v>22000</v>
      </c>
      <c r="H796" s="19">
        <v>0</v>
      </c>
      <c r="I796" s="19">
        <v>22000</v>
      </c>
      <c r="J796" s="19">
        <v>22000</v>
      </c>
      <c r="K796" s="19">
        <v>0</v>
      </c>
      <c r="L796" t="str">
        <f>VLOOKUP(E796,PFI!A:B,2,0)</f>
        <v>recherche</v>
      </c>
    </row>
    <row r="797" spans="1:12" hidden="1">
      <c r="A797" s="18" t="s">
        <v>191</v>
      </c>
      <c r="B797" s="18" t="s">
        <v>295</v>
      </c>
      <c r="C797" s="18" t="s">
        <v>18</v>
      </c>
      <c r="D797" s="18" t="s">
        <v>46</v>
      </c>
      <c r="E797" s="18" t="s">
        <v>757</v>
      </c>
      <c r="F797" s="19">
        <v>40500</v>
      </c>
      <c r="G797" s="19">
        <v>40500</v>
      </c>
      <c r="H797" s="19">
        <v>0</v>
      </c>
      <c r="I797" s="19">
        <v>40500</v>
      </c>
      <c r="J797" s="19">
        <v>40500</v>
      </c>
      <c r="K797" s="19">
        <v>0</v>
      </c>
      <c r="L797" t="str">
        <f>VLOOKUP(E797,PFI!A:B,2,0)</f>
        <v>recherche</v>
      </c>
    </row>
    <row r="798" spans="1:12" hidden="1">
      <c r="A798" s="18" t="s">
        <v>191</v>
      </c>
      <c r="B798" s="18" t="s">
        <v>295</v>
      </c>
      <c r="C798" s="18" t="s">
        <v>18</v>
      </c>
      <c r="D798" s="18" t="s">
        <v>59</v>
      </c>
      <c r="E798" s="18" t="s">
        <v>785</v>
      </c>
      <c r="F798" s="19">
        <v>24000</v>
      </c>
      <c r="G798" s="19">
        <v>24000</v>
      </c>
      <c r="H798" s="19">
        <v>0</v>
      </c>
      <c r="I798" s="19">
        <v>24000</v>
      </c>
      <c r="J798" s="19">
        <v>24000</v>
      </c>
      <c r="K798" s="19">
        <v>0</v>
      </c>
      <c r="L798" t="str">
        <f>VLOOKUP(E798,PFI!A:B,2,0)</f>
        <v>recherche</v>
      </c>
    </row>
    <row r="799" spans="1:12" hidden="1">
      <c r="A799" s="18" t="s">
        <v>192</v>
      </c>
      <c r="B799" s="18" t="s">
        <v>295</v>
      </c>
      <c r="C799" s="18" t="s">
        <v>18</v>
      </c>
      <c r="D799" s="18" t="s">
        <v>16</v>
      </c>
      <c r="E799" s="18" t="s">
        <v>194</v>
      </c>
      <c r="F799" s="19">
        <v>33600</v>
      </c>
      <c r="G799" s="19">
        <v>33600</v>
      </c>
      <c r="H799" s="19">
        <v>0</v>
      </c>
      <c r="I799" s="19">
        <v>33600</v>
      </c>
      <c r="J799" s="19">
        <v>33600</v>
      </c>
      <c r="K799" s="19">
        <v>0</v>
      </c>
      <c r="L799" t="str">
        <f>VLOOKUP(E799,PFI!A:B,2,0)</f>
        <v>recherche</v>
      </c>
    </row>
    <row r="800" spans="1:12" hidden="1">
      <c r="A800" s="18" t="s">
        <v>192</v>
      </c>
      <c r="B800" s="18" t="s">
        <v>295</v>
      </c>
      <c r="C800" s="18" t="s">
        <v>18</v>
      </c>
      <c r="D800" s="18" t="s">
        <v>16</v>
      </c>
      <c r="E800" s="18" t="s">
        <v>322</v>
      </c>
      <c r="F800" s="19">
        <v>40000</v>
      </c>
      <c r="G800" s="19">
        <v>40000</v>
      </c>
      <c r="H800" s="19">
        <v>0</v>
      </c>
      <c r="I800" s="19">
        <v>40000</v>
      </c>
      <c r="J800" s="19">
        <v>40000</v>
      </c>
      <c r="K800" s="19">
        <v>0</v>
      </c>
      <c r="L800" t="str">
        <f>VLOOKUP(E800,PFI!A:B,2,0)</f>
        <v>recherche</v>
      </c>
    </row>
    <row r="801" spans="1:12" hidden="1">
      <c r="A801" s="18" t="s">
        <v>285</v>
      </c>
      <c r="B801" s="18" t="s">
        <v>295</v>
      </c>
      <c r="C801" s="18" t="s">
        <v>18</v>
      </c>
      <c r="D801" s="18" t="s">
        <v>59</v>
      </c>
      <c r="E801" s="18" t="s">
        <v>286</v>
      </c>
      <c r="F801" s="19">
        <v>29594.5</v>
      </c>
      <c r="G801" s="19">
        <v>29594.5</v>
      </c>
      <c r="H801" s="19">
        <v>0</v>
      </c>
      <c r="I801" s="19">
        <v>29594.5</v>
      </c>
      <c r="J801" s="19">
        <v>29594.5</v>
      </c>
      <c r="K801" s="19">
        <v>0</v>
      </c>
      <c r="L801" t="str">
        <f>VLOOKUP(E801,PFI!A:B,2,0)</f>
        <v>recherche</v>
      </c>
    </row>
    <row r="802" spans="1:12" hidden="1">
      <c r="A802" s="18" t="s">
        <v>786</v>
      </c>
      <c r="B802" s="18" t="s">
        <v>295</v>
      </c>
      <c r="C802" s="18" t="s">
        <v>18</v>
      </c>
      <c r="D802" s="18" t="s">
        <v>16</v>
      </c>
      <c r="E802" s="18" t="s">
        <v>787</v>
      </c>
      <c r="F802" s="19">
        <v>45000</v>
      </c>
      <c r="G802" s="19">
        <v>45000</v>
      </c>
      <c r="H802" s="19">
        <v>0</v>
      </c>
      <c r="I802" s="19">
        <v>45000</v>
      </c>
      <c r="J802" s="19">
        <v>45000</v>
      </c>
      <c r="K802" s="19">
        <v>0</v>
      </c>
      <c r="L802" t="str">
        <f>VLOOKUP(E802,PFI!A:B,2,0)</f>
        <v>recherche</v>
      </c>
    </row>
    <row r="803" spans="1:12" hidden="1">
      <c r="A803" s="18" t="s">
        <v>199</v>
      </c>
      <c r="B803" s="18" t="s">
        <v>295</v>
      </c>
      <c r="C803" s="18" t="s">
        <v>18</v>
      </c>
      <c r="D803" s="18" t="s">
        <v>59</v>
      </c>
      <c r="E803" s="18" t="s">
        <v>759</v>
      </c>
      <c r="F803" s="19">
        <v>43000</v>
      </c>
      <c r="G803" s="19">
        <v>43000</v>
      </c>
      <c r="H803" s="19">
        <v>0</v>
      </c>
      <c r="I803" s="19">
        <v>43000</v>
      </c>
      <c r="J803" s="19">
        <v>43000</v>
      </c>
      <c r="K803" s="19">
        <v>0</v>
      </c>
      <c r="L803" t="str">
        <f>VLOOKUP(E803,PFI!A:B,2,0)</f>
        <v>recherche</v>
      </c>
    </row>
    <row r="804" spans="1:12" hidden="1">
      <c r="A804" s="18" t="s">
        <v>199</v>
      </c>
      <c r="B804" s="18" t="s">
        <v>295</v>
      </c>
      <c r="C804" s="18" t="s">
        <v>18</v>
      </c>
      <c r="D804" s="18" t="s">
        <v>22</v>
      </c>
      <c r="E804" s="18" t="s">
        <v>200</v>
      </c>
      <c r="F804" s="19">
        <v>1523.5</v>
      </c>
      <c r="G804" s="19">
        <v>1523.5</v>
      </c>
      <c r="H804" s="19">
        <v>0</v>
      </c>
      <c r="I804" s="19">
        <v>1523.5</v>
      </c>
      <c r="J804" s="19">
        <v>1523.5</v>
      </c>
      <c r="K804" s="19">
        <v>0</v>
      </c>
      <c r="L804" t="str">
        <f>VLOOKUP(E804,PFI!A:B,2,0)</f>
        <v>recherche</v>
      </c>
    </row>
    <row r="805" spans="1:12" hidden="1">
      <c r="A805" s="18" t="s">
        <v>36</v>
      </c>
      <c r="B805" s="18" t="s">
        <v>295</v>
      </c>
      <c r="C805" s="18" t="s">
        <v>18</v>
      </c>
      <c r="D805" s="18" t="s">
        <v>31</v>
      </c>
      <c r="E805" s="18" t="s">
        <v>760</v>
      </c>
      <c r="F805" s="19">
        <v>30000</v>
      </c>
      <c r="G805" s="19">
        <v>30000</v>
      </c>
      <c r="H805" s="19">
        <v>0</v>
      </c>
      <c r="I805" s="19">
        <v>30000</v>
      </c>
      <c r="J805" s="19">
        <v>30000</v>
      </c>
      <c r="K805" s="19">
        <v>0</v>
      </c>
      <c r="L805" t="str">
        <f>VLOOKUP(E805,PFI!A:B,2,0)</f>
        <v>recherche</v>
      </c>
    </row>
    <row r="806" spans="1:12" hidden="1">
      <c r="A806" s="18" t="s">
        <v>205</v>
      </c>
      <c r="B806" s="18" t="s">
        <v>295</v>
      </c>
      <c r="C806" s="18" t="s">
        <v>18</v>
      </c>
      <c r="D806" s="18" t="s">
        <v>31</v>
      </c>
      <c r="E806" s="18" t="s">
        <v>207</v>
      </c>
      <c r="F806" s="19">
        <v>20000</v>
      </c>
      <c r="G806" s="19">
        <v>20000</v>
      </c>
      <c r="H806" s="19">
        <v>0</v>
      </c>
      <c r="I806" s="19">
        <v>20000</v>
      </c>
      <c r="J806" s="19">
        <v>20000</v>
      </c>
      <c r="K806" s="19">
        <v>0</v>
      </c>
      <c r="L806" t="str">
        <f>VLOOKUP(E806,PFI!A:B,2,0)</f>
        <v>recherche</v>
      </c>
    </row>
    <row r="807" spans="1:12" hidden="1">
      <c r="A807" s="18" t="s">
        <v>205</v>
      </c>
      <c r="B807" s="18" t="s">
        <v>295</v>
      </c>
      <c r="C807" s="18" t="s">
        <v>18</v>
      </c>
      <c r="D807" s="18" t="s">
        <v>16</v>
      </c>
      <c r="E807" s="18" t="s">
        <v>762</v>
      </c>
      <c r="F807" s="19">
        <v>47443.58</v>
      </c>
      <c r="G807" s="19">
        <v>47443.58</v>
      </c>
      <c r="H807" s="19">
        <v>0</v>
      </c>
      <c r="I807" s="19">
        <v>47443.58</v>
      </c>
      <c r="J807" s="19">
        <v>47443.58</v>
      </c>
      <c r="K807" s="19">
        <v>0</v>
      </c>
      <c r="L807" t="str">
        <f>VLOOKUP(E807,PFI!A:B,2,0)</f>
        <v>recherche</v>
      </c>
    </row>
    <row r="808" spans="1:12" hidden="1">
      <c r="A808" s="18" t="s">
        <v>38</v>
      </c>
      <c r="B808" s="18" t="s">
        <v>295</v>
      </c>
      <c r="C808" s="18" t="s">
        <v>18</v>
      </c>
      <c r="D808" s="18" t="s">
        <v>13</v>
      </c>
      <c r="E808" s="18" t="s">
        <v>208</v>
      </c>
      <c r="F808" s="19">
        <v>73042.149999999994</v>
      </c>
      <c r="G808" s="19">
        <v>73042.149999999994</v>
      </c>
      <c r="H808" s="19">
        <v>0</v>
      </c>
      <c r="I808" s="19">
        <v>73042.149999999994</v>
      </c>
      <c r="J808" s="19">
        <v>73042.149999999994</v>
      </c>
      <c r="K808" s="19">
        <v>0</v>
      </c>
      <c r="L808" t="str">
        <f>VLOOKUP(E808,PFI!A:B,2,0)</f>
        <v>recherche</v>
      </c>
    </row>
    <row r="809" spans="1:12" hidden="1">
      <c r="A809" s="18" t="s">
        <v>1726</v>
      </c>
      <c r="B809" s="18" t="s">
        <v>295</v>
      </c>
      <c r="C809" s="18" t="s">
        <v>18</v>
      </c>
      <c r="D809" s="18" t="s">
        <v>31</v>
      </c>
      <c r="E809" s="18" t="s">
        <v>18</v>
      </c>
      <c r="F809" s="19">
        <v>30000</v>
      </c>
      <c r="G809" s="19">
        <v>30000</v>
      </c>
      <c r="H809" s="19">
        <v>0</v>
      </c>
      <c r="I809" s="19">
        <v>0</v>
      </c>
      <c r="J809" s="19">
        <v>0</v>
      </c>
      <c r="K809" s="19">
        <v>0</v>
      </c>
      <c r="L809" t="e">
        <f>VLOOKUP(E809,PFI!A:B,2,0)</f>
        <v>#N/A</v>
      </c>
    </row>
    <row r="810" spans="1:12" hidden="1">
      <c r="A810" s="18" t="s">
        <v>40</v>
      </c>
      <c r="B810" s="18" t="s">
        <v>295</v>
      </c>
      <c r="C810" s="18" t="s">
        <v>18</v>
      </c>
      <c r="D810" s="18" t="s">
        <v>16</v>
      </c>
      <c r="E810" s="18" t="s">
        <v>350</v>
      </c>
      <c r="F810" s="19">
        <v>49699.9</v>
      </c>
      <c r="G810" s="19">
        <v>49699.9</v>
      </c>
      <c r="H810" s="19">
        <v>0</v>
      </c>
      <c r="I810" s="19">
        <v>49699.9</v>
      </c>
      <c r="J810" s="19">
        <v>49699.9</v>
      </c>
      <c r="K810" s="19">
        <v>0</v>
      </c>
      <c r="L810" t="str">
        <f>VLOOKUP(E810,PFI!A:B,2,0)</f>
        <v>recherche</v>
      </c>
    </row>
    <row r="811" spans="1:12" hidden="1">
      <c r="A811" s="18" t="s">
        <v>210</v>
      </c>
      <c r="B811" s="18" t="s">
        <v>295</v>
      </c>
      <c r="C811" s="18" t="s">
        <v>18</v>
      </c>
      <c r="D811" s="18" t="s">
        <v>31</v>
      </c>
      <c r="E811" s="18" t="s">
        <v>354</v>
      </c>
      <c r="F811" s="19">
        <v>75249.91</v>
      </c>
      <c r="G811" s="19">
        <v>75249.91</v>
      </c>
      <c r="H811" s="19">
        <v>0</v>
      </c>
      <c r="I811" s="19">
        <v>75249.91</v>
      </c>
      <c r="J811" s="19">
        <v>75249.91</v>
      </c>
      <c r="K811" s="19">
        <v>0</v>
      </c>
      <c r="L811" t="str">
        <f>VLOOKUP(E811,PFI!A:B,2,0)</f>
        <v>recherche</v>
      </c>
    </row>
    <row r="812" spans="1:12" hidden="1">
      <c r="A812" s="18" t="s">
        <v>210</v>
      </c>
      <c r="B812" s="18" t="s">
        <v>295</v>
      </c>
      <c r="C812" s="18" t="s">
        <v>18</v>
      </c>
      <c r="D812" s="18" t="s">
        <v>31</v>
      </c>
      <c r="E812" s="18" t="s">
        <v>348</v>
      </c>
      <c r="F812" s="19">
        <v>41871</v>
      </c>
      <c r="G812" s="19">
        <v>41871</v>
      </c>
      <c r="H812" s="19">
        <v>0</v>
      </c>
      <c r="I812" s="19">
        <v>41871</v>
      </c>
      <c r="J812" s="19">
        <v>41871</v>
      </c>
      <c r="K812" s="19">
        <v>0</v>
      </c>
      <c r="L812" t="str">
        <f>VLOOKUP(E812,PFI!A:B,2,0)</f>
        <v>recherche</v>
      </c>
    </row>
    <row r="813" spans="1:12" hidden="1">
      <c r="A813" s="18" t="s">
        <v>210</v>
      </c>
      <c r="B813" s="18" t="s">
        <v>295</v>
      </c>
      <c r="C813" s="18" t="s">
        <v>18</v>
      </c>
      <c r="D813" s="18" t="s">
        <v>16</v>
      </c>
      <c r="E813" s="18" t="s">
        <v>348</v>
      </c>
      <c r="F813" s="19">
        <v>116986</v>
      </c>
      <c r="G813" s="19">
        <v>116986</v>
      </c>
      <c r="H813" s="19">
        <v>0</v>
      </c>
      <c r="I813" s="19">
        <v>116986</v>
      </c>
      <c r="J813" s="19">
        <v>116986</v>
      </c>
      <c r="K813" s="19">
        <v>0</v>
      </c>
      <c r="L813" t="str">
        <f>VLOOKUP(E813,PFI!A:B,2,0)</f>
        <v>recherche</v>
      </c>
    </row>
    <row r="814" spans="1:12" hidden="1">
      <c r="A814" s="18" t="s">
        <v>211</v>
      </c>
      <c r="B814" s="18" t="s">
        <v>295</v>
      </c>
      <c r="C814" s="18" t="s">
        <v>18</v>
      </c>
      <c r="D814" s="18" t="s">
        <v>16</v>
      </c>
      <c r="E814" s="18" t="s">
        <v>300</v>
      </c>
      <c r="F814" s="19">
        <v>36000</v>
      </c>
      <c r="G814" s="19">
        <v>36000</v>
      </c>
      <c r="H814" s="19">
        <v>0</v>
      </c>
      <c r="I814" s="19">
        <v>36000</v>
      </c>
      <c r="J814" s="19">
        <v>36000</v>
      </c>
      <c r="K814" s="19">
        <v>0</v>
      </c>
      <c r="L814" t="str">
        <f>VLOOKUP(E814,PFI!A:B,2,0)</f>
        <v>recherche</v>
      </c>
    </row>
    <row r="815" spans="1:12" hidden="1">
      <c r="A815" s="18" t="s">
        <v>287</v>
      </c>
      <c r="B815" s="18" t="s">
        <v>295</v>
      </c>
      <c r="C815" s="18" t="s">
        <v>18</v>
      </c>
      <c r="D815" s="18" t="s">
        <v>31</v>
      </c>
      <c r="E815" s="18" t="s">
        <v>288</v>
      </c>
      <c r="F815" s="19">
        <v>59000</v>
      </c>
      <c r="G815" s="19">
        <v>59000</v>
      </c>
      <c r="H815" s="19">
        <v>0</v>
      </c>
      <c r="I815" s="19">
        <v>59000</v>
      </c>
      <c r="J815" s="19">
        <v>59000</v>
      </c>
      <c r="K815" s="19">
        <v>0</v>
      </c>
      <c r="L815" t="str">
        <f>VLOOKUP(E815,PFI!A:B,2,0)</f>
        <v>recherche</v>
      </c>
    </row>
    <row r="816" spans="1:12" hidden="1">
      <c r="A816" s="18" t="s">
        <v>212</v>
      </c>
      <c r="B816" s="18" t="s">
        <v>295</v>
      </c>
      <c r="C816" s="18" t="s">
        <v>18</v>
      </c>
      <c r="D816" s="18" t="s">
        <v>22</v>
      </c>
      <c r="E816" s="18" t="s">
        <v>358</v>
      </c>
      <c r="F816" s="19">
        <v>41804.400000000001</v>
      </c>
      <c r="G816" s="19">
        <v>41804.400000000001</v>
      </c>
      <c r="H816" s="19">
        <v>0</v>
      </c>
      <c r="I816" s="19">
        <v>41804.400000000001</v>
      </c>
      <c r="J816" s="19">
        <v>41804.400000000001</v>
      </c>
      <c r="K816" s="19">
        <v>0</v>
      </c>
      <c r="L816" t="str">
        <f>VLOOKUP(E816,PFI!A:B,2,0)</f>
        <v>recherche</v>
      </c>
    </row>
    <row r="817" spans="1:12" hidden="1">
      <c r="A817" s="18" t="s">
        <v>42</v>
      </c>
      <c r="B817" s="18" t="s">
        <v>295</v>
      </c>
      <c r="C817" s="18" t="s">
        <v>18</v>
      </c>
      <c r="D817" s="18" t="s">
        <v>16</v>
      </c>
      <c r="E817" s="18" t="s">
        <v>301</v>
      </c>
      <c r="F817" s="19">
        <v>35027.040000000001</v>
      </c>
      <c r="G817" s="19">
        <v>35027.040000000001</v>
      </c>
      <c r="H817" s="19">
        <v>0</v>
      </c>
      <c r="I817" s="19">
        <v>35027.040000000001</v>
      </c>
      <c r="J817" s="19">
        <v>35027.040000000001</v>
      </c>
      <c r="K817" s="19">
        <v>0</v>
      </c>
      <c r="L817" t="str">
        <f>VLOOKUP(E817,PFI!A:B,2,0)</f>
        <v>recherche</v>
      </c>
    </row>
    <row r="818" spans="1:12" hidden="1">
      <c r="A818" s="18" t="s">
        <v>215</v>
      </c>
      <c r="B818" s="18" t="s">
        <v>295</v>
      </c>
      <c r="C818" s="18" t="s">
        <v>18</v>
      </c>
      <c r="D818" s="18" t="s">
        <v>16</v>
      </c>
      <c r="E818" s="18" t="s">
        <v>217</v>
      </c>
      <c r="F818" s="19">
        <v>192819.13</v>
      </c>
      <c r="G818" s="19">
        <v>192819.13</v>
      </c>
      <c r="H818" s="19">
        <v>0</v>
      </c>
      <c r="I818" s="19">
        <v>192819.13</v>
      </c>
      <c r="J818" s="19">
        <v>192819.13</v>
      </c>
      <c r="K818" s="19">
        <v>0</v>
      </c>
      <c r="L818" t="str">
        <f>VLOOKUP(E818,PFI!A:B,2,0)</f>
        <v>recherche</v>
      </c>
    </row>
    <row r="819" spans="1:12" hidden="1">
      <c r="A819" s="18" t="s">
        <v>215</v>
      </c>
      <c r="B819" s="18" t="s">
        <v>295</v>
      </c>
      <c r="C819" s="18" t="s">
        <v>18</v>
      </c>
      <c r="D819" s="18" t="s">
        <v>16</v>
      </c>
      <c r="E819" s="18" t="s">
        <v>18</v>
      </c>
      <c r="F819" s="19">
        <v>155000</v>
      </c>
      <c r="G819" s="19">
        <v>155000</v>
      </c>
      <c r="H819" s="19">
        <v>0</v>
      </c>
      <c r="I819" s="19">
        <v>0</v>
      </c>
      <c r="J819" s="19">
        <v>0</v>
      </c>
      <c r="K819" s="19">
        <v>0</v>
      </c>
      <c r="L819" t="e">
        <f>VLOOKUP(E819,PFI!A:B,2,0)</f>
        <v>#N/A</v>
      </c>
    </row>
    <row r="820" spans="1:12" hidden="1">
      <c r="A820" s="18" t="s">
        <v>215</v>
      </c>
      <c r="B820" s="18" t="s">
        <v>295</v>
      </c>
      <c r="C820" s="18" t="s">
        <v>18</v>
      </c>
      <c r="D820" s="18" t="s">
        <v>16</v>
      </c>
      <c r="E820" s="18" t="s">
        <v>216</v>
      </c>
      <c r="F820" s="19">
        <v>35739.99</v>
      </c>
      <c r="G820" s="19">
        <v>35739.99</v>
      </c>
      <c r="H820" s="19">
        <v>0</v>
      </c>
      <c r="I820" s="19">
        <v>35739.99</v>
      </c>
      <c r="J820" s="19">
        <v>35739.99</v>
      </c>
      <c r="K820" s="19">
        <v>0</v>
      </c>
      <c r="L820" t="e">
        <f>VLOOKUP(E820,PFI!A:B,2,0)</f>
        <v>#N/A</v>
      </c>
    </row>
    <row r="821" spans="1:12" hidden="1">
      <c r="A821" s="18" t="s">
        <v>215</v>
      </c>
      <c r="B821" s="18" t="s">
        <v>295</v>
      </c>
      <c r="C821" s="18" t="s">
        <v>18</v>
      </c>
      <c r="D821" s="18" t="s">
        <v>13</v>
      </c>
      <c r="E821" s="18" t="s">
        <v>217</v>
      </c>
      <c r="F821" s="19">
        <v>177180.11</v>
      </c>
      <c r="G821" s="19">
        <v>177180.11</v>
      </c>
      <c r="H821" s="19">
        <v>0</v>
      </c>
      <c r="I821" s="19">
        <v>177180.11</v>
      </c>
      <c r="J821" s="19">
        <v>177180.11</v>
      </c>
      <c r="K821" s="19">
        <v>0</v>
      </c>
      <c r="L821" t="str">
        <f>VLOOKUP(E821,PFI!A:B,2,0)</f>
        <v>recherche</v>
      </c>
    </row>
    <row r="822" spans="1:12" hidden="1">
      <c r="A822" s="18" t="s">
        <v>44</v>
      </c>
      <c r="B822" s="18" t="s">
        <v>295</v>
      </c>
      <c r="C822" s="18" t="s">
        <v>18</v>
      </c>
      <c r="D822" s="18" t="s">
        <v>46</v>
      </c>
      <c r="E822" s="18" t="s">
        <v>18</v>
      </c>
      <c r="F822" s="19">
        <v>566237</v>
      </c>
      <c r="G822" s="19">
        <v>566237</v>
      </c>
      <c r="H822" s="19">
        <v>0</v>
      </c>
      <c r="I822" s="19">
        <v>566237</v>
      </c>
      <c r="J822" s="19">
        <v>566237</v>
      </c>
      <c r="K822" s="19">
        <v>0</v>
      </c>
      <c r="L822" t="e">
        <f>VLOOKUP(E822,PFI!A:B,2,0)</f>
        <v>#N/A</v>
      </c>
    </row>
    <row r="823" spans="1:12" hidden="1">
      <c r="A823" s="18" t="s">
        <v>44</v>
      </c>
      <c r="B823" s="18" t="s">
        <v>295</v>
      </c>
      <c r="C823" s="18" t="s">
        <v>18</v>
      </c>
      <c r="D823" s="18" t="s">
        <v>13</v>
      </c>
      <c r="E823" s="18" t="s">
        <v>219</v>
      </c>
      <c r="F823" s="19">
        <v>39996</v>
      </c>
      <c r="G823" s="19">
        <v>39996</v>
      </c>
      <c r="H823" s="19">
        <v>0</v>
      </c>
      <c r="I823" s="19">
        <v>39996</v>
      </c>
      <c r="J823" s="19">
        <v>39996</v>
      </c>
      <c r="K823" s="19">
        <v>0</v>
      </c>
      <c r="L823" t="str">
        <f>VLOOKUP(E823,PFI!A:B,2,0)</f>
        <v>recherche</v>
      </c>
    </row>
    <row r="824" spans="1:12" hidden="1">
      <c r="A824" s="18" t="s">
        <v>1755</v>
      </c>
      <c r="B824" s="18" t="s">
        <v>295</v>
      </c>
      <c r="C824" s="18" t="s">
        <v>18</v>
      </c>
      <c r="D824" s="18" t="s">
        <v>57</v>
      </c>
      <c r="E824" s="18" t="s">
        <v>18</v>
      </c>
      <c r="F824" s="19">
        <v>0</v>
      </c>
      <c r="G824" s="19">
        <v>0</v>
      </c>
      <c r="H824" s="19">
        <v>0</v>
      </c>
      <c r="I824" s="19">
        <v>1908355</v>
      </c>
      <c r="J824" s="19">
        <v>1908355</v>
      </c>
      <c r="K824" s="19">
        <v>0</v>
      </c>
      <c r="L824" t="e">
        <f>VLOOKUP(E824,PFI!A:B,2,0)</f>
        <v>#N/A</v>
      </c>
    </row>
    <row r="825" spans="1:12" hidden="1">
      <c r="A825" s="18" t="s">
        <v>1755</v>
      </c>
      <c r="B825" s="18" t="s">
        <v>295</v>
      </c>
      <c r="C825" s="18" t="s">
        <v>18</v>
      </c>
      <c r="D825" s="18" t="s">
        <v>46</v>
      </c>
      <c r="E825" s="18" t="s">
        <v>18</v>
      </c>
      <c r="F825" s="19">
        <v>0</v>
      </c>
      <c r="G825" s="19">
        <v>0</v>
      </c>
      <c r="H825" s="19">
        <v>0</v>
      </c>
      <c r="I825" s="19">
        <v>430000</v>
      </c>
      <c r="J825" s="19">
        <v>430000</v>
      </c>
      <c r="K825" s="19">
        <v>0</v>
      </c>
      <c r="L825" t="e">
        <f>VLOOKUP(E825,PFI!A:B,2,0)</f>
        <v>#N/A</v>
      </c>
    </row>
    <row r="826" spans="1:12" hidden="1">
      <c r="A826" s="18" t="s">
        <v>1755</v>
      </c>
      <c r="B826" s="18" t="s">
        <v>295</v>
      </c>
      <c r="C826" s="18" t="s">
        <v>18</v>
      </c>
      <c r="D826" s="18" t="s">
        <v>34</v>
      </c>
      <c r="E826" s="18" t="s">
        <v>18</v>
      </c>
      <c r="F826" s="19">
        <v>0</v>
      </c>
      <c r="G826" s="19">
        <v>0</v>
      </c>
      <c r="H826" s="19">
        <v>0</v>
      </c>
      <c r="I826" s="19">
        <v>260276</v>
      </c>
      <c r="J826" s="19">
        <v>260276</v>
      </c>
      <c r="K826" s="19">
        <v>0</v>
      </c>
      <c r="L826" t="e">
        <f>VLOOKUP(E826,PFI!A:B,2,0)</f>
        <v>#N/A</v>
      </c>
    </row>
    <row r="827" spans="1:12" hidden="1">
      <c r="A827" s="18" t="s">
        <v>1755</v>
      </c>
      <c r="B827" s="18" t="s">
        <v>295</v>
      </c>
      <c r="C827" s="18" t="s">
        <v>18</v>
      </c>
      <c r="D827" s="18" t="s">
        <v>31</v>
      </c>
      <c r="E827" s="18" t="s">
        <v>18</v>
      </c>
      <c r="F827" s="19">
        <v>0</v>
      </c>
      <c r="G827" s="19">
        <v>0</v>
      </c>
      <c r="H827" s="19">
        <v>0</v>
      </c>
      <c r="I827" s="19">
        <v>96000</v>
      </c>
      <c r="J827" s="19">
        <v>96000</v>
      </c>
      <c r="K827" s="19">
        <v>0</v>
      </c>
      <c r="L827" t="e">
        <f>VLOOKUP(E827,PFI!A:B,2,0)</f>
        <v>#N/A</v>
      </c>
    </row>
    <row r="828" spans="1:12" hidden="1">
      <c r="A828" s="18" t="s">
        <v>1755</v>
      </c>
      <c r="B828" s="18" t="s">
        <v>295</v>
      </c>
      <c r="C828" s="18" t="s">
        <v>18</v>
      </c>
      <c r="D828" s="18" t="s">
        <v>15</v>
      </c>
      <c r="E828" s="18" t="s">
        <v>18</v>
      </c>
      <c r="F828" s="19">
        <v>0</v>
      </c>
      <c r="G828" s="19">
        <v>0</v>
      </c>
      <c r="H828" s="19">
        <v>0</v>
      </c>
      <c r="I828" s="19">
        <v>59854</v>
      </c>
      <c r="J828" s="19">
        <v>59854</v>
      </c>
      <c r="K828" s="19">
        <v>0</v>
      </c>
      <c r="L828" t="e">
        <f>VLOOKUP(E828,PFI!A:B,2,0)</f>
        <v>#N/A</v>
      </c>
    </row>
    <row r="829" spans="1:12" hidden="1">
      <c r="A829" s="18" t="s">
        <v>1755</v>
      </c>
      <c r="B829" s="18" t="s">
        <v>295</v>
      </c>
      <c r="C829" s="18" t="s">
        <v>18</v>
      </c>
      <c r="D829" s="18" t="s">
        <v>16</v>
      </c>
      <c r="E829" s="18" t="s">
        <v>18</v>
      </c>
      <c r="F829" s="19">
        <v>0</v>
      </c>
      <c r="G829" s="19">
        <v>0</v>
      </c>
      <c r="H829" s="19">
        <v>0</v>
      </c>
      <c r="I829" s="19">
        <v>474060</v>
      </c>
      <c r="J829" s="19">
        <v>474060</v>
      </c>
      <c r="K829" s="19">
        <v>0</v>
      </c>
      <c r="L829" t="e">
        <f>VLOOKUP(E829,PFI!A:B,2,0)</f>
        <v>#N/A</v>
      </c>
    </row>
    <row r="830" spans="1:12" hidden="1">
      <c r="A830" s="18" t="s">
        <v>1755</v>
      </c>
      <c r="B830" s="18" t="s">
        <v>295</v>
      </c>
      <c r="C830" s="18" t="s">
        <v>18</v>
      </c>
      <c r="D830" s="18" t="s">
        <v>13</v>
      </c>
      <c r="E830" s="18" t="s">
        <v>18</v>
      </c>
      <c r="F830" s="19">
        <v>0</v>
      </c>
      <c r="G830" s="19">
        <v>0</v>
      </c>
      <c r="H830" s="19">
        <v>0</v>
      </c>
      <c r="I830" s="19">
        <v>220547345</v>
      </c>
      <c r="J830" s="19">
        <v>220547345</v>
      </c>
      <c r="K830" s="19">
        <v>0</v>
      </c>
      <c r="L830" t="e">
        <f>VLOOKUP(E830,PFI!A:B,2,0)</f>
        <v>#N/A</v>
      </c>
    </row>
    <row r="831" spans="1:12" hidden="1">
      <c r="A831" s="18" t="s">
        <v>1755</v>
      </c>
      <c r="B831" s="18" t="s">
        <v>295</v>
      </c>
      <c r="C831" s="18" t="s">
        <v>18</v>
      </c>
      <c r="D831" s="18" t="s">
        <v>888</v>
      </c>
      <c r="E831" s="18" t="s">
        <v>18</v>
      </c>
      <c r="F831" s="19">
        <v>0</v>
      </c>
      <c r="G831" s="19">
        <v>0</v>
      </c>
      <c r="H831" s="19">
        <v>0</v>
      </c>
      <c r="I831" s="19">
        <v>907000</v>
      </c>
      <c r="J831" s="19">
        <v>907000</v>
      </c>
      <c r="K831" s="19">
        <v>0</v>
      </c>
      <c r="L831" t="e">
        <f>VLOOKUP(E831,PFI!A:B,2,0)</f>
        <v>#N/A</v>
      </c>
    </row>
    <row r="832" spans="1:12" hidden="1">
      <c r="A832" s="18" t="s">
        <v>961</v>
      </c>
      <c r="B832" s="18" t="s">
        <v>295</v>
      </c>
      <c r="C832" s="18" t="s">
        <v>18</v>
      </c>
      <c r="D832" s="18" t="s">
        <v>13</v>
      </c>
      <c r="E832" s="18" t="s">
        <v>18</v>
      </c>
      <c r="F832" s="19">
        <v>1000</v>
      </c>
      <c r="G832" s="19">
        <v>1000</v>
      </c>
      <c r="H832" s="19">
        <v>0</v>
      </c>
      <c r="I832" s="19">
        <v>0</v>
      </c>
      <c r="J832" s="19">
        <v>0</v>
      </c>
      <c r="K832" s="19">
        <v>0</v>
      </c>
      <c r="L832" t="e">
        <f>VLOOKUP(E832,PFI!A:B,2,0)</f>
        <v>#N/A</v>
      </c>
    </row>
    <row r="833" spans="1:12" hidden="1">
      <c r="A833" s="18" t="s">
        <v>1536</v>
      </c>
      <c r="B833" s="18" t="s">
        <v>295</v>
      </c>
      <c r="C833" s="18" t="s">
        <v>18</v>
      </c>
      <c r="D833" s="18" t="s">
        <v>13</v>
      </c>
      <c r="E833" s="18" t="s">
        <v>18</v>
      </c>
      <c r="F833" s="19">
        <v>2000</v>
      </c>
      <c r="G833" s="19">
        <v>2000</v>
      </c>
      <c r="H833" s="19">
        <v>0</v>
      </c>
      <c r="I833" s="19">
        <v>0</v>
      </c>
      <c r="J833" s="19">
        <v>0</v>
      </c>
      <c r="K833" s="19">
        <v>0</v>
      </c>
      <c r="L833" t="e">
        <f>VLOOKUP(E833,PFI!A:B,2,0)</f>
        <v>#N/A</v>
      </c>
    </row>
    <row r="834" spans="1:12" hidden="1">
      <c r="A834" s="18" t="s">
        <v>1537</v>
      </c>
      <c r="B834" s="18" t="s">
        <v>295</v>
      </c>
      <c r="C834" s="18" t="s">
        <v>18</v>
      </c>
      <c r="D834" s="18" t="s">
        <v>13</v>
      </c>
      <c r="E834" s="18" t="s">
        <v>18</v>
      </c>
      <c r="F834" s="19">
        <v>9000</v>
      </c>
      <c r="G834" s="19">
        <v>9000</v>
      </c>
      <c r="H834" s="19">
        <v>0</v>
      </c>
      <c r="I834" s="19">
        <v>0</v>
      </c>
      <c r="J834" s="19">
        <v>0</v>
      </c>
      <c r="K834" s="19">
        <v>0</v>
      </c>
      <c r="L834" t="e">
        <f>VLOOKUP(E834,PFI!A:B,2,0)</f>
        <v>#N/A</v>
      </c>
    </row>
    <row r="835" spans="1:12" hidden="1">
      <c r="A835" s="18" t="s">
        <v>1760</v>
      </c>
      <c r="B835" s="18" t="s">
        <v>295</v>
      </c>
      <c r="C835" s="18" t="s">
        <v>18</v>
      </c>
      <c r="D835" s="18" t="s">
        <v>13</v>
      </c>
      <c r="E835" s="18" t="s">
        <v>18</v>
      </c>
      <c r="F835" s="19">
        <v>70300</v>
      </c>
      <c r="G835" s="19">
        <v>70300</v>
      </c>
      <c r="H835" s="19">
        <v>0</v>
      </c>
      <c r="I835" s="19">
        <v>0</v>
      </c>
      <c r="J835" s="19">
        <v>0</v>
      </c>
      <c r="K835" s="19">
        <v>0</v>
      </c>
      <c r="L835" t="e">
        <f>VLOOKUP(E835,PFI!A:B,2,0)</f>
        <v>#N/A</v>
      </c>
    </row>
    <row r="836" spans="1:12" hidden="1">
      <c r="A836" s="18" t="s">
        <v>1761</v>
      </c>
      <c r="B836" s="18" t="s">
        <v>295</v>
      </c>
      <c r="C836" s="18" t="s">
        <v>18</v>
      </c>
      <c r="D836" s="18" t="s">
        <v>13</v>
      </c>
      <c r="E836" s="18" t="s">
        <v>18</v>
      </c>
      <c r="F836" s="19">
        <v>95810</v>
      </c>
      <c r="G836" s="19">
        <v>95810</v>
      </c>
      <c r="H836" s="19">
        <v>0</v>
      </c>
      <c r="I836" s="19">
        <v>0</v>
      </c>
      <c r="J836" s="19">
        <v>0</v>
      </c>
      <c r="K836" s="19">
        <v>0</v>
      </c>
      <c r="L836" t="e">
        <f>VLOOKUP(E836,PFI!A:B,2,0)</f>
        <v>#N/A</v>
      </c>
    </row>
    <row r="837" spans="1:12" hidden="1">
      <c r="A837" s="18" t="s">
        <v>1514</v>
      </c>
      <c r="B837" s="18" t="s">
        <v>295</v>
      </c>
      <c r="C837" s="18" t="s">
        <v>18</v>
      </c>
      <c r="D837" s="18" t="s">
        <v>13</v>
      </c>
      <c r="E837" s="18" t="s">
        <v>18</v>
      </c>
      <c r="F837" s="19">
        <v>2000</v>
      </c>
      <c r="G837" s="19">
        <v>2000</v>
      </c>
      <c r="H837" s="19">
        <v>0</v>
      </c>
      <c r="I837" s="19">
        <v>0</v>
      </c>
      <c r="J837" s="19">
        <v>0</v>
      </c>
      <c r="K837" s="19">
        <v>0</v>
      </c>
      <c r="L837" t="e">
        <f>VLOOKUP(E837,PFI!A:B,2,0)</f>
        <v>#N/A</v>
      </c>
    </row>
    <row r="838" spans="1:12" hidden="1">
      <c r="A838" s="18" t="s">
        <v>1515</v>
      </c>
      <c r="B838" s="18" t="s">
        <v>295</v>
      </c>
      <c r="C838" s="18" t="s">
        <v>18</v>
      </c>
      <c r="D838" s="18" t="s">
        <v>13</v>
      </c>
      <c r="E838" s="18" t="s">
        <v>18</v>
      </c>
      <c r="F838" s="19">
        <v>3000</v>
      </c>
      <c r="G838" s="19">
        <v>3000</v>
      </c>
      <c r="H838" s="19">
        <v>0</v>
      </c>
      <c r="I838" s="19">
        <v>0</v>
      </c>
      <c r="J838" s="19">
        <v>0</v>
      </c>
      <c r="K838" s="19">
        <v>0</v>
      </c>
      <c r="L838" t="e">
        <f>VLOOKUP(E838,PFI!A:B,2,0)</f>
        <v>#N/A</v>
      </c>
    </row>
    <row r="839" spans="1:12" hidden="1">
      <c r="A839" s="18" t="s">
        <v>1549</v>
      </c>
      <c r="B839" s="18" t="s">
        <v>295</v>
      </c>
      <c r="C839" s="18" t="s">
        <v>18</v>
      </c>
      <c r="D839" s="18" t="s">
        <v>13</v>
      </c>
      <c r="E839" s="18" t="s">
        <v>18</v>
      </c>
      <c r="F839" s="19">
        <v>60000</v>
      </c>
      <c r="G839" s="19">
        <v>60000</v>
      </c>
      <c r="H839" s="19">
        <v>0</v>
      </c>
      <c r="I839" s="19">
        <v>0</v>
      </c>
      <c r="J839" s="19">
        <v>0</v>
      </c>
      <c r="K839" s="19">
        <v>0</v>
      </c>
      <c r="L839" t="e">
        <f>VLOOKUP(E839,PFI!A:B,2,0)</f>
        <v>#N/A</v>
      </c>
    </row>
    <row r="840" spans="1:12" hidden="1">
      <c r="A840" s="18" t="s">
        <v>1550</v>
      </c>
      <c r="B840" s="18" t="s">
        <v>295</v>
      </c>
      <c r="C840" s="18" t="s">
        <v>18</v>
      </c>
      <c r="D840" s="18" t="s">
        <v>13</v>
      </c>
      <c r="E840" s="18" t="s">
        <v>18</v>
      </c>
      <c r="F840" s="19">
        <v>30000</v>
      </c>
      <c r="G840" s="19">
        <v>30000</v>
      </c>
      <c r="H840" s="19">
        <v>0</v>
      </c>
      <c r="I840" s="19">
        <v>0</v>
      </c>
      <c r="J840" s="19">
        <v>0</v>
      </c>
      <c r="K840" s="19">
        <v>0</v>
      </c>
      <c r="L840" t="e">
        <f>VLOOKUP(E840,PFI!A:B,2,0)</f>
        <v>#N/A</v>
      </c>
    </row>
    <row r="841" spans="1:12" hidden="1">
      <c r="A841" s="18" t="s">
        <v>1518</v>
      </c>
      <c r="B841" s="18" t="s">
        <v>295</v>
      </c>
      <c r="C841" s="18" t="s">
        <v>18</v>
      </c>
      <c r="D841" s="18" t="s">
        <v>13</v>
      </c>
      <c r="E841" s="18" t="s">
        <v>18</v>
      </c>
      <c r="F841" s="19">
        <v>10000</v>
      </c>
      <c r="G841" s="19">
        <v>10000</v>
      </c>
      <c r="H841" s="19">
        <v>0</v>
      </c>
      <c r="I841" s="19">
        <v>0</v>
      </c>
      <c r="J841" s="19">
        <v>0</v>
      </c>
      <c r="K841" s="19">
        <v>0</v>
      </c>
      <c r="L841" t="e">
        <f>VLOOKUP(E841,PFI!A:B,2,0)</f>
        <v>#N/A</v>
      </c>
    </row>
    <row r="842" spans="1:12" hidden="1">
      <c r="A842" s="18" t="s">
        <v>222</v>
      </c>
      <c r="B842" s="18" t="s">
        <v>295</v>
      </c>
      <c r="C842" s="18" t="s">
        <v>18</v>
      </c>
      <c r="D842" s="18" t="s">
        <v>46</v>
      </c>
      <c r="E842" s="18" t="s">
        <v>778</v>
      </c>
      <c r="F842" s="19">
        <v>19900</v>
      </c>
      <c r="G842" s="19">
        <v>19900</v>
      </c>
      <c r="H842" s="19">
        <v>0</v>
      </c>
      <c r="I842" s="19">
        <v>19900</v>
      </c>
      <c r="J842" s="19">
        <v>19900</v>
      </c>
      <c r="K842" s="19">
        <v>0</v>
      </c>
      <c r="L842" t="str">
        <f>VLOOKUP(E842,PFI!A:B,2,0)</f>
        <v>formation</v>
      </c>
    </row>
    <row r="843" spans="1:12" hidden="1">
      <c r="A843" s="18" t="s">
        <v>222</v>
      </c>
      <c r="B843" s="18" t="s">
        <v>295</v>
      </c>
      <c r="C843" s="18" t="s">
        <v>18</v>
      </c>
      <c r="D843" s="18" t="s">
        <v>16</v>
      </c>
      <c r="E843" s="18" t="s">
        <v>223</v>
      </c>
      <c r="F843" s="19">
        <v>14688</v>
      </c>
      <c r="G843" s="19">
        <v>14688</v>
      </c>
      <c r="H843" s="19">
        <v>0</v>
      </c>
      <c r="I843" s="19">
        <v>14688</v>
      </c>
      <c r="J843" s="19">
        <v>14688</v>
      </c>
      <c r="K843" s="19">
        <v>0</v>
      </c>
      <c r="L843" t="str">
        <f>VLOOKUP(E843,PFI!A:B,2,0)</f>
        <v>formation</v>
      </c>
    </row>
    <row r="844" spans="1:12" hidden="1">
      <c r="A844" s="18" t="s">
        <v>1558</v>
      </c>
      <c r="B844" s="18" t="s">
        <v>295</v>
      </c>
      <c r="C844" s="18" t="s">
        <v>18</v>
      </c>
      <c r="D844" s="18" t="s">
        <v>13</v>
      </c>
      <c r="E844" s="18" t="s">
        <v>18</v>
      </c>
      <c r="F844" s="19">
        <v>63000</v>
      </c>
      <c r="G844" s="19">
        <v>63000</v>
      </c>
      <c r="H844" s="19">
        <v>0</v>
      </c>
      <c r="I844" s="19">
        <v>0</v>
      </c>
      <c r="J844" s="19">
        <v>0</v>
      </c>
      <c r="K844" s="19">
        <v>0</v>
      </c>
      <c r="L844" t="e">
        <f>VLOOKUP(E844,PFI!A:B,2,0)</f>
        <v>#N/A</v>
      </c>
    </row>
    <row r="845" spans="1:12" hidden="1">
      <c r="A845" s="18" t="s">
        <v>1560</v>
      </c>
      <c r="B845" s="18" t="s">
        <v>295</v>
      </c>
      <c r="C845" s="18" t="s">
        <v>18</v>
      </c>
      <c r="D845" s="18" t="s">
        <v>13</v>
      </c>
      <c r="E845" s="18" t="s">
        <v>18</v>
      </c>
      <c r="F845" s="19">
        <v>55000</v>
      </c>
      <c r="G845" s="19">
        <v>55000</v>
      </c>
      <c r="H845" s="19">
        <v>0</v>
      </c>
      <c r="I845" s="19">
        <v>0</v>
      </c>
      <c r="J845" s="19">
        <v>0</v>
      </c>
      <c r="K845" s="19">
        <v>0</v>
      </c>
      <c r="L845" t="e">
        <f>VLOOKUP(E845,PFI!A:B,2,0)</f>
        <v>#N/A</v>
      </c>
    </row>
    <row r="846" spans="1:12" hidden="1">
      <c r="A846" s="18" t="s">
        <v>324</v>
      </c>
      <c r="B846" s="18" t="s">
        <v>295</v>
      </c>
      <c r="C846" s="18" t="s">
        <v>18</v>
      </c>
      <c r="D846" s="18" t="s">
        <v>46</v>
      </c>
      <c r="E846" s="18" t="s">
        <v>767</v>
      </c>
      <c r="F846" s="19">
        <v>25000</v>
      </c>
      <c r="G846" s="19">
        <v>25000</v>
      </c>
      <c r="H846" s="19">
        <v>0</v>
      </c>
      <c r="I846" s="19">
        <v>25000</v>
      </c>
      <c r="J846" s="19">
        <v>25000</v>
      </c>
      <c r="K846" s="19">
        <v>0</v>
      </c>
      <c r="L846" t="str">
        <f>VLOOKUP(E846,PFI!A:B,2,0)</f>
        <v>formation</v>
      </c>
    </row>
    <row r="847" spans="1:12" hidden="1">
      <c r="A847" s="18" t="s">
        <v>1570</v>
      </c>
      <c r="B847" s="18" t="s">
        <v>295</v>
      </c>
      <c r="C847" s="18" t="s">
        <v>18</v>
      </c>
      <c r="D847" s="18" t="s">
        <v>13</v>
      </c>
      <c r="E847" s="18" t="s">
        <v>18</v>
      </c>
      <c r="F847" s="19">
        <v>30046</v>
      </c>
      <c r="G847" s="19">
        <v>30046</v>
      </c>
      <c r="H847" s="19">
        <v>0</v>
      </c>
      <c r="I847" s="19">
        <v>0</v>
      </c>
      <c r="J847" s="19">
        <v>0</v>
      </c>
      <c r="K847" s="19">
        <v>0</v>
      </c>
      <c r="L847" t="e">
        <f>VLOOKUP(E847,PFI!A:B,2,0)</f>
        <v>#N/A</v>
      </c>
    </row>
    <row r="848" spans="1:12" hidden="1">
      <c r="A848" s="18" t="s">
        <v>1569</v>
      </c>
      <c r="B848" s="18" t="s">
        <v>295</v>
      </c>
      <c r="C848" s="18" t="s">
        <v>18</v>
      </c>
      <c r="D848" s="18" t="s">
        <v>13</v>
      </c>
      <c r="E848" s="18" t="s">
        <v>18</v>
      </c>
      <c r="F848" s="19">
        <v>13000</v>
      </c>
      <c r="G848" s="19">
        <v>13000</v>
      </c>
      <c r="H848" s="19">
        <v>0</v>
      </c>
      <c r="I848" s="19">
        <v>0</v>
      </c>
      <c r="J848" s="19">
        <v>0</v>
      </c>
      <c r="K848" s="19">
        <v>0</v>
      </c>
      <c r="L848" t="e">
        <f>VLOOKUP(E848,PFI!A:B,2,0)</f>
        <v>#N/A</v>
      </c>
    </row>
    <row r="849" spans="1:12" hidden="1">
      <c r="A849" s="18" t="s">
        <v>224</v>
      </c>
      <c r="B849" s="18" t="s">
        <v>295</v>
      </c>
      <c r="C849" s="18" t="s">
        <v>18</v>
      </c>
      <c r="D849" s="18" t="s">
        <v>13</v>
      </c>
      <c r="E849" s="18" t="s">
        <v>225</v>
      </c>
      <c r="F849" s="19">
        <v>529500</v>
      </c>
      <c r="G849" s="19">
        <v>529500</v>
      </c>
      <c r="H849" s="19">
        <v>0</v>
      </c>
      <c r="I849" s="19">
        <v>529500</v>
      </c>
      <c r="J849" s="19">
        <v>529500</v>
      </c>
      <c r="K849" s="19">
        <v>0</v>
      </c>
      <c r="L849" t="str">
        <f>VLOOKUP(E849,PFI!A:B,2,0)</f>
        <v>formation</v>
      </c>
    </row>
    <row r="850" spans="1:12" hidden="1">
      <c r="A850" s="18" t="s">
        <v>1577</v>
      </c>
      <c r="B850" s="18" t="s">
        <v>295</v>
      </c>
      <c r="C850" s="18" t="s">
        <v>18</v>
      </c>
      <c r="D850" s="18" t="s">
        <v>13</v>
      </c>
      <c r="E850" s="18" t="s">
        <v>18</v>
      </c>
      <c r="F850" s="19">
        <v>45000</v>
      </c>
      <c r="G850" s="19">
        <v>45000</v>
      </c>
      <c r="H850" s="19">
        <v>0</v>
      </c>
      <c r="I850" s="19">
        <v>0</v>
      </c>
      <c r="J850" s="19">
        <v>0</v>
      </c>
      <c r="K850" s="19">
        <v>0</v>
      </c>
      <c r="L850" t="e">
        <f>VLOOKUP(E850,PFI!A:B,2,0)</f>
        <v>#N/A</v>
      </c>
    </row>
    <row r="851" spans="1:12" hidden="1">
      <c r="A851" s="18" t="s">
        <v>1578</v>
      </c>
      <c r="B851" s="18" t="s">
        <v>295</v>
      </c>
      <c r="C851" s="18" t="s">
        <v>18</v>
      </c>
      <c r="D851" s="18" t="s">
        <v>13</v>
      </c>
      <c r="E851" s="18" t="s">
        <v>18</v>
      </c>
      <c r="F851" s="19">
        <v>5800</v>
      </c>
      <c r="G851" s="19">
        <v>5800</v>
      </c>
      <c r="H851" s="19">
        <v>0</v>
      </c>
      <c r="I851" s="19">
        <v>0</v>
      </c>
      <c r="J851" s="19">
        <v>0</v>
      </c>
      <c r="K851" s="19">
        <v>0</v>
      </c>
      <c r="L851" t="e">
        <f>VLOOKUP(E851,PFI!A:B,2,0)</f>
        <v>#N/A</v>
      </c>
    </row>
    <row r="852" spans="1:12" hidden="1">
      <c r="A852" s="18" t="s">
        <v>1522</v>
      </c>
      <c r="B852" s="18" t="s">
        <v>295</v>
      </c>
      <c r="C852" s="18" t="s">
        <v>18</v>
      </c>
      <c r="D852" s="18" t="s">
        <v>13</v>
      </c>
      <c r="E852" s="18" t="s">
        <v>18</v>
      </c>
      <c r="F852" s="19">
        <v>20000</v>
      </c>
      <c r="G852" s="19">
        <v>20000</v>
      </c>
      <c r="H852" s="19">
        <v>0</v>
      </c>
      <c r="I852" s="19">
        <v>0</v>
      </c>
      <c r="J852" s="19">
        <v>0</v>
      </c>
      <c r="K852" s="19">
        <v>0</v>
      </c>
      <c r="L852" t="e">
        <f>VLOOKUP(E852,PFI!A:B,2,0)</f>
        <v>#N/A</v>
      </c>
    </row>
    <row r="853" spans="1:12" hidden="1">
      <c r="A853" s="18" t="s">
        <v>226</v>
      </c>
      <c r="B853" s="18" t="s">
        <v>295</v>
      </c>
      <c r="C853" s="18" t="s">
        <v>18</v>
      </c>
      <c r="D853" s="18" t="s">
        <v>46</v>
      </c>
      <c r="E853" s="18" t="s">
        <v>768</v>
      </c>
      <c r="F853" s="19">
        <v>179866</v>
      </c>
      <c r="G853" s="19">
        <v>179866</v>
      </c>
      <c r="H853" s="19">
        <v>0</v>
      </c>
      <c r="I853" s="19">
        <v>179866</v>
      </c>
      <c r="J853" s="19">
        <v>179866</v>
      </c>
      <c r="K853" s="19">
        <v>0</v>
      </c>
      <c r="L853" t="str">
        <f>VLOOKUP(E853,PFI!A:B,2,0)</f>
        <v>formation</v>
      </c>
    </row>
    <row r="854" spans="1:12" hidden="1">
      <c r="A854" s="18" t="s">
        <v>1583</v>
      </c>
      <c r="B854" s="18" t="s">
        <v>295</v>
      </c>
      <c r="C854" s="18" t="s">
        <v>18</v>
      </c>
      <c r="D854" s="18" t="s">
        <v>13</v>
      </c>
      <c r="E854" s="18" t="s">
        <v>18</v>
      </c>
      <c r="F854" s="19">
        <v>258915</v>
      </c>
      <c r="G854" s="19">
        <v>258915</v>
      </c>
      <c r="H854" s="19">
        <v>0</v>
      </c>
      <c r="I854" s="19">
        <v>0</v>
      </c>
      <c r="J854" s="19">
        <v>0</v>
      </c>
      <c r="K854" s="19">
        <v>0</v>
      </c>
      <c r="L854" t="e">
        <f>VLOOKUP(E854,PFI!A:B,2,0)</f>
        <v>#N/A</v>
      </c>
    </row>
    <row r="855" spans="1:12" hidden="1">
      <c r="A855" s="18" t="s">
        <v>1584</v>
      </c>
      <c r="B855" s="18" t="s">
        <v>295</v>
      </c>
      <c r="C855" s="18" t="s">
        <v>18</v>
      </c>
      <c r="D855" s="18" t="s">
        <v>13</v>
      </c>
      <c r="E855" s="18" t="s">
        <v>18</v>
      </c>
      <c r="F855" s="19">
        <v>100000</v>
      </c>
      <c r="G855" s="19">
        <v>100000</v>
      </c>
      <c r="H855" s="19">
        <v>0</v>
      </c>
      <c r="I855" s="19">
        <v>0</v>
      </c>
      <c r="J855" s="19">
        <v>0</v>
      </c>
      <c r="K855" s="19">
        <v>0</v>
      </c>
      <c r="L855" t="e">
        <f>VLOOKUP(E855,PFI!A:B,2,0)</f>
        <v>#N/A</v>
      </c>
    </row>
    <row r="856" spans="1:12" hidden="1">
      <c r="A856" s="18" t="s">
        <v>10</v>
      </c>
      <c r="B856" s="18" t="s">
        <v>295</v>
      </c>
      <c r="C856" s="18" t="s">
        <v>18</v>
      </c>
      <c r="D856" s="18" t="s">
        <v>13</v>
      </c>
      <c r="E856" s="18" t="s">
        <v>370</v>
      </c>
      <c r="F856" s="19">
        <v>6000</v>
      </c>
      <c r="G856" s="19">
        <v>6000</v>
      </c>
      <c r="H856" s="19">
        <v>0</v>
      </c>
      <c r="I856" s="19">
        <v>6000</v>
      </c>
      <c r="J856" s="19">
        <v>6000</v>
      </c>
      <c r="K856" s="19">
        <v>0</v>
      </c>
      <c r="L856" t="str">
        <f>VLOOKUP(E856,PFI!A:B,2,0)</f>
        <v>formation</v>
      </c>
    </row>
    <row r="857" spans="1:12" hidden="1">
      <c r="A857" s="18" t="s">
        <v>1587</v>
      </c>
      <c r="B857" s="18" t="s">
        <v>295</v>
      </c>
      <c r="C857" s="18" t="s">
        <v>18</v>
      </c>
      <c r="D857" s="18" t="s">
        <v>46</v>
      </c>
      <c r="E857" s="18" t="s">
        <v>18</v>
      </c>
      <c r="F857" s="19">
        <v>10000</v>
      </c>
      <c r="G857" s="19">
        <v>10000</v>
      </c>
      <c r="H857" s="19">
        <v>0</v>
      </c>
      <c r="I857" s="19">
        <v>0</v>
      </c>
      <c r="J857" s="19">
        <v>0</v>
      </c>
      <c r="K857" s="19">
        <v>0</v>
      </c>
      <c r="L857" t="e">
        <f>VLOOKUP(E857,PFI!A:B,2,0)</f>
        <v>#N/A</v>
      </c>
    </row>
    <row r="858" spans="1:12" hidden="1">
      <c r="A858" s="18" t="s">
        <v>1587</v>
      </c>
      <c r="B858" s="18" t="s">
        <v>295</v>
      </c>
      <c r="C858" s="18" t="s">
        <v>18</v>
      </c>
      <c r="D858" s="18" t="s">
        <v>13</v>
      </c>
      <c r="E858" s="18" t="s">
        <v>18</v>
      </c>
      <c r="F858" s="19">
        <v>25000</v>
      </c>
      <c r="G858" s="19">
        <v>25000</v>
      </c>
      <c r="H858" s="19">
        <v>0</v>
      </c>
      <c r="I858" s="19">
        <v>0</v>
      </c>
      <c r="J858" s="19">
        <v>0</v>
      </c>
      <c r="K858" s="19">
        <v>0</v>
      </c>
      <c r="L858" t="e">
        <f>VLOOKUP(E858,PFI!A:B,2,0)</f>
        <v>#N/A</v>
      </c>
    </row>
    <row r="859" spans="1:12" hidden="1">
      <c r="A859" s="18" t="s">
        <v>228</v>
      </c>
      <c r="B859" s="18" t="s">
        <v>295</v>
      </c>
      <c r="C859" s="18" t="s">
        <v>18</v>
      </c>
      <c r="D859" s="18" t="s">
        <v>46</v>
      </c>
      <c r="E859" s="18" t="s">
        <v>769</v>
      </c>
      <c r="F859" s="19">
        <v>203000</v>
      </c>
      <c r="G859" s="19">
        <v>203000</v>
      </c>
      <c r="H859" s="19">
        <v>0</v>
      </c>
      <c r="I859" s="19">
        <v>203000</v>
      </c>
      <c r="J859" s="19">
        <v>203000</v>
      </c>
      <c r="K859" s="19">
        <v>0</v>
      </c>
      <c r="L859" t="str">
        <f>VLOOKUP(E859,PFI!A:B,2,0)</f>
        <v>formation</v>
      </c>
    </row>
    <row r="860" spans="1:12" hidden="1">
      <c r="A860" s="18" t="s">
        <v>74</v>
      </c>
      <c r="B860" s="18" t="s">
        <v>295</v>
      </c>
      <c r="C860" s="18" t="s">
        <v>18</v>
      </c>
      <c r="D860" s="18" t="s">
        <v>16</v>
      </c>
      <c r="E860" s="18" t="s">
        <v>242</v>
      </c>
      <c r="F860" s="19">
        <v>9430.2800000000007</v>
      </c>
      <c r="G860" s="19">
        <v>9430.2800000000007</v>
      </c>
      <c r="H860" s="19">
        <v>0</v>
      </c>
      <c r="I860" s="19">
        <v>9430.2800000000007</v>
      </c>
      <c r="J860" s="19">
        <v>9430.2800000000007</v>
      </c>
      <c r="K860" s="19">
        <v>0</v>
      </c>
      <c r="L860" t="str">
        <f>VLOOKUP(E860,PFI!A:B,2,0)</f>
        <v>formation</v>
      </c>
    </row>
    <row r="861" spans="1:12" hidden="1">
      <c r="A861" s="18" t="s">
        <v>1598</v>
      </c>
      <c r="B861" s="18" t="s">
        <v>295</v>
      </c>
      <c r="C861" s="18" t="s">
        <v>18</v>
      </c>
      <c r="D861" s="18" t="s">
        <v>15</v>
      </c>
      <c r="E861" s="18" t="s">
        <v>18</v>
      </c>
      <c r="F861" s="19">
        <v>59854</v>
      </c>
      <c r="G861" s="19">
        <v>59854</v>
      </c>
      <c r="H861" s="19">
        <v>0</v>
      </c>
      <c r="I861" s="19">
        <v>0</v>
      </c>
      <c r="J861" s="19">
        <v>0</v>
      </c>
      <c r="K861" s="19">
        <v>0</v>
      </c>
      <c r="L861" t="e">
        <f>VLOOKUP(E861,PFI!A:B,2,0)</f>
        <v>#N/A</v>
      </c>
    </row>
    <row r="862" spans="1:12" hidden="1">
      <c r="A862" s="18" t="s">
        <v>1598</v>
      </c>
      <c r="B862" s="18" t="s">
        <v>295</v>
      </c>
      <c r="C862" s="18" t="s">
        <v>18</v>
      </c>
      <c r="D862" s="18" t="s">
        <v>13</v>
      </c>
      <c r="E862" s="18" t="s">
        <v>18</v>
      </c>
      <c r="F862" s="19">
        <v>165000</v>
      </c>
      <c r="G862" s="19">
        <v>165000</v>
      </c>
      <c r="H862" s="19">
        <v>0</v>
      </c>
      <c r="I862" s="19">
        <v>0</v>
      </c>
      <c r="J862" s="19">
        <v>0</v>
      </c>
      <c r="K862" s="19">
        <v>0</v>
      </c>
      <c r="L862" t="e">
        <f>VLOOKUP(E862,PFI!A:B,2,0)</f>
        <v>#N/A</v>
      </c>
    </row>
    <row r="863" spans="1:12" hidden="1">
      <c r="A863" s="18" t="s">
        <v>1599</v>
      </c>
      <c r="B863" s="18" t="s">
        <v>295</v>
      </c>
      <c r="C863" s="18" t="s">
        <v>18</v>
      </c>
      <c r="D863" s="18" t="s">
        <v>46</v>
      </c>
      <c r="E863" s="18" t="s">
        <v>18</v>
      </c>
      <c r="F863" s="19">
        <v>50000</v>
      </c>
      <c r="G863" s="19">
        <v>50000</v>
      </c>
      <c r="H863" s="19">
        <v>0</v>
      </c>
      <c r="I863" s="19">
        <v>0</v>
      </c>
      <c r="J863" s="19">
        <v>0</v>
      </c>
      <c r="K863" s="19">
        <v>0</v>
      </c>
      <c r="L863" t="e">
        <f>VLOOKUP(E863,PFI!A:B,2,0)</f>
        <v>#N/A</v>
      </c>
    </row>
    <row r="864" spans="1:12" hidden="1">
      <c r="A864" s="18" t="s">
        <v>1599</v>
      </c>
      <c r="B864" s="18" t="s">
        <v>295</v>
      </c>
      <c r="C864" s="18" t="s">
        <v>18</v>
      </c>
      <c r="D864" s="18" t="s">
        <v>13</v>
      </c>
      <c r="E864" s="18" t="s">
        <v>18</v>
      </c>
      <c r="F864" s="19">
        <v>40000</v>
      </c>
      <c r="G864" s="19">
        <v>40000</v>
      </c>
      <c r="H864" s="19">
        <v>0</v>
      </c>
      <c r="I864" s="19">
        <v>0</v>
      </c>
      <c r="J864" s="19">
        <v>0</v>
      </c>
      <c r="K864" s="19">
        <v>0</v>
      </c>
      <c r="L864" t="e">
        <f>VLOOKUP(E864,PFI!A:B,2,0)</f>
        <v>#N/A</v>
      </c>
    </row>
    <row r="865" spans="1:12" hidden="1">
      <c r="A865" s="18" t="s">
        <v>232</v>
      </c>
      <c r="B865" s="18" t="s">
        <v>295</v>
      </c>
      <c r="C865" s="18" t="s">
        <v>18</v>
      </c>
      <c r="D865" s="18" t="s">
        <v>16</v>
      </c>
      <c r="E865" s="18" t="s">
        <v>319</v>
      </c>
      <c r="F865" s="19">
        <v>81385</v>
      </c>
      <c r="G865" s="19">
        <v>81385</v>
      </c>
      <c r="H865" s="19">
        <v>0</v>
      </c>
      <c r="I865" s="19">
        <v>81385</v>
      </c>
      <c r="J865" s="19">
        <v>81385</v>
      </c>
      <c r="K865" s="19">
        <v>0</v>
      </c>
      <c r="L865" t="str">
        <f>VLOOKUP(E865,PFI!A:B,2,0)</f>
        <v>formation</v>
      </c>
    </row>
    <row r="866" spans="1:12" hidden="1">
      <c r="A866" s="18" t="s">
        <v>1602</v>
      </c>
      <c r="B866" s="18" t="s">
        <v>295</v>
      </c>
      <c r="C866" s="18" t="s">
        <v>18</v>
      </c>
      <c r="D866" s="18" t="s">
        <v>13</v>
      </c>
      <c r="E866" s="18" t="s">
        <v>18</v>
      </c>
      <c r="F866" s="19">
        <v>1047027</v>
      </c>
      <c r="G866" s="19">
        <v>1047027</v>
      </c>
      <c r="H866" s="19">
        <v>0</v>
      </c>
      <c r="I866" s="19">
        <v>0</v>
      </c>
      <c r="J866" s="19">
        <v>0</v>
      </c>
      <c r="K866" s="19">
        <v>0</v>
      </c>
      <c r="L866" t="e">
        <f>VLOOKUP(E866,PFI!A:B,2,0)</f>
        <v>#N/A</v>
      </c>
    </row>
    <row r="867" spans="1:12" hidden="1">
      <c r="A867" s="18" t="s">
        <v>1603</v>
      </c>
      <c r="B867" s="18" t="s">
        <v>295</v>
      </c>
      <c r="C867" s="18" t="s">
        <v>18</v>
      </c>
      <c r="D867" s="18" t="s">
        <v>13</v>
      </c>
      <c r="E867" s="18" t="s">
        <v>18</v>
      </c>
      <c r="F867" s="19">
        <v>210000</v>
      </c>
      <c r="G867" s="19">
        <v>210000</v>
      </c>
      <c r="H867" s="19">
        <v>0</v>
      </c>
      <c r="I867" s="19">
        <v>0</v>
      </c>
      <c r="J867" s="19">
        <v>0</v>
      </c>
      <c r="K867" s="19">
        <v>0</v>
      </c>
      <c r="L867" t="e">
        <f>VLOOKUP(E867,PFI!A:B,2,0)</f>
        <v>#N/A</v>
      </c>
    </row>
    <row r="868" spans="1:12" hidden="1">
      <c r="A868" s="18" t="s">
        <v>1620</v>
      </c>
      <c r="B868" s="18" t="s">
        <v>295</v>
      </c>
      <c r="C868" s="18" t="s">
        <v>18</v>
      </c>
      <c r="D868" s="18" t="s">
        <v>57</v>
      </c>
      <c r="E868" s="18" t="s">
        <v>18</v>
      </c>
      <c r="F868" s="19">
        <v>715789</v>
      </c>
      <c r="G868" s="19">
        <v>715789</v>
      </c>
      <c r="H868" s="19">
        <v>0</v>
      </c>
      <c r="I868" s="19">
        <v>0</v>
      </c>
      <c r="J868" s="19">
        <v>0</v>
      </c>
      <c r="K868" s="19">
        <v>0</v>
      </c>
      <c r="L868" t="e">
        <f>VLOOKUP(E868,PFI!A:B,2,0)</f>
        <v>#N/A</v>
      </c>
    </row>
    <row r="869" spans="1:12" hidden="1">
      <c r="A869" s="18" t="s">
        <v>1619</v>
      </c>
      <c r="B869" s="18" t="s">
        <v>295</v>
      </c>
      <c r="C869" s="18" t="s">
        <v>18</v>
      </c>
      <c r="D869" s="18" t="s">
        <v>57</v>
      </c>
      <c r="E869" s="18" t="s">
        <v>18</v>
      </c>
      <c r="F869" s="19">
        <v>753138</v>
      </c>
      <c r="G869" s="19">
        <v>753138</v>
      </c>
      <c r="H869" s="19">
        <v>0</v>
      </c>
      <c r="I869" s="19">
        <v>0</v>
      </c>
      <c r="J869" s="19">
        <v>0</v>
      </c>
      <c r="K869" s="19">
        <v>0</v>
      </c>
      <c r="L869" t="e">
        <f>VLOOKUP(E869,PFI!A:B,2,0)</f>
        <v>#N/A</v>
      </c>
    </row>
    <row r="870" spans="1:12" hidden="1">
      <c r="A870" s="18" t="s">
        <v>1445</v>
      </c>
      <c r="B870" s="18" t="s">
        <v>295</v>
      </c>
      <c r="C870" s="18" t="s">
        <v>18</v>
      </c>
      <c r="D870" s="18" t="s">
        <v>13</v>
      </c>
      <c r="E870" s="18" t="s">
        <v>18</v>
      </c>
      <c r="F870" s="19">
        <v>405300</v>
      </c>
      <c r="G870" s="19">
        <v>405300</v>
      </c>
      <c r="H870" s="19">
        <v>0</v>
      </c>
      <c r="I870" s="19">
        <v>0</v>
      </c>
      <c r="J870" s="19">
        <v>0</v>
      </c>
      <c r="K870" s="19">
        <v>0</v>
      </c>
      <c r="L870" t="e">
        <f>VLOOKUP(E870,PFI!A:B,2,0)</f>
        <v>#N/A</v>
      </c>
    </row>
    <row r="871" spans="1:12" hidden="1">
      <c r="A871" s="18" t="s">
        <v>1446</v>
      </c>
      <c r="B871" s="18" t="s">
        <v>295</v>
      </c>
      <c r="C871" s="18" t="s">
        <v>18</v>
      </c>
      <c r="D871" s="18" t="s">
        <v>46</v>
      </c>
      <c r="E871" s="18" t="s">
        <v>18</v>
      </c>
      <c r="F871" s="19">
        <v>370000</v>
      </c>
      <c r="G871" s="19">
        <v>370000</v>
      </c>
      <c r="H871" s="19">
        <v>0</v>
      </c>
      <c r="I871" s="19">
        <v>0</v>
      </c>
      <c r="J871" s="19">
        <v>0</v>
      </c>
      <c r="K871" s="19">
        <v>0</v>
      </c>
      <c r="L871" t="e">
        <f>VLOOKUP(E871,PFI!A:B,2,0)</f>
        <v>#N/A</v>
      </c>
    </row>
    <row r="872" spans="1:12" hidden="1">
      <c r="A872" s="18" t="s">
        <v>1751</v>
      </c>
      <c r="B872" s="18" t="s">
        <v>295</v>
      </c>
      <c r="C872" s="18" t="s">
        <v>18</v>
      </c>
      <c r="D872" s="18" t="s">
        <v>34</v>
      </c>
      <c r="E872" s="18" t="s">
        <v>18</v>
      </c>
      <c r="F872" s="19">
        <v>260276</v>
      </c>
      <c r="G872" s="19">
        <v>260276</v>
      </c>
      <c r="H872" s="19">
        <v>0</v>
      </c>
      <c r="I872" s="19">
        <v>0</v>
      </c>
      <c r="J872" s="19">
        <v>0</v>
      </c>
      <c r="K872" s="19">
        <v>0</v>
      </c>
      <c r="L872" t="e">
        <f>VLOOKUP(E872,PFI!A:B,2,0)</f>
        <v>#N/A</v>
      </c>
    </row>
    <row r="873" spans="1:12" hidden="1">
      <c r="A873" s="18" t="s">
        <v>237</v>
      </c>
      <c r="B873" s="18" t="s">
        <v>295</v>
      </c>
      <c r="C873" s="18" t="s">
        <v>18</v>
      </c>
      <c r="D873" s="18" t="s">
        <v>34</v>
      </c>
      <c r="E873" s="18" t="s">
        <v>289</v>
      </c>
      <c r="F873" s="19">
        <v>5573.15</v>
      </c>
      <c r="G873" s="19">
        <v>5573.15</v>
      </c>
      <c r="H873" s="19">
        <v>0</v>
      </c>
      <c r="I873" s="19">
        <v>5573.15</v>
      </c>
      <c r="J873" s="19">
        <v>5573.15</v>
      </c>
      <c r="K873" s="19">
        <v>0</v>
      </c>
      <c r="L873" t="str">
        <f>VLOOKUP(E873,PFI!A:B,2,0)</f>
        <v>formation</v>
      </c>
    </row>
    <row r="874" spans="1:12" hidden="1">
      <c r="A874" s="18" t="s">
        <v>1667</v>
      </c>
      <c r="B874" s="18" t="s">
        <v>295</v>
      </c>
      <c r="C874" s="18" t="s">
        <v>18</v>
      </c>
      <c r="D874" s="18" t="s">
        <v>57</v>
      </c>
      <c r="E874" s="18" t="s">
        <v>18</v>
      </c>
      <c r="F874" s="19">
        <v>439428</v>
      </c>
      <c r="G874" s="19">
        <v>439428</v>
      </c>
      <c r="H874" s="19">
        <v>0</v>
      </c>
      <c r="I874" s="19">
        <v>0</v>
      </c>
      <c r="J874" s="19">
        <v>0</v>
      </c>
      <c r="K874" s="19">
        <v>0</v>
      </c>
      <c r="L874" t="e">
        <f>VLOOKUP(E874,PFI!A:B,2,0)</f>
        <v>#N/A</v>
      </c>
    </row>
    <row r="875" spans="1:12" hidden="1">
      <c r="A875" s="18" t="s">
        <v>1667</v>
      </c>
      <c r="B875" s="18" t="s">
        <v>295</v>
      </c>
      <c r="C875" s="18" t="s">
        <v>18</v>
      </c>
      <c r="D875" s="18" t="s">
        <v>13</v>
      </c>
      <c r="E875" s="18" t="s">
        <v>18</v>
      </c>
      <c r="F875" s="19">
        <v>180060</v>
      </c>
      <c r="G875" s="19">
        <v>180060</v>
      </c>
      <c r="H875" s="19">
        <v>0</v>
      </c>
      <c r="I875" s="19">
        <v>0</v>
      </c>
      <c r="J875" s="19">
        <v>0</v>
      </c>
      <c r="K875" s="19">
        <v>0</v>
      </c>
      <c r="L875" t="e">
        <f>VLOOKUP(E875,PFI!A:B,2,0)</f>
        <v>#N/A</v>
      </c>
    </row>
    <row r="876" spans="1:12" hidden="1">
      <c r="A876" s="18" t="s">
        <v>1626</v>
      </c>
      <c r="B876" s="18" t="s">
        <v>295</v>
      </c>
      <c r="C876" s="18" t="s">
        <v>18</v>
      </c>
      <c r="D876" s="18" t="s">
        <v>13</v>
      </c>
      <c r="E876" s="18" t="s">
        <v>18</v>
      </c>
      <c r="F876" s="19">
        <v>310000</v>
      </c>
      <c r="G876" s="19">
        <v>310000</v>
      </c>
      <c r="H876" s="19">
        <v>0</v>
      </c>
      <c r="I876" s="19">
        <v>0</v>
      </c>
      <c r="J876" s="19">
        <v>0</v>
      </c>
      <c r="K876" s="19">
        <v>0</v>
      </c>
      <c r="L876" t="e">
        <f>VLOOKUP(E876,PFI!A:B,2,0)</f>
        <v>#N/A</v>
      </c>
    </row>
    <row r="877" spans="1:12" hidden="1">
      <c r="A877" s="18" t="s">
        <v>1633</v>
      </c>
      <c r="B877" s="18" t="s">
        <v>295</v>
      </c>
      <c r="C877" s="18" t="s">
        <v>18</v>
      </c>
      <c r="D877" s="18" t="s">
        <v>13</v>
      </c>
      <c r="E877" s="18" t="s">
        <v>18</v>
      </c>
      <c r="F877" s="19">
        <v>70000</v>
      </c>
      <c r="G877" s="19">
        <v>70000</v>
      </c>
      <c r="H877" s="19">
        <v>0</v>
      </c>
      <c r="I877" s="19">
        <v>0</v>
      </c>
      <c r="J877" s="19">
        <v>0</v>
      </c>
      <c r="K877" s="19">
        <v>0</v>
      </c>
      <c r="L877" t="e">
        <f>VLOOKUP(E877,PFI!A:B,2,0)</f>
        <v>#N/A</v>
      </c>
    </row>
    <row r="878" spans="1:12" hidden="1">
      <c r="A878" s="18" t="s">
        <v>1634</v>
      </c>
      <c r="B878" s="18" t="s">
        <v>295</v>
      </c>
      <c r="C878" s="18" t="s">
        <v>18</v>
      </c>
      <c r="D878" s="18" t="s">
        <v>13</v>
      </c>
      <c r="E878" s="18" t="s">
        <v>18</v>
      </c>
      <c r="F878" s="19">
        <v>70000</v>
      </c>
      <c r="G878" s="19">
        <v>70000</v>
      </c>
      <c r="H878" s="19">
        <v>0</v>
      </c>
      <c r="I878" s="19">
        <v>0</v>
      </c>
      <c r="J878" s="19">
        <v>0</v>
      </c>
      <c r="K878" s="19">
        <v>0</v>
      </c>
      <c r="L878" t="e">
        <f>VLOOKUP(E878,PFI!A:B,2,0)</f>
        <v>#N/A</v>
      </c>
    </row>
    <row r="879" spans="1:12" hidden="1">
      <c r="A879" s="18" t="s">
        <v>1091</v>
      </c>
      <c r="B879" s="18" t="s">
        <v>295</v>
      </c>
      <c r="C879" s="18" t="s">
        <v>18</v>
      </c>
      <c r="D879" s="18" t="s">
        <v>13</v>
      </c>
      <c r="E879" s="18" t="s">
        <v>18</v>
      </c>
      <c r="F879" s="19">
        <v>2000</v>
      </c>
      <c r="G879" s="19">
        <v>2000</v>
      </c>
      <c r="H879" s="19">
        <v>0</v>
      </c>
      <c r="I879" s="19">
        <v>0</v>
      </c>
      <c r="J879" s="19">
        <v>0</v>
      </c>
      <c r="K879" s="19">
        <v>0</v>
      </c>
      <c r="L879" t="e">
        <f>VLOOKUP(E879,PFI!A:B,2,0)</f>
        <v>#N/A</v>
      </c>
    </row>
    <row r="880" spans="1:12" hidden="1">
      <c r="A880" s="18" t="s">
        <v>921</v>
      </c>
      <c r="B880" s="18" t="s">
        <v>295</v>
      </c>
      <c r="C880" s="18" t="s">
        <v>18</v>
      </c>
      <c r="D880" s="18" t="s">
        <v>16</v>
      </c>
      <c r="E880" s="18" t="s">
        <v>922</v>
      </c>
      <c r="F880" s="19">
        <v>12000</v>
      </c>
      <c r="G880" s="19">
        <v>12000</v>
      </c>
      <c r="H880" s="19">
        <v>0</v>
      </c>
      <c r="I880" s="19">
        <v>12000</v>
      </c>
      <c r="J880" s="19">
        <v>12000</v>
      </c>
      <c r="K880" s="19">
        <v>0</v>
      </c>
      <c r="L880" t="str">
        <f>VLOOKUP(E880,PFI!A:B,2,0)</f>
        <v>formation</v>
      </c>
    </row>
    <row r="881" spans="1:12" hidden="1">
      <c r="A881" s="18" t="s">
        <v>239</v>
      </c>
      <c r="B881" s="18" t="s">
        <v>295</v>
      </c>
      <c r="C881" s="18" t="s">
        <v>18</v>
      </c>
      <c r="D881" s="18" t="s">
        <v>16</v>
      </c>
      <c r="E881" s="18" t="s">
        <v>1070</v>
      </c>
      <c r="F881" s="19">
        <v>97000</v>
      </c>
      <c r="G881" s="19">
        <v>97000</v>
      </c>
      <c r="H881" s="19">
        <v>0</v>
      </c>
      <c r="I881" s="19">
        <v>97000</v>
      </c>
      <c r="J881" s="19">
        <v>97000</v>
      </c>
      <c r="K881" s="19">
        <v>0</v>
      </c>
      <c r="L881" t="str">
        <f>VLOOKUP(E881,PFI!A:B,2,0)</f>
        <v>formation</v>
      </c>
    </row>
    <row r="882" spans="1:12" hidden="1">
      <c r="A882" s="18" t="s">
        <v>240</v>
      </c>
      <c r="B882" s="18" t="s">
        <v>295</v>
      </c>
      <c r="C882" s="18" t="s">
        <v>18</v>
      </c>
      <c r="D882" s="18" t="s">
        <v>59</v>
      </c>
      <c r="E882" s="18" t="s">
        <v>302</v>
      </c>
      <c r="F882" s="19">
        <v>39399.35</v>
      </c>
      <c r="G882" s="19">
        <v>39399.35</v>
      </c>
      <c r="H882" s="19">
        <v>0</v>
      </c>
      <c r="I882" s="19">
        <v>39399.35</v>
      </c>
      <c r="J882" s="19">
        <v>39399.35</v>
      </c>
      <c r="K882" s="19">
        <v>0</v>
      </c>
      <c r="L882" t="str">
        <f>VLOOKUP(E882,PFI!A:B,2,0)</f>
        <v>formation</v>
      </c>
    </row>
    <row r="883" spans="1:12" hidden="1">
      <c r="A883" s="18" t="s">
        <v>240</v>
      </c>
      <c r="B883" s="18" t="s">
        <v>295</v>
      </c>
      <c r="C883" s="18" t="s">
        <v>18</v>
      </c>
      <c r="D883" s="18" t="s">
        <v>59</v>
      </c>
      <c r="E883" s="18" t="s">
        <v>788</v>
      </c>
      <c r="F883" s="19">
        <v>24500</v>
      </c>
      <c r="G883" s="19">
        <v>24500</v>
      </c>
      <c r="H883" s="19">
        <v>0</v>
      </c>
      <c r="I883" s="19">
        <v>24500</v>
      </c>
      <c r="J883" s="19">
        <v>24500</v>
      </c>
      <c r="K883" s="19">
        <v>0</v>
      </c>
      <c r="L883" t="str">
        <f>VLOOKUP(E883,PFI!A:B,2,0)</f>
        <v>formation</v>
      </c>
    </row>
    <row r="884" spans="1:12" hidden="1">
      <c r="A884" s="18" t="s">
        <v>1639</v>
      </c>
      <c r="B884" s="18" t="s">
        <v>295</v>
      </c>
      <c r="C884" s="18" t="s">
        <v>18</v>
      </c>
      <c r="D884" s="18" t="s">
        <v>13</v>
      </c>
      <c r="E884" s="18" t="s">
        <v>18</v>
      </c>
      <c r="F884" s="19">
        <v>100000</v>
      </c>
      <c r="G884" s="19">
        <v>100000</v>
      </c>
      <c r="H884" s="19">
        <v>0</v>
      </c>
      <c r="I884" s="19">
        <v>0</v>
      </c>
      <c r="J884" s="19">
        <v>0</v>
      </c>
      <c r="K884" s="19">
        <v>0</v>
      </c>
      <c r="L884" t="e">
        <f>VLOOKUP(E884,PFI!A:B,2,0)</f>
        <v>#N/A</v>
      </c>
    </row>
    <row r="885" spans="1:12" hidden="1">
      <c r="A885" s="18" t="s">
        <v>2656</v>
      </c>
      <c r="B885" s="18" t="s">
        <v>295</v>
      </c>
      <c r="C885" s="18" t="s">
        <v>18</v>
      </c>
      <c r="D885" s="18" t="s">
        <v>13</v>
      </c>
      <c r="E885" s="18" t="s">
        <v>18</v>
      </c>
      <c r="F885" s="19">
        <v>3000</v>
      </c>
      <c r="G885" s="19">
        <v>3000</v>
      </c>
      <c r="H885" s="19">
        <v>0</v>
      </c>
      <c r="I885" s="19">
        <v>0</v>
      </c>
      <c r="J885" s="19">
        <v>0</v>
      </c>
      <c r="K885" s="19">
        <v>0</v>
      </c>
      <c r="L885" t="e">
        <f>VLOOKUP(E885,PFI!A:B,2,0)</f>
        <v>#N/A</v>
      </c>
    </row>
    <row r="886" spans="1:12" hidden="1">
      <c r="A886" s="18" t="s">
        <v>1093</v>
      </c>
      <c r="B886" s="18" t="s">
        <v>295</v>
      </c>
      <c r="C886" s="18" t="s">
        <v>18</v>
      </c>
      <c r="D886" s="18" t="s">
        <v>13</v>
      </c>
      <c r="E886" s="18" t="s">
        <v>18</v>
      </c>
      <c r="F886" s="19">
        <v>5000</v>
      </c>
      <c r="G886" s="19">
        <v>5000</v>
      </c>
      <c r="H886" s="19">
        <v>0</v>
      </c>
      <c r="I886" s="19">
        <v>0</v>
      </c>
      <c r="J886" s="19">
        <v>0</v>
      </c>
      <c r="K886" s="19">
        <v>0</v>
      </c>
      <c r="L886" t="e">
        <f>VLOOKUP(E886,PFI!A:B,2,0)</f>
        <v>#N/A</v>
      </c>
    </row>
    <row r="887" spans="1:12" hidden="1">
      <c r="A887" s="18" t="s">
        <v>83</v>
      </c>
      <c r="B887" s="18" t="s">
        <v>295</v>
      </c>
      <c r="C887" s="18" t="s">
        <v>18</v>
      </c>
      <c r="D887" s="18" t="s">
        <v>16</v>
      </c>
      <c r="E887" s="18" t="s">
        <v>245</v>
      </c>
      <c r="F887" s="19">
        <v>37583.49</v>
      </c>
      <c r="G887" s="19">
        <v>37583.49</v>
      </c>
      <c r="H887" s="19">
        <v>0</v>
      </c>
      <c r="I887" s="19">
        <v>37583.49</v>
      </c>
      <c r="J887" s="19">
        <v>37583.49</v>
      </c>
      <c r="K887" s="19">
        <v>0</v>
      </c>
      <c r="L887" t="str">
        <f>VLOOKUP(E887,PFI!A:B,2,0)</f>
        <v>formation</v>
      </c>
    </row>
    <row r="888" spans="1:12" hidden="1">
      <c r="A888" s="18" t="s">
        <v>1471</v>
      </c>
      <c r="B888" s="18" t="s">
        <v>295</v>
      </c>
      <c r="C888" s="18" t="s">
        <v>18</v>
      </c>
      <c r="D888" s="18" t="s">
        <v>13</v>
      </c>
      <c r="E888" s="18" t="s">
        <v>18</v>
      </c>
      <c r="F888" s="19">
        <v>8500</v>
      </c>
      <c r="G888" s="19">
        <v>8500</v>
      </c>
      <c r="H888" s="19">
        <v>0</v>
      </c>
      <c r="I888" s="19">
        <v>0</v>
      </c>
      <c r="J888" s="19">
        <v>0</v>
      </c>
      <c r="K888" s="19">
        <v>0</v>
      </c>
      <c r="L888" t="e">
        <f>VLOOKUP(E888,PFI!A:B,2,0)</f>
        <v>#N/A</v>
      </c>
    </row>
    <row r="889" spans="1:12" hidden="1">
      <c r="A889" s="18" t="s">
        <v>1472</v>
      </c>
      <c r="B889" s="18" t="s">
        <v>295</v>
      </c>
      <c r="C889" s="18" t="s">
        <v>18</v>
      </c>
      <c r="D889" s="18" t="s">
        <v>13</v>
      </c>
      <c r="E889" s="18" t="s">
        <v>18</v>
      </c>
      <c r="F889" s="19">
        <v>80000</v>
      </c>
      <c r="G889" s="19">
        <v>80000</v>
      </c>
      <c r="H889" s="19">
        <v>0</v>
      </c>
      <c r="I889" s="19">
        <v>0</v>
      </c>
      <c r="J889" s="19">
        <v>0</v>
      </c>
      <c r="K889" s="19">
        <v>0</v>
      </c>
      <c r="L889" t="e">
        <f>VLOOKUP(E889,PFI!A:B,2,0)</f>
        <v>#N/A</v>
      </c>
    </row>
    <row r="890" spans="1:12" hidden="1">
      <c r="A890" s="18" t="s">
        <v>1473</v>
      </c>
      <c r="B890" s="18" t="s">
        <v>295</v>
      </c>
      <c r="C890" s="18" t="s">
        <v>18</v>
      </c>
      <c r="D890" s="18" t="s">
        <v>13</v>
      </c>
      <c r="E890" s="18" t="s">
        <v>18</v>
      </c>
      <c r="F890" s="19">
        <v>219000</v>
      </c>
      <c r="G890" s="19">
        <v>219000</v>
      </c>
      <c r="H890" s="19">
        <v>0</v>
      </c>
      <c r="I890" s="19">
        <v>0</v>
      </c>
      <c r="J890" s="19">
        <v>0</v>
      </c>
      <c r="K890" s="19">
        <v>0</v>
      </c>
      <c r="L890" t="e">
        <f>VLOOKUP(E890,PFI!A:B,2,0)</f>
        <v>#N/A</v>
      </c>
    </row>
    <row r="891" spans="1:12" hidden="1">
      <c r="A891" s="18" t="s">
        <v>1474</v>
      </c>
      <c r="B891" s="18" t="s">
        <v>295</v>
      </c>
      <c r="C891" s="18" t="s">
        <v>18</v>
      </c>
      <c r="D891" s="18" t="s">
        <v>13</v>
      </c>
      <c r="E891" s="18" t="s">
        <v>18</v>
      </c>
      <c r="F891" s="19">
        <v>4000</v>
      </c>
      <c r="G891" s="19">
        <v>4000</v>
      </c>
      <c r="H891" s="19">
        <v>0</v>
      </c>
      <c r="I891" s="19">
        <v>0</v>
      </c>
      <c r="J891" s="19">
        <v>0</v>
      </c>
      <c r="K891" s="19">
        <v>0</v>
      </c>
      <c r="L891" t="e">
        <f>VLOOKUP(E891,PFI!A:B,2,0)</f>
        <v>#N/A</v>
      </c>
    </row>
    <row r="892" spans="1:12" hidden="1">
      <c r="A892" s="18" t="s">
        <v>1469</v>
      </c>
      <c r="B892" s="18" t="s">
        <v>295</v>
      </c>
      <c r="C892" s="18" t="s">
        <v>18</v>
      </c>
      <c r="D892" s="18" t="s">
        <v>13</v>
      </c>
      <c r="E892" s="18" t="s">
        <v>18</v>
      </c>
      <c r="F892" s="19">
        <v>215162805</v>
      </c>
      <c r="G892" s="19">
        <v>215162805</v>
      </c>
      <c r="H892" s="19">
        <v>0</v>
      </c>
      <c r="I892" s="19">
        <v>0</v>
      </c>
      <c r="J892" s="19">
        <v>0</v>
      </c>
      <c r="K892" s="19">
        <v>0</v>
      </c>
      <c r="L892" t="e">
        <f>VLOOKUP(E892,PFI!A:B,2,0)</f>
        <v>#N/A</v>
      </c>
    </row>
    <row r="893" spans="1:12" hidden="1">
      <c r="A893" s="18" t="s">
        <v>1762</v>
      </c>
      <c r="B893" s="18" t="s">
        <v>295</v>
      </c>
      <c r="C893" s="18" t="s">
        <v>18</v>
      </c>
      <c r="D893" s="18" t="s">
        <v>888</v>
      </c>
      <c r="E893" s="18" t="s">
        <v>18</v>
      </c>
      <c r="F893" s="19">
        <v>765000</v>
      </c>
      <c r="G893" s="19">
        <v>765000</v>
      </c>
      <c r="H893" s="19">
        <v>0</v>
      </c>
      <c r="I893" s="19">
        <v>0</v>
      </c>
      <c r="J893" s="19">
        <v>0</v>
      </c>
      <c r="K893" s="19">
        <v>0</v>
      </c>
      <c r="L893" t="e">
        <f>VLOOKUP(E893,PFI!A:B,2,0)</f>
        <v>#N/A</v>
      </c>
    </row>
    <row r="894" spans="1:12" hidden="1">
      <c r="A894" s="18" t="s">
        <v>1347</v>
      </c>
      <c r="B894" s="18" t="s">
        <v>295</v>
      </c>
      <c r="C894" s="18" t="s">
        <v>18</v>
      </c>
      <c r="D894" s="18" t="s">
        <v>888</v>
      </c>
      <c r="E894" s="18" t="s">
        <v>18</v>
      </c>
      <c r="F894" s="19">
        <v>142000</v>
      </c>
      <c r="G894" s="19">
        <v>142000</v>
      </c>
      <c r="H894" s="19">
        <v>0</v>
      </c>
      <c r="I894" s="19">
        <v>0</v>
      </c>
      <c r="J894" s="19">
        <v>0</v>
      </c>
      <c r="K894" s="19">
        <v>0</v>
      </c>
      <c r="L894" t="e">
        <f>VLOOKUP(E894,PFI!A:B,2,0)</f>
        <v>#N/A</v>
      </c>
    </row>
    <row r="895" spans="1:12" hidden="1">
      <c r="A895" s="18" t="s">
        <v>247</v>
      </c>
      <c r="B895" s="18" t="s">
        <v>295</v>
      </c>
      <c r="C895" s="18" t="s">
        <v>18</v>
      </c>
      <c r="D895" s="18" t="s">
        <v>59</v>
      </c>
      <c r="E895" s="18" t="s">
        <v>789</v>
      </c>
      <c r="F895" s="19">
        <v>177580</v>
      </c>
      <c r="G895" s="19">
        <v>177580</v>
      </c>
      <c r="H895" s="19">
        <v>0</v>
      </c>
      <c r="I895" s="19">
        <v>177580</v>
      </c>
      <c r="J895" s="19">
        <v>177580</v>
      </c>
      <c r="K895" s="19">
        <v>0</v>
      </c>
      <c r="L895" t="str">
        <f>VLOOKUP(E895,PFI!A:B,2,0)</f>
        <v>recherche</v>
      </c>
    </row>
    <row r="896" spans="1:12" hidden="1">
      <c r="A896" s="18" t="s">
        <v>247</v>
      </c>
      <c r="B896" s="18" t="s">
        <v>295</v>
      </c>
      <c r="C896" s="18" t="s">
        <v>18</v>
      </c>
      <c r="D896" s="18" t="s">
        <v>59</v>
      </c>
      <c r="E896" s="18" t="s">
        <v>291</v>
      </c>
      <c r="F896" s="19">
        <v>52441</v>
      </c>
      <c r="G896" s="19">
        <v>52441</v>
      </c>
      <c r="H896" s="19">
        <v>0</v>
      </c>
      <c r="I896" s="19">
        <v>52441</v>
      </c>
      <c r="J896" s="19">
        <v>52441</v>
      </c>
      <c r="K896" s="19">
        <v>0</v>
      </c>
      <c r="L896" t="str">
        <f>VLOOKUP(E896,PFI!A:B,2,0)</f>
        <v>recherche</v>
      </c>
    </row>
    <row r="897" spans="1:12" hidden="1">
      <c r="A897" s="18" t="s">
        <v>247</v>
      </c>
      <c r="B897" s="18" t="s">
        <v>295</v>
      </c>
      <c r="C897" s="18" t="s">
        <v>18</v>
      </c>
      <c r="D897" s="18" t="s">
        <v>59</v>
      </c>
      <c r="E897" s="18" t="s">
        <v>293</v>
      </c>
      <c r="F897" s="19">
        <v>125830</v>
      </c>
      <c r="G897" s="19">
        <v>125830</v>
      </c>
      <c r="H897" s="19">
        <v>0</v>
      </c>
      <c r="I897" s="19">
        <v>125830</v>
      </c>
      <c r="J897" s="19">
        <v>125830</v>
      </c>
      <c r="K897" s="19">
        <v>0</v>
      </c>
      <c r="L897" t="str">
        <f>VLOOKUP(E897,PFI!A:B,2,0)</f>
        <v>recherche</v>
      </c>
    </row>
    <row r="898" spans="1:12" hidden="1">
      <c r="A898" s="18" t="s">
        <v>247</v>
      </c>
      <c r="B898" s="18" t="s">
        <v>295</v>
      </c>
      <c r="C898" s="18" t="s">
        <v>18</v>
      </c>
      <c r="D898" s="18" t="s">
        <v>59</v>
      </c>
      <c r="E898" s="18" t="s">
        <v>294</v>
      </c>
      <c r="F898" s="19">
        <v>145100</v>
      </c>
      <c r="G898" s="19">
        <v>145100</v>
      </c>
      <c r="H898" s="19">
        <v>0</v>
      </c>
      <c r="I898" s="19">
        <v>145100</v>
      </c>
      <c r="J898" s="19">
        <v>145100</v>
      </c>
      <c r="K898" s="19">
        <v>0</v>
      </c>
      <c r="L898" t="str">
        <f>VLOOKUP(E898,PFI!A:B,2,0)</f>
        <v>recherche</v>
      </c>
    </row>
    <row r="899" spans="1:12" hidden="1">
      <c r="A899" s="18" t="s">
        <v>247</v>
      </c>
      <c r="B899" s="18" t="s">
        <v>295</v>
      </c>
      <c r="C899" s="18" t="s">
        <v>18</v>
      </c>
      <c r="D899" s="18" t="s">
        <v>16</v>
      </c>
      <c r="E899" s="18" t="s">
        <v>303</v>
      </c>
      <c r="F899" s="19">
        <v>405582.19</v>
      </c>
      <c r="G899" s="19">
        <v>405582.19</v>
      </c>
      <c r="H899" s="19">
        <v>0</v>
      </c>
      <c r="I899" s="19">
        <v>405582.19</v>
      </c>
      <c r="J899" s="19">
        <v>405582.19</v>
      </c>
      <c r="K899" s="19">
        <v>0</v>
      </c>
      <c r="L899" t="str">
        <f>VLOOKUP(E899,PFI!A:B,2,0)</f>
        <v>recherche</v>
      </c>
    </row>
    <row r="900" spans="1:12" hidden="1">
      <c r="A900" s="18" t="s">
        <v>247</v>
      </c>
      <c r="B900" s="18" t="s">
        <v>295</v>
      </c>
      <c r="C900" s="18" t="s">
        <v>18</v>
      </c>
      <c r="D900" s="18" t="s">
        <v>16</v>
      </c>
      <c r="E900" s="18" t="s">
        <v>293</v>
      </c>
      <c r="F900" s="19">
        <v>58060</v>
      </c>
      <c r="G900" s="19">
        <v>58060</v>
      </c>
      <c r="H900" s="19">
        <v>0</v>
      </c>
      <c r="I900" s="19">
        <v>58060</v>
      </c>
      <c r="J900" s="19">
        <v>58060</v>
      </c>
      <c r="K900" s="19">
        <v>0</v>
      </c>
      <c r="L900" t="str">
        <f>VLOOKUP(E900,PFI!A:B,2,0)</f>
        <v>recherche</v>
      </c>
    </row>
    <row r="901" spans="1:12" hidden="1">
      <c r="A901" s="18" t="s">
        <v>247</v>
      </c>
      <c r="B901" s="18" t="s">
        <v>295</v>
      </c>
      <c r="C901" s="18" t="s">
        <v>18</v>
      </c>
      <c r="D901" s="18" t="s">
        <v>13</v>
      </c>
      <c r="E901" s="18" t="s">
        <v>290</v>
      </c>
      <c r="F901" s="19">
        <v>185388.88</v>
      </c>
      <c r="G901" s="19">
        <v>185388.88</v>
      </c>
      <c r="H901" s="19">
        <v>0</v>
      </c>
      <c r="I901" s="19">
        <v>185388.88</v>
      </c>
      <c r="J901" s="19">
        <v>185388.88</v>
      </c>
      <c r="K901" s="19">
        <v>0</v>
      </c>
      <c r="L901" t="str">
        <f>VLOOKUP(E901,PFI!A:B,2,0)</f>
        <v>recherche</v>
      </c>
    </row>
    <row r="902" spans="1:12" hidden="1">
      <c r="A902" s="18" t="s">
        <v>247</v>
      </c>
      <c r="B902" s="18" t="s">
        <v>295</v>
      </c>
      <c r="C902" s="18" t="s">
        <v>18</v>
      </c>
      <c r="D902" s="18" t="s">
        <v>13</v>
      </c>
      <c r="E902" s="18" t="s">
        <v>292</v>
      </c>
      <c r="F902" s="19">
        <v>326235.05</v>
      </c>
      <c r="G902" s="19">
        <v>326235.05</v>
      </c>
      <c r="H902" s="19">
        <v>0</v>
      </c>
      <c r="I902" s="19">
        <v>326235.05</v>
      </c>
      <c r="J902" s="19">
        <v>326235.05</v>
      </c>
      <c r="K902" s="19">
        <v>0</v>
      </c>
      <c r="L902" t="str">
        <f>VLOOKUP(E902,PFI!A:B,2,0)</f>
        <v>recherche</v>
      </c>
    </row>
    <row r="903" spans="1:12" hidden="1">
      <c r="A903" s="18" t="s">
        <v>247</v>
      </c>
      <c r="B903" s="18" t="s">
        <v>295</v>
      </c>
      <c r="C903" s="18" t="s">
        <v>18</v>
      </c>
      <c r="D903" s="18" t="s">
        <v>13</v>
      </c>
      <c r="E903" s="18" t="s">
        <v>293</v>
      </c>
      <c r="F903" s="19">
        <v>26650</v>
      </c>
      <c r="G903" s="19">
        <v>26650</v>
      </c>
      <c r="H903" s="19">
        <v>0</v>
      </c>
      <c r="I903" s="19">
        <v>26650</v>
      </c>
      <c r="J903" s="19">
        <v>26650</v>
      </c>
      <c r="K903" s="19">
        <v>0</v>
      </c>
      <c r="L903" t="str">
        <f>VLOOKUP(E903,PFI!A:B,2,0)</f>
        <v>recherche</v>
      </c>
    </row>
    <row r="904" spans="1:12" hidden="1">
      <c r="A904" s="18" t="s">
        <v>98</v>
      </c>
      <c r="B904" s="18" t="s">
        <v>295</v>
      </c>
      <c r="C904" s="18" t="s">
        <v>18</v>
      </c>
      <c r="D904" s="18" t="s">
        <v>16</v>
      </c>
      <c r="E904" s="18" t="s">
        <v>248</v>
      </c>
      <c r="F904" s="19">
        <v>26500</v>
      </c>
      <c r="G904" s="19">
        <v>26500</v>
      </c>
      <c r="H904" s="19">
        <v>0</v>
      </c>
      <c r="I904" s="19">
        <v>26500</v>
      </c>
      <c r="J904" s="19">
        <v>26500</v>
      </c>
      <c r="K904" s="19">
        <v>0</v>
      </c>
      <c r="L904" t="str">
        <f>VLOOKUP(E904,PFI!A:B,2,0)</f>
        <v>recherche</v>
      </c>
    </row>
    <row r="905" spans="1:12" hidden="1">
      <c r="A905" s="18" t="s">
        <v>98</v>
      </c>
      <c r="B905" s="18" t="s">
        <v>295</v>
      </c>
      <c r="C905" s="18" t="s">
        <v>18</v>
      </c>
      <c r="D905" s="18" t="s">
        <v>16</v>
      </c>
      <c r="E905" s="18" t="s">
        <v>18</v>
      </c>
      <c r="F905" s="19">
        <v>5500</v>
      </c>
      <c r="G905" s="19">
        <v>5500</v>
      </c>
      <c r="H905" s="19">
        <v>0</v>
      </c>
      <c r="I905" s="19">
        <v>0</v>
      </c>
      <c r="J905" s="19">
        <v>0</v>
      </c>
      <c r="K905" s="19">
        <v>0</v>
      </c>
      <c r="L905" t="e">
        <f>VLOOKUP(E905,PFI!A:B,2,0)</f>
        <v>#N/A</v>
      </c>
    </row>
    <row r="906" spans="1:12" hidden="1">
      <c r="A906" s="18" t="s">
        <v>251</v>
      </c>
      <c r="B906" s="18" t="s">
        <v>295</v>
      </c>
      <c r="C906" s="18" t="s">
        <v>18</v>
      </c>
      <c r="D906" s="18" t="s">
        <v>46</v>
      </c>
      <c r="E906" s="18" t="s">
        <v>241</v>
      </c>
      <c r="F906" s="19">
        <v>62767.66</v>
      </c>
      <c r="G906" s="19">
        <v>62767.66</v>
      </c>
      <c r="H906" s="19">
        <v>0</v>
      </c>
      <c r="I906" s="19">
        <v>62767.66</v>
      </c>
      <c r="J906" s="19">
        <v>62767.66</v>
      </c>
      <c r="K906" s="19">
        <v>0</v>
      </c>
      <c r="L906" t="str">
        <f>VLOOKUP(E906,PFI!A:B,2,0)</f>
        <v>formation</v>
      </c>
    </row>
    <row r="907" spans="1:12" hidden="1">
      <c r="A907" s="18" t="s">
        <v>253</v>
      </c>
      <c r="B907" s="18" t="s">
        <v>295</v>
      </c>
      <c r="C907" s="18" t="s">
        <v>18</v>
      </c>
      <c r="D907" s="18" t="s">
        <v>13</v>
      </c>
      <c r="E907" s="18" t="s">
        <v>254</v>
      </c>
      <c r="F907" s="19">
        <v>28000</v>
      </c>
      <c r="G907" s="19">
        <v>28000</v>
      </c>
      <c r="H907" s="19">
        <v>0</v>
      </c>
      <c r="I907" s="19">
        <v>28000</v>
      </c>
      <c r="J907" s="19">
        <v>28000</v>
      </c>
      <c r="K907" s="19">
        <v>0</v>
      </c>
      <c r="L907" t="str">
        <f>VLOOKUP(E907,PFI!A:B,2,0)</f>
        <v>recherche</v>
      </c>
    </row>
    <row r="908" spans="1:12" hidden="1">
      <c r="A908" s="18" t="s">
        <v>1647</v>
      </c>
      <c r="B908" s="18" t="s">
        <v>295</v>
      </c>
      <c r="C908" s="18" t="s">
        <v>18</v>
      </c>
      <c r="D908" s="18" t="s">
        <v>13</v>
      </c>
      <c r="E908" s="18" t="s">
        <v>18</v>
      </c>
      <c r="F908" s="19">
        <v>45000</v>
      </c>
      <c r="G908" s="19">
        <v>45000</v>
      </c>
      <c r="H908" s="19">
        <v>0</v>
      </c>
      <c r="I908" s="19">
        <v>0</v>
      </c>
      <c r="J908" s="19">
        <v>0</v>
      </c>
      <c r="K908" s="19">
        <v>0</v>
      </c>
      <c r="L908" t="e">
        <f>VLOOKUP(E908,PFI!A:B,2,0)</f>
        <v>#N/A</v>
      </c>
    </row>
    <row r="909" spans="1:12" hidden="1">
      <c r="A909" s="18" t="s">
        <v>1763</v>
      </c>
      <c r="B909" s="18" t="s">
        <v>295</v>
      </c>
      <c r="C909" s="18" t="s">
        <v>18</v>
      </c>
      <c r="D909" s="18" t="s">
        <v>13</v>
      </c>
      <c r="E909" s="18" t="s">
        <v>18</v>
      </c>
      <c r="F909" s="19">
        <v>8000</v>
      </c>
      <c r="G909" s="19">
        <v>8000</v>
      </c>
      <c r="H909" s="19">
        <v>0</v>
      </c>
      <c r="I909" s="19">
        <v>0</v>
      </c>
      <c r="J909" s="19">
        <v>0</v>
      </c>
      <c r="K909" s="19">
        <v>0</v>
      </c>
      <c r="L909" t="e">
        <f>VLOOKUP(E909,PFI!A:B,2,0)</f>
        <v>#N/A</v>
      </c>
    </row>
    <row r="910" spans="1:12" hidden="1">
      <c r="A910" s="18" t="s">
        <v>1656</v>
      </c>
      <c r="B910" s="18" t="s">
        <v>295</v>
      </c>
      <c r="C910" s="18" t="s">
        <v>18</v>
      </c>
      <c r="D910" s="18" t="s">
        <v>13</v>
      </c>
      <c r="E910" s="18" t="s">
        <v>18</v>
      </c>
      <c r="F910" s="19">
        <v>575782</v>
      </c>
      <c r="G910" s="19">
        <v>575782</v>
      </c>
      <c r="H910" s="19">
        <v>0</v>
      </c>
      <c r="I910" s="19">
        <v>0</v>
      </c>
      <c r="J910" s="19">
        <v>0</v>
      </c>
      <c r="K910" s="19">
        <v>0</v>
      </c>
      <c r="L910" t="e">
        <f>VLOOKUP(E910,PFI!A:B,2,0)</f>
        <v>#N/A</v>
      </c>
    </row>
    <row r="911" spans="1:12" hidden="1">
      <c r="A911" s="18" t="s">
        <v>1663</v>
      </c>
      <c r="B911" s="18" t="s">
        <v>295</v>
      </c>
      <c r="C911" s="18" t="s">
        <v>18</v>
      </c>
      <c r="D911" s="18" t="s">
        <v>13</v>
      </c>
      <c r="E911" s="18" t="s">
        <v>18</v>
      </c>
      <c r="F911" s="19">
        <v>500000</v>
      </c>
      <c r="G911" s="19">
        <v>500000</v>
      </c>
      <c r="H911" s="19">
        <v>0</v>
      </c>
      <c r="I911" s="19">
        <v>0</v>
      </c>
      <c r="J911" s="19">
        <v>0</v>
      </c>
      <c r="K911" s="19">
        <v>0</v>
      </c>
      <c r="L911" t="e">
        <f>VLOOKUP(E911,PFI!A:B,2,0)</f>
        <v>#N/A</v>
      </c>
    </row>
    <row r="912" spans="1:12" hidden="1">
      <c r="A912" s="18" t="s">
        <v>255</v>
      </c>
      <c r="B912" s="18" t="s">
        <v>295</v>
      </c>
      <c r="C912" s="18" t="s">
        <v>18</v>
      </c>
      <c r="D912" s="18" t="s">
        <v>16</v>
      </c>
      <c r="E912" s="18" t="s">
        <v>369</v>
      </c>
      <c r="F912" s="19">
        <v>0</v>
      </c>
      <c r="G912" s="19">
        <v>0</v>
      </c>
      <c r="H912" s="19">
        <v>0</v>
      </c>
      <c r="I912" s="19">
        <v>7500</v>
      </c>
      <c r="J912" s="19">
        <v>7500</v>
      </c>
      <c r="K912" s="19">
        <v>0</v>
      </c>
      <c r="L912" t="str">
        <f>VLOOKUP(E912,PFI!A:B,2,0)</f>
        <v>formation</v>
      </c>
    </row>
    <row r="913" spans="1:12" hidden="1">
      <c r="A913" s="18" t="s">
        <v>255</v>
      </c>
      <c r="B913" s="18" t="s">
        <v>295</v>
      </c>
      <c r="C913" s="18" t="s">
        <v>18</v>
      </c>
      <c r="D913" s="18" t="s">
        <v>16</v>
      </c>
      <c r="E913" s="18" t="s">
        <v>368</v>
      </c>
      <c r="F913" s="19">
        <v>7500</v>
      </c>
      <c r="G913" s="19">
        <v>7500</v>
      </c>
      <c r="H913" s="19">
        <v>0</v>
      </c>
      <c r="I913" s="19">
        <v>7500</v>
      </c>
      <c r="J913" s="19">
        <v>7500</v>
      </c>
      <c r="K913" s="19">
        <v>0</v>
      </c>
      <c r="L913" t="str">
        <f>VLOOKUP(E913,PFI!A:B,2,0)</f>
        <v>formation</v>
      </c>
    </row>
    <row r="914" spans="1:12" hidden="1">
      <c r="A914" s="18" t="s">
        <v>101</v>
      </c>
      <c r="B914" s="18" t="s">
        <v>295</v>
      </c>
      <c r="C914" s="18" t="s">
        <v>18</v>
      </c>
      <c r="D914" s="18" t="s">
        <v>13</v>
      </c>
      <c r="E914" s="18" t="s">
        <v>256</v>
      </c>
      <c r="F914" s="19">
        <v>222911.85</v>
      </c>
      <c r="G914" s="19">
        <v>222911.85</v>
      </c>
      <c r="H914" s="19">
        <v>0</v>
      </c>
      <c r="I914" s="19">
        <v>222911.85</v>
      </c>
      <c r="J914" s="19">
        <v>222911.85</v>
      </c>
      <c r="K914" s="19">
        <v>0</v>
      </c>
      <c r="L914" t="str">
        <f>VLOOKUP(E914,PFI!A:B,2,0)</f>
        <v>formation</v>
      </c>
    </row>
    <row r="915" spans="1:12" hidden="1">
      <c r="A915" s="18" t="s">
        <v>1494</v>
      </c>
      <c r="B915" s="18" t="s">
        <v>295</v>
      </c>
      <c r="C915" s="18" t="s">
        <v>18</v>
      </c>
      <c r="D915" s="18" t="s">
        <v>13</v>
      </c>
      <c r="E915" s="18" t="s">
        <v>18</v>
      </c>
      <c r="F915" s="19">
        <v>118000</v>
      </c>
      <c r="G915" s="19">
        <v>118000</v>
      </c>
      <c r="H915" s="19">
        <v>0</v>
      </c>
      <c r="I915" s="19">
        <v>0</v>
      </c>
      <c r="J915" s="19">
        <v>0</v>
      </c>
      <c r="K915" s="19">
        <v>0</v>
      </c>
      <c r="L915" t="e">
        <f>VLOOKUP(E915,PFI!A:B,2,0)</f>
        <v>#N/A</v>
      </c>
    </row>
    <row r="916" spans="1:12" hidden="1">
      <c r="A916" s="18" t="s">
        <v>102</v>
      </c>
      <c r="B916" s="18" t="s">
        <v>295</v>
      </c>
      <c r="C916" s="18" t="s">
        <v>18</v>
      </c>
      <c r="D916" s="18" t="s">
        <v>13</v>
      </c>
      <c r="E916" s="18" t="s">
        <v>238</v>
      </c>
      <c r="F916" s="19">
        <v>68632</v>
      </c>
      <c r="G916" s="19">
        <v>68632</v>
      </c>
      <c r="H916" s="19">
        <v>0</v>
      </c>
      <c r="I916" s="19">
        <v>68632</v>
      </c>
      <c r="J916" s="19">
        <v>68632</v>
      </c>
      <c r="K916" s="19">
        <v>0</v>
      </c>
      <c r="L916" t="e">
        <f>VLOOKUP(E916,PFI!A:B,2,0)</f>
        <v>#N/A</v>
      </c>
    </row>
    <row r="917" spans="1:12" hidden="1">
      <c r="A917" s="18" t="s">
        <v>102</v>
      </c>
      <c r="B917" s="18" t="s">
        <v>295</v>
      </c>
      <c r="C917" s="18" t="s">
        <v>18</v>
      </c>
      <c r="D917" s="18" t="s">
        <v>13</v>
      </c>
      <c r="E917" s="18" t="s">
        <v>357</v>
      </c>
      <c r="F917" s="19">
        <v>110288.76</v>
      </c>
      <c r="G917" s="19">
        <v>110288.76</v>
      </c>
      <c r="H917" s="19">
        <v>0</v>
      </c>
      <c r="I917" s="19">
        <v>110288.76</v>
      </c>
      <c r="J917" s="19">
        <v>110288.76</v>
      </c>
      <c r="K917" s="19">
        <v>0</v>
      </c>
      <c r="L917" t="str">
        <f>VLOOKUP(E917,PFI!A:B,2,0)</f>
        <v>recherche</v>
      </c>
    </row>
    <row r="918" spans="1:12" hidden="1">
      <c r="A918" s="18" t="s">
        <v>102</v>
      </c>
      <c r="B918" s="18" t="s">
        <v>295</v>
      </c>
      <c r="C918" s="18" t="s">
        <v>18</v>
      </c>
      <c r="D918" s="18" t="s">
        <v>13</v>
      </c>
      <c r="E918" s="18" t="s">
        <v>18</v>
      </c>
      <c r="F918" s="19">
        <v>94000</v>
      </c>
      <c r="G918" s="19">
        <v>94000</v>
      </c>
      <c r="H918" s="19">
        <v>0</v>
      </c>
      <c r="I918" s="19">
        <v>0</v>
      </c>
      <c r="J918" s="19">
        <v>0</v>
      </c>
      <c r="K918" s="19">
        <v>0</v>
      </c>
      <c r="L918" t="s">
        <v>2830</v>
      </c>
    </row>
    <row r="919" spans="1:12" hidden="1">
      <c r="A919" s="18" t="s">
        <v>109</v>
      </c>
      <c r="B919" s="18" t="s">
        <v>295</v>
      </c>
      <c r="C919" s="18" t="s">
        <v>18</v>
      </c>
      <c r="D919" s="18" t="s">
        <v>16</v>
      </c>
      <c r="E919" s="18" t="s">
        <v>260</v>
      </c>
      <c r="F919" s="19">
        <v>23680</v>
      </c>
      <c r="G919" s="19">
        <v>23680</v>
      </c>
      <c r="H919" s="19">
        <v>0</v>
      </c>
      <c r="I919" s="19">
        <v>23680</v>
      </c>
      <c r="J919" s="19">
        <v>23680</v>
      </c>
      <c r="K919" s="19">
        <v>0</v>
      </c>
      <c r="L919" t="str">
        <f>VLOOKUP(E919,PFI!A:B,2,0)</f>
        <v>formation</v>
      </c>
    </row>
    <row r="920" spans="1:12" hidden="1">
      <c r="A920" s="18" t="s">
        <v>109</v>
      </c>
      <c r="B920" s="18" t="s">
        <v>295</v>
      </c>
      <c r="C920" s="18" t="s">
        <v>18</v>
      </c>
      <c r="D920" s="18" t="s">
        <v>16</v>
      </c>
      <c r="E920" s="18" t="s">
        <v>261</v>
      </c>
      <c r="F920" s="19">
        <v>28722</v>
      </c>
      <c r="G920" s="19">
        <v>28722</v>
      </c>
      <c r="H920" s="19">
        <v>0</v>
      </c>
      <c r="I920" s="19">
        <v>28722</v>
      </c>
      <c r="J920" s="19">
        <v>28722</v>
      </c>
      <c r="K920" s="19">
        <v>0</v>
      </c>
      <c r="L920" t="str">
        <f>VLOOKUP(E920,PFI!A:B,2,0)</f>
        <v>formation</v>
      </c>
    </row>
    <row r="921" spans="1:12" hidden="1">
      <c r="A921" s="18" t="s">
        <v>109</v>
      </c>
      <c r="B921" s="18" t="s">
        <v>295</v>
      </c>
      <c r="C921" s="18" t="s">
        <v>18</v>
      </c>
      <c r="D921" s="18" t="s">
        <v>16</v>
      </c>
      <c r="E921" s="18" t="s">
        <v>264</v>
      </c>
      <c r="F921" s="19">
        <v>39590</v>
      </c>
      <c r="G921" s="19">
        <v>39590</v>
      </c>
      <c r="H921" s="19">
        <v>0</v>
      </c>
      <c r="I921" s="19">
        <v>39590</v>
      </c>
      <c r="J921" s="19">
        <v>39590</v>
      </c>
      <c r="K921" s="19">
        <v>0</v>
      </c>
      <c r="L921" t="str">
        <f>VLOOKUP(E921,PFI!A:B,2,0)</f>
        <v>formation</v>
      </c>
    </row>
    <row r="922" spans="1:12" hidden="1">
      <c r="A922" s="18" t="s">
        <v>109</v>
      </c>
      <c r="B922" s="18" t="s">
        <v>295</v>
      </c>
      <c r="C922" s="18" t="s">
        <v>18</v>
      </c>
      <c r="D922" s="18" t="s">
        <v>16</v>
      </c>
      <c r="E922" s="18" t="s">
        <v>263</v>
      </c>
      <c r="F922" s="19">
        <v>39721</v>
      </c>
      <c r="G922" s="19">
        <v>39721</v>
      </c>
      <c r="H922" s="19">
        <v>0</v>
      </c>
      <c r="I922" s="19">
        <v>39721</v>
      </c>
      <c r="J922" s="19">
        <v>39721</v>
      </c>
      <c r="K922" s="19">
        <v>0</v>
      </c>
      <c r="L922" t="str">
        <f>VLOOKUP(E922,PFI!A:B,2,0)</f>
        <v>formation</v>
      </c>
    </row>
    <row r="923" spans="1:12" hidden="1">
      <c r="A923" s="18" t="s">
        <v>109</v>
      </c>
      <c r="B923" s="18" t="s">
        <v>295</v>
      </c>
      <c r="C923" s="18" t="s">
        <v>18</v>
      </c>
      <c r="D923" s="18" t="s">
        <v>16</v>
      </c>
      <c r="E923" s="18" t="s">
        <v>773</v>
      </c>
      <c r="F923" s="19">
        <v>26000</v>
      </c>
      <c r="G923" s="19">
        <v>26000</v>
      </c>
      <c r="H923" s="19">
        <v>0</v>
      </c>
      <c r="I923" s="19">
        <v>26000</v>
      </c>
      <c r="J923" s="19">
        <v>26000</v>
      </c>
      <c r="K923" s="19">
        <v>0</v>
      </c>
      <c r="L923" t="str">
        <f>VLOOKUP(E923,PFI!A:B,2,0)</f>
        <v>formation</v>
      </c>
    </row>
    <row r="924" spans="1:12" hidden="1">
      <c r="A924" s="18" t="s">
        <v>109</v>
      </c>
      <c r="B924" s="18" t="s">
        <v>295</v>
      </c>
      <c r="C924" s="18" t="s">
        <v>18</v>
      </c>
      <c r="D924" s="18" t="s">
        <v>16</v>
      </c>
      <c r="E924" s="18" t="s">
        <v>774</v>
      </c>
      <c r="F924" s="19">
        <v>32000</v>
      </c>
      <c r="G924" s="19">
        <v>32000</v>
      </c>
      <c r="H924" s="19">
        <v>0</v>
      </c>
      <c r="I924" s="19">
        <v>32000</v>
      </c>
      <c r="J924" s="19">
        <v>32000</v>
      </c>
      <c r="K924" s="19">
        <v>0</v>
      </c>
      <c r="L924" t="str">
        <f>VLOOKUP(E924,PFI!A:B,2,0)</f>
        <v>formation</v>
      </c>
    </row>
    <row r="925" spans="1:12" hidden="1">
      <c r="A925" s="18" t="s">
        <v>109</v>
      </c>
      <c r="B925" s="18" t="s">
        <v>295</v>
      </c>
      <c r="C925" s="18" t="s">
        <v>18</v>
      </c>
      <c r="D925" s="18" t="s">
        <v>13</v>
      </c>
      <c r="E925" s="18" t="s">
        <v>262</v>
      </c>
      <c r="F925" s="19">
        <v>24705.78</v>
      </c>
      <c r="G925" s="19">
        <v>24705.78</v>
      </c>
      <c r="H925" s="19">
        <v>0</v>
      </c>
      <c r="I925" s="19">
        <v>24705.78</v>
      </c>
      <c r="J925" s="19">
        <v>24705.78</v>
      </c>
      <c r="K925" s="19">
        <v>0</v>
      </c>
      <c r="L925" t="str">
        <f>VLOOKUP(E925,PFI!A:B,2,0)</f>
        <v>formation</v>
      </c>
    </row>
    <row r="926" spans="1:12" hidden="1">
      <c r="A926" s="18" t="s">
        <v>109</v>
      </c>
      <c r="B926" s="18" t="s">
        <v>295</v>
      </c>
      <c r="C926" s="18" t="s">
        <v>18</v>
      </c>
      <c r="D926" s="18" t="s">
        <v>13</v>
      </c>
      <c r="E926" s="18" t="s">
        <v>265</v>
      </c>
      <c r="F926" s="19">
        <v>23310</v>
      </c>
      <c r="G926" s="19">
        <v>23310</v>
      </c>
      <c r="H926" s="19">
        <v>0</v>
      </c>
      <c r="I926" s="19">
        <v>23310</v>
      </c>
      <c r="J926" s="19">
        <v>23310</v>
      </c>
      <c r="K926" s="19">
        <v>0</v>
      </c>
      <c r="L926" t="str">
        <f>VLOOKUP(E926,PFI!A:B,2,0)</f>
        <v>formation</v>
      </c>
    </row>
    <row r="927" spans="1:12" hidden="1">
      <c r="A927" s="18" t="s">
        <v>109</v>
      </c>
      <c r="B927" s="18" t="s">
        <v>295</v>
      </c>
      <c r="C927" s="18" t="s">
        <v>18</v>
      </c>
      <c r="D927" s="18" t="s">
        <v>13</v>
      </c>
      <c r="E927" s="18" t="s">
        <v>266</v>
      </c>
      <c r="F927" s="19">
        <v>40608.629999999997</v>
      </c>
      <c r="G927" s="19">
        <v>40608.629999999997</v>
      </c>
      <c r="H927" s="19">
        <v>0</v>
      </c>
      <c r="I927" s="19">
        <v>40608.629999999997</v>
      </c>
      <c r="J927" s="19">
        <v>40608.629999999997</v>
      </c>
      <c r="K927" s="19">
        <v>0</v>
      </c>
      <c r="L927" t="str">
        <f>VLOOKUP(E927,PFI!A:B,2,0)</f>
        <v>formation</v>
      </c>
    </row>
    <row r="928" spans="1:12" hidden="1">
      <c r="A928" s="18" t="s">
        <v>109</v>
      </c>
      <c r="B928" s="18" t="s">
        <v>295</v>
      </c>
      <c r="C928" s="18" t="s">
        <v>18</v>
      </c>
      <c r="D928" s="18" t="s">
        <v>13</v>
      </c>
      <c r="E928" s="18" t="s">
        <v>267</v>
      </c>
      <c r="F928" s="19">
        <v>53500</v>
      </c>
      <c r="G928" s="19">
        <v>53500</v>
      </c>
      <c r="H928" s="19">
        <v>0</v>
      </c>
      <c r="I928" s="19">
        <v>53500</v>
      </c>
      <c r="J928" s="19">
        <v>53500</v>
      </c>
      <c r="K928" s="19">
        <v>0</v>
      </c>
      <c r="L928" t="str">
        <f>VLOOKUP(E928,PFI!A:B,2,0)</f>
        <v>formation</v>
      </c>
    </row>
    <row r="929" spans="1:12" hidden="1">
      <c r="A929" s="18" t="s">
        <v>109</v>
      </c>
      <c r="B929" s="18" t="s">
        <v>295</v>
      </c>
      <c r="C929" s="18" t="s">
        <v>18</v>
      </c>
      <c r="D929" s="18" t="s">
        <v>13</v>
      </c>
      <c r="E929" s="18" t="s">
        <v>18</v>
      </c>
      <c r="F929" s="19">
        <v>100000</v>
      </c>
      <c r="G929" s="19">
        <v>100000</v>
      </c>
      <c r="H929" s="19">
        <v>0</v>
      </c>
      <c r="I929" s="19">
        <v>0</v>
      </c>
      <c r="J929" s="19">
        <v>0</v>
      </c>
      <c r="K929" s="19">
        <v>0</v>
      </c>
      <c r="L929" t="e">
        <f>VLOOKUP(E929,PFI!A:B,2,0)</f>
        <v>#N/A</v>
      </c>
    </row>
    <row r="930" spans="1:12" hidden="1">
      <c r="A930" s="18" t="s">
        <v>1487</v>
      </c>
      <c r="B930" s="18" t="s">
        <v>295</v>
      </c>
      <c r="C930" s="18" t="s">
        <v>18</v>
      </c>
      <c r="D930" s="18" t="s">
        <v>13</v>
      </c>
      <c r="E930" s="18" t="s">
        <v>18</v>
      </c>
      <c r="F930" s="19">
        <v>10000</v>
      </c>
      <c r="G930" s="19">
        <v>10000</v>
      </c>
      <c r="H930" s="19">
        <v>0</v>
      </c>
      <c r="I930" s="19">
        <v>0</v>
      </c>
      <c r="J930" s="19">
        <v>0</v>
      </c>
      <c r="K930" s="19">
        <v>0</v>
      </c>
      <c r="L930" t="e">
        <f>VLOOKUP(E930,PFI!A:B,2,0)</f>
        <v>#N/A</v>
      </c>
    </row>
    <row r="931" spans="1:12" hidden="1">
      <c r="A931" s="18" t="s">
        <v>1489</v>
      </c>
      <c r="B931" s="18" t="s">
        <v>295</v>
      </c>
      <c r="C931" s="18" t="s">
        <v>18</v>
      </c>
      <c r="D931" s="18" t="s">
        <v>13</v>
      </c>
      <c r="E931" s="18" t="s">
        <v>18</v>
      </c>
      <c r="F931" s="19">
        <v>116000</v>
      </c>
      <c r="G931" s="19">
        <v>116000</v>
      </c>
      <c r="H931" s="19">
        <v>0</v>
      </c>
      <c r="I931" s="19">
        <v>0</v>
      </c>
      <c r="J931" s="19">
        <v>0</v>
      </c>
      <c r="K931" s="19">
        <v>0</v>
      </c>
      <c r="L931" t="e">
        <f>VLOOKUP(E931,PFI!A:B,2,0)</f>
        <v>#N/A</v>
      </c>
    </row>
    <row r="932" spans="1:12" hidden="1">
      <c r="A932" s="18" t="s">
        <v>923</v>
      </c>
      <c r="B932" s="18" t="s">
        <v>295</v>
      </c>
      <c r="C932" s="18" t="s">
        <v>18</v>
      </c>
      <c r="D932" s="18" t="s">
        <v>13</v>
      </c>
      <c r="E932" s="18" t="s">
        <v>1759</v>
      </c>
      <c r="F932" s="19">
        <v>0</v>
      </c>
      <c r="G932" s="19">
        <v>0</v>
      </c>
      <c r="H932" s="19">
        <v>0</v>
      </c>
      <c r="I932" s="19">
        <v>-7500</v>
      </c>
      <c r="J932" s="19">
        <v>-7500</v>
      </c>
      <c r="K932" s="19">
        <v>0</v>
      </c>
      <c r="L932" t="e">
        <f>VLOOKUP(E932,PFI!A:B,2,0)</f>
        <v>#N/A</v>
      </c>
    </row>
    <row r="933" spans="1:12">
      <c r="A933" s="18" t="s">
        <v>923</v>
      </c>
      <c r="B933" s="18" t="s">
        <v>924</v>
      </c>
      <c r="C933" s="18" t="s">
        <v>305</v>
      </c>
      <c r="D933" s="18" t="s">
        <v>18</v>
      </c>
      <c r="E933" s="18" t="s">
        <v>925</v>
      </c>
      <c r="F933" s="19">
        <v>0</v>
      </c>
      <c r="G933" s="19">
        <v>0</v>
      </c>
      <c r="H933" s="19">
        <v>0</v>
      </c>
      <c r="I933" s="19">
        <v>-743033.8</v>
      </c>
      <c r="J933" s="19">
        <v>-743033.8</v>
      </c>
      <c r="K933" s="19">
        <v>0</v>
      </c>
      <c r="L933" t="e">
        <f>VLOOKUP(E933,PFI!A:B,2,0)</f>
        <v>#N/A</v>
      </c>
    </row>
    <row r="934" spans="1:12">
      <c r="A934" s="18" t="s">
        <v>17</v>
      </c>
      <c r="B934" s="18" t="s">
        <v>926</v>
      </c>
      <c r="C934" s="18" t="s">
        <v>305</v>
      </c>
      <c r="D934" s="18" t="s">
        <v>18</v>
      </c>
      <c r="E934" s="18" t="s">
        <v>271</v>
      </c>
      <c r="F934" s="19">
        <v>0</v>
      </c>
      <c r="G934" s="19">
        <v>0</v>
      </c>
      <c r="H934" s="19">
        <v>0</v>
      </c>
      <c r="I934" s="19">
        <v>-1103000</v>
      </c>
      <c r="J934" s="19">
        <v>-1103000</v>
      </c>
      <c r="K934" s="19">
        <v>0</v>
      </c>
      <c r="L934" t="str">
        <f>VLOOKUP(E934,PFI!A:B,2,0)</f>
        <v>PPI</v>
      </c>
    </row>
    <row r="935" spans="1:12">
      <c r="A935" s="18" t="s">
        <v>87</v>
      </c>
      <c r="B935" s="18" t="s">
        <v>926</v>
      </c>
      <c r="C935" s="18" t="s">
        <v>305</v>
      </c>
      <c r="D935" s="18" t="s">
        <v>18</v>
      </c>
      <c r="E935" s="18" t="s">
        <v>1733</v>
      </c>
      <c r="F935" s="19">
        <v>0</v>
      </c>
      <c r="G935" s="19">
        <v>0</v>
      </c>
      <c r="H935" s="19">
        <v>0</v>
      </c>
      <c r="I935" s="19">
        <v>-10000</v>
      </c>
      <c r="J935" s="19">
        <v>-10000</v>
      </c>
      <c r="K935" s="19">
        <v>0</v>
      </c>
      <c r="L935" t="str">
        <f>VLOOKUP(E935,PFI!A:B,2,0)</f>
        <v>PPI</v>
      </c>
    </row>
    <row r="936" spans="1:12">
      <c r="A936" s="18" t="s">
        <v>87</v>
      </c>
      <c r="B936" s="18" t="s">
        <v>926</v>
      </c>
      <c r="C936" s="18" t="s">
        <v>305</v>
      </c>
      <c r="D936" s="18" t="s">
        <v>18</v>
      </c>
      <c r="E936" s="18" t="s">
        <v>1734</v>
      </c>
      <c r="F936" s="19">
        <v>0</v>
      </c>
      <c r="G936" s="19">
        <v>0</v>
      </c>
      <c r="H936" s="19">
        <v>0</v>
      </c>
      <c r="I936" s="19">
        <v>-877334</v>
      </c>
      <c r="J936" s="19">
        <v>-877334</v>
      </c>
      <c r="K936" s="19">
        <v>0</v>
      </c>
      <c r="L936" t="str">
        <f>VLOOKUP(E936,PFI!A:B,2,0)</f>
        <v>PPI</v>
      </c>
    </row>
    <row r="937" spans="1:12">
      <c r="A937" s="18" t="s">
        <v>87</v>
      </c>
      <c r="B937" s="18" t="s">
        <v>926</v>
      </c>
      <c r="C937" s="18" t="s">
        <v>305</v>
      </c>
      <c r="D937" s="18" t="s">
        <v>18</v>
      </c>
      <c r="E937" s="18" t="s">
        <v>1735</v>
      </c>
      <c r="F937" s="19">
        <v>0</v>
      </c>
      <c r="G937" s="19">
        <v>0</v>
      </c>
      <c r="H937" s="19">
        <v>0</v>
      </c>
      <c r="I937" s="19">
        <v>-10000</v>
      </c>
      <c r="J937" s="19">
        <v>-10000</v>
      </c>
      <c r="K937" s="19">
        <v>0</v>
      </c>
      <c r="L937" t="str">
        <f>VLOOKUP(E937,PFI!A:B,2,0)</f>
        <v>PPI</v>
      </c>
    </row>
    <row r="938" spans="1:12">
      <c r="A938" s="18" t="s">
        <v>87</v>
      </c>
      <c r="B938" s="18" t="s">
        <v>926</v>
      </c>
      <c r="C938" s="18" t="s">
        <v>305</v>
      </c>
      <c r="D938" s="18" t="s">
        <v>18</v>
      </c>
      <c r="E938" s="18" t="s">
        <v>1736</v>
      </c>
      <c r="F938" s="19">
        <v>0</v>
      </c>
      <c r="G938" s="19">
        <v>0</v>
      </c>
      <c r="H938" s="19">
        <v>0</v>
      </c>
      <c r="I938" s="19">
        <v>-40000</v>
      </c>
      <c r="J938" s="19">
        <v>-40000</v>
      </c>
      <c r="K938" s="19">
        <v>0</v>
      </c>
      <c r="L938" t="s">
        <v>2127</v>
      </c>
    </row>
    <row r="939" spans="1:12">
      <c r="A939" s="18" t="s">
        <v>87</v>
      </c>
      <c r="B939" s="18" t="s">
        <v>926</v>
      </c>
      <c r="C939" s="18" t="s">
        <v>305</v>
      </c>
      <c r="D939" s="18" t="s">
        <v>18</v>
      </c>
      <c r="E939" s="18" t="s">
        <v>1737</v>
      </c>
      <c r="F939" s="19">
        <v>0</v>
      </c>
      <c r="G939" s="19">
        <v>0</v>
      </c>
      <c r="H939" s="19">
        <v>0</v>
      </c>
      <c r="I939" s="19">
        <v>-100000</v>
      </c>
      <c r="J939" s="19">
        <v>-100000</v>
      </c>
      <c r="K939" s="19">
        <v>0</v>
      </c>
      <c r="L939" t="str">
        <f>VLOOKUP(E939,PFI!A:B,2,0)</f>
        <v>PPI</v>
      </c>
    </row>
    <row r="940" spans="1:12">
      <c r="A940" s="18" t="s">
        <v>87</v>
      </c>
      <c r="B940" s="18" t="s">
        <v>926</v>
      </c>
      <c r="C940" s="18" t="s">
        <v>305</v>
      </c>
      <c r="D940" s="18" t="s">
        <v>18</v>
      </c>
      <c r="E940" s="18" t="s">
        <v>20</v>
      </c>
      <c r="F940" s="19">
        <v>0</v>
      </c>
      <c r="G940" s="19">
        <v>0</v>
      </c>
      <c r="H940" s="19">
        <v>0</v>
      </c>
      <c r="I940" s="19">
        <v>-3819041</v>
      </c>
      <c r="J940" s="19">
        <v>-3819041</v>
      </c>
      <c r="K940" s="19">
        <v>0</v>
      </c>
      <c r="L940" t="str">
        <f>VLOOKUP(E940,PFI!A:B,2,0)</f>
        <v>PPI</v>
      </c>
    </row>
    <row r="941" spans="1:12">
      <c r="A941" s="18" t="s">
        <v>24</v>
      </c>
      <c r="B941" s="18" t="s">
        <v>306</v>
      </c>
      <c r="C941" s="18" t="s">
        <v>114</v>
      </c>
      <c r="D941" s="18" t="s">
        <v>18</v>
      </c>
      <c r="E941" s="18" t="s">
        <v>25</v>
      </c>
      <c r="F941" s="19">
        <v>0</v>
      </c>
      <c r="G941" s="19">
        <v>0</v>
      </c>
      <c r="H941" s="19">
        <v>0</v>
      </c>
      <c r="I941" s="19">
        <v>-407052</v>
      </c>
      <c r="J941" s="19">
        <v>-407052</v>
      </c>
      <c r="K941" s="19">
        <v>0</v>
      </c>
      <c r="L941" t="str">
        <f>VLOOKUP(E941,PFI!A:B,2,0)</f>
        <v>recherche</v>
      </c>
    </row>
    <row r="942" spans="1:12">
      <c r="A942" s="18" t="s">
        <v>26</v>
      </c>
      <c r="B942" s="18" t="s">
        <v>306</v>
      </c>
      <c r="C942" s="18" t="s">
        <v>114</v>
      </c>
      <c r="D942" s="18" t="s">
        <v>18</v>
      </c>
      <c r="E942" s="18" t="s">
        <v>1071</v>
      </c>
      <c r="F942" s="19">
        <v>0</v>
      </c>
      <c r="G942" s="19">
        <v>0</v>
      </c>
      <c r="H942" s="19">
        <v>0</v>
      </c>
      <c r="I942" s="19">
        <v>-366.67</v>
      </c>
      <c r="J942" s="19">
        <v>-366.67</v>
      </c>
      <c r="K942" s="19">
        <v>0</v>
      </c>
      <c r="L942" t="str">
        <f>VLOOKUP(E942,PFI!A:B,2,0)</f>
        <v>recherche</v>
      </c>
    </row>
    <row r="943" spans="1:12">
      <c r="A943" s="18" t="s">
        <v>26</v>
      </c>
      <c r="B943" s="18" t="s">
        <v>306</v>
      </c>
      <c r="C943" s="18" t="s">
        <v>114</v>
      </c>
      <c r="D943" s="18" t="s">
        <v>18</v>
      </c>
      <c r="E943" s="18" t="s">
        <v>1072</v>
      </c>
      <c r="F943" s="19">
        <v>0</v>
      </c>
      <c r="G943" s="19">
        <v>0</v>
      </c>
      <c r="H943" s="19">
        <v>0</v>
      </c>
      <c r="I943" s="19">
        <v>-733.34</v>
      </c>
      <c r="J943" s="19">
        <v>-733.34</v>
      </c>
      <c r="K943" s="19">
        <v>0</v>
      </c>
      <c r="L943" t="str">
        <f>VLOOKUP(E943,PFI!A:B,2,0)</f>
        <v>recherche</v>
      </c>
    </row>
    <row r="944" spans="1:12">
      <c r="A944" s="18" t="s">
        <v>183</v>
      </c>
      <c r="B944" s="18" t="s">
        <v>306</v>
      </c>
      <c r="C944" s="18" t="s">
        <v>114</v>
      </c>
      <c r="D944" s="18" t="s">
        <v>18</v>
      </c>
      <c r="E944" s="18" t="s">
        <v>728</v>
      </c>
      <c r="F944" s="19">
        <v>0</v>
      </c>
      <c r="G944" s="19">
        <v>0</v>
      </c>
      <c r="H944" s="19">
        <v>0</v>
      </c>
      <c r="I944" s="19">
        <v>-191740</v>
      </c>
      <c r="J944" s="19">
        <v>-191740</v>
      </c>
      <c r="K944" s="19">
        <v>0</v>
      </c>
      <c r="L944" t="str">
        <f>VLOOKUP(E944,PFI!A:B,2,0)</f>
        <v>recherche</v>
      </c>
    </row>
    <row r="945" spans="1:12">
      <c r="A945" s="18" t="s">
        <v>33</v>
      </c>
      <c r="B945" s="18" t="s">
        <v>306</v>
      </c>
      <c r="C945" s="18" t="s">
        <v>114</v>
      </c>
      <c r="D945" s="18" t="s">
        <v>18</v>
      </c>
      <c r="E945" s="18" t="s">
        <v>35</v>
      </c>
      <c r="F945" s="19">
        <v>0</v>
      </c>
      <c r="G945" s="19">
        <v>0</v>
      </c>
      <c r="H945" s="19">
        <v>0</v>
      </c>
      <c r="I945" s="19">
        <v>-1816358</v>
      </c>
      <c r="J945" s="19">
        <v>-1816358</v>
      </c>
      <c r="K945" s="19">
        <v>0</v>
      </c>
      <c r="L945" t="str">
        <f>VLOOKUP(E945,PFI!A:B,2,0)</f>
        <v>recherche</v>
      </c>
    </row>
    <row r="946" spans="1:12">
      <c r="A946" s="18" t="s">
        <v>44</v>
      </c>
      <c r="B946" s="18" t="s">
        <v>306</v>
      </c>
      <c r="C946" s="18" t="s">
        <v>114</v>
      </c>
      <c r="D946" s="18" t="s">
        <v>18</v>
      </c>
      <c r="E946" s="18" t="s">
        <v>45</v>
      </c>
      <c r="F946" s="19">
        <v>0</v>
      </c>
      <c r="G946" s="19">
        <v>0</v>
      </c>
      <c r="H946" s="19">
        <v>0</v>
      </c>
      <c r="I946" s="19">
        <v>-12841133.119999999</v>
      </c>
      <c r="J946" s="19">
        <v>-12841133.119999999</v>
      </c>
      <c r="K946" s="19">
        <v>0</v>
      </c>
      <c r="L946" t="e">
        <f>VLOOKUP(E946,PFI!A:B,2,0)</f>
        <v>#N/A</v>
      </c>
    </row>
    <row r="947" spans="1:12">
      <c r="A947" s="18" t="s">
        <v>72</v>
      </c>
      <c r="B947" s="18" t="s">
        <v>306</v>
      </c>
      <c r="C947" s="18" t="s">
        <v>114</v>
      </c>
      <c r="D947" s="18" t="s">
        <v>18</v>
      </c>
      <c r="E947" s="18" t="s">
        <v>73</v>
      </c>
      <c r="F947" s="19">
        <v>0</v>
      </c>
      <c r="G947" s="19">
        <v>0</v>
      </c>
      <c r="H947" s="19">
        <v>0</v>
      </c>
      <c r="I947" s="19">
        <v>-1384194</v>
      </c>
      <c r="J947" s="19">
        <v>-1384194</v>
      </c>
      <c r="K947" s="19">
        <v>0</v>
      </c>
      <c r="L947" t="str">
        <f>VLOOKUP(E947,PFI!A:B,2,0)</f>
        <v>formation</v>
      </c>
    </row>
    <row r="948" spans="1:12">
      <c r="A948" s="18" t="s">
        <v>77</v>
      </c>
      <c r="B948" s="18" t="s">
        <v>306</v>
      </c>
      <c r="C948" s="18" t="s">
        <v>114</v>
      </c>
      <c r="D948" s="18" t="s">
        <v>18</v>
      </c>
      <c r="E948" s="18" t="s">
        <v>78</v>
      </c>
      <c r="F948" s="19">
        <v>0</v>
      </c>
      <c r="G948" s="19">
        <v>0</v>
      </c>
      <c r="H948" s="19">
        <v>0</v>
      </c>
      <c r="I948" s="19">
        <v>-892800</v>
      </c>
      <c r="J948" s="19">
        <v>-892800</v>
      </c>
      <c r="K948" s="19">
        <v>0</v>
      </c>
      <c r="L948" t="s">
        <v>2127</v>
      </c>
    </row>
    <row r="949" spans="1:12">
      <c r="A949" s="18" t="s">
        <v>79</v>
      </c>
      <c r="B949" s="18" t="s">
        <v>306</v>
      </c>
      <c r="C949" s="18" t="s">
        <v>114</v>
      </c>
      <c r="D949" s="18" t="s">
        <v>18</v>
      </c>
      <c r="E949" s="18" t="s">
        <v>80</v>
      </c>
      <c r="F949" s="19">
        <v>0</v>
      </c>
      <c r="G949" s="19">
        <v>0</v>
      </c>
      <c r="H949" s="19">
        <v>0</v>
      </c>
      <c r="I949" s="19">
        <v>-3900000</v>
      </c>
      <c r="J949" s="19">
        <v>-3900000</v>
      </c>
      <c r="K949" s="19">
        <v>0</v>
      </c>
      <c r="L949" t="str">
        <f>VLOOKUP(E949,PFI!A:B,2,0)</f>
        <v>recherche</v>
      </c>
    </row>
    <row r="950" spans="1:12">
      <c r="A950" s="18" t="s">
        <v>83</v>
      </c>
      <c r="B950" s="18" t="s">
        <v>306</v>
      </c>
      <c r="C950" s="18" t="s">
        <v>114</v>
      </c>
      <c r="D950" s="18" t="s">
        <v>18</v>
      </c>
      <c r="E950" s="18" t="s">
        <v>307</v>
      </c>
      <c r="F950" s="19">
        <v>0</v>
      </c>
      <c r="G950" s="19">
        <v>0</v>
      </c>
      <c r="H950" s="19">
        <v>0</v>
      </c>
      <c r="I950" s="19">
        <v>-700000</v>
      </c>
      <c r="J950" s="19">
        <v>-700000</v>
      </c>
      <c r="K950" s="19">
        <v>0</v>
      </c>
      <c r="L950" t="str">
        <f>VLOOKUP(E950,PFI!A:B,2,0)</f>
        <v>recherche</v>
      </c>
    </row>
    <row r="951" spans="1:12">
      <c r="A951" s="18" t="s">
        <v>83</v>
      </c>
      <c r="B951" s="18" t="s">
        <v>306</v>
      </c>
      <c r="C951" s="18" t="s">
        <v>114</v>
      </c>
      <c r="D951" s="18" t="s">
        <v>18</v>
      </c>
      <c r="E951" s="18" t="s">
        <v>272</v>
      </c>
      <c r="F951" s="19">
        <v>0</v>
      </c>
      <c r="G951" s="19">
        <v>0</v>
      </c>
      <c r="H951" s="19">
        <v>0</v>
      </c>
      <c r="I951" s="19">
        <v>-1000000</v>
      </c>
      <c r="J951" s="19">
        <v>-1000000</v>
      </c>
      <c r="K951" s="19">
        <v>0</v>
      </c>
      <c r="L951" t="str">
        <f>VLOOKUP(E951,PFI!A:B,2,0)</f>
        <v>recherche</v>
      </c>
    </row>
    <row r="952" spans="1:12">
      <c r="A952" s="18" t="s">
        <v>109</v>
      </c>
      <c r="B952" s="18" t="s">
        <v>306</v>
      </c>
      <c r="C952" s="18" t="s">
        <v>114</v>
      </c>
      <c r="D952" s="18" t="s">
        <v>18</v>
      </c>
      <c r="E952" s="18" t="s">
        <v>780</v>
      </c>
      <c r="F952" s="19">
        <v>0</v>
      </c>
      <c r="G952" s="19">
        <v>0</v>
      </c>
      <c r="H952" s="19">
        <v>0</v>
      </c>
      <c r="I952" s="19">
        <v>-445500</v>
      </c>
      <c r="J952" s="19">
        <v>-445500</v>
      </c>
      <c r="K952" s="19">
        <v>0</v>
      </c>
      <c r="L952" t="str">
        <f>VLOOKUP(E952,PFI!A:B,2,0)</f>
        <v>formation</v>
      </c>
    </row>
    <row r="953" spans="1:12">
      <c r="A953" s="18" t="s">
        <v>912</v>
      </c>
      <c r="B953" s="18" t="s">
        <v>306</v>
      </c>
      <c r="C953" s="18" t="s">
        <v>304</v>
      </c>
      <c r="D953" s="18" t="s">
        <v>18</v>
      </c>
      <c r="E953" s="18" t="s">
        <v>913</v>
      </c>
      <c r="F953" s="19">
        <v>0</v>
      </c>
      <c r="G953" s="19">
        <v>0</v>
      </c>
      <c r="H953" s="19">
        <v>0</v>
      </c>
      <c r="I953" s="19">
        <v>-7100000</v>
      </c>
      <c r="J953" s="19">
        <v>-7100000</v>
      </c>
      <c r="K953" s="19">
        <v>0</v>
      </c>
      <c r="L953" t="str">
        <f>VLOOKUP(E953,PFI!A:B,2,0)</f>
        <v>PPI</v>
      </c>
    </row>
    <row r="954" spans="1:12">
      <c r="A954" s="18" t="s">
        <v>246</v>
      </c>
      <c r="B954" s="18" t="s">
        <v>306</v>
      </c>
      <c r="C954" s="18" t="s">
        <v>304</v>
      </c>
      <c r="D954" s="18" t="s">
        <v>18</v>
      </c>
      <c r="E954" s="18" t="s">
        <v>775</v>
      </c>
      <c r="F954" s="19">
        <v>0</v>
      </c>
      <c r="G954" s="19">
        <v>0</v>
      </c>
      <c r="H954" s="19">
        <v>0</v>
      </c>
      <c r="I954" s="19">
        <v>-500000</v>
      </c>
      <c r="J954" s="19">
        <v>-500000</v>
      </c>
      <c r="K954" s="19">
        <v>0</v>
      </c>
      <c r="L954" t="e">
        <f>VLOOKUP(E954,PFI!A:B,2,0)</f>
        <v>#N/A</v>
      </c>
    </row>
    <row r="955" spans="1:12">
      <c r="A955" s="18" t="s">
        <v>87</v>
      </c>
      <c r="B955" s="18" t="s">
        <v>306</v>
      </c>
      <c r="C955" s="18" t="s">
        <v>304</v>
      </c>
      <c r="D955" s="18" t="s">
        <v>18</v>
      </c>
      <c r="E955" s="18" t="s">
        <v>20</v>
      </c>
      <c r="F955" s="19">
        <v>0</v>
      </c>
      <c r="G955" s="19">
        <v>0</v>
      </c>
      <c r="H955" s="19">
        <v>0</v>
      </c>
      <c r="I955" s="19">
        <v>-1425000</v>
      </c>
      <c r="J955" s="19">
        <v>-1425000</v>
      </c>
      <c r="K955" s="19">
        <v>0</v>
      </c>
      <c r="L955" t="str">
        <f>VLOOKUP(E955,PFI!A:B,2,0)</f>
        <v>PPI</v>
      </c>
    </row>
    <row r="956" spans="1:12">
      <c r="A956" s="18" t="s">
        <v>96</v>
      </c>
      <c r="B956" s="18" t="s">
        <v>306</v>
      </c>
      <c r="C956" s="18" t="s">
        <v>304</v>
      </c>
      <c r="D956" s="18" t="s">
        <v>18</v>
      </c>
      <c r="E956" s="18" t="s">
        <v>97</v>
      </c>
      <c r="F956" s="19">
        <v>0</v>
      </c>
      <c r="G956" s="19">
        <v>0</v>
      </c>
      <c r="H956" s="19">
        <v>0</v>
      </c>
      <c r="I956" s="19">
        <v>-714119.95</v>
      </c>
      <c r="J956" s="19">
        <v>-714119.95</v>
      </c>
      <c r="K956" s="19">
        <v>0</v>
      </c>
      <c r="L956" t="str">
        <f>VLOOKUP(E956,PFI!A:B,2,0)</f>
        <v>recherche</v>
      </c>
    </row>
    <row r="957" spans="1:12">
      <c r="A957" s="18" t="s">
        <v>21</v>
      </c>
      <c r="B957" s="18" t="s">
        <v>306</v>
      </c>
      <c r="C957" s="18" t="s">
        <v>309</v>
      </c>
      <c r="D957" s="18" t="s">
        <v>22</v>
      </c>
      <c r="E957" s="18" t="s">
        <v>23</v>
      </c>
      <c r="F957" s="19">
        <v>0</v>
      </c>
      <c r="G957" s="19">
        <v>0</v>
      </c>
      <c r="H957" s="19">
        <v>0</v>
      </c>
      <c r="I957" s="19">
        <v>-363034.5</v>
      </c>
      <c r="J957" s="19">
        <v>-363034.5</v>
      </c>
      <c r="K957" s="19">
        <v>0</v>
      </c>
      <c r="L957" t="str">
        <f>VLOOKUP(E957,PFI!A:B,2,0)</f>
        <v>recherche</v>
      </c>
    </row>
    <row r="958" spans="1:12">
      <c r="A958" s="18" t="s">
        <v>26</v>
      </c>
      <c r="B958" s="18" t="s">
        <v>306</v>
      </c>
      <c r="C958" s="18" t="s">
        <v>309</v>
      </c>
      <c r="D958" s="18" t="s">
        <v>18</v>
      </c>
      <c r="E958" s="18" t="s">
        <v>28</v>
      </c>
      <c r="F958" s="19">
        <v>0</v>
      </c>
      <c r="G958" s="19">
        <v>0</v>
      </c>
      <c r="H958" s="19">
        <v>0</v>
      </c>
      <c r="I958" s="19">
        <v>-40498.129999999997</v>
      </c>
      <c r="J958" s="19">
        <v>-40498.129999999997</v>
      </c>
      <c r="K958" s="19">
        <v>0</v>
      </c>
      <c r="L958" t="str">
        <f>VLOOKUP(E958,PFI!A:B,2,0)</f>
        <v>recherche</v>
      </c>
    </row>
    <row r="959" spans="1:12">
      <c r="A959" s="18" t="s">
        <v>243</v>
      </c>
      <c r="B959" s="18" t="s">
        <v>306</v>
      </c>
      <c r="C959" s="18" t="s">
        <v>309</v>
      </c>
      <c r="D959" s="18" t="s">
        <v>18</v>
      </c>
      <c r="E959" s="18" t="s">
        <v>779</v>
      </c>
      <c r="F959" s="19">
        <v>0</v>
      </c>
      <c r="G959" s="19">
        <v>0</v>
      </c>
      <c r="H959" s="19">
        <v>0</v>
      </c>
      <c r="I959" s="19">
        <v>-500232.18</v>
      </c>
      <c r="J959" s="19">
        <v>-500232.18</v>
      </c>
      <c r="K959" s="19">
        <v>0</v>
      </c>
      <c r="L959" t="str">
        <f>VLOOKUP(E959,PFI!A:B,2,0)</f>
        <v>formation</v>
      </c>
    </row>
    <row r="960" spans="1:12">
      <c r="A960" s="18" t="s">
        <v>96</v>
      </c>
      <c r="B960" s="18" t="s">
        <v>306</v>
      </c>
      <c r="C960" s="18" t="s">
        <v>309</v>
      </c>
      <c r="D960" s="18" t="s">
        <v>18</v>
      </c>
      <c r="E960" s="18" t="s">
        <v>97</v>
      </c>
      <c r="F960" s="19">
        <v>0</v>
      </c>
      <c r="G960" s="19">
        <v>0</v>
      </c>
      <c r="H960" s="19">
        <v>0</v>
      </c>
      <c r="I960" s="19">
        <v>-711884.25</v>
      </c>
      <c r="J960" s="19">
        <v>-711884.25</v>
      </c>
      <c r="K960" s="19">
        <v>0</v>
      </c>
      <c r="L960" t="str">
        <f>VLOOKUP(E960,PFI!A:B,2,0)</f>
        <v>recherche</v>
      </c>
    </row>
    <row r="961" spans="1:12">
      <c r="A961" s="18" t="s">
        <v>734</v>
      </c>
      <c r="B961" s="18" t="s">
        <v>306</v>
      </c>
      <c r="C961" s="18" t="s">
        <v>309</v>
      </c>
      <c r="D961" s="18" t="s">
        <v>18</v>
      </c>
      <c r="E961" s="18" t="s">
        <v>371</v>
      </c>
      <c r="F961" s="19">
        <v>0</v>
      </c>
      <c r="G961" s="19">
        <v>0</v>
      </c>
      <c r="H961" s="19">
        <v>0</v>
      </c>
      <c r="I961" s="19">
        <v>-152879</v>
      </c>
      <c r="J961" s="19">
        <v>-152879</v>
      </c>
      <c r="K961" s="19">
        <v>0</v>
      </c>
      <c r="L961" t="str">
        <f>VLOOKUP(E961,PFI!A:B,2,0)</f>
        <v>formation</v>
      </c>
    </row>
    <row r="962" spans="1:12">
      <c r="A962" s="18" t="s">
        <v>117</v>
      </c>
      <c r="B962" s="18" t="s">
        <v>306</v>
      </c>
      <c r="C962" s="18" t="s">
        <v>309</v>
      </c>
      <c r="D962" s="18" t="s">
        <v>18</v>
      </c>
      <c r="E962" s="18" t="s">
        <v>310</v>
      </c>
      <c r="F962" s="19">
        <v>0</v>
      </c>
      <c r="G962" s="19">
        <v>0</v>
      </c>
      <c r="H962" s="19">
        <v>0</v>
      </c>
      <c r="I962" s="19">
        <v>-229648</v>
      </c>
      <c r="J962" s="19">
        <v>-229648</v>
      </c>
      <c r="K962" s="19">
        <v>0</v>
      </c>
      <c r="L962" t="str">
        <f>VLOOKUP(E962,PFI!A:B,2,0)</f>
        <v>formation</v>
      </c>
    </row>
    <row r="963" spans="1:12">
      <c r="A963" s="18" t="s">
        <v>26</v>
      </c>
      <c r="B963" s="18" t="s">
        <v>306</v>
      </c>
      <c r="C963" s="18" t="s">
        <v>305</v>
      </c>
      <c r="D963" s="18" t="s">
        <v>18</v>
      </c>
      <c r="E963" s="18" t="s">
        <v>1738</v>
      </c>
      <c r="F963" s="19">
        <v>0</v>
      </c>
      <c r="G963" s="19">
        <v>0</v>
      </c>
      <c r="H963" s="19">
        <v>0</v>
      </c>
      <c r="I963" s="19">
        <v>-177000</v>
      </c>
      <c r="J963" s="19">
        <v>-177000</v>
      </c>
      <c r="K963" s="19">
        <v>0</v>
      </c>
      <c r="L963" t="str">
        <f>VLOOKUP(E963,PFI!A:B,2,0)</f>
        <v>recherche</v>
      </c>
    </row>
    <row r="964" spans="1:12">
      <c r="A964" s="18" t="s">
        <v>246</v>
      </c>
      <c r="B964" s="18" t="s">
        <v>306</v>
      </c>
      <c r="C964" s="18" t="s">
        <v>305</v>
      </c>
      <c r="D964" s="18" t="s">
        <v>18</v>
      </c>
      <c r="E964" s="18" t="s">
        <v>775</v>
      </c>
      <c r="F964" s="19">
        <v>0</v>
      </c>
      <c r="G964" s="19">
        <v>0</v>
      </c>
      <c r="H964" s="19">
        <v>0</v>
      </c>
      <c r="I964" s="19">
        <v>-120000</v>
      </c>
      <c r="J964" s="19">
        <v>-120000</v>
      </c>
      <c r="K964" s="19">
        <v>0</v>
      </c>
      <c r="L964" t="e">
        <f>VLOOKUP(E964,PFI!A:B,2,0)</f>
        <v>#N/A</v>
      </c>
    </row>
    <row r="965" spans="1:12" hidden="1">
      <c r="A965" s="18" t="s">
        <v>122</v>
      </c>
      <c r="B965" s="18" t="s">
        <v>311</v>
      </c>
      <c r="C965" s="18" t="s">
        <v>12</v>
      </c>
      <c r="D965" s="18" t="s">
        <v>18</v>
      </c>
      <c r="E965" s="18" t="s">
        <v>124</v>
      </c>
      <c r="F965" s="19">
        <v>0</v>
      </c>
      <c r="G965" s="19">
        <v>0</v>
      </c>
      <c r="H965" s="19">
        <v>0</v>
      </c>
      <c r="I965" s="19">
        <v>-26250</v>
      </c>
      <c r="J965" s="19">
        <v>-26250</v>
      </c>
      <c r="K965" s="19">
        <v>0</v>
      </c>
      <c r="L965" t="str">
        <f>VLOOKUP(E965,PFI!A:B,2,0)</f>
        <v>recherche</v>
      </c>
    </row>
    <row r="966" spans="1:12" hidden="1">
      <c r="A966" s="18" t="s">
        <v>122</v>
      </c>
      <c r="B966" s="18" t="s">
        <v>311</v>
      </c>
      <c r="C966" s="18" t="s">
        <v>305</v>
      </c>
      <c r="D966" s="18" t="s">
        <v>18</v>
      </c>
      <c r="E966" s="18" t="s">
        <v>349</v>
      </c>
      <c r="F966" s="19">
        <v>0</v>
      </c>
      <c r="G966" s="19">
        <v>0</v>
      </c>
      <c r="H966" s="19">
        <v>0</v>
      </c>
      <c r="I966" s="19">
        <v>-18000</v>
      </c>
      <c r="J966" s="19">
        <v>-18000</v>
      </c>
      <c r="K966" s="19">
        <v>0</v>
      </c>
      <c r="L966" t="str">
        <f>VLOOKUP(E966,PFI!A:B,2,0)</f>
        <v>recherche</v>
      </c>
    </row>
    <row r="967" spans="1:12" hidden="1">
      <c r="A967" s="18" t="s">
        <v>101</v>
      </c>
      <c r="B967" s="18" t="s">
        <v>311</v>
      </c>
      <c r="C967" s="18" t="s">
        <v>305</v>
      </c>
      <c r="D967" s="18" t="s">
        <v>18</v>
      </c>
      <c r="E967" s="18" t="s">
        <v>1739</v>
      </c>
      <c r="F967" s="19">
        <v>0</v>
      </c>
      <c r="G967" s="19">
        <v>0</v>
      </c>
      <c r="H967" s="19">
        <v>0</v>
      </c>
      <c r="I967" s="19">
        <v>-20000</v>
      </c>
      <c r="J967" s="19">
        <v>-20000</v>
      </c>
      <c r="K967" s="19">
        <v>0</v>
      </c>
      <c r="L967" t="str">
        <f>VLOOKUP(E967,PFI!A:B,2,0)</f>
        <v>recherche</v>
      </c>
    </row>
    <row r="968" spans="1:12" hidden="1">
      <c r="A968" s="18" t="s">
        <v>1757</v>
      </c>
      <c r="B968" s="18" t="s">
        <v>844</v>
      </c>
      <c r="C968" s="18" t="s">
        <v>849</v>
      </c>
      <c r="D968" s="18" t="s">
        <v>18</v>
      </c>
      <c r="E968" s="18" t="s">
        <v>18</v>
      </c>
      <c r="F968" s="19">
        <v>0</v>
      </c>
      <c r="G968" s="19">
        <v>0</v>
      </c>
      <c r="H968" s="19">
        <v>0</v>
      </c>
      <c r="I968" s="19">
        <v>-1724500</v>
      </c>
      <c r="J968" s="19">
        <v>-1724500</v>
      </c>
      <c r="K968" s="19">
        <v>0</v>
      </c>
      <c r="L968" t="e">
        <f>VLOOKUP(E968,PFI!A:B,2,0)</f>
        <v>#N/A</v>
      </c>
    </row>
    <row r="969" spans="1:12" hidden="1">
      <c r="A969" s="18" t="s">
        <v>92</v>
      </c>
      <c r="B969" s="18" t="s">
        <v>844</v>
      </c>
      <c r="C969" s="18" t="s">
        <v>849</v>
      </c>
      <c r="D969" s="18" t="s">
        <v>18</v>
      </c>
      <c r="E969" s="18" t="s">
        <v>18</v>
      </c>
      <c r="F969" s="19">
        <v>0</v>
      </c>
      <c r="G969" s="19">
        <v>0</v>
      </c>
      <c r="H969" s="19">
        <v>0</v>
      </c>
      <c r="I969" s="19">
        <v>-466000</v>
      </c>
      <c r="J969" s="19">
        <v>-466000</v>
      </c>
      <c r="K969" s="19">
        <v>0</v>
      </c>
      <c r="L969" t="e">
        <f>VLOOKUP(E969,PFI!A:B,2,0)</f>
        <v>#N/A</v>
      </c>
    </row>
    <row r="970" spans="1:12" hidden="1">
      <c r="A970" s="18" t="s">
        <v>186</v>
      </c>
      <c r="B970" s="18" t="s">
        <v>314</v>
      </c>
      <c r="C970" s="18" t="s">
        <v>110</v>
      </c>
      <c r="D970" s="18" t="s">
        <v>18</v>
      </c>
      <c r="E970" s="18" t="s">
        <v>790</v>
      </c>
      <c r="F970" s="19">
        <v>0</v>
      </c>
      <c r="G970" s="19">
        <v>0</v>
      </c>
      <c r="H970" s="19">
        <v>0</v>
      </c>
      <c r="I970" s="19">
        <v>-19102.830000000002</v>
      </c>
      <c r="J970" s="19">
        <v>-19102.830000000002</v>
      </c>
      <c r="K970" s="19">
        <v>0</v>
      </c>
      <c r="L970" t="str">
        <f>VLOOKUP(E970,PFI!A:B,2,0)</f>
        <v>recherche</v>
      </c>
    </row>
    <row r="971" spans="1:12" hidden="1">
      <c r="A971" s="18" t="s">
        <v>122</v>
      </c>
      <c r="B971" s="18" t="s">
        <v>314</v>
      </c>
      <c r="C971" s="18" t="s">
        <v>114</v>
      </c>
      <c r="D971" s="18" t="s">
        <v>18</v>
      </c>
      <c r="E971" s="18" t="s">
        <v>1073</v>
      </c>
      <c r="F971" s="19">
        <v>0</v>
      </c>
      <c r="G971" s="19">
        <v>0</v>
      </c>
      <c r="H971" s="19">
        <v>0</v>
      </c>
      <c r="I971" s="19">
        <v>-98263.2</v>
      </c>
      <c r="J971" s="19">
        <v>-98263.2</v>
      </c>
      <c r="K971" s="19">
        <v>0</v>
      </c>
      <c r="L971" t="str">
        <f>VLOOKUP(E971,PFI!A:B,2,0)</f>
        <v>recherche</v>
      </c>
    </row>
    <row r="972" spans="1:12" hidden="1">
      <c r="A972" s="18" t="s">
        <v>136</v>
      </c>
      <c r="B972" s="18" t="s">
        <v>314</v>
      </c>
      <c r="C972" s="18" t="s">
        <v>114</v>
      </c>
      <c r="D972" s="18" t="s">
        <v>18</v>
      </c>
      <c r="E972" s="18" t="s">
        <v>365</v>
      </c>
      <c r="F972" s="19">
        <v>0</v>
      </c>
      <c r="G972" s="19">
        <v>0</v>
      </c>
      <c r="H972" s="19">
        <v>0</v>
      </c>
      <c r="I972" s="19">
        <v>-113896.08</v>
      </c>
      <c r="J972" s="19">
        <v>-113896.08</v>
      </c>
      <c r="K972" s="19">
        <v>0</v>
      </c>
      <c r="L972" t="str">
        <f>VLOOKUP(E972,PFI!A:B,2,0)</f>
        <v>recherche</v>
      </c>
    </row>
    <row r="973" spans="1:12" hidden="1">
      <c r="A973" s="18" t="s">
        <v>188</v>
      </c>
      <c r="B973" s="18" t="s">
        <v>314</v>
      </c>
      <c r="C973" s="18" t="s">
        <v>114</v>
      </c>
      <c r="D973" s="18" t="s">
        <v>18</v>
      </c>
      <c r="E973" s="18" t="s">
        <v>189</v>
      </c>
      <c r="F973" s="19">
        <v>0</v>
      </c>
      <c r="G973" s="19">
        <v>0</v>
      </c>
      <c r="H973" s="19">
        <v>0</v>
      </c>
      <c r="I973" s="19">
        <v>-70826.22</v>
      </c>
      <c r="J973" s="19">
        <v>-70826.22</v>
      </c>
      <c r="K973" s="19">
        <v>0</v>
      </c>
      <c r="L973" t="str">
        <f>VLOOKUP(E973,PFI!A:B,2,0)</f>
        <v>recherche</v>
      </c>
    </row>
    <row r="974" spans="1:12" hidden="1">
      <c r="A974" s="18" t="s">
        <v>210</v>
      </c>
      <c r="B974" s="18" t="s">
        <v>314</v>
      </c>
      <c r="C974" s="18" t="s">
        <v>114</v>
      </c>
      <c r="D974" s="18" t="s">
        <v>18</v>
      </c>
      <c r="E974" s="18" t="s">
        <v>348</v>
      </c>
      <c r="F974" s="19">
        <v>0</v>
      </c>
      <c r="G974" s="19">
        <v>0</v>
      </c>
      <c r="H974" s="19">
        <v>0</v>
      </c>
      <c r="I974" s="19">
        <v>-320723</v>
      </c>
      <c r="J974" s="19">
        <v>-320723</v>
      </c>
      <c r="K974" s="19">
        <v>0</v>
      </c>
      <c r="L974" t="str">
        <f>VLOOKUP(E974,PFI!A:B,2,0)</f>
        <v>recherche</v>
      </c>
    </row>
    <row r="975" spans="1:12" hidden="1">
      <c r="A975" s="18" t="s">
        <v>42</v>
      </c>
      <c r="B975" s="18" t="s">
        <v>314</v>
      </c>
      <c r="C975" s="18" t="s">
        <v>114</v>
      </c>
      <c r="D975" s="18" t="s">
        <v>18</v>
      </c>
      <c r="E975" s="18" t="s">
        <v>906</v>
      </c>
      <c r="F975" s="19">
        <v>0</v>
      </c>
      <c r="G975" s="19">
        <v>0</v>
      </c>
      <c r="H975" s="19">
        <v>0</v>
      </c>
      <c r="I975" s="19">
        <v>-34559</v>
      </c>
      <c r="J975" s="19">
        <v>-34559</v>
      </c>
      <c r="K975" s="19">
        <v>0</v>
      </c>
      <c r="L975" t="str">
        <f>VLOOKUP(E975,PFI!A:B,2,0)</f>
        <v>recherche</v>
      </c>
    </row>
    <row r="976" spans="1:12" hidden="1">
      <c r="A976" s="18" t="s">
        <v>42</v>
      </c>
      <c r="B976" s="18" t="s">
        <v>314</v>
      </c>
      <c r="C976" s="18" t="s">
        <v>114</v>
      </c>
      <c r="D976" s="18" t="s">
        <v>18</v>
      </c>
      <c r="E976" s="18" t="s">
        <v>927</v>
      </c>
      <c r="F976" s="19">
        <v>0</v>
      </c>
      <c r="G976" s="19">
        <v>0</v>
      </c>
      <c r="H976" s="19">
        <v>0</v>
      </c>
      <c r="I976" s="19">
        <v>-36445.08</v>
      </c>
      <c r="J976" s="19">
        <v>-36445.08</v>
      </c>
      <c r="K976" s="19">
        <v>0</v>
      </c>
      <c r="L976" t="str">
        <f>VLOOKUP(E976,PFI!A:B,2,0)</f>
        <v>recherche</v>
      </c>
    </row>
    <row r="977" spans="1:12" hidden="1">
      <c r="A977" s="18" t="s">
        <v>243</v>
      </c>
      <c r="B977" s="18" t="s">
        <v>314</v>
      </c>
      <c r="C977" s="18" t="s">
        <v>114</v>
      </c>
      <c r="D977" s="18" t="s">
        <v>18</v>
      </c>
      <c r="E977" s="18" t="s">
        <v>1740</v>
      </c>
      <c r="F977" s="19">
        <v>0</v>
      </c>
      <c r="G977" s="19">
        <v>0</v>
      </c>
      <c r="H977" s="19">
        <v>0</v>
      </c>
      <c r="I977" s="19">
        <v>-101979</v>
      </c>
      <c r="J977" s="19">
        <v>-101979</v>
      </c>
      <c r="K977" s="19">
        <v>0</v>
      </c>
      <c r="L977" t="str">
        <f>VLOOKUP(E977,PFI!A:B,2,0)</f>
        <v>formation</v>
      </c>
    </row>
    <row r="978" spans="1:12" hidden="1">
      <c r="A978" s="18" t="s">
        <v>255</v>
      </c>
      <c r="B978" s="18" t="s">
        <v>314</v>
      </c>
      <c r="C978" s="18" t="s">
        <v>114</v>
      </c>
      <c r="D978" s="18" t="s">
        <v>18</v>
      </c>
      <c r="E978" s="18" t="s">
        <v>369</v>
      </c>
      <c r="F978" s="19">
        <v>0</v>
      </c>
      <c r="G978" s="19">
        <v>0</v>
      </c>
      <c r="H978" s="19">
        <v>0</v>
      </c>
      <c r="I978" s="19">
        <v>-10000</v>
      </c>
      <c r="J978" s="19">
        <v>-10000</v>
      </c>
      <c r="K978" s="19">
        <v>0</v>
      </c>
      <c r="L978" t="str">
        <f>VLOOKUP(E978,PFI!A:B,2,0)</f>
        <v>formation</v>
      </c>
    </row>
    <row r="979" spans="1:12" hidden="1">
      <c r="A979" s="18" t="s">
        <v>255</v>
      </c>
      <c r="B979" s="18" t="s">
        <v>314</v>
      </c>
      <c r="C979" s="18" t="s">
        <v>114</v>
      </c>
      <c r="D979" s="18" t="s">
        <v>18</v>
      </c>
      <c r="E979" s="18" t="s">
        <v>368</v>
      </c>
      <c r="F979" s="19">
        <v>0</v>
      </c>
      <c r="G979" s="19">
        <v>0</v>
      </c>
      <c r="H979" s="19">
        <v>0</v>
      </c>
      <c r="I979" s="19">
        <v>-15000</v>
      </c>
      <c r="J979" s="19">
        <v>-15000</v>
      </c>
      <c r="K979" s="19">
        <v>0</v>
      </c>
      <c r="L979" t="str">
        <f>VLOOKUP(E979,PFI!A:B,2,0)</f>
        <v>formation</v>
      </c>
    </row>
    <row r="980" spans="1:12" hidden="1">
      <c r="A980" s="18" t="s">
        <v>928</v>
      </c>
      <c r="B980" s="18" t="s">
        <v>314</v>
      </c>
      <c r="C980" s="18" t="s">
        <v>308</v>
      </c>
      <c r="D980" s="18" t="s">
        <v>18</v>
      </c>
      <c r="E980" s="18" t="s">
        <v>929</v>
      </c>
      <c r="F980" s="19">
        <v>0</v>
      </c>
      <c r="G980" s="19">
        <v>0</v>
      </c>
      <c r="H980" s="19">
        <v>0</v>
      </c>
      <c r="I980" s="19">
        <v>-27870</v>
      </c>
      <c r="J980" s="19">
        <v>-27870</v>
      </c>
      <c r="K980" s="19">
        <v>0</v>
      </c>
      <c r="L980" t="str">
        <f>VLOOKUP(E980,PFI!A:B,2,0)</f>
        <v>recherche</v>
      </c>
    </row>
    <row r="981" spans="1:12" hidden="1">
      <c r="A981" s="18" t="s">
        <v>928</v>
      </c>
      <c r="B981" s="18" t="s">
        <v>314</v>
      </c>
      <c r="C981" s="18" t="s">
        <v>308</v>
      </c>
      <c r="D981" s="18" t="s">
        <v>18</v>
      </c>
      <c r="E981" s="18" t="s">
        <v>930</v>
      </c>
      <c r="F981" s="19">
        <v>0</v>
      </c>
      <c r="G981" s="19">
        <v>0</v>
      </c>
      <c r="H981" s="19">
        <v>0</v>
      </c>
      <c r="I981" s="19">
        <v>-125643</v>
      </c>
      <c r="J981" s="19">
        <v>-125643</v>
      </c>
      <c r="K981" s="19">
        <v>0</v>
      </c>
      <c r="L981" t="str">
        <f>VLOOKUP(E981,PFI!A:B,2,0)</f>
        <v>recherche</v>
      </c>
    </row>
    <row r="982" spans="1:12" hidden="1">
      <c r="A982" s="18" t="s">
        <v>126</v>
      </c>
      <c r="B982" s="18" t="s">
        <v>314</v>
      </c>
      <c r="C982" s="18" t="s">
        <v>308</v>
      </c>
      <c r="D982" s="18" t="s">
        <v>18</v>
      </c>
      <c r="E982" s="18" t="s">
        <v>127</v>
      </c>
      <c r="F982" s="19">
        <v>0</v>
      </c>
      <c r="G982" s="19">
        <v>0</v>
      </c>
      <c r="H982" s="19">
        <v>0</v>
      </c>
      <c r="I982" s="19">
        <v>-44748.480000000003</v>
      </c>
      <c r="J982" s="19">
        <v>-44748.480000000003</v>
      </c>
      <c r="K982" s="19">
        <v>0</v>
      </c>
      <c r="L982" t="str">
        <f>VLOOKUP(E982,PFI!A:B,2,0)</f>
        <v>recherche</v>
      </c>
    </row>
    <row r="983" spans="1:12" hidden="1">
      <c r="A983" s="18" t="s">
        <v>129</v>
      </c>
      <c r="B983" s="18" t="s">
        <v>314</v>
      </c>
      <c r="C983" s="18" t="s">
        <v>308</v>
      </c>
      <c r="D983" s="18" t="s">
        <v>18</v>
      </c>
      <c r="E983" s="18" t="s">
        <v>130</v>
      </c>
      <c r="F983" s="19">
        <v>0</v>
      </c>
      <c r="G983" s="19">
        <v>0</v>
      </c>
      <c r="H983" s="19">
        <v>0</v>
      </c>
      <c r="I983" s="19">
        <v>-67118.399999999994</v>
      </c>
      <c r="J983" s="19">
        <v>-67118.399999999994</v>
      </c>
      <c r="K983" s="19">
        <v>0</v>
      </c>
      <c r="L983" t="str">
        <f>VLOOKUP(E983,PFI!A:B,2,0)</f>
        <v>recherche</v>
      </c>
    </row>
    <row r="984" spans="1:12" hidden="1">
      <c r="A984" s="18" t="s">
        <v>129</v>
      </c>
      <c r="B984" s="18" t="s">
        <v>314</v>
      </c>
      <c r="C984" s="18" t="s">
        <v>308</v>
      </c>
      <c r="D984" s="18" t="s">
        <v>18</v>
      </c>
      <c r="E984" s="18" t="s">
        <v>131</v>
      </c>
      <c r="F984" s="19">
        <v>0</v>
      </c>
      <c r="G984" s="19">
        <v>0</v>
      </c>
      <c r="H984" s="19">
        <v>0</v>
      </c>
      <c r="I984" s="19">
        <v>-74177.320000000007</v>
      </c>
      <c r="J984" s="19">
        <v>-74177.320000000007</v>
      </c>
      <c r="K984" s="19">
        <v>0</v>
      </c>
      <c r="L984" t="str">
        <f>VLOOKUP(E984,PFI!A:B,2,0)</f>
        <v>recherche</v>
      </c>
    </row>
    <row r="985" spans="1:12" hidden="1">
      <c r="A985" s="18" t="s">
        <v>134</v>
      </c>
      <c r="B985" s="18" t="s">
        <v>314</v>
      </c>
      <c r="C985" s="18" t="s">
        <v>308</v>
      </c>
      <c r="D985" s="18" t="s">
        <v>18</v>
      </c>
      <c r="E985" s="18" t="s">
        <v>135</v>
      </c>
      <c r="F985" s="19">
        <v>0</v>
      </c>
      <c r="G985" s="19">
        <v>0</v>
      </c>
      <c r="H985" s="19">
        <v>0</v>
      </c>
      <c r="I985" s="19">
        <v>-28393</v>
      </c>
      <c r="J985" s="19">
        <v>-28393</v>
      </c>
      <c r="K985" s="19">
        <v>0</v>
      </c>
      <c r="L985" t="str">
        <f>VLOOKUP(E985,PFI!A:B,2,0)</f>
        <v>recherche</v>
      </c>
    </row>
    <row r="986" spans="1:12" hidden="1">
      <c r="A986" s="18" t="s">
        <v>136</v>
      </c>
      <c r="B986" s="18" t="s">
        <v>314</v>
      </c>
      <c r="C986" s="18" t="s">
        <v>308</v>
      </c>
      <c r="D986" s="18" t="s">
        <v>18</v>
      </c>
      <c r="E986" s="18" t="s">
        <v>138</v>
      </c>
      <c r="F986" s="19">
        <v>0</v>
      </c>
      <c r="G986" s="19">
        <v>0</v>
      </c>
      <c r="H986" s="19">
        <v>0</v>
      </c>
      <c r="I986" s="19">
        <v>-28168</v>
      </c>
      <c r="J986" s="19">
        <v>-28168</v>
      </c>
      <c r="K986" s="19">
        <v>0</v>
      </c>
      <c r="L986" t="str">
        <f>VLOOKUP(E986,PFI!A:B,2,0)</f>
        <v>recherche</v>
      </c>
    </row>
    <row r="987" spans="1:12" hidden="1">
      <c r="A987" s="18" t="s">
        <v>21</v>
      </c>
      <c r="B987" s="18" t="s">
        <v>314</v>
      </c>
      <c r="C987" s="18" t="s">
        <v>308</v>
      </c>
      <c r="D987" s="18" t="s">
        <v>18</v>
      </c>
      <c r="E987" s="18" t="s">
        <v>360</v>
      </c>
      <c r="F987" s="19">
        <v>0</v>
      </c>
      <c r="G987" s="19">
        <v>0</v>
      </c>
      <c r="H987" s="19">
        <v>0</v>
      </c>
      <c r="I987" s="19">
        <v>-68250.64</v>
      </c>
      <c r="J987" s="19">
        <v>-68250.64</v>
      </c>
      <c r="K987" s="19">
        <v>0</v>
      </c>
      <c r="L987" t="str">
        <f>VLOOKUP(E987,PFI!A:B,2,0)</f>
        <v>recherche</v>
      </c>
    </row>
    <row r="988" spans="1:12" hidden="1">
      <c r="A988" s="18" t="s">
        <v>141</v>
      </c>
      <c r="B988" s="18" t="s">
        <v>314</v>
      </c>
      <c r="C988" s="18" t="s">
        <v>308</v>
      </c>
      <c r="D988" s="18" t="s">
        <v>18</v>
      </c>
      <c r="E988" s="18" t="s">
        <v>142</v>
      </c>
      <c r="F988" s="19">
        <v>0</v>
      </c>
      <c r="G988" s="19">
        <v>0</v>
      </c>
      <c r="H988" s="19">
        <v>0</v>
      </c>
      <c r="I988" s="19">
        <v>-13441</v>
      </c>
      <c r="J988" s="19">
        <v>-13441</v>
      </c>
      <c r="K988" s="19">
        <v>0</v>
      </c>
      <c r="L988" t="str">
        <f>VLOOKUP(E988,PFI!A:B,2,0)</f>
        <v>recherche</v>
      </c>
    </row>
    <row r="989" spans="1:12" hidden="1">
      <c r="A989" s="18" t="s">
        <v>26</v>
      </c>
      <c r="B989" s="18" t="s">
        <v>314</v>
      </c>
      <c r="C989" s="18" t="s">
        <v>308</v>
      </c>
      <c r="D989" s="18" t="s">
        <v>18</v>
      </c>
      <c r="E989" s="18" t="s">
        <v>150</v>
      </c>
      <c r="F989" s="19">
        <v>0</v>
      </c>
      <c r="G989" s="19">
        <v>0</v>
      </c>
      <c r="H989" s="19">
        <v>0</v>
      </c>
      <c r="I989" s="19">
        <v>-139025.4</v>
      </c>
      <c r="J989" s="19">
        <v>-139025.4</v>
      </c>
      <c r="K989" s="19">
        <v>0</v>
      </c>
      <c r="L989" t="str">
        <f>VLOOKUP(E989,PFI!A:B,2,0)</f>
        <v>recherche</v>
      </c>
    </row>
    <row r="990" spans="1:12" hidden="1">
      <c r="A990" s="18" t="s">
        <v>26</v>
      </c>
      <c r="B990" s="18" t="s">
        <v>314</v>
      </c>
      <c r="C990" s="18" t="s">
        <v>308</v>
      </c>
      <c r="D990" s="18" t="s">
        <v>18</v>
      </c>
      <c r="E990" s="18" t="s">
        <v>315</v>
      </c>
      <c r="F990" s="19">
        <v>0</v>
      </c>
      <c r="G990" s="19">
        <v>0</v>
      </c>
      <c r="H990" s="19">
        <v>0</v>
      </c>
      <c r="I990" s="19">
        <v>-23899</v>
      </c>
      <c r="J990" s="19">
        <v>-23899</v>
      </c>
      <c r="K990" s="19">
        <v>0</v>
      </c>
      <c r="L990" t="str">
        <f>VLOOKUP(E990,PFI!A:B,2,0)</f>
        <v>recherche</v>
      </c>
    </row>
    <row r="991" spans="1:12" hidden="1">
      <c r="A991" s="18" t="s">
        <v>26</v>
      </c>
      <c r="B991" s="18" t="s">
        <v>314</v>
      </c>
      <c r="C991" s="18" t="s">
        <v>308</v>
      </c>
      <c r="D991" s="18" t="s">
        <v>18</v>
      </c>
      <c r="E991" s="18" t="s">
        <v>362</v>
      </c>
      <c r="F991" s="19">
        <v>0</v>
      </c>
      <c r="G991" s="19">
        <v>0</v>
      </c>
      <c r="H991" s="19">
        <v>0</v>
      </c>
      <c r="I991" s="19">
        <v>-28639</v>
      </c>
      <c r="J991" s="19">
        <v>-28639</v>
      </c>
      <c r="K991" s="19">
        <v>0</v>
      </c>
      <c r="L991" t="str">
        <f>VLOOKUP(E991,PFI!A:B,2,0)</f>
        <v>recherche</v>
      </c>
    </row>
    <row r="992" spans="1:12" hidden="1">
      <c r="A992" s="18" t="s">
        <v>26</v>
      </c>
      <c r="B992" s="18" t="s">
        <v>314</v>
      </c>
      <c r="C992" s="18" t="s">
        <v>308</v>
      </c>
      <c r="D992" s="18" t="s">
        <v>18</v>
      </c>
      <c r="E992" s="18" t="s">
        <v>739</v>
      </c>
      <c r="F992" s="19">
        <v>0</v>
      </c>
      <c r="G992" s="19">
        <v>0</v>
      </c>
      <c r="H992" s="19">
        <v>0</v>
      </c>
      <c r="I992" s="19">
        <v>-55277.68</v>
      </c>
      <c r="J992" s="19">
        <v>-55277.68</v>
      </c>
      <c r="K992" s="19">
        <v>0</v>
      </c>
      <c r="L992" t="str">
        <f>VLOOKUP(E992,PFI!A:B,2,0)</f>
        <v>recherche</v>
      </c>
    </row>
    <row r="993" spans="1:12" hidden="1">
      <c r="A993" s="18" t="s">
        <v>26</v>
      </c>
      <c r="B993" s="18" t="s">
        <v>314</v>
      </c>
      <c r="C993" s="18" t="s">
        <v>308</v>
      </c>
      <c r="D993" s="18" t="s">
        <v>18</v>
      </c>
      <c r="E993" s="18" t="s">
        <v>931</v>
      </c>
      <c r="F993" s="19">
        <v>0</v>
      </c>
      <c r="G993" s="19">
        <v>0</v>
      </c>
      <c r="H993" s="19">
        <v>0</v>
      </c>
      <c r="I993" s="19">
        <v>-35688</v>
      </c>
      <c r="J993" s="19">
        <v>-35688</v>
      </c>
      <c r="K993" s="19">
        <v>0</v>
      </c>
      <c r="L993" t="str">
        <f>VLOOKUP(E993,PFI!A:B,2,0)</f>
        <v>recherche</v>
      </c>
    </row>
    <row r="994" spans="1:12" hidden="1">
      <c r="A994" s="18" t="s">
        <v>26</v>
      </c>
      <c r="B994" s="18" t="s">
        <v>314</v>
      </c>
      <c r="C994" s="18" t="s">
        <v>308</v>
      </c>
      <c r="D994" s="18" t="s">
        <v>18</v>
      </c>
      <c r="E994" s="18" t="s">
        <v>891</v>
      </c>
      <c r="F994" s="19">
        <v>0</v>
      </c>
      <c r="G994" s="19">
        <v>0</v>
      </c>
      <c r="H994" s="19">
        <v>0</v>
      </c>
      <c r="I994" s="19">
        <v>-37793.33</v>
      </c>
      <c r="J994" s="19">
        <v>-37793.33</v>
      </c>
      <c r="K994" s="19">
        <v>0</v>
      </c>
      <c r="L994" t="str">
        <f>VLOOKUP(E994,PFI!A:B,2,0)</f>
        <v>recherche</v>
      </c>
    </row>
    <row r="995" spans="1:12" hidden="1">
      <c r="A995" s="18" t="s">
        <v>932</v>
      </c>
      <c r="B995" s="18" t="s">
        <v>314</v>
      </c>
      <c r="C995" s="18" t="s">
        <v>308</v>
      </c>
      <c r="D995" s="18" t="s">
        <v>18</v>
      </c>
      <c r="E995" s="18" t="s">
        <v>933</v>
      </c>
      <c r="F995" s="19">
        <v>0</v>
      </c>
      <c r="G995" s="19">
        <v>0</v>
      </c>
      <c r="H995" s="19">
        <v>0</v>
      </c>
      <c r="I995" s="19">
        <v>-17261</v>
      </c>
      <c r="J995" s="19">
        <v>-17261</v>
      </c>
      <c r="K995" s="19">
        <v>0</v>
      </c>
      <c r="L995" t="str">
        <f>VLOOKUP(E995,PFI!A:B,2,0)</f>
        <v>recherche</v>
      </c>
    </row>
    <row r="996" spans="1:12" hidden="1">
      <c r="A996" s="18" t="s">
        <v>113</v>
      </c>
      <c r="B996" s="18" t="s">
        <v>314</v>
      </c>
      <c r="C996" s="18" t="s">
        <v>308</v>
      </c>
      <c r="D996" s="18" t="s">
        <v>18</v>
      </c>
      <c r="E996" s="18" t="s">
        <v>115</v>
      </c>
      <c r="F996" s="19">
        <v>0</v>
      </c>
      <c r="G996" s="19">
        <v>0</v>
      </c>
      <c r="H996" s="19">
        <v>0</v>
      </c>
      <c r="I996" s="19">
        <v>-28897</v>
      </c>
      <c r="J996" s="19">
        <v>-28897</v>
      </c>
      <c r="K996" s="19">
        <v>0</v>
      </c>
      <c r="L996" t="str">
        <f>VLOOKUP(E996,PFI!A:B,2,0)</f>
        <v>recherche</v>
      </c>
    </row>
    <row r="997" spans="1:12" hidden="1">
      <c r="A997" s="18" t="s">
        <v>113</v>
      </c>
      <c r="B997" s="18" t="s">
        <v>314</v>
      </c>
      <c r="C997" s="18" t="s">
        <v>308</v>
      </c>
      <c r="D997" s="18" t="s">
        <v>18</v>
      </c>
      <c r="E997" s="18" t="s">
        <v>162</v>
      </c>
      <c r="F997" s="19">
        <v>0</v>
      </c>
      <c r="G997" s="19">
        <v>0</v>
      </c>
      <c r="H997" s="19">
        <v>0</v>
      </c>
      <c r="I997" s="19">
        <v>-50448</v>
      </c>
      <c r="J997" s="19">
        <v>-50448</v>
      </c>
      <c r="K997" s="19">
        <v>0</v>
      </c>
      <c r="L997" t="str">
        <f>VLOOKUP(E997,PFI!A:B,2,0)</f>
        <v>recherche</v>
      </c>
    </row>
    <row r="998" spans="1:12" hidden="1">
      <c r="A998" s="18" t="s">
        <v>113</v>
      </c>
      <c r="B998" s="18" t="s">
        <v>314</v>
      </c>
      <c r="C998" s="18" t="s">
        <v>308</v>
      </c>
      <c r="D998" s="18" t="s">
        <v>18</v>
      </c>
      <c r="E998" s="18" t="s">
        <v>164</v>
      </c>
      <c r="F998" s="19">
        <v>0</v>
      </c>
      <c r="G998" s="19">
        <v>0</v>
      </c>
      <c r="H998" s="19">
        <v>0</v>
      </c>
      <c r="I998" s="19">
        <v>-32734.400000000001</v>
      </c>
      <c r="J998" s="19">
        <v>-32734.400000000001</v>
      </c>
      <c r="K998" s="19">
        <v>0</v>
      </c>
      <c r="L998" t="str">
        <f>VLOOKUP(E998,PFI!A:B,2,0)</f>
        <v>recherche</v>
      </c>
    </row>
    <row r="999" spans="1:12" hidden="1">
      <c r="A999" s="18" t="s">
        <v>113</v>
      </c>
      <c r="B999" s="18" t="s">
        <v>314</v>
      </c>
      <c r="C999" s="18" t="s">
        <v>308</v>
      </c>
      <c r="D999" s="18" t="s">
        <v>18</v>
      </c>
      <c r="E999" s="18" t="s">
        <v>777</v>
      </c>
      <c r="F999" s="19">
        <v>0</v>
      </c>
      <c r="G999" s="19">
        <v>0</v>
      </c>
      <c r="H999" s="19">
        <v>0</v>
      </c>
      <c r="I999" s="19">
        <v>-20340</v>
      </c>
      <c r="J999" s="19">
        <v>-20340</v>
      </c>
      <c r="K999" s="19">
        <v>0</v>
      </c>
      <c r="L999" t="str">
        <f>VLOOKUP(E999,PFI!A:B,2,0)</f>
        <v>recherche</v>
      </c>
    </row>
    <row r="1000" spans="1:12" hidden="1">
      <c r="A1000" s="18" t="s">
        <v>113</v>
      </c>
      <c r="B1000" s="18" t="s">
        <v>314</v>
      </c>
      <c r="C1000" s="18" t="s">
        <v>308</v>
      </c>
      <c r="D1000" s="18" t="s">
        <v>18</v>
      </c>
      <c r="E1000" s="18" t="s">
        <v>897</v>
      </c>
      <c r="F1000" s="19">
        <v>0</v>
      </c>
      <c r="G1000" s="19">
        <v>0</v>
      </c>
      <c r="H1000" s="19">
        <v>0</v>
      </c>
      <c r="I1000" s="19">
        <v>-61598</v>
      </c>
      <c r="J1000" s="19">
        <v>-61598</v>
      </c>
      <c r="K1000" s="19">
        <v>0</v>
      </c>
      <c r="L1000" t="str">
        <f>VLOOKUP(E1000,PFI!A:B,2,0)</f>
        <v>recherche</v>
      </c>
    </row>
    <row r="1001" spans="1:12" hidden="1">
      <c r="A1001" s="18" t="s">
        <v>113</v>
      </c>
      <c r="B1001" s="18" t="s">
        <v>314</v>
      </c>
      <c r="C1001" s="18" t="s">
        <v>308</v>
      </c>
      <c r="D1001" s="18" t="s">
        <v>18</v>
      </c>
      <c r="E1001" s="18" t="s">
        <v>894</v>
      </c>
      <c r="F1001" s="19">
        <v>0</v>
      </c>
      <c r="G1001" s="19">
        <v>0</v>
      </c>
      <c r="H1001" s="19">
        <v>0</v>
      </c>
      <c r="I1001" s="19">
        <v>-13200</v>
      </c>
      <c r="J1001" s="19">
        <v>-13200</v>
      </c>
      <c r="K1001" s="19">
        <v>0</v>
      </c>
      <c r="L1001" t="str">
        <f>VLOOKUP(E1001,PFI!A:B,2,0)</f>
        <v>recherche</v>
      </c>
    </row>
    <row r="1002" spans="1:12" hidden="1">
      <c r="A1002" s="18" t="s">
        <v>29</v>
      </c>
      <c r="B1002" s="18" t="s">
        <v>314</v>
      </c>
      <c r="C1002" s="18" t="s">
        <v>308</v>
      </c>
      <c r="D1002" s="18" t="s">
        <v>18</v>
      </c>
      <c r="E1002" s="18" t="s">
        <v>176</v>
      </c>
      <c r="F1002" s="19">
        <v>0</v>
      </c>
      <c r="G1002" s="19">
        <v>0</v>
      </c>
      <c r="H1002" s="19">
        <v>0</v>
      </c>
      <c r="I1002" s="19">
        <v>-111501</v>
      </c>
      <c r="J1002" s="19">
        <v>-111501</v>
      </c>
      <c r="K1002" s="19">
        <v>0</v>
      </c>
      <c r="L1002" t="str">
        <f>VLOOKUP(E1002,PFI!A:B,2,0)</f>
        <v>recherche</v>
      </c>
    </row>
    <row r="1003" spans="1:12" hidden="1">
      <c r="A1003" s="18" t="s">
        <v>30</v>
      </c>
      <c r="B1003" s="18" t="s">
        <v>314</v>
      </c>
      <c r="C1003" s="18" t="s">
        <v>308</v>
      </c>
      <c r="D1003" s="18" t="s">
        <v>18</v>
      </c>
      <c r="E1003" s="18" t="s">
        <v>316</v>
      </c>
      <c r="F1003" s="19">
        <v>0</v>
      </c>
      <c r="G1003" s="19">
        <v>0</v>
      </c>
      <c r="H1003" s="19">
        <v>0</v>
      </c>
      <c r="I1003" s="19">
        <v>-49162</v>
      </c>
      <c r="J1003" s="19">
        <v>-49162</v>
      </c>
      <c r="K1003" s="19">
        <v>0</v>
      </c>
      <c r="L1003" t="str">
        <f>VLOOKUP(E1003,PFI!A:B,2,0)</f>
        <v>recherche</v>
      </c>
    </row>
    <row r="1004" spans="1:12" hidden="1">
      <c r="A1004" s="18" t="s">
        <v>30</v>
      </c>
      <c r="B1004" s="18" t="s">
        <v>314</v>
      </c>
      <c r="C1004" s="18" t="s">
        <v>308</v>
      </c>
      <c r="D1004" s="18" t="s">
        <v>18</v>
      </c>
      <c r="E1004" s="18" t="s">
        <v>184</v>
      </c>
      <c r="F1004" s="19">
        <v>0</v>
      </c>
      <c r="G1004" s="19">
        <v>0</v>
      </c>
      <c r="H1004" s="19">
        <v>0</v>
      </c>
      <c r="I1004" s="19">
        <v>-63257</v>
      </c>
      <c r="J1004" s="19">
        <v>-63257</v>
      </c>
      <c r="K1004" s="19">
        <v>0</v>
      </c>
      <c r="L1004" t="str">
        <f>VLOOKUP(E1004,PFI!A:B,2,0)</f>
        <v>recherche</v>
      </c>
    </row>
    <row r="1005" spans="1:12" hidden="1">
      <c r="A1005" s="18" t="s">
        <v>186</v>
      </c>
      <c r="B1005" s="18" t="s">
        <v>314</v>
      </c>
      <c r="C1005" s="18" t="s">
        <v>308</v>
      </c>
      <c r="D1005" s="18" t="s">
        <v>18</v>
      </c>
      <c r="E1005" s="18" t="s">
        <v>754</v>
      </c>
      <c r="F1005" s="19">
        <v>0</v>
      </c>
      <c r="G1005" s="19">
        <v>0</v>
      </c>
      <c r="H1005" s="19">
        <v>0</v>
      </c>
      <c r="I1005" s="19">
        <v>-78690</v>
      </c>
      <c r="J1005" s="19">
        <v>-78690</v>
      </c>
      <c r="K1005" s="19">
        <v>0</v>
      </c>
      <c r="L1005" t="str">
        <f>VLOOKUP(E1005,PFI!A:B,2,0)</f>
        <v>recherche</v>
      </c>
    </row>
    <row r="1006" spans="1:12" hidden="1">
      <c r="A1006" s="18" t="s">
        <v>192</v>
      </c>
      <c r="B1006" s="18" t="s">
        <v>314</v>
      </c>
      <c r="C1006" s="18" t="s">
        <v>308</v>
      </c>
      <c r="D1006" s="18" t="s">
        <v>18</v>
      </c>
      <c r="E1006" s="18" t="s">
        <v>194</v>
      </c>
      <c r="F1006" s="19">
        <v>0</v>
      </c>
      <c r="G1006" s="19">
        <v>0</v>
      </c>
      <c r="H1006" s="19">
        <v>0</v>
      </c>
      <c r="I1006" s="19">
        <v>-19471</v>
      </c>
      <c r="J1006" s="19">
        <v>-19471</v>
      </c>
      <c r="K1006" s="19">
        <v>0</v>
      </c>
      <c r="L1006" t="str">
        <f>VLOOKUP(E1006,PFI!A:B,2,0)</f>
        <v>recherche</v>
      </c>
    </row>
    <row r="1007" spans="1:12" hidden="1">
      <c r="A1007" s="18" t="s">
        <v>40</v>
      </c>
      <c r="B1007" s="18" t="s">
        <v>314</v>
      </c>
      <c r="C1007" s="18" t="s">
        <v>308</v>
      </c>
      <c r="D1007" s="18" t="s">
        <v>18</v>
      </c>
      <c r="E1007" s="18" t="s">
        <v>1741</v>
      </c>
      <c r="F1007" s="19">
        <v>0</v>
      </c>
      <c r="G1007" s="19">
        <v>0</v>
      </c>
      <c r="H1007" s="19">
        <v>0</v>
      </c>
      <c r="I1007" s="19">
        <v>-260031</v>
      </c>
      <c r="J1007" s="19">
        <v>-260031</v>
      </c>
      <c r="K1007" s="19">
        <v>0</v>
      </c>
      <c r="L1007" t="str">
        <f>VLOOKUP(E1007,PFI!A:B,2,0)</f>
        <v>recherche</v>
      </c>
    </row>
    <row r="1008" spans="1:12" hidden="1">
      <c r="A1008" s="18" t="s">
        <v>40</v>
      </c>
      <c r="B1008" s="18" t="s">
        <v>314</v>
      </c>
      <c r="C1008" s="18" t="s">
        <v>308</v>
      </c>
      <c r="D1008" s="18" t="s">
        <v>18</v>
      </c>
      <c r="E1008" s="18" t="s">
        <v>350</v>
      </c>
      <c r="F1008" s="19">
        <v>0</v>
      </c>
      <c r="G1008" s="19">
        <v>0</v>
      </c>
      <c r="H1008" s="19">
        <v>0</v>
      </c>
      <c r="I1008" s="19">
        <v>-62290</v>
      </c>
      <c r="J1008" s="19">
        <v>-62290</v>
      </c>
      <c r="K1008" s="19">
        <v>0</v>
      </c>
      <c r="L1008" t="str">
        <f>VLOOKUP(E1008,PFI!A:B,2,0)</f>
        <v>recherche</v>
      </c>
    </row>
    <row r="1009" spans="1:12" hidden="1">
      <c r="A1009" s="18" t="s">
        <v>212</v>
      </c>
      <c r="B1009" s="18" t="s">
        <v>314</v>
      </c>
      <c r="C1009" s="18" t="s">
        <v>308</v>
      </c>
      <c r="D1009" s="18" t="s">
        <v>18</v>
      </c>
      <c r="E1009" s="18" t="s">
        <v>361</v>
      </c>
      <c r="F1009" s="19">
        <v>0</v>
      </c>
      <c r="G1009" s="19">
        <v>0</v>
      </c>
      <c r="H1009" s="19">
        <v>0</v>
      </c>
      <c r="I1009" s="19">
        <v>-20640</v>
      </c>
      <c r="J1009" s="19">
        <v>-20640</v>
      </c>
      <c r="K1009" s="19">
        <v>0</v>
      </c>
      <c r="L1009" t="str">
        <f>VLOOKUP(E1009,PFI!A:B,2,0)</f>
        <v>recherche</v>
      </c>
    </row>
    <row r="1010" spans="1:12" hidden="1">
      <c r="A1010" s="18" t="s">
        <v>42</v>
      </c>
      <c r="B1010" s="18" t="s">
        <v>314</v>
      </c>
      <c r="C1010" s="18" t="s">
        <v>308</v>
      </c>
      <c r="D1010" s="18" t="s">
        <v>18</v>
      </c>
      <c r="E1010" s="18" t="s">
        <v>213</v>
      </c>
      <c r="F1010" s="19">
        <v>0</v>
      </c>
      <c r="G1010" s="19">
        <v>0</v>
      </c>
      <c r="H1010" s="19">
        <v>0</v>
      </c>
      <c r="I1010" s="19">
        <v>-8556</v>
      </c>
      <c r="J1010" s="19">
        <v>-8556</v>
      </c>
      <c r="K1010" s="19">
        <v>0</v>
      </c>
      <c r="L1010" t="str">
        <f>VLOOKUP(E1010,PFI!A:B,2,0)</f>
        <v>recherche</v>
      </c>
    </row>
    <row r="1011" spans="1:12" hidden="1">
      <c r="A1011" s="18" t="s">
        <v>42</v>
      </c>
      <c r="B1011" s="18" t="s">
        <v>314</v>
      </c>
      <c r="C1011" s="18" t="s">
        <v>308</v>
      </c>
      <c r="D1011" s="18" t="s">
        <v>18</v>
      </c>
      <c r="E1011" s="18" t="s">
        <v>318</v>
      </c>
      <c r="F1011" s="19">
        <v>0</v>
      </c>
      <c r="G1011" s="19">
        <v>0</v>
      </c>
      <c r="H1011" s="19">
        <v>0</v>
      </c>
      <c r="I1011" s="19">
        <v>-11435</v>
      </c>
      <c r="J1011" s="19">
        <v>-11435</v>
      </c>
      <c r="K1011" s="19">
        <v>0</v>
      </c>
      <c r="L1011" t="str">
        <f>VLOOKUP(E1011,PFI!A:B,2,0)</f>
        <v>recherche</v>
      </c>
    </row>
    <row r="1012" spans="1:12" hidden="1">
      <c r="A1012" s="18" t="s">
        <v>42</v>
      </c>
      <c r="B1012" s="18" t="s">
        <v>314</v>
      </c>
      <c r="C1012" s="18" t="s">
        <v>308</v>
      </c>
      <c r="D1012" s="18" t="s">
        <v>18</v>
      </c>
      <c r="E1012" s="18" t="s">
        <v>904</v>
      </c>
      <c r="F1012" s="19">
        <v>0</v>
      </c>
      <c r="G1012" s="19">
        <v>0</v>
      </c>
      <c r="H1012" s="19">
        <v>0</v>
      </c>
      <c r="I1012" s="19">
        <v>-135352</v>
      </c>
      <c r="J1012" s="19">
        <v>-135352</v>
      </c>
      <c r="K1012" s="19">
        <v>0</v>
      </c>
      <c r="L1012" t="str">
        <f>VLOOKUP(E1012,PFI!A:B,2,0)</f>
        <v>recherche</v>
      </c>
    </row>
    <row r="1013" spans="1:12" hidden="1">
      <c r="A1013" s="18" t="s">
        <v>42</v>
      </c>
      <c r="B1013" s="18" t="s">
        <v>314</v>
      </c>
      <c r="C1013" s="18" t="s">
        <v>308</v>
      </c>
      <c r="D1013" s="18" t="s">
        <v>18</v>
      </c>
      <c r="E1013" s="18" t="s">
        <v>1742</v>
      </c>
      <c r="F1013" s="19">
        <v>0</v>
      </c>
      <c r="G1013" s="19">
        <v>0</v>
      </c>
      <c r="H1013" s="19">
        <v>0</v>
      </c>
      <c r="I1013" s="19">
        <v>-13600</v>
      </c>
      <c r="J1013" s="19">
        <v>-13600</v>
      </c>
      <c r="K1013" s="19">
        <v>0</v>
      </c>
      <c r="L1013" t="str">
        <f>VLOOKUP(E1013,PFI!A:B,2,0)</f>
        <v>recherche</v>
      </c>
    </row>
    <row r="1014" spans="1:12" hidden="1">
      <c r="A1014" s="18" t="s">
        <v>215</v>
      </c>
      <c r="B1014" s="18" t="s">
        <v>314</v>
      </c>
      <c r="C1014" s="18" t="s">
        <v>308</v>
      </c>
      <c r="D1014" s="18" t="s">
        <v>18</v>
      </c>
      <c r="E1014" s="18" t="s">
        <v>18</v>
      </c>
      <c r="F1014" s="19">
        <v>0</v>
      </c>
      <c r="G1014" s="19">
        <v>0</v>
      </c>
      <c r="H1014" s="19">
        <v>0</v>
      </c>
      <c r="I1014" s="19">
        <v>-1327000</v>
      </c>
      <c r="J1014" s="19">
        <v>-1327000</v>
      </c>
      <c r="K1014" s="19">
        <v>0</v>
      </c>
      <c r="L1014" t="e">
        <f>VLOOKUP(E1014,PFI!A:B,2,0)</f>
        <v>#N/A</v>
      </c>
    </row>
    <row r="1015" spans="1:12" hidden="1">
      <c r="A1015" s="18" t="s">
        <v>44</v>
      </c>
      <c r="B1015" s="18" t="s">
        <v>314</v>
      </c>
      <c r="C1015" s="18" t="s">
        <v>308</v>
      </c>
      <c r="D1015" s="18" t="s">
        <v>18</v>
      </c>
      <c r="E1015" s="18" t="s">
        <v>219</v>
      </c>
      <c r="F1015" s="19">
        <v>0</v>
      </c>
      <c r="G1015" s="19">
        <v>0</v>
      </c>
      <c r="H1015" s="19">
        <v>0</v>
      </c>
      <c r="I1015" s="19">
        <v>-24006</v>
      </c>
      <c r="J1015" s="19">
        <v>-24006</v>
      </c>
      <c r="K1015" s="19">
        <v>0</v>
      </c>
      <c r="L1015" t="str">
        <f>VLOOKUP(E1015,PFI!A:B,2,0)</f>
        <v>recherche</v>
      </c>
    </row>
    <row r="1016" spans="1:12" hidden="1">
      <c r="A1016" s="18" t="s">
        <v>221</v>
      </c>
      <c r="B1016" s="18" t="s">
        <v>314</v>
      </c>
      <c r="C1016" s="18" t="s">
        <v>308</v>
      </c>
      <c r="D1016" s="18" t="s">
        <v>18</v>
      </c>
      <c r="E1016" s="18" t="s">
        <v>791</v>
      </c>
      <c r="F1016" s="19">
        <v>0</v>
      </c>
      <c r="G1016" s="19">
        <v>0</v>
      </c>
      <c r="H1016" s="19">
        <v>0</v>
      </c>
      <c r="I1016" s="19">
        <v>-6897</v>
      </c>
      <c r="J1016" s="19">
        <v>-6897</v>
      </c>
      <c r="K1016" s="19">
        <v>0</v>
      </c>
      <c r="L1016" t="str">
        <f>VLOOKUP(E1016,PFI!A:B,2,0)</f>
        <v>formation</v>
      </c>
    </row>
    <row r="1017" spans="1:12" hidden="1">
      <c r="A1017" s="18" t="s">
        <v>26</v>
      </c>
      <c r="B1017" s="18" t="s">
        <v>314</v>
      </c>
      <c r="C1017" s="18" t="s">
        <v>304</v>
      </c>
      <c r="D1017" s="18" t="s">
        <v>18</v>
      </c>
      <c r="E1017" s="18" t="s">
        <v>143</v>
      </c>
      <c r="F1017" s="19">
        <v>0</v>
      </c>
      <c r="G1017" s="19">
        <v>0</v>
      </c>
      <c r="H1017" s="19">
        <v>0</v>
      </c>
      <c r="I1017" s="19">
        <v>-7000</v>
      </c>
      <c r="J1017" s="19">
        <v>-7000</v>
      </c>
      <c r="K1017" s="19">
        <v>0</v>
      </c>
      <c r="L1017" t="str">
        <f>VLOOKUP(E1017,PFI!A:B,2,0)</f>
        <v>recherche</v>
      </c>
    </row>
    <row r="1018" spans="1:12" hidden="1">
      <c r="A1018" s="18" t="s">
        <v>183</v>
      </c>
      <c r="B1018" s="18" t="s">
        <v>314</v>
      </c>
      <c r="C1018" s="18" t="s">
        <v>304</v>
      </c>
      <c r="D1018" s="18" t="s">
        <v>18</v>
      </c>
      <c r="E1018" s="18" t="s">
        <v>748</v>
      </c>
      <c r="F1018" s="19">
        <v>0</v>
      </c>
      <c r="G1018" s="19">
        <v>0</v>
      </c>
      <c r="H1018" s="19">
        <v>0</v>
      </c>
      <c r="I1018" s="19">
        <v>-16875</v>
      </c>
      <c r="J1018" s="19">
        <v>-16875</v>
      </c>
      <c r="K1018" s="19">
        <v>0</v>
      </c>
      <c r="L1018" t="str">
        <f>VLOOKUP(E1018,PFI!A:B,2,0)</f>
        <v>recherche</v>
      </c>
    </row>
    <row r="1019" spans="1:12" hidden="1">
      <c r="A1019" s="18" t="s">
        <v>30</v>
      </c>
      <c r="B1019" s="18" t="s">
        <v>314</v>
      </c>
      <c r="C1019" s="18" t="s">
        <v>304</v>
      </c>
      <c r="D1019" s="18" t="s">
        <v>18</v>
      </c>
      <c r="E1019" s="18" t="s">
        <v>275</v>
      </c>
      <c r="F1019" s="19">
        <v>0</v>
      </c>
      <c r="G1019" s="19">
        <v>0</v>
      </c>
      <c r="H1019" s="19">
        <v>0</v>
      </c>
      <c r="I1019" s="19">
        <v>-123441</v>
      </c>
      <c r="J1019" s="19">
        <v>-123441</v>
      </c>
      <c r="K1019" s="19">
        <v>0</v>
      </c>
      <c r="L1019" t="str">
        <f>VLOOKUP(E1019,PFI!A:B,2,0)</f>
        <v>recherche</v>
      </c>
    </row>
    <row r="1020" spans="1:12" hidden="1">
      <c r="A1020" s="18" t="s">
        <v>186</v>
      </c>
      <c r="B1020" s="18" t="s">
        <v>314</v>
      </c>
      <c r="C1020" s="18" t="s">
        <v>304</v>
      </c>
      <c r="D1020" s="18" t="s">
        <v>18</v>
      </c>
      <c r="E1020" s="18" t="s">
        <v>1074</v>
      </c>
      <c r="F1020" s="19">
        <v>0</v>
      </c>
      <c r="G1020" s="19">
        <v>0</v>
      </c>
      <c r="H1020" s="19">
        <v>0</v>
      </c>
      <c r="I1020" s="19">
        <v>-89888.03</v>
      </c>
      <c r="J1020" s="19">
        <v>-89888.03</v>
      </c>
      <c r="K1020" s="19">
        <v>0</v>
      </c>
      <c r="L1020" t="str">
        <f>VLOOKUP(E1020,PFI!A:B,2,0)</f>
        <v>recherche</v>
      </c>
    </row>
    <row r="1021" spans="1:12" hidden="1">
      <c r="A1021" s="18" t="s">
        <v>36</v>
      </c>
      <c r="B1021" s="18" t="s">
        <v>314</v>
      </c>
      <c r="C1021" s="18" t="s">
        <v>304</v>
      </c>
      <c r="D1021" s="18" t="s">
        <v>18</v>
      </c>
      <c r="E1021" s="18" t="s">
        <v>760</v>
      </c>
      <c r="F1021" s="19">
        <v>0</v>
      </c>
      <c r="G1021" s="19">
        <v>0</v>
      </c>
      <c r="H1021" s="19">
        <v>0</v>
      </c>
      <c r="I1021" s="19">
        <v>-16875</v>
      </c>
      <c r="J1021" s="19">
        <v>-16875</v>
      </c>
      <c r="K1021" s="19">
        <v>0</v>
      </c>
      <c r="L1021" t="str">
        <f>VLOOKUP(E1021,PFI!A:B,2,0)</f>
        <v>recherche</v>
      </c>
    </row>
    <row r="1022" spans="1:12" hidden="1">
      <c r="A1022" s="18" t="s">
        <v>240</v>
      </c>
      <c r="B1022" s="18" t="s">
        <v>314</v>
      </c>
      <c r="C1022" s="18" t="s">
        <v>304</v>
      </c>
      <c r="D1022" s="18" t="s">
        <v>18</v>
      </c>
      <c r="E1022" s="18" t="s">
        <v>792</v>
      </c>
      <c r="F1022" s="19">
        <v>0</v>
      </c>
      <c r="G1022" s="19">
        <v>-73184.86</v>
      </c>
      <c r="H1022" s="19">
        <v>0</v>
      </c>
      <c r="I1022" s="19">
        <v>-73184.86</v>
      </c>
      <c r="J1022" s="19">
        <v>-73184.86</v>
      </c>
      <c r="K1022" s="19">
        <v>0</v>
      </c>
      <c r="L1022" t="str">
        <f>VLOOKUP(E1022,PFI!A:B,2,0)</f>
        <v>formation</v>
      </c>
    </row>
    <row r="1023" spans="1:12" hidden="1">
      <c r="A1023" s="18" t="s">
        <v>2832</v>
      </c>
      <c r="B1023" s="18" t="s">
        <v>314</v>
      </c>
      <c r="C1023" s="18" t="s">
        <v>304</v>
      </c>
      <c r="D1023" s="18" t="s">
        <v>18</v>
      </c>
      <c r="E1023" s="18" t="s">
        <v>18</v>
      </c>
      <c r="F1023" s="19">
        <v>0</v>
      </c>
      <c r="G1023" s="19">
        <v>0</v>
      </c>
      <c r="H1023" s="19">
        <v>0</v>
      </c>
      <c r="I1023" s="19">
        <v>-411496</v>
      </c>
      <c r="J1023" s="19">
        <v>-411496</v>
      </c>
      <c r="K1023" s="19">
        <v>0</v>
      </c>
      <c r="L1023" t="e">
        <f>VLOOKUP(E1023,PFI!A:B,2,0)</f>
        <v>#N/A</v>
      </c>
    </row>
    <row r="1024" spans="1:12" hidden="1">
      <c r="A1024" s="18" t="s">
        <v>1469</v>
      </c>
      <c r="B1024" s="18" t="s">
        <v>314</v>
      </c>
      <c r="C1024" s="18" t="s">
        <v>304</v>
      </c>
      <c r="D1024" s="18" t="s">
        <v>18</v>
      </c>
      <c r="E1024" s="18" t="s">
        <v>18</v>
      </c>
      <c r="F1024" s="19">
        <v>0</v>
      </c>
      <c r="G1024" s="19">
        <v>0</v>
      </c>
      <c r="H1024" s="19">
        <v>0</v>
      </c>
      <c r="I1024" s="19">
        <v>-1000000</v>
      </c>
      <c r="J1024" s="19">
        <v>-1000000</v>
      </c>
      <c r="K1024" s="19">
        <v>0</v>
      </c>
      <c r="L1024" t="e">
        <f>VLOOKUP(E1024,PFI!A:B,2,0)</f>
        <v>#N/A</v>
      </c>
    </row>
    <row r="1025" spans="1:12" hidden="1">
      <c r="A1025" s="18" t="s">
        <v>247</v>
      </c>
      <c r="B1025" s="18" t="s">
        <v>314</v>
      </c>
      <c r="C1025" s="18" t="s">
        <v>304</v>
      </c>
      <c r="D1025" s="18" t="s">
        <v>18</v>
      </c>
      <c r="E1025" s="18" t="s">
        <v>303</v>
      </c>
      <c r="F1025" s="19">
        <v>0</v>
      </c>
      <c r="G1025" s="19">
        <v>0</v>
      </c>
      <c r="H1025" s="19">
        <v>0</v>
      </c>
      <c r="I1025" s="19">
        <v>-178808.75</v>
      </c>
      <c r="J1025" s="19">
        <v>-178808.75</v>
      </c>
      <c r="K1025" s="19">
        <v>0</v>
      </c>
      <c r="L1025" t="str">
        <f>VLOOKUP(E1025,PFI!A:B,2,0)</f>
        <v>recherche</v>
      </c>
    </row>
    <row r="1026" spans="1:12" hidden="1">
      <c r="A1026" s="18" t="s">
        <v>247</v>
      </c>
      <c r="B1026" s="18" t="s">
        <v>314</v>
      </c>
      <c r="C1026" s="18" t="s">
        <v>304</v>
      </c>
      <c r="D1026" s="18" t="s">
        <v>18</v>
      </c>
      <c r="E1026" s="18" t="s">
        <v>789</v>
      </c>
      <c r="F1026" s="19">
        <v>0</v>
      </c>
      <c r="G1026" s="19">
        <v>0</v>
      </c>
      <c r="H1026" s="19">
        <v>0</v>
      </c>
      <c r="I1026" s="19">
        <v>-138000</v>
      </c>
      <c r="J1026" s="19">
        <v>-138000</v>
      </c>
      <c r="K1026" s="19">
        <v>0</v>
      </c>
      <c r="L1026" t="str">
        <f>VLOOKUP(E1026,PFI!A:B,2,0)</f>
        <v>recherche</v>
      </c>
    </row>
    <row r="1027" spans="1:12" hidden="1">
      <c r="A1027" s="18" t="s">
        <v>98</v>
      </c>
      <c r="B1027" s="18" t="s">
        <v>314</v>
      </c>
      <c r="C1027" s="18" t="s">
        <v>304</v>
      </c>
      <c r="D1027" s="18" t="s">
        <v>18</v>
      </c>
      <c r="E1027" s="18" t="s">
        <v>250</v>
      </c>
      <c r="F1027" s="19">
        <v>0</v>
      </c>
      <c r="G1027" s="19">
        <v>0</v>
      </c>
      <c r="H1027" s="19">
        <v>0</v>
      </c>
      <c r="I1027" s="19">
        <v>-6450</v>
      </c>
      <c r="J1027" s="19">
        <v>-6450</v>
      </c>
      <c r="K1027" s="19">
        <v>0</v>
      </c>
      <c r="L1027" t="str">
        <f>VLOOKUP(E1027,PFI!A:B,2,0)</f>
        <v>formation</v>
      </c>
    </row>
    <row r="1028" spans="1:12" hidden="1">
      <c r="A1028" s="18" t="s">
        <v>98</v>
      </c>
      <c r="B1028" s="18" t="s">
        <v>314</v>
      </c>
      <c r="C1028" s="18" t="s">
        <v>304</v>
      </c>
      <c r="D1028" s="18" t="s">
        <v>18</v>
      </c>
      <c r="E1028" s="18" t="s">
        <v>313</v>
      </c>
      <c r="F1028" s="19">
        <v>0</v>
      </c>
      <c r="G1028" s="19">
        <v>0</v>
      </c>
      <c r="H1028" s="19">
        <v>0</v>
      </c>
      <c r="I1028" s="19">
        <v>-5000</v>
      </c>
      <c r="J1028" s="19">
        <v>-5000</v>
      </c>
      <c r="K1028" s="19">
        <v>0</v>
      </c>
      <c r="L1028" t="str">
        <f>VLOOKUP(E1028,PFI!A:B,2,0)</f>
        <v>formation</v>
      </c>
    </row>
    <row r="1029" spans="1:12" hidden="1">
      <c r="A1029" s="18" t="s">
        <v>102</v>
      </c>
      <c r="B1029" s="18" t="s">
        <v>314</v>
      </c>
      <c r="C1029" s="18" t="s">
        <v>304</v>
      </c>
      <c r="D1029" s="18" t="s">
        <v>18</v>
      </c>
      <c r="E1029" s="18" t="s">
        <v>934</v>
      </c>
      <c r="F1029" s="19">
        <v>0</v>
      </c>
      <c r="G1029" s="19">
        <v>0</v>
      </c>
      <c r="H1029" s="19">
        <v>0</v>
      </c>
      <c r="I1029" s="19">
        <v>-21000</v>
      </c>
      <c r="J1029" s="19">
        <v>-21000</v>
      </c>
      <c r="K1029" s="19">
        <v>0</v>
      </c>
      <c r="L1029" t="str">
        <f>VLOOKUP(E1029,PFI!A:B,2,0)</f>
        <v>formation</v>
      </c>
    </row>
    <row r="1030" spans="1:12" hidden="1">
      <c r="A1030" s="18" t="s">
        <v>140</v>
      </c>
      <c r="B1030" s="18" t="s">
        <v>314</v>
      </c>
      <c r="C1030" s="18" t="s">
        <v>309</v>
      </c>
      <c r="D1030" s="18" t="s">
        <v>18</v>
      </c>
      <c r="E1030" s="18" t="s">
        <v>1743</v>
      </c>
      <c r="F1030" s="19">
        <v>0</v>
      </c>
      <c r="G1030" s="19">
        <v>0</v>
      </c>
      <c r="H1030" s="19">
        <v>0</v>
      </c>
      <c r="I1030" s="19">
        <v>-79735</v>
      </c>
      <c r="J1030" s="19">
        <v>-79735</v>
      </c>
      <c r="K1030" s="19">
        <v>0</v>
      </c>
      <c r="L1030" t="str">
        <f>VLOOKUP(E1030,PFI!A:B,2,0)</f>
        <v>recherche</v>
      </c>
    </row>
    <row r="1031" spans="1:12" hidden="1">
      <c r="A1031" s="18" t="s">
        <v>26</v>
      </c>
      <c r="B1031" s="18" t="s">
        <v>314</v>
      </c>
      <c r="C1031" s="18" t="s">
        <v>309</v>
      </c>
      <c r="D1031" s="18" t="s">
        <v>18</v>
      </c>
      <c r="E1031" s="18" t="s">
        <v>144</v>
      </c>
      <c r="F1031" s="19">
        <v>0</v>
      </c>
      <c r="G1031" s="19">
        <v>0</v>
      </c>
      <c r="H1031" s="19">
        <v>0</v>
      </c>
      <c r="I1031" s="19">
        <v>-30000</v>
      </c>
      <c r="J1031" s="19">
        <v>-30000</v>
      </c>
      <c r="K1031" s="19">
        <v>0</v>
      </c>
      <c r="L1031" t="str">
        <f>VLOOKUP(E1031,PFI!A:B,2,0)</f>
        <v>recherche</v>
      </c>
    </row>
    <row r="1032" spans="1:12" hidden="1">
      <c r="A1032" s="18" t="s">
        <v>29</v>
      </c>
      <c r="B1032" s="18" t="s">
        <v>314</v>
      </c>
      <c r="C1032" s="18" t="s">
        <v>309</v>
      </c>
      <c r="D1032" s="18" t="s">
        <v>18</v>
      </c>
      <c r="E1032" s="18" t="s">
        <v>171</v>
      </c>
      <c r="F1032" s="19">
        <v>0</v>
      </c>
      <c r="G1032" s="19">
        <v>0</v>
      </c>
      <c r="H1032" s="19">
        <v>0</v>
      </c>
      <c r="I1032" s="19">
        <v>-113979.46</v>
      </c>
      <c r="J1032" s="19">
        <v>-113979.46</v>
      </c>
      <c r="K1032" s="19">
        <v>0</v>
      </c>
      <c r="L1032" t="str">
        <f>VLOOKUP(E1032,PFI!A:B,2,0)</f>
        <v>recherche</v>
      </c>
    </row>
    <row r="1033" spans="1:12" hidden="1">
      <c r="A1033" s="18" t="s">
        <v>186</v>
      </c>
      <c r="B1033" s="18" t="s">
        <v>314</v>
      </c>
      <c r="C1033" s="18" t="s">
        <v>309</v>
      </c>
      <c r="D1033" s="18" t="s">
        <v>18</v>
      </c>
      <c r="E1033" s="18" t="s">
        <v>901</v>
      </c>
      <c r="F1033" s="19">
        <v>0</v>
      </c>
      <c r="G1033" s="19">
        <v>0</v>
      </c>
      <c r="H1033" s="19">
        <v>0</v>
      </c>
      <c r="I1033" s="19">
        <v>-51475.21</v>
      </c>
      <c r="J1033" s="19">
        <v>-51475.21</v>
      </c>
      <c r="K1033" s="19">
        <v>0</v>
      </c>
      <c r="L1033" t="str">
        <f>VLOOKUP(E1033,PFI!A:B,2,0)</f>
        <v>recherche</v>
      </c>
    </row>
    <row r="1034" spans="1:12" hidden="1">
      <c r="A1034" s="18" t="s">
        <v>186</v>
      </c>
      <c r="B1034" s="18" t="s">
        <v>314</v>
      </c>
      <c r="C1034" s="18" t="s">
        <v>309</v>
      </c>
      <c r="D1034" s="18" t="s">
        <v>18</v>
      </c>
      <c r="E1034" s="18" t="s">
        <v>1074</v>
      </c>
      <c r="F1034" s="19">
        <v>0</v>
      </c>
      <c r="G1034" s="19">
        <v>0</v>
      </c>
      <c r="H1034" s="19">
        <v>0</v>
      </c>
      <c r="I1034" s="19">
        <v>-18971.68</v>
      </c>
      <c r="J1034" s="19">
        <v>-18971.68</v>
      </c>
      <c r="K1034" s="19">
        <v>0</v>
      </c>
      <c r="L1034" t="str">
        <f>VLOOKUP(E1034,PFI!A:B,2,0)</f>
        <v>recherche</v>
      </c>
    </row>
    <row r="1035" spans="1:12" hidden="1">
      <c r="A1035" s="18" t="s">
        <v>196</v>
      </c>
      <c r="B1035" s="18" t="s">
        <v>314</v>
      </c>
      <c r="C1035" s="18" t="s">
        <v>309</v>
      </c>
      <c r="D1035" s="18" t="s">
        <v>18</v>
      </c>
      <c r="E1035" s="18" t="s">
        <v>364</v>
      </c>
      <c r="F1035" s="19">
        <v>0</v>
      </c>
      <c r="G1035" s="19">
        <v>0</v>
      </c>
      <c r="H1035" s="19">
        <v>0</v>
      </c>
      <c r="I1035" s="19">
        <v>-240167</v>
      </c>
      <c r="J1035" s="19">
        <v>-240167</v>
      </c>
      <c r="K1035" s="19">
        <v>0</v>
      </c>
      <c r="L1035" t="str">
        <f>VLOOKUP(E1035,PFI!A:B,2,0)</f>
        <v>recherche</v>
      </c>
    </row>
    <row r="1036" spans="1:12" hidden="1">
      <c r="A1036" s="18" t="s">
        <v>212</v>
      </c>
      <c r="B1036" s="18" t="s">
        <v>314</v>
      </c>
      <c r="C1036" s="18" t="s">
        <v>309</v>
      </c>
      <c r="D1036" s="18" t="s">
        <v>18</v>
      </c>
      <c r="E1036" s="18" t="s">
        <v>358</v>
      </c>
      <c r="F1036" s="19">
        <v>0</v>
      </c>
      <c r="G1036" s="19">
        <v>0</v>
      </c>
      <c r="H1036" s="19">
        <v>0</v>
      </c>
      <c r="I1036" s="19">
        <v>-50775</v>
      </c>
      <c r="J1036" s="19">
        <v>-50775</v>
      </c>
      <c r="K1036" s="19">
        <v>0</v>
      </c>
      <c r="L1036" t="str">
        <f>VLOOKUP(E1036,PFI!A:B,2,0)</f>
        <v>recherche</v>
      </c>
    </row>
    <row r="1037" spans="1:12" hidden="1">
      <c r="A1037" s="18" t="s">
        <v>215</v>
      </c>
      <c r="B1037" s="18" t="s">
        <v>314</v>
      </c>
      <c r="C1037" s="18" t="s">
        <v>309</v>
      </c>
      <c r="D1037" s="18" t="s">
        <v>18</v>
      </c>
      <c r="E1037" s="18" t="s">
        <v>217</v>
      </c>
      <c r="F1037" s="19">
        <v>0</v>
      </c>
      <c r="G1037" s="19">
        <v>0</v>
      </c>
      <c r="H1037" s="19">
        <v>0</v>
      </c>
      <c r="I1037" s="19">
        <v>-6055.51</v>
      </c>
      <c r="J1037" s="19">
        <v>-6055.51</v>
      </c>
      <c r="K1037" s="19">
        <v>0</v>
      </c>
      <c r="L1037" t="str">
        <f>VLOOKUP(E1037,PFI!A:B,2,0)</f>
        <v>recherche</v>
      </c>
    </row>
    <row r="1038" spans="1:12" hidden="1">
      <c r="A1038" s="18" t="s">
        <v>44</v>
      </c>
      <c r="B1038" s="18" t="s">
        <v>314</v>
      </c>
      <c r="C1038" s="18" t="s">
        <v>309</v>
      </c>
      <c r="D1038" s="18" t="s">
        <v>18</v>
      </c>
      <c r="E1038" s="18" t="s">
        <v>220</v>
      </c>
      <c r="F1038" s="19">
        <v>0</v>
      </c>
      <c r="G1038" s="19">
        <v>0</v>
      </c>
      <c r="H1038" s="19">
        <v>0</v>
      </c>
      <c r="I1038" s="19">
        <v>-14184</v>
      </c>
      <c r="J1038" s="19">
        <v>-14184</v>
      </c>
      <c r="K1038" s="19">
        <v>0</v>
      </c>
      <c r="L1038" t="str">
        <f>VLOOKUP(E1038,PFI!A:B,2,0)</f>
        <v>formation</v>
      </c>
    </row>
    <row r="1039" spans="1:12" hidden="1">
      <c r="A1039" s="18" t="s">
        <v>230</v>
      </c>
      <c r="B1039" s="18" t="s">
        <v>314</v>
      </c>
      <c r="C1039" s="18" t="s">
        <v>309</v>
      </c>
      <c r="D1039" s="18" t="s">
        <v>18</v>
      </c>
      <c r="E1039" s="18" t="s">
        <v>231</v>
      </c>
      <c r="F1039" s="19">
        <v>0</v>
      </c>
      <c r="G1039" s="19">
        <v>-36800</v>
      </c>
      <c r="H1039" s="19">
        <v>0</v>
      </c>
      <c r="I1039" s="19">
        <v>-36800</v>
      </c>
      <c r="J1039" s="19">
        <v>-36800</v>
      </c>
      <c r="K1039" s="19">
        <v>0</v>
      </c>
      <c r="L1039" t="str">
        <f>VLOOKUP(E1039,PFI!A:B,2,0)</f>
        <v>formation</v>
      </c>
    </row>
    <row r="1040" spans="1:12" hidden="1">
      <c r="A1040" s="18" t="s">
        <v>232</v>
      </c>
      <c r="B1040" s="18" t="s">
        <v>314</v>
      </c>
      <c r="C1040" s="18" t="s">
        <v>309</v>
      </c>
      <c r="D1040" s="18" t="s">
        <v>18</v>
      </c>
      <c r="E1040" s="18" t="s">
        <v>1744</v>
      </c>
      <c r="F1040" s="19">
        <v>0</v>
      </c>
      <c r="G1040" s="19">
        <v>0</v>
      </c>
      <c r="H1040" s="19">
        <v>0</v>
      </c>
      <c r="I1040" s="19">
        <v>-139900</v>
      </c>
      <c r="J1040" s="19">
        <v>-139900</v>
      </c>
      <c r="K1040" s="19">
        <v>0</v>
      </c>
      <c r="L1040" t="str">
        <f>VLOOKUP(E1040,PFI!A:B,2,0)</f>
        <v>formation</v>
      </c>
    </row>
    <row r="1041" spans="1:12" hidden="1">
      <c r="A1041" s="18" t="s">
        <v>232</v>
      </c>
      <c r="B1041" s="18" t="s">
        <v>314</v>
      </c>
      <c r="C1041" s="18" t="s">
        <v>309</v>
      </c>
      <c r="D1041" s="18" t="s">
        <v>18</v>
      </c>
      <c r="E1041" s="18" t="s">
        <v>233</v>
      </c>
      <c r="F1041" s="19">
        <v>0</v>
      </c>
      <c r="G1041" s="19">
        <v>0</v>
      </c>
      <c r="H1041" s="19">
        <v>0</v>
      </c>
      <c r="I1041" s="19">
        <v>-130472</v>
      </c>
      <c r="J1041" s="19">
        <v>-130472</v>
      </c>
      <c r="K1041" s="19">
        <v>0</v>
      </c>
      <c r="L1041" t="str">
        <f>VLOOKUP(E1041,PFI!A:B,2,0)</f>
        <v>formation</v>
      </c>
    </row>
    <row r="1042" spans="1:12" hidden="1">
      <c r="A1042" s="18" t="s">
        <v>243</v>
      </c>
      <c r="B1042" s="18" t="s">
        <v>314</v>
      </c>
      <c r="C1042" s="18" t="s">
        <v>309</v>
      </c>
      <c r="D1042" s="18" t="s">
        <v>18</v>
      </c>
      <c r="E1042" s="18" t="s">
        <v>244</v>
      </c>
      <c r="F1042" s="19">
        <v>0</v>
      </c>
      <c r="G1042" s="19">
        <v>0</v>
      </c>
      <c r="H1042" s="19">
        <v>0</v>
      </c>
      <c r="I1042" s="19">
        <v>-95000</v>
      </c>
      <c r="J1042" s="19">
        <v>-95000</v>
      </c>
      <c r="K1042" s="19">
        <v>0</v>
      </c>
      <c r="L1042" t="str">
        <f>VLOOKUP(E1042,PFI!A:B,2,0)</f>
        <v>formation</v>
      </c>
    </row>
    <row r="1043" spans="1:12" hidden="1">
      <c r="A1043" s="18" t="s">
        <v>98</v>
      </c>
      <c r="B1043" s="18" t="s">
        <v>314</v>
      </c>
      <c r="C1043" s="18" t="s">
        <v>309</v>
      </c>
      <c r="D1043" s="18" t="s">
        <v>18</v>
      </c>
      <c r="E1043" s="18" t="s">
        <v>250</v>
      </c>
      <c r="F1043" s="19">
        <v>0</v>
      </c>
      <c r="G1043" s="19">
        <v>0</v>
      </c>
      <c r="H1043" s="19">
        <v>0</v>
      </c>
      <c r="I1043" s="19">
        <v>-14000</v>
      </c>
      <c r="J1043" s="19">
        <v>-14000</v>
      </c>
      <c r="K1043" s="19">
        <v>0</v>
      </c>
      <c r="L1043" t="str">
        <f>VLOOKUP(E1043,PFI!A:B,2,0)</f>
        <v>formation</v>
      </c>
    </row>
    <row r="1044" spans="1:12" hidden="1">
      <c r="A1044" s="18" t="s">
        <v>335</v>
      </c>
      <c r="B1044" s="18" t="s">
        <v>314</v>
      </c>
      <c r="C1044" s="18" t="s">
        <v>309</v>
      </c>
      <c r="D1044" s="18" t="s">
        <v>18</v>
      </c>
      <c r="E1044" s="18" t="s">
        <v>264</v>
      </c>
      <c r="F1044" s="19">
        <v>0</v>
      </c>
      <c r="G1044" s="19">
        <v>0</v>
      </c>
      <c r="H1044" s="19">
        <v>0</v>
      </c>
      <c r="I1044" s="19">
        <v>10632.48</v>
      </c>
      <c r="J1044" s="19">
        <v>10632.48</v>
      </c>
      <c r="K1044" s="19">
        <v>0</v>
      </c>
      <c r="L1044" t="str">
        <f>VLOOKUP(E1044,PFI!A:B,2,0)</f>
        <v>formation</v>
      </c>
    </row>
    <row r="1045" spans="1:12" hidden="1">
      <c r="A1045" s="18" t="s">
        <v>102</v>
      </c>
      <c r="B1045" s="18" t="s">
        <v>314</v>
      </c>
      <c r="C1045" s="18" t="s">
        <v>309</v>
      </c>
      <c r="D1045" s="18" t="s">
        <v>18</v>
      </c>
      <c r="E1045" s="18" t="s">
        <v>357</v>
      </c>
      <c r="F1045" s="19">
        <v>0</v>
      </c>
      <c r="G1045" s="19">
        <v>0</v>
      </c>
      <c r="H1045" s="19">
        <v>0</v>
      </c>
      <c r="I1045" s="19">
        <v>-62095.75</v>
      </c>
      <c r="J1045" s="19">
        <v>-62095.75</v>
      </c>
      <c r="K1045" s="19">
        <v>0</v>
      </c>
      <c r="L1045" t="str">
        <f>VLOOKUP(E1045,PFI!A:B,2,0)</f>
        <v>recherche</v>
      </c>
    </row>
    <row r="1046" spans="1:12" hidden="1">
      <c r="A1046" s="18" t="s">
        <v>109</v>
      </c>
      <c r="B1046" s="18" t="s">
        <v>314</v>
      </c>
      <c r="C1046" s="18" t="s">
        <v>309</v>
      </c>
      <c r="D1046" s="18" t="s">
        <v>18</v>
      </c>
      <c r="E1046" s="18" t="s">
        <v>1745</v>
      </c>
      <c r="F1046" s="19">
        <v>0</v>
      </c>
      <c r="G1046" s="19">
        <v>0</v>
      </c>
      <c r="H1046" s="19">
        <v>0</v>
      </c>
      <c r="I1046" s="19">
        <v>-99378</v>
      </c>
      <c r="J1046" s="19">
        <v>-99378</v>
      </c>
      <c r="K1046" s="19">
        <v>0</v>
      </c>
      <c r="L1046" t="str">
        <f>VLOOKUP(E1046,PFI!A:B,2,0)</f>
        <v>formation</v>
      </c>
    </row>
    <row r="1047" spans="1:12" hidden="1">
      <c r="A1047" s="18" t="s">
        <v>109</v>
      </c>
      <c r="B1047" s="18" t="s">
        <v>314</v>
      </c>
      <c r="C1047" s="18" t="s">
        <v>309</v>
      </c>
      <c r="D1047" s="18" t="s">
        <v>18</v>
      </c>
      <c r="E1047" s="18" t="s">
        <v>261</v>
      </c>
      <c r="F1047" s="19">
        <v>0</v>
      </c>
      <c r="G1047" s="19">
        <v>0</v>
      </c>
      <c r="H1047" s="19">
        <v>0</v>
      </c>
      <c r="I1047" s="19">
        <v>-83070</v>
      </c>
      <c r="J1047" s="19">
        <v>-83070</v>
      </c>
      <c r="K1047" s="19">
        <v>0</v>
      </c>
      <c r="L1047" t="str">
        <f>VLOOKUP(E1047,PFI!A:B,2,0)</f>
        <v>formation</v>
      </c>
    </row>
    <row r="1048" spans="1:12" hidden="1">
      <c r="A1048" s="18" t="s">
        <v>109</v>
      </c>
      <c r="B1048" s="18" t="s">
        <v>314</v>
      </c>
      <c r="C1048" s="18" t="s">
        <v>309</v>
      </c>
      <c r="D1048" s="18" t="s">
        <v>18</v>
      </c>
      <c r="E1048" s="18" t="s">
        <v>264</v>
      </c>
      <c r="F1048" s="19">
        <v>0</v>
      </c>
      <c r="G1048" s="19">
        <v>0</v>
      </c>
      <c r="H1048" s="19">
        <v>0</v>
      </c>
      <c r="I1048" s="19">
        <v>-81288</v>
      </c>
      <c r="J1048" s="19">
        <v>-81288</v>
      </c>
      <c r="K1048" s="19">
        <v>0</v>
      </c>
      <c r="L1048" t="str">
        <f>VLOOKUP(E1048,PFI!A:B,2,0)</f>
        <v>formation</v>
      </c>
    </row>
    <row r="1049" spans="1:12" hidden="1">
      <c r="A1049" s="18" t="s">
        <v>109</v>
      </c>
      <c r="B1049" s="18" t="s">
        <v>314</v>
      </c>
      <c r="C1049" s="18" t="s">
        <v>309</v>
      </c>
      <c r="D1049" s="18" t="s">
        <v>18</v>
      </c>
      <c r="E1049" s="18" t="s">
        <v>262</v>
      </c>
      <c r="F1049" s="19">
        <v>0</v>
      </c>
      <c r="G1049" s="19">
        <v>0</v>
      </c>
      <c r="H1049" s="19">
        <v>0</v>
      </c>
      <c r="I1049" s="19">
        <v>-47151</v>
      </c>
      <c r="J1049" s="19">
        <v>-47151</v>
      </c>
      <c r="K1049" s="19">
        <v>0</v>
      </c>
      <c r="L1049" t="str">
        <f>VLOOKUP(E1049,PFI!A:B,2,0)</f>
        <v>formation</v>
      </c>
    </row>
    <row r="1050" spans="1:12" hidden="1">
      <c r="A1050" s="18" t="s">
        <v>109</v>
      </c>
      <c r="B1050" s="18" t="s">
        <v>314</v>
      </c>
      <c r="C1050" s="18" t="s">
        <v>309</v>
      </c>
      <c r="D1050" s="18" t="s">
        <v>18</v>
      </c>
      <c r="E1050" s="18" t="s">
        <v>266</v>
      </c>
      <c r="F1050" s="19">
        <v>0</v>
      </c>
      <c r="G1050" s="19">
        <v>0</v>
      </c>
      <c r="H1050" s="19">
        <v>0</v>
      </c>
      <c r="I1050" s="19">
        <v>-19662</v>
      </c>
      <c r="J1050" s="19">
        <v>-19662</v>
      </c>
      <c r="K1050" s="19">
        <v>0</v>
      </c>
      <c r="L1050" t="str">
        <f>VLOOKUP(E1050,PFI!A:B,2,0)</f>
        <v>formation</v>
      </c>
    </row>
    <row r="1051" spans="1:12" hidden="1">
      <c r="A1051" s="18" t="s">
        <v>109</v>
      </c>
      <c r="B1051" s="18" t="s">
        <v>314</v>
      </c>
      <c r="C1051" s="18" t="s">
        <v>309</v>
      </c>
      <c r="D1051" s="18" t="s">
        <v>18</v>
      </c>
      <c r="E1051" s="18" t="s">
        <v>773</v>
      </c>
      <c r="F1051" s="19">
        <v>0</v>
      </c>
      <c r="G1051" s="19">
        <v>0</v>
      </c>
      <c r="H1051" s="19">
        <v>0</v>
      </c>
      <c r="I1051" s="19">
        <v>-33690.300000000003</v>
      </c>
      <c r="J1051" s="19">
        <v>-33690.300000000003</v>
      </c>
      <c r="K1051" s="19">
        <v>0</v>
      </c>
      <c r="L1051" t="str">
        <f>VLOOKUP(E1051,PFI!A:B,2,0)</f>
        <v>formation</v>
      </c>
    </row>
    <row r="1052" spans="1:12" hidden="1">
      <c r="A1052" s="18" t="s">
        <v>268</v>
      </c>
      <c r="B1052" s="18" t="s">
        <v>314</v>
      </c>
      <c r="C1052" s="18" t="s">
        <v>309</v>
      </c>
      <c r="D1052" s="18" t="s">
        <v>18</v>
      </c>
      <c r="E1052" s="18" t="s">
        <v>269</v>
      </c>
      <c r="F1052" s="19">
        <v>0</v>
      </c>
      <c r="G1052" s="19">
        <v>0</v>
      </c>
      <c r="H1052" s="19">
        <v>0</v>
      </c>
      <c r="I1052" s="19">
        <v>-156932.78</v>
      </c>
      <c r="J1052" s="19">
        <v>-156932.78</v>
      </c>
      <c r="K1052" s="19">
        <v>0</v>
      </c>
      <c r="L1052" t="str">
        <f>VLOOKUP(E1052,PFI!A:B,2,0)</f>
        <v>formation</v>
      </c>
    </row>
    <row r="1053" spans="1:12" hidden="1">
      <c r="A1053" s="18" t="s">
        <v>118</v>
      </c>
      <c r="B1053" s="18" t="s">
        <v>314</v>
      </c>
      <c r="C1053" s="18" t="s">
        <v>309</v>
      </c>
      <c r="D1053" s="18" t="s">
        <v>18</v>
      </c>
      <c r="E1053" s="18" t="s">
        <v>1746</v>
      </c>
      <c r="F1053" s="19">
        <v>0</v>
      </c>
      <c r="G1053" s="19">
        <v>0</v>
      </c>
      <c r="H1053" s="19">
        <v>0</v>
      </c>
      <c r="I1053" s="19">
        <v>-101511.8</v>
      </c>
      <c r="J1053" s="19">
        <v>-101511.8</v>
      </c>
      <c r="K1053" s="19">
        <v>0</v>
      </c>
      <c r="L1053" t="str">
        <f>VLOOKUP(E1053,PFI!A:B,2,0)</f>
        <v>formation</v>
      </c>
    </row>
    <row r="1054" spans="1:12" hidden="1">
      <c r="A1054" s="18" t="s">
        <v>122</v>
      </c>
      <c r="B1054" s="18" t="s">
        <v>314</v>
      </c>
      <c r="C1054" s="18" t="s">
        <v>305</v>
      </c>
      <c r="D1054" s="18" t="s">
        <v>18</v>
      </c>
      <c r="E1054" s="18" t="s">
        <v>1747</v>
      </c>
      <c r="F1054" s="19">
        <v>0</v>
      </c>
      <c r="G1054" s="19">
        <v>0</v>
      </c>
      <c r="H1054" s="19">
        <v>0</v>
      </c>
      <c r="I1054" s="19">
        <v>-7139.26</v>
      </c>
      <c r="J1054" s="19">
        <v>-7139.26</v>
      </c>
      <c r="K1054" s="19">
        <v>0</v>
      </c>
      <c r="L1054" t="str">
        <f>VLOOKUP(E1054,PFI!A:B,2,0)</f>
        <v>recherche</v>
      </c>
    </row>
    <row r="1055" spans="1:12" hidden="1">
      <c r="A1055" s="18" t="s">
        <v>132</v>
      </c>
      <c r="B1055" s="18" t="s">
        <v>314</v>
      </c>
      <c r="C1055" s="18" t="s">
        <v>305</v>
      </c>
      <c r="D1055" s="18" t="s">
        <v>18</v>
      </c>
      <c r="E1055" s="18" t="s">
        <v>890</v>
      </c>
      <c r="F1055" s="19">
        <v>0</v>
      </c>
      <c r="G1055" s="19">
        <v>0</v>
      </c>
      <c r="H1055" s="19">
        <v>0</v>
      </c>
      <c r="I1055" s="19">
        <v>-3580</v>
      </c>
      <c r="J1055" s="19">
        <v>-3580</v>
      </c>
      <c r="K1055" s="19">
        <v>0</v>
      </c>
      <c r="L1055" t="str">
        <f>VLOOKUP(E1055,PFI!A:B,2,0)</f>
        <v>recherche</v>
      </c>
    </row>
    <row r="1056" spans="1:12" hidden="1">
      <c r="A1056" s="18" t="s">
        <v>136</v>
      </c>
      <c r="B1056" s="18" t="s">
        <v>314</v>
      </c>
      <c r="C1056" s="18" t="s">
        <v>305</v>
      </c>
      <c r="D1056" s="18" t="s">
        <v>18</v>
      </c>
      <c r="E1056" s="18" t="s">
        <v>320</v>
      </c>
      <c r="F1056" s="19">
        <v>0</v>
      </c>
      <c r="G1056" s="19">
        <v>0</v>
      </c>
      <c r="H1056" s="19">
        <v>0</v>
      </c>
      <c r="I1056" s="19">
        <v>-50000</v>
      </c>
      <c r="J1056" s="19">
        <v>-50000</v>
      </c>
      <c r="K1056" s="19">
        <v>0</v>
      </c>
      <c r="L1056" t="str">
        <f>VLOOKUP(E1056,PFI!A:B,2,0)</f>
        <v>recherche</v>
      </c>
    </row>
    <row r="1057" spans="1:12" hidden="1">
      <c r="A1057" s="18" t="s">
        <v>21</v>
      </c>
      <c r="B1057" s="18" t="s">
        <v>314</v>
      </c>
      <c r="C1057" s="18" t="s">
        <v>305</v>
      </c>
      <c r="D1057" s="18" t="s">
        <v>18</v>
      </c>
      <c r="E1057" s="18" t="s">
        <v>1748</v>
      </c>
      <c r="F1057" s="19">
        <v>0</v>
      </c>
      <c r="G1057" s="19">
        <v>0</v>
      </c>
      <c r="H1057" s="19">
        <v>0</v>
      </c>
      <c r="I1057" s="19">
        <v>-10000</v>
      </c>
      <c r="J1057" s="19">
        <v>-10000</v>
      </c>
      <c r="K1057" s="19">
        <v>0</v>
      </c>
      <c r="L1057" t="str">
        <f>VLOOKUP(E1057,PFI!A:B,2,0)</f>
        <v>recherche</v>
      </c>
    </row>
    <row r="1058" spans="1:12" hidden="1">
      <c r="A1058" s="18" t="s">
        <v>21</v>
      </c>
      <c r="B1058" s="18" t="s">
        <v>314</v>
      </c>
      <c r="C1058" s="18" t="s">
        <v>305</v>
      </c>
      <c r="D1058" s="18" t="s">
        <v>18</v>
      </c>
      <c r="E1058" s="18" t="s">
        <v>736</v>
      </c>
      <c r="F1058" s="19">
        <v>0</v>
      </c>
      <c r="G1058" s="19">
        <v>0</v>
      </c>
      <c r="H1058" s="19">
        <v>0</v>
      </c>
      <c r="I1058" s="19">
        <v>-9000</v>
      </c>
      <c r="J1058" s="19">
        <v>-9000</v>
      </c>
      <c r="K1058" s="19">
        <v>0</v>
      </c>
      <c r="L1058" t="str">
        <f>VLOOKUP(E1058,PFI!A:B,2,0)</f>
        <v>recherche</v>
      </c>
    </row>
    <row r="1059" spans="1:12" hidden="1">
      <c r="A1059" s="18" t="s">
        <v>140</v>
      </c>
      <c r="B1059" s="18" t="s">
        <v>314</v>
      </c>
      <c r="C1059" s="18" t="s">
        <v>305</v>
      </c>
      <c r="D1059" s="18" t="s">
        <v>18</v>
      </c>
      <c r="E1059" s="18" t="s">
        <v>281</v>
      </c>
      <c r="F1059" s="19">
        <v>0</v>
      </c>
      <c r="G1059" s="19">
        <v>0</v>
      </c>
      <c r="H1059" s="19">
        <v>0</v>
      </c>
      <c r="I1059" s="19">
        <v>-38600</v>
      </c>
      <c r="J1059" s="19">
        <v>-38600</v>
      </c>
      <c r="K1059" s="19">
        <v>0</v>
      </c>
      <c r="L1059" t="str">
        <f>VLOOKUP(E1059,PFI!A:B,2,0)</f>
        <v>recherche</v>
      </c>
    </row>
    <row r="1060" spans="1:12" hidden="1">
      <c r="A1060" s="18" t="s">
        <v>26</v>
      </c>
      <c r="B1060" s="18" t="s">
        <v>314</v>
      </c>
      <c r="C1060" s="18" t="s">
        <v>305</v>
      </c>
      <c r="D1060" s="18" t="s">
        <v>18</v>
      </c>
      <c r="E1060" s="18" t="s">
        <v>363</v>
      </c>
      <c r="F1060" s="19">
        <v>0</v>
      </c>
      <c r="G1060" s="19">
        <v>0</v>
      </c>
      <c r="H1060" s="19">
        <v>0</v>
      </c>
      <c r="I1060" s="19">
        <v>-5000</v>
      </c>
      <c r="J1060" s="19">
        <v>-5000</v>
      </c>
      <c r="K1060" s="19">
        <v>0</v>
      </c>
      <c r="L1060" t="str">
        <f>VLOOKUP(E1060,PFI!A:B,2,0)</f>
        <v>recherche</v>
      </c>
    </row>
    <row r="1061" spans="1:12" hidden="1">
      <c r="A1061" s="18" t="s">
        <v>26</v>
      </c>
      <c r="B1061" s="18" t="s">
        <v>314</v>
      </c>
      <c r="C1061" s="18" t="s">
        <v>305</v>
      </c>
      <c r="D1061" s="18" t="s">
        <v>18</v>
      </c>
      <c r="E1061" s="18" t="s">
        <v>920</v>
      </c>
      <c r="F1061" s="19">
        <v>0</v>
      </c>
      <c r="G1061" s="19">
        <v>0</v>
      </c>
      <c r="H1061" s="19">
        <v>0</v>
      </c>
      <c r="I1061" s="19">
        <v>-69164.37</v>
      </c>
      <c r="J1061" s="19">
        <v>-69164.37</v>
      </c>
      <c r="K1061" s="19">
        <v>0</v>
      </c>
      <c r="L1061" t="str">
        <f>VLOOKUP(E1061,PFI!A:B,2,0)</f>
        <v>recherche</v>
      </c>
    </row>
    <row r="1062" spans="1:12" hidden="1">
      <c r="A1062" s="18" t="s">
        <v>30</v>
      </c>
      <c r="B1062" s="18" t="s">
        <v>314</v>
      </c>
      <c r="C1062" s="18" t="s">
        <v>305</v>
      </c>
      <c r="D1062" s="18" t="s">
        <v>18</v>
      </c>
      <c r="E1062" s="18" t="s">
        <v>317</v>
      </c>
      <c r="F1062" s="19">
        <v>0</v>
      </c>
      <c r="G1062" s="19">
        <v>0</v>
      </c>
      <c r="H1062" s="19">
        <v>0</v>
      </c>
      <c r="I1062" s="19">
        <v>-43369</v>
      </c>
      <c r="J1062" s="19">
        <v>-43369</v>
      </c>
      <c r="K1062" s="19">
        <v>0</v>
      </c>
      <c r="L1062" t="str">
        <f>VLOOKUP(E1062,PFI!A:B,2,0)</f>
        <v>recherche</v>
      </c>
    </row>
    <row r="1063" spans="1:12" hidden="1">
      <c r="A1063" s="18" t="s">
        <v>30</v>
      </c>
      <c r="B1063" s="18" t="s">
        <v>314</v>
      </c>
      <c r="C1063" s="18" t="s">
        <v>305</v>
      </c>
      <c r="D1063" s="18" t="s">
        <v>18</v>
      </c>
      <c r="E1063" s="18" t="s">
        <v>900</v>
      </c>
      <c r="F1063" s="19">
        <v>0</v>
      </c>
      <c r="G1063" s="19">
        <v>0</v>
      </c>
      <c r="H1063" s="19">
        <v>0</v>
      </c>
      <c r="I1063" s="19">
        <v>-30000</v>
      </c>
      <c r="J1063" s="19">
        <v>-30000</v>
      </c>
      <c r="K1063" s="19">
        <v>0</v>
      </c>
      <c r="L1063" t="str">
        <f>VLOOKUP(E1063,PFI!A:B,2,0)</f>
        <v>recherche</v>
      </c>
    </row>
    <row r="1064" spans="1:12" hidden="1">
      <c r="A1064" s="18" t="s">
        <v>186</v>
      </c>
      <c r="B1064" s="18" t="s">
        <v>314</v>
      </c>
      <c r="C1064" s="18" t="s">
        <v>305</v>
      </c>
      <c r="D1064" s="18" t="s">
        <v>18</v>
      </c>
      <c r="E1064" s="18" t="s">
        <v>298</v>
      </c>
      <c r="F1064" s="19">
        <v>0</v>
      </c>
      <c r="G1064" s="19">
        <v>0</v>
      </c>
      <c r="H1064" s="19">
        <v>0</v>
      </c>
      <c r="I1064" s="19">
        <v>-36000</v>
      </c>
      <c r="J1064" s="19">
        <v>-36000</v>
      </c>
      <c r="K1064" s="19">
        <v>0</v>
      </c>
      <c r="L1064" t="str">
        <f>VLOOKUP(E1064,PFI!A:B,2,0)</f>
        <v>recherche</v>
      </c>
    </row>
    <row r="1065" spans="1:12" hidden="1">
      <c r="A1065" s="18" t="s">
        <v>186</v>
      </c>
      <c r="B1065" s="18" t="s">
        <v>314</v>
      </c>
      <c r="C1065" s="18" t="s">
        <v>305</v>
      </c>
      <c r="D1065" s="18" t="s">
        <v>18</v>
      </c>
      <c r="E1065" s="18" t="s">
        <v>187</v>
      </c>
      <c r="F1065" s="19">
        <v>0</v>
      </c>
      <c r="G1065" s="19">
        <v>0</v>
      </c>
      <c r="H1065" s="19">
        <v>0</v>
      </c>
      <c r="I1065" s="19">
        <v>-14750</v>
      </c>
      <c r="J1065" s="19">
        <v>-14750</v>
      </c>
      <c r="K1065" s="19">
        <v>0</v>
      </c>
      <c r="L1065" t="str">
        <f>VLOOKUP(E1065,PFI!A:B,2,0)</f>
        <v>recherche</v>
      </c>
    </row>
    <row r="1066" spans="1:12" hidden="1">
      <c r="A1066" s="18" t="s">
        <v>186</v>
      </c>
      <c r="B1066" s="18" t="s">
        <v>314</v>
      </c>
      <c r="C1066" s="18" t="s">
        <v>305</v>
      </c>
      <c r="D1066" s="18" t="s">
        <v>18</v>
      </c>
      <c r="E1066" s="18" t="s">
        <v>321</v>
      </c>
      <c r="F1066" s="19">
        <v>0</v>
      </c>
      <c r="G1066" s="19">
        <v>0</v>
      </c>
      <c r="H1066" s="19">
        <v>0</v>
      </c>
      <c r="I1066" s="19">
        <v>-10000</v>
      </c>
      <c r="J1066" s="19">
        <v>-10000</v>
      </c>
      <c r="K1066" s="19">
        <v>0</v>
      </c>
      <c r="L1066" t="str">
        <f>VLOOKUP(E1066,PFI!A:B,2,0)</f>
        <v>recherche</v>
      </c>
    </row>
    <row r="1067" spans="1:12" hidden="1">
      <c r="A1067" s="18" t="s">
        <v>188</v>
      </c>
      <c r="B1067" s="18" t="s">
        <v>314</v>
      </c>
      <c r="C1067" s="18" t="s">
        <v>305</v>
      </c>
      <c r="D1067" s="18" t="s">
        <v>18</v>
      </c>
      <c r="E1067" s="18" t="s">
        <v>276</v>
      </c>
      <c r="F1067" s="19">
        <v>0</v>
      </c>
      <c r="G1067" s="19">
        <v>0</v>
      </c>
      <c r="H1067" s="19">
        <v>0</v>
      </c>
      <c r="I1067" s="19">
        <v>-210000</v>
      </c>
      <c r="J1067" s="19">
        <v>-210000</v>
      </c>
      <c r="K1067" s="19">
        <v>0</v>
      </c>
      <c r="L1067" t="str">
        <f>VLOOKUP(E1067,PFI!A:B,2,0)</f>
        <v>recherche</v>
      </c>
    </row>
    <row r="1068" spans="1:12" hidden="1">
      <c r="A1068" s="18" t="s">
        <v>283</v>
      </c>
      <c r="B1068" s="18" t="s">
        <v>314</v>
      </c>
      <c r="C1068" s="18" t="s">
        <v>305</v>
      </c>
      <c r="D1068" s="18" t="s">
        <v>18</v>
      </c>
      <c r="E1068" s="18" t="s">
        <v>783</v>
      </c>
      <c r="F1068" s="19">
        <v>0</v>
      </c>
      <c r="G1068" s="19">
        <v>0</v>
      </c>
      <c r="H1068" s="19">
        <v>0</v>
      </c>
      <c r="I1068" s="19">
        <v>-36000</v>
      </c>
      <c r="J1068" s="19">
        <v>-36000</v>
      </c>
      <c r="K1068" s="19">
        <v>0</v>
      </c>
      <c r="L1068" t="str">
        <f>VLOOKUP(E1068,PFI!A:B,2,0)</f>
        <v>recherche</v>
      </c>
    </row>
    <row r="1069" spans="1:12" hidden="1">
      <c r="A1069" s="18" t="s">
        <v>283</v>
      </c>
      <c r="B1069" s="18" t="s">
        <v>314</v>
      </c>
      <c r="C1069" s="18" t="s">
        <v>305</v>
      </c>
      <c r="D1069" s="18" t="s">
        <v>18</v>
      </c>
      <c r="E1069" s="18" t="s">
        <v>784</v>
      </c>
      <c r="F1069" s="19">
        <v>0</v>
      </c>
      <c r="G1069" s="19">
        <v>0</v>
      </c>
      <c r="H1069" s="19">
        <v>0</v>
      </c>
      <c r="I1069" s="19">
        <v>-36000</v>
      </c>
      <c r="J1069" s="19">
        <v>-36000</v>
      </c>
      <c r="K1069" s="19">
        <v>0</v>
      </c>
      <c r="L1069" t="str">
        <f>VLOOKUP(E1069,PFI!A:B,2,0)</f>
        <v>recherche</v>
      </c>
    </row>
    <row r="1070" spans="1:12" hidden="1">
      <c r="A1070" s="18" t="s">
        <v>191</v>
      </c>
      <c r="B1070" s="18" t="s">
        <v>314</v>
      </c>
      <c r="C1070" s="18" t="s">
        <v>305</v>
      </c>
      <c r="D1070" s="18" t="s">
        <v>18</v>
      </c>
      <c r="E1070" s="18" t="s">
        <v>785</v>
      </c>
      <c r="F1070" s="19">
        <v>0</v>
      </c>
      <c r="G1070" s="19">
        <v>0</v>
      </c>
      <c r="H1070" s="19">
        <v>0</v>
      </c>
      <c r="I1070" s="19">
        <v>-36000</v>
      </c>
      <c r="J1070" s="19">
        <v>-36000</v>
      </c>
      <c r="K1070" s="19">
        <v>0</v>
      </c>
      <c r="L1070" t="str">
        <f>VLOOKUP(E1070,PFI!A:B,2,0)</f>
        <v>recherche</v>
      </c>
    </row>
    <row r="1071" spans="1:12" hidden="1">
      <c r="A1071" s="18" t="s">
        <v>192</v>
      </c>
      <c r="B1071" s="18" t="s">
        <v>314</v>
      </c>
      <c r="C1071" s="18" t="s">
        <v>305</v>
      </c>
      <c r="D1071" s="18" t="s">
        <v>18</v>
      </c>
      <c r="E1071" s="18" t="s">
        <v>322</v>
      </c>
      <c r="F1071" s="19">
        <v>0</v>
      </c>
      <c r="G1071" s="19">
        <v>0</v>
      </c>
      <c r="H1071" s="19">
        <v>0</v>
      </c>
      <c r="I1071" s="19">
        <v>-38053</v>
      </c>
      <c r="J1071" s="19">
        <v>-38053</v>
      </c>
      <c r="K1071" s="19">
        <v>0</v>
      </c>
      <c r="L1071" t="str">
        <f>VLOOKUP(E1071,PFI!A:B,2,0)</f>
        <v>recherche</v>
      </c>
    </row>
    <row r="1072" spans="1:12" hidden="1">
      <c r="A1072" s="18" t="s">
        <v>786</v>
      </c>
      <c r="B1072" s="18" t="s">
        <v>314</v>
      </c>
      <c r="C1072" s="18" t="s">
        <v>305</v>
      </c>
      <c r="D1072" s="18" t="s">
        <v>18</v>
      </c>
      <c r="E1072" s="18" t="s">
        <v>787</v>
      </c>
      <c r="F1072" s="19">
        <v>0</v>
      </c>
      <c r="G1072" s="19">
        <v>-33150</v>
      </c>
      <c r="H1072" s="19">
        <v>0</v>
      </c>
      <c r="I1072" s="19">
        <v>-33150</v>
      </c>
      <c r="J1072" s="19">
        <v>-33150</v>
      </c>
      <c r="K1072" s="19">
        <v>0</v>
      </c>
      <c r="L1072" t="str">
        <f>VLOOKUP(E1072,PFI!A:B,2,0)</f>
        <v>recherche</v>
      </c>
    </row>
    <row r="1073" spans="1:12" hidden="1">
      <c r="A1073" s="18" t="s">
        <v>196</v>
      </c>
      <c r="B1073" s="18" t="s">
        <v>314</v>
      </c>
      <c r="C1073" s="18" t="s">
        <v>305</v>
      </c>
      <c r="D1073" s="18" t="s">
        <v>18</v>
      </c>
      <c r="E1073" s="18" t="s">
        <v>758</v>
      </c>
      <c r="F1073" s="19">
        <v>0</v>
      </c>
      <c r="G1073" s="19">
        <v>0</v>
      </c>
      <c r="H1073" s="19">
        <v>0</v>
      </c>
      <c r="I1073" s="19">
        <v>-114379</v>
      </c>
      <c r="J1073" s="19">
        <v>-114379</v>
      </c>
      <c r="K1073" s="19">
        <v>0</v>
      </c>
      <c r="L1073" t="str">
        <f>VLOOKUP(E1073,PFI!A:B,2,0)</f>
        <v>recherche</v>
      </c>
    </row>
    <row r="1074" spans="1:12" hidden="1">
      <c r="A1074" s="18" t="s">
        <v>196</v>
      </c>
      <c r="B1074" s="18" t="s">
        <v>314</v>
      </c>
      <c r="C1074" s="18" t="s">
        <v>305</v>
      </c>
      <c r="D1074" s="18" t="s">
        <v>18</v>
      </c>
      <c r="E1074" s="18" t="s">
        <v>793</v>
      </c>
      <c r="F1074" s="19">
        <v>0</v>
      </c>
      <c r="G1074" s="19">
        <v>0</v>
      </c>
      <c r="H1074" s="19">
        <v>0</v>
      </c>
      <c r="I1074" s="19">
        <v>-4500</v>
      </c>
      <c r="J1074" s="19">
        <v>-4500</v>
      </c>
      <c r="K1074" s="19">
        <v>0</v>
      </c>
      <c r="L1074" t="str">
        <f>VLOOKUP(E1074,PFI!A:B,2,0)</f>
        <v>recherche</v>
      </c>
    </row>
    <row r="1075" spans="1:12" hidden="1">
      <c r="A1075" s="18" t="s">
        <v>205</v>
      </c>
      <c r="B1075" s="18" t="s">
        <v>314</v>
      </c>
      <c r="C1075" s="18" t="s">
        <v>305</v>
      </c>
      <c r="D1075" s="18" t="s">
        <v>18</v>
      </c>
      <c r="E1075" s="18" t="s">
        <v>356</v>
      </c>
      <c r="F1075" s="19">
        <v>0</v>
      </c>
      <c r="G1075" s="19">
        <v>0</v>
      </c>
      <c r="H1075" s="19">
        <v>0</v>
      </c>
      <c r="I1075" s="19">
        <v>-7500</v>
      </c>
      <c r="J1075" s="19">
        <v>-7500</v>
      </c>
      <c r="K1075" s="19">
        <v>0</v>
      </c>
      <c r="L1075" t="str">
        <f>VLOOKUP(E1075,PFI!A:B,2,0)</f>
        <v>recherche</v>
      </c>
    </row>
    <row r="1076" spans="1:12" hidden="1">
      <c r="A1076" s="18" t="s">
        <v>210</v>
      </c>
      <c r="B1076" s="18" t="s">
        <v>314</v>
      </c>
      <c r="C1076" s="18" t="s">
        <v>305</v>
      </c>
      <c r="D1076" s="18" t="s">
        <v>18</v>
      </c>
      <c r="E1076" s="18" t="s">
        <v>354</v>
      </c>
      <c r="F1076" s="19">
        <v>0</v>
      </c>
      <c r="G1076" s="19">
        <v>0</v>
      </c>
      <c r="H1076" s="19">
        <v>0</v>
      </c>
      <c r="I1076" s="19">
        <v>-126132</v>
      </c>
      <c r="J1076" s="19">
        <v>-126132</v>
      </c>
      <c r="K1076" s="19">
        <v>0</v>
      </c>
      <c r="L1076" t="str">
        <f>VLOOKUP(E1076,PFI!A:B,2,0)</f>
        <v>recherche</v>
      </c>
    </row>
    <row r="1077" spans="1:12" hidden="1">
      <c r="A1077" s="18" t="s">
        <v>211</v>
      </c>
      <c r="B1077" s="18" t="s">
        <v>314</v>
      </c>
      <c r="C1077" s="18" t="s">
        <v>305</v>
      </c>
      <c r="D1077" s="18" t="s">
        <v>18</v>
      </c>
      <c r="E1077" s="18" t="s">
        <v>300</v>
      </c>
      <c r="F1077" s="19">
        <v>0</v>
      </c>
      <c r="G1077" s="19">
        <v>0</v>
      </c>
      <c r="H1077" s="19">
        <v>0</v>
      </c>
      <c r="I1077" s="19">
        <v>-36000</v>
      </c>
      <c r="J1077" s="19">
        <v>-36000</v>
      </c>
      <c r="K1077" s="19">
        <v>0</v>
      </c>
      <c r="L1077" t="str">
        <f>VLOOKUP(E1077,PFI!A:B,2,0)</f>
        <v>recherche</v>
      </c>
    </row>
    <row r="1078" spans="1:12" hidden="1">
      <c r="A1078" s="18" t="s">
        <v>212</v>
      </c>
      <c r="B1078" s="18" t="s">
        <v>314</v>
      </c>
      <c r="C1078" s="18" t="s">
        <v>305</v>
      </c>
      <c r="D1078" s="18" t="s">
        <v>18</v>
      </c>
      <c r="E1078" s="18" t="s">
        <v>903</v>
      </c>
      <c r="F1078" s="19">
        <v>0</v>
      </c>
      <c r="G1078" s="19">
        <v>0</v>
      </c>
      <c r="H1078" s="19">
        <v>0</v>
      </c>
      <c r="I1078" s="19">
        <v>-72426.25</v>
      </c>
      <c r="J1078" s="19">
        <v>-72426.25</v>
      </c>
      <c r="K1078" s="19">
        <v>0</v>
      </c>
      <c r="L1078" t="str">
        <f>VLOOKUP(E1078,PFI!A:B,2,0)</f>
        <v>recherche</v>
      </c>
    </row>
    <row r="1079" spans="1:12" hidden="1">
      <c r="A1079" s="18" t="s">
        <v>42</v>
      </c>
      <c r="B1079" s="18" t="s">
        <v>314</v>
      </c>
      <c r="C1079" s="18" t="s">
        <v>305</v>
      </c>
      <c r="D1079" s="18" t="s">
        <v>18</v>
      </c>
      <c r="E1079" s="18" t="s">
        <v>301</v>
      </c>
      <c r="F1079" s="19">
        <v>0</v>
      </c>
      <c r="G1079" s="19">
        <v>0</v>
      </c>
      <c r="H1079" s="19">
        <v>0</v>
      </c>
      <c r="I1079" s="19">
        <v>-36000</v>
      </c>
      <c r="J1079" s="19">
        <v>-36000</v>
      </c>
      <c r="K1079" s="19">
        <v>0</v>
      </c>
      <c r="L1079" t="str">
        <f>VLOOKUP(E1079,PFI!A:B,2,0)</f>
        <v>recherche</v>
      </c>
    </row>
    <row r="1080" spans="1:12" hidden="1">
      <c r="A1080" s="18" t="s">
        <v>42</v>
      </c>
      <c r="B1080" s="18" t="s">
        <v>314</v>
      </c>
      <c r="C1080" s="18" t="s">
        <v>305</v>
      </c>
      <c r="D1080" s="18" t="s">
        <v>18</v>
      </c>
      <c r="E1080" s="18" t="s">
        <v>214</v>
      </c>
      <c r="F1080" s="19">
        <v>0</v>
      </c>
      <c r="G1080" s="19">
        <v>0</v>
      </c>
      <c r="H1080" s="19">
        <v>0</v>
      </c>
      <c r="I1080" s="19">
        <v>-29909.1</v>
      </c>
      <c r="J1080" s="19">
        <v>-29909.1</v>
      </c>
      <c r="K1080" s="19">
        <v>0</v>
      </c>
      <c r="L1080" t="str">
        <f>VLOOKUP(E1080,PFI!A:B,2,0)</f>
        <v>recherche</v>
      </c>
    </row>
    <row r="1081" spans="1:12" hidden="1">
      <c r="A1081" s="18" t="s">
        <v>215</v>
      </c>
      <c r="B1081" s="18" t="s">
        <v>314</v>
      </c>
      <c r="C1081" s="18" t="s">
        <v>305</v>
      </c>
      <c r="D1081" s="18" t="s">
        <v>18</v>
      </c>
      <c r="E1081" s="18" t="s">
        <v>18</v>
      </c>
      <c r="F1081" s="19">
        <v>0</v>
      </c>
      <c r="G1081" s="19">
        <v>0</v>
      </c>
      <c r="H1081" s="19">
        <v>0</v>
      </c>
      <c r="I1081" s="19">
        <v>-350000</v>
      </c>
      <c r="J1081" s="19">
        <v>-350000</v>
      </c>
      <c r="K1081" s="19">
        <v>0</v>
      </c>
      <c r="L1081" t="e">
        <f>VLOOKUP(E1081,PFI!A:B,2,0)</f>
        <v>#N/A</v>
      </c>
    </row>
    <row r="1082" spans="1:12" hidden="1">
      <c r="A1082" s="18" t="s">
        <v>215</v>
      </c>
      <c r="B1082" s="18" t="s">
        <v>314</v>
      </c>
      <c r="C1082" s="18" t="s">
        <v>305</v>
      </c>
      <c r="D1082" s="18" t="s">
        <v>18</v>
      </c>
      <c r="E1082" s="18" t="s">
        <v>216</v>
      </c>
      <c r="F1082" s="19">
        <v>0</v>
      </c>
      <c r="G1082" s="19">
        <v>0</v>
      </c>
      <c r="H1082" s="19">
        <v>0</v>
      </c>
      <c r="I1082" s="19">
        <v>6750</v>
      </c>
      <c r="J1082" s="19">
        <v>6750</v>
      </c>
      <c r="K1082" s="19">
        <v>0</v>
      </c>
      <c r="L1082" t="e">
        <f>VLOOKUP(E1082,PFI!A:B,2,0)</f>
        <v>#N/A</v>
      </c>
    </row>
    <row r="1083" spans="1:12" hidden="1">
      <c r="A1083" s="18" t="s">
        <v>218</v>
      </c>
      <c r="B1083" s="18" t="s">
        <v>314</v>
      </c>
      <c r="C1083" s="18" t="s">
        <v>305</v>
      </c>
      <c r="D1083" s="18" t="s">
        <v>18</v>
      </c>
      <c r="E1083" s="18" t="s">
        <v>766</v>
      </c>
      <c r="F1083" s="19">
        <v>0</v>
      </c>
      <c r="G1083" s="19">
        <v>0</v>
      </c>
      <c r="H1083" s="19">
        <v>0</v>
      </c>
      <c r="I1083" s="19">
        <v>-10000</v>
      </c>
      <c r="J1083" s="19">
        <v>-10000</v>
      </c>
      <c r="K1083" s="19">
        <v>0</v>
      </c>
      <c r="L1083" t="str">
        <f>VLOOKUP(E1083,PFI!A:B,2,0)</f>
        <v>recherche</v>
      </c>
    </row>
    <row r="1084" spans="1:12" hidden="1">
      <c r="A1084" s="18" t="s">
        <v>55</v>
      </c>
      <c r="B1084" s="18" t="s">
        <v>314</v>
      </c>
      <c r="C1084" s="18" t="s">
        <v>305</v>
      </c>
      <c r="D1084" s="18" t="s">
        <v>18</v>
      </c>
      <c r="E1084" s="18" t="s">
        <v>277</v>
      </c>
      <c r="F1084" s="19">
        <v>0</v>
      </c>
      <c r="G1084" s="19">
        <v>0</v>
      </c>
      <c r="H1084" s="19">
        <v>0</v>
      </c>
      <c r="I1084" s="19">
        <v>-20000</v>
      </c>
      <c r="J1084" s="19">
        <v>-20000</v>
      </c>
      <c r="K1084" s="19">
        <v>0</v>
      </c>
      <c r="L1084" t="str">
        <f>VLOOKUP(E1084,PFI!A:B,2,0)</f>
        <v>recherche</v>
      </c>
    </row>
    <row r="1085" spans="1:12" hidden="1">
      <c r="A1085" s="18" t="s">
        <v>1510</v>
      </c>
      <c r="B1085" s="18" t="s">
        <v>314</v>
      </c>
      <c r="C1085" s="18" t="s">
        <v>305</v>
      </c>
      <c r="D1085" s="18" t="s">
        <v>18</v>
      </c>
      <c r="E1085" s="18" t="s">
        <v>18</v>
      </c>
      <c r="F1085" s="19">
        <v>0</v>
      </c>
      <c r="G1085" s="19">
        <v>0</v>
      </c>
      <c r="H1085" s="19">
        <v>0</v>
      </c>
      <c r="I1085" s="19">
        <v>-40500</v>
      </c>
      <c r="J1085" s="19">
        <v>-40500</v>
      </c>
      <c r="K1085" s="19">
        <v>0</v>
      </c>
      <c r="L1085" t="e">
        <f>VLOOKUP(E1085,PFI!A:B,2,0)</f>
        <v>#N/A</v>
      </c>
    </row>
    <row r="1086" spans="1:12" hidden="1">
      <c r="A1086" s="18" t="s">
        <v>996</v>
      </c>
      <c r="B1086" s="18" t="s">
        <v>314</v>
      </c>
      <c r="C1086" s="18" t="s">
        <v>305</v>
      </c>
      <c r="D1086" s="18" t="s">
        <v>18</v>
      </c>
      <c r="E1086" s="18" t="s">
        <v>18</v>
      </c>
      <c r="F1086" s="19">
        <v>0</v>
      </c>
      <c r="G1086" s="19">
        <v>0</v>
      </c>
      <c r="H1086" s="19">
        <v>0</v>
      </c>
      <c r="I1086" s="19">
        <v>-38500</v>
      </c>
      <c r="J1086" s="19">
        <v>-38500</v>
      </c>
      <c r="K1086" s="19">
        <v>0</v>
      </c>
      <c r="L1086" t="e">
        <f>VLOOKUP(E1086,PFI!A:B,2,0)</f>
        <v>#N/A</v>
      </c>
    </row>
    <row r="1087" spans="1:12" hidden="1">
      <c r="A1087" s="18" t="s">
        <v>1564</v>
      </c>
      <c r="B1087" s="18" t="s">
        <v>314</v>
      </c>
      <c r="C1087" s="18" t="s">
        <v>305</v>
      </c>
      <c r="D1087" s="18" t="s">
        <v>18</v>
      </c>
      <c r="E1087" s="18" t="s">
        <v>18</v>
      </c>
      <c r="F1087" s="19">
        <v>0</v>
      </c>
      <c r="G1087" s="19">
        <v>0</v>
      </c>
      <c r="H1087" s="19">
        <v>0</v>
      </c>
      <c r="I1087" s="19">
        <v>-2000</v>
      </c>
      <c r="J1087" s="19">
        <v>-2000</v>
      </c>
      <c r="K1087" s="19">
        <v>0</v>
      </c>
      <c r="L1087" t="e">
        <f>VLOOKUP(E1087,PFI!A:B,2,0)</f>
        <v>#N/A</v>
      </c>
    </row>
    <row r="1088" spans="1:12" hidden="1">
      <c r="A1088" s="18" t="s">
        <v>227</v>
      </c>
      <c r="B1088" s="18" t="s">
        <v>314</v>
      </c>
      <c r="C1088" s="18" t="s">
        <v>305</v>
      </c>
      <c r="D1088" s="18" t="s">
        <v>18</v>
      </c>
      <c r="E1088" s="18" t="s">
        <v>794</v>
      </c>
      <c r="F1088" s="19">
        <v>0</v>
      </c>
      <c r="G1088" s="19">
        <v>0</v>
      </c>
      <c r="H1088" s="19">
        <v>0</v>
      </c>
      <c r="I1088" s="19">
        <v>-24000</v>
      </c>
      <c r="J1088" s="19">
        <v>-24000</v>
      </c>
      <c r="K1088" s="19">
        <v>0</v>
      </c>
      <c r="L1088" t="e">
        <f>VLOOKUP(E1088,PFI!A:B,2,0)</f>
        <v>#N/A</v>
      </c>
    </row>
    <row r="1089" spans="1:12" hidden="1">
      <c r="A1089" s="18" t="s">
        <v>10</v>
      </c>
      <c r="B1089" s="18" t="s">
        <v>314</v>
      </c>
      <c r="C1089" s="18" t="s">
        <v>305</v>
      </c>
      <c r="D1089" s="18" t="s">
        <v>18</v>
      </c>
      <c r="E1089" s="18" t="s">
        <v>1749</v>
      </c>
      <c r="F1089" s="19">
        <v>0</v>
      </c>
      <c r="G1089" s="19">
        <v>0</v>
      </c>
      <c r="H1089" s="19">
        <v>0</v>
      </c>
      <c r="I1089" s="19">
        <v>-69000</v>
      </c>
      <c r="J1089" s="19">
        <v>-69000</v>
      </c>
      <c r="K1089" s="19">
        <v>0</v>
      </c>
      <c r="L1089" t="str">
        <f>VLOOKUP(E1089,PFI!A:B,2,0)</f>
        <v>recherche</v>
      </c>
    </row>
    <row r="1090" spans="1:12" hidden="1">
      <c r="A1090" s="18" t="s">
        <v>229</v>
      </c>
      <c r="B1090" s="18" t="s">
        <v>314</v>
      </c>
      <c r="C1090" s="18" t="s">
        <v>305</v>
      </c>
      <c r="D1090" s="18" t="s">
        <v>18</v>
      </c>
      <c r="E1090" s="18" t="s">
        <v>18</v>
      </c>
      <c r="F1090" s="19">
        <v>0</v>
      </c>
      <c r="G1090" s="19">
        <v>0</v>
      </c>
      <c r="H1090" s="19">
        <v>0</v>
      </c>
      <c r="I1090" s="19">
        <v>-4500</v>
      </c>
      <c r="J1090" s="19">
        <v>-4500</v>
      </c>
      <c r="K1090" s="19">
        <v>0</v>
      </c>
      <c r="L1090" t="e">
        <f>VLOOKUP(E1090,PFI!A:B,2,0)</f>
        <v>#N/A</v>
      </c>
    </row>
    <row r="1091" spans="1:12" hidden="1">
      <c r="A1091" s="18" t="s">
        <v>234</v>
      </c>
      <c r="B1091" s="18" t="s">
        <v>314</v>
      </c>
      <c r="C1091" s="18" t="s">
        <v>305</v>
      </c>
      <c r="D1091" s="18" t="s">
        <v>18</v>
      </c>
      <c r="E1091" s="18" t="s">
        <v>235</v>
      </c>
      <c r="F1091" s="19">
        <v>0</v>
      </c>
      <c r="G1091" s="19">
        <v>0</v>
      </c>
      <c r="H1091" s="19">
        <v>0</v>
      </c>
      <c r="I1091" s="19">
        <v>-115800</v>
      </c>
      <c r="J1091" s="19">
        <v>-115800</v>
      </c>
      <c r="K1091" s="19">
        <v>0</v>
      </c>
      <c r="L1091" t="str">
        <f>VLOOKUP(E1091,PFI!A:B,2,0)</f>
        <v>formation</v>
      </c>
    </row>
    <row r="1092" spans="1:12" hidden="1">
      <c r="A1092" s="18" t="s">
        <v>1007</v>
      </c>
      <c r="B1092" s="18" t="s">
        <v>314</v>
      </c>
      <c r="C1092" s="18" t="s">
        <v>305</v>
      </c>
      <c r="D1092" s="18" t="s">
        <v>18</v>
      </c>
      <c r="E1092" s="18" t="s">
        <v>18</v>
      </c>
      <c r="F1092" s="19">
        <v>0</v>
      </c>
      <c r="G1092" s="19">
        <v>0</v>
      </c>
      <c r="H1092" s="19">
        <v>0</v>
      </c>
      <c r="I1092" s="19">
        <v>-84000</v>
      </c>
      <c r="J1092" s="19">
        <v>-84000</v>
      </c>
      <c r="K1092" s="19">
        <v>0</v>
      </c>
      <c r="L1092" t="e">
        <f>VLOOKUP(E1092,PFI!A:B,2,0)</f>
        <v>#N/A</v>
      </c>
    </row>
    <row r="1093" spans="1:12" hidden="1">
      <c r="A1093" s="18" t="s">
        <v>1751</v>
      </c>
      <c r="B1093" s="18" t="s">
        <v>314</v>
      </c>
      <c r="C1093" s="18" t="s">
        <v>305</v>
      </c>
      <c r="D1093" s="18" t="s">
        <v>18</v>
      </c>
      <c r="E1093" s="18" t="s">
        <v>18</v>
      </c>
      <c r="F1093" s="19">
        <v>0</v>
      </c>
      <c r="G1093" s="19">
        <v>0</v>
      </c>
      <c r="H1093" s="19">
        <v>0</v>
      </c>
      <c r="I1093" s="19">
        <v>-62100</v>
      </c>
      <c r="J1093" s="19">
        <v>-62100</v>
      </c>
      <c r="K1093" s="19">
        <v>0</v>
      </c>
      <c r="L1093" t="e">
        <f>VLOOKUP(E1093,PFI!A:B,2,0)</f>
        <v>#N/A</v>
      </c>
    </row>
    <row r="1094" spans="1:12" hidden="1">
      <c r="A1094" s="18" t="s">
        <v>1013</v>
      </c>
      <c r="B1094" s="18" t="s">
        <v>314</v>
      </c>
      <c r="C1094" s="18" t="s">
        <v>305</v>
      </c>
      <c r="D1094" s="18" t="s">
        <v>18</v>
      </c>
      <c r="E1094" s="18" t="s">
        <v>18</v>
      </c>
      <c r="F1094" s="19">
        <v>0</v>
      </c>
      <c r="G1094" s="19">
        <v>0</v>
      </c>
      <c r="H1094" s="19">
        <v>0</v>
      </c>
      <c r="I1094" s="19">
        <v>-20000</v>
      </c>
      <c r="J1094" s="19">
        <v>-20000</v>
      </c>
      <c r="K1094" s="19">
        <v>0</v>
      </c>
      <c r="L1094" t="e">
        <f>VLOOKUP(E1094,PFI!A:B,2,0)</f>
        <v>#N/A</v>
      </c>
    </row>
    <row r="1095" spans="1:12" hidden="1">
      <c r="A1095" s="18" t="s">
        <v>239</v>
      </c>
      <c r="B1095" s="18" t="s">
        <v>314</v>
      </c>
      <c r="C1095" s="18" t="s">
        <v>305</v>
      </c>
      <c r="D1095" s="18" t="s">
        <v>18</v>
      </c>
      <c r="E1095" s="18" t="s">
        <v>772</v>
      </c>
      <c r="F1095" s="19">
        <v>0</v>
      </c>
      <c r="G1095" s="19">
        <v>0</v>
      </c>
      <c r="H1095" s="19">
        <v>0</v>
      </c>
      <c r="I1095" s="19">
        <v>-75000</v>
      </c>
      <c r="J1095" s="19">
        <v>-75000</v>
      </c>
      <c r="K1095" s="19">
        <v>0</v>
      </c>
      <c r="L1095" t="str">
        <f>VLOOKUP(E1095,PFI!A:B,2,0)</f>
        <v>formation</v>
      </c>
    </row>
    <row r="1096" spans="1:12" hidden="1">
      <c r="A1096" s="18" t="s">
        <v>1249</v>
      </c>
      <c r="B1096" s="18" t="s">
        <v>314</v>
      </c>
      <c r="C1096" s="18" t="s">
        <v>305</v>
      </c>
      <c r="D1096" s="18" t="s">
        <v>18</v>
      </c>
      <c r="E1096" s="18" t="s">
        <v>18</v>
      </c>
      <c r="F1096" s="19">
        <v>0</v>
      </c>
      <c r="G1096" s="19">
        <v>0</v>
      </c>
      <c r="H1096" s="19">
        <v>0</v>
      </c>
      <c r="I1096" s="19">
        <v>-156045</v>
      </c>
      <c r="J1096" s="19">
        <v>-156045</v>
      </c>
      <c r="K1096" s="19">
        <v>0</v>
      </c>
      <c r="L1096" t="e">
        <f>VLOOKUP(E1096,PFI!A:B,2,0)</f>
        <v>#N/A</v>
      </c>
    </row>
    <row r="1097" spans="1:12" hidden="1">
      <c r="A1097" s="18" t="s">
        <v>240</v>
      </c>
      <c r="B1097" s="18" t="s">
        <v>314</v>
      </c>
      <c r="C1097" s="18" t="s">
        <v>305</v>
      </c>
      <c r="D1097" s="18" t="s">
        <v>18</v>
      </c>
      <c r="E1097" s="18" t="s">
        <v>788</v>
      </c>
      <c r="F1097" s="19">
        <v>0</v>
      </c>
      <c r="G1097" s="19">
        <v>0</v>
      </c>
      <c r="H1097" s="19">
        <v>0</v>
      </c>
      <c r="I1097" s="19">
        <v>-24500</v>
      </c>
      <c r="J1097" s="19">
        <v>-24500</v>
      </c>
      <c r="K1097" s="19">
        <v>0</v>
      </c>
      <c r="L1097" t="str">
        <f>VLOOKUP(E1097,PFI!A:B,2,0)</f>
        <v>formation</v>
      </c>
    </row>
    <row r="1098" spans="1:12" hidden="1">
      <c r="A1098" s="18" t="s">
        <v>240</v>
      </c>
      <c r="B1098" s="18" t="s">
        <v>314</v>
      </c>
      <c r="C1098" s="18" t="s">
        <v>305</v>
      </c>
      <c r="D1098" s="18" t="s">
        <v>18</v>
      </c>
      <c r="E1098" s="18" t="s">
        <v>1750</v>
      </c>
      <c r="F1098" s="19">
        <v>0</v>
      </c>
      <c r="G1098" s="19">
        <v>0</v>
      </c>
      <c r="H1098" s="19">
        <v>0</v>
      </c>
      <c r="I1098" s="19">
        <v>-100000</v>
      </c>
      <c r="J1098" s="19">
        <v>-100000</v>
      </c>
      <c r="K1098" s="19">
        <v>0</v>
      </c>
      <c r="L1098" t="str">
        <f>VLOOKUP(E1098,PFI!A:B,2,0)</f>
        <v>formation</v>
      </c>
    </row>
    <row r="1099" spans="1:12" hidden="1">
      <c r="A1099" s="18" t="s">
        <v>1045</v>
      </c>
      <c r="B1099" s="18" t="s">
        <v>314</v>
      </c>
      <c r="C1099" s="18" t="s">
        <v>305</v>
      </c>
      <c r="D1099" s="18" t="s">
        <v>18</v>
      </c>
      <c r="E1099" s="18" t="s">
        <v>18</v>
      </c>
      <c r="F1099" s="19">
        <v>0</v>
      </c>
      <c r="G1099" s="19">
        <v>0</v>
      </c>
      <c r="H1099" s="19">
        <v>0</v>
      </c>
      <c r="I1099" s="19">
        <v>-30000</v>
      </c>
      <c r="J1099" s="19">
        <v>-30000</v>
      </c>
      <c r="K1099" s="19">
        <v>0</v>
      </c>
      <c r="L1099" t="e">
        <f>VLOOKUP(E1099,PFI!A:B,2,0)</f>
        <v>#N/A</v>
      </c>
    </row>
    <row r="1100" spans="1:12" hidden="1">
      <c r="A1100" s="18" t="s">
        <v>1023</v>
      </c>
      <c r="B1100" s="18" t="s">
        <v>314</v>
      </c>
      <c r="C1100" s="18" t="s">
        <v>305</v>
      </c>
      <c r="D1100" s="18" t="s">
        <v>18</v>
      </c>
      <c r="E1100" s="18" t="s">
        <v>18</v>
      </c>
      <c r="F1100" s="19">
        <v>0</v>
      </c>
      <c r="G1100" s="19">
        <v>0</v>
      </c>
      <c r="H1100" s="19">
        <v>0</v>
      </c>
      <c r="I1100" s="19">
        <v>-35000</v>
      </c>
      <c r="J1100" s="19">
        <v>-35000</v>
      </c>
      <c r="K1100" s="19">
        <v>0</v>
      </c>
      <c r="L1100" t="e">
        <f>VLOOKUP(E1100,PFI!A:B,2,0)</f>
        <v>#N/A</v>
      </c>
    </row>
    <row r="1101" spans="1:12" hidden="1">
      <c r="A1101" s="18" t="s">
        <v>1469</v>
      </c>
      <c r="B1101" s="18" t="s">
        <v>314</v>
      </c>
      <c r="C1101" s="18" t="s">
        <v>305</v>
      </c>
      <c r="D1101" s="18" t="s">
        <v>18</v>
      </c>
      <c r="E1101" s="18" t="s">
        <v>18</v>
      </c>
      <c r="F1101" s="19">
        <v>0</v>
      </c>
      <c r="G1101" s="19">
        <v>0</v>
      </c>
      <c r="H1101" s="19">
        <v>0</v>
      </c>
      <c r="I1101" s="19">
        <v>-178400</v>
      </c>
      <c r="J1101" s="19">
        <v>-178400</v>
      </c>
      <c r="K1101" s="19">
        <v>0</v>
      </c>
      <c r="L1101" t="e">
        <f>VLOOKUP(E1101,PFI!A:B,2,0)</f>
        <v>#N/A</v>
      </c>
    </row>
    <row r="1102" spans="1:12" hidden="1">
      <c r="A1102" s="18" t="s">
        <v>1669</v>
      </c>
      <c r="B1102" s="18" t="s">
        <v>314</v>
      </c>
      <c r="C1102" s="18" t="s">
        <v>305</v>
      </c>
      <c r="D1102" s="18" t="s">
        <v>18</v>
      </c>
      <c r="E1102" s="18" t="s">
        <v>18</v>
      </c>
      <c r="F1102" s="19">
        <v>0</v>
      </c>
      <c r="G1102" s="19">
        <v>0</v>
      </c>
      <c r="H1102" s="19">
        <v>0</v>
      </c>
      <c r="I1102" s="19">
        <v>-7450</v>
      </c>
      <c r="J1102" s="19">
        <v>-7450</v>
      </c>
      <c r="K1102" s="19">
        <v>0</v>
      </c>
      <c r="L1102" t="e">
        <f>VLOOKUP(E1102,PFI!A:B,2,0)</f>
        <v>#N/A</v>
      </c>
    </row>
    <row r="1103" spans="1:12" hidden="1">
      <c r="A1103" s="18" t="s">
        <v>1668</v>
      </c>
      <c r="B1103" s="18" t="s">
        <v>314</v>
      </c>
      <c r="C1103" s="18" t="s">
        <v>305</v>
      </c>
      <c r="D1103" s="18" t="s">
        <v>18</v>
      </c>
      <c r="E1103" s="18" t="s">
        <v>18</v>
      </c>
      <c r="F1103" s="19">
        <v>0</v>
      </c>
      <c r="G1103" s="19">
        <v>0</v>
      </c>
      <c r="H1103" s="19">
        <v>0</v>
      </c>
      <c r="I1103" s="19">
        <v>-6000</v>
      </c>
      <c r="J1103" s="19">
        <v>-6000</v>
      </c>
      <c r="K1103" s="19">
        <v>0</v>
      </c>
      <c r="L1103" t="e">
        <f>VLOOKUP(E1103,PFI!A:B,2,0)</f>
        <v>#N/A</v>
      </c>
    </row>
    <row r="1104" spans="1:12" hidden="1">
      <c r="A1104" s="18" t="s">
        <v>247</v>
      </c>
      <c r="B1104" s="18" t="s">
        <v>314</v>
      </c>
      <c r="C1104" s="18" t="s">
        <v>305</v>
      </c>
      <c r="D1104" s="18" t="s">
        <v>18</v>
      </c>
      <c r="E1104" s="18" t="s">
        <v>795</v>
      </c>
      <c r="F1104" s="19">
        <v>0</v>
      </c>
      <c r="G1104" s="19">
        <v>0</v>
      </c>
      <c r="H1104" s="19">
        <v>0</v>
      </c>
      <c r="I1104" s="19">
        <v>-31947.599999999999</v>
      </c>
      <c r="J1104" s="19">
        <v>-31947.599999999999</v>
      </c>
      <c r="K1104" s="19">
        <v>0</v>
      </c>
      <c r="L1104" t="e">
        <f>VLOOKUP(E1104,PFI!A:B,2,0)</f>
        <v>#N/A</v>
      </c>
    </row>
    <row r="1105" spans="1:12" hidden="1">
      <c r="A1105" s="18" t="s">
        <v>247</v>
      </c>
      <c r="B1105" s="18" t="s">
        <v>314</v>
      </c>
      <c r="C1105" s="18" t="s">
        <v>305</v>
      </c>
      <c r="D1105" s="18" t="s">
        <v>18</v>
      </c>
      <c r="E1105" s="18" t="s">
        <v>291</v>
      </c>
      <c r="F1105" s="19">
        <v>0</v>
      </c>
      <c r="G1105" s="19">
        <v>0</v>
      </c>
      <c r="H1105" s="19">
        <v>0</v>
      </c>
      <c r="I1105" s="19">
        <v>-36499.629999999997</v>
      </c>
      <c r="J1105" s="19">
        <v>-36499.629999999997</v>
      </c>
      <c r="K1105" s="19">
        <v>0</v>
      </c>
      <c r="L1105" t="str">
        <f>VLOOKUP(E1105,PFI!A:B,2,0)</f>
        <v>recherche</v>
      </c>
    </row>
    <row r="1106" spans="1:12" hidden="1">
      <c r="A1106" s="18" t="s">
        <v>247</v>
      </c>
      <c r="B1106" s="18" t="s">
        <v>314</v>
      </c>
      <c r="C1106" s="18" t="s">
        <v>305</v>
      </c>
      <c r="D1106" s="18" t="s">
        <v>18</v>
      </c>
      <c r="E1106" s="18" t="s">
        <v>292</v>
      </c>
      <c r="F1106" s="19">
        <v>0</v>
      </c>
      <c r="G1106" s="19">
        <v>0</v>
      </c>
      <c r="H1106" s="19">
        <v>0</v>
      </c>
      <c r="I1106" s="19">
        <v>-381995</v>
      </c>
      <c r="J1106" s="19">
        <v>-381995</v>
      </c>
      <c r="K1106" s="19">
        <v>0</v>
      </c>
      <c r="L1106" t="str">
        <f>VLOOKUP(E1106,PFI!A:B,2,0)</f>
        <v>recherche</v>
      </c>
    </row>
    <row r="1107" spans="1:12" hidden="1">
      <c r="A1107" s="18" t="s">
        <v>98</v>
      </c>
      <c r="B1107" s="18" t="s">
        <v>314</v>
      </c>
      <c r="C1107" s="18" t="s">
        <v>305</v>
      </c>
      <c r="D1107" s="18" t="s">
        <v>18</v>
      </c>
      <c r="E1107" s="18" t="s">
        <v>249</v>
      </c>
      <c r="F1107" s="19">
        <v>0</v>
      </c>
      <c r="G1107" s="19">
        <v>0</v>
      </c>
      <c r="H1107" s="19">
        <v>0</v>
      </c>
      <c r="I1107" s="19">
        <v>-6000</v>
      </c>
      <c r="J1107" s="19">
        <v>-6000</v>
      </c>
      <c r="K1107" s="19">
        <v>0</v>
      </c>
      <c r="L1107" t="str">
        <f>VLOOKUP(E1107,PFI!A:B,2,0)</f>
        <v>formation</v>
      </c>
    </row>
    <row r="1108" spans="1:12" hidden="1">
      <c r="A1108" s="18" t="s">
        <v>1032</v>
      </c>
      <c r="B1108" s="18" t="s">
        <v>314</v>
      </c>
      <c r="C1108" s="18" t="s">
        <v>305</v>
      </c>
      <c r="D1108" s="18" t="s">
        <v>18</v>
      </c>
      <c r="E1108" s="18" t="s">
        <v>18</v>
      </c>
      <c r="F1108" s="19">
        <v>0</v>
      </c>
      <c r="G1108" s="19">
        <v>0</v>
      </c>
      <c r="H1108" s="19">
        <v>0</v>
      </c>
      <c r="I1108" s="19">
        <v>-10000</v>
      </c>
      <c r="J1108" s="19">
        <v>-10000</v>
      </c>
      <c r="K1108" s="19">
        <v>0</v>
      </c>
      <c r="L1108" t="e">
        <f>VLOOKUP(E1108,PFI!A:B,2,0)</f>
        <v>#N/A</v>
      </c>
    </row>
    <row r="1109" spans="1:12" hidden="1">
      <c r="A1109" s="18" t="s">
        <v>251</v>
      </c>
      <c r="B1109" s="18" t="s">
        <v>314</v>
      </c>
      <c r="C1109" s="18" t="s">
        <v>305</v>
      </c>
      <c r="D1109" s="18" t="s">
        <v>18</v>
      </c>
      <c r="E1109" s="18" t="s">
        <v>18</v>
      </c>
      <c r="F1109" s="19">
        <v>0</v>
      </c>
      <c r="G1109" s="19">
        <v>0</v>
      </c>
      <c r="H1109" s="19">
        <v>0</v>
      </c>
      <c r="I1109" s="19">
        <v>-31000</v>
      </c>
      <c r="J1109" s="19">
        <v>-31000</v>
      </c>
      <c r="K1109" s="19">
        <v>0</v>
      </c>
      <c r="L1109" t="e">
        <f>VLOOKUP(E1109,PFI!A:B,2,0)</f>
        <v>#N/A</v>
      </c>
    </row>
    <row r="1110" spans="1:12" hidden="1">
      <c r="A1110" s="18" t="s">
        <v>1036</v>
      </c>
      <c r="B1110" s="18" t="s">
        <v>314</v>
      </c>
      <c r="C1110" s="18" t="s">
        <v>305</v>
      </c>
      <c r="D1110" s="18" t="s">
        <v>18</v>
      </c>
      <c r="E1110" s="18" t="s">
        <v>18</v>
      </c>
      <c r="F1110" s="19">
        <v>0</v>
      </c>
      <c r="G1110" s="19">
        <v>0</v>
      </c>
      <c r="H1110" s="19">
        <v>0</v>
      </c>
      <c r="I1110" s="19">
        <v>-35000</v>
      </c>
      <c r="J1110" s="19">
        <v>-35000</v>
      </c>
      <c r="K1110" s="19">
        <v>0</v>
      </c>
      <c r="L1110" t="e">
        <f>VLOOKUP(E1110,PFI!A:B,2,0)</f>
        <v>#N/A</v>
      </c>
    </row>
    <row r="1111" spans="1:12" hidden="1">
      <c r="A1111" s="18" t="s">
        <v>258</v>
      </c>
      <c r="B1111" s="18" t="s">
        <v>314</v>
      </c>
      <c r="C1111" s="18" t="s">
        <v>305</v>
      </c>
      <c r="D1111" s="18" t="s">
        <v>18</v>
      </c>
      <c r="E1111" s="18" t="s">
        <v>259</v>
      </c>
      <c r="F1111" s="19">
        <v>0</v>
      </c>
      <c r="G1111" s="19">
        <v>0</v>
      </c>
      <c r="H1111" s="19">
        <v>0</v>
      </c>
      <c r="I1111" s="19">
        <v>-361823</v>
      </c>
      <c r="J1111" s="19">
        <v>-361823</v>
      </c>
      <c r="K1111" s="19">
        <v>0</v>
      </c>
      <c r="L1111" t="str">
        <f>VLOOKUP(E1111,PFI!A:B,2,0)</f>
        <v>formation</v>
      </c>
    </row>
    <row r="1112" spans="1:12" hidden="1">
      <c r="A1112" s="18" t="s">
        <v>923</v>
      </c>
      <c r="B1112" s="18" t="s">
        <v>314</v>
      </c>
      <c r="C1112" s="18" t="s">
        <v>305</v>
      </c>
      <c r="D1112" s="18" t="s">
        <v>18</v>
      </c>
      <c r="E1112" s="18" t="s">
        <v>1730</v>
      </c>
      <c r="F1112" s="19">
        <v>0</v>
      </c>
      <c r="G1112" s="19">
        <v>0</v>
      </c>
      <c r="H1112" s="19">
        <v>0</v>
      </c>
      <c r="I1112" s="19">
        <v>-2638577</v>
      </c>
      <c r="J1112" s="19">
        <v>-2638577</v>
      </c>
      <c r="K1112" s="19">
        <v>0</v>
      </c>
      <c r="L1112" t="e">
        <f>VLOOKUP(E1112,PFI!A:B,2,0)</f>
        <v>#N/A</v>
      </c>
    </row>
    <row r="1113" spans="1:12" hidden="1">
      <c r="A1113" s="18" t="s">
        <v>196</v>
      </c>
      <c r="B1113" s="18" t="s">
        <v>323</v>
      </c>
      <c r="C1113" s="18" t="s">
        <v>108</v>
      </c>
      <c r="D1113" s="18" t="s">
        <v>18</v>
      </c>
      <c r="E1113" s="18" t="s">
        <v>328</v>
      </c>
      <c r="F1113" s="19">
        <v>0</v>
      </c>
      <c r="G1113" s="19">
        <v>0</v>
      </c>
      <c r="H1113" s="19">
        <v>0</v>
      </c>
      <c r="I1113" s="19">
        <v>-9562.5</v>
      </c>
      <c r="J1113" s="19">
        <v>-9562.5</v>
      </c>
      <c r="K1113" s="19">
        <v>0</v>
      </c>
      <c r="L1113" t="str">
        <f>VLOOKUP(E1113,PFI!A:B,2,0)</f>
        <v>recherche</v>
      </c>
    </row>
    <row r="1114" spans="1:12" hidden="1">
      <c r="A1114" s="18" t="s">
        <v>1142</v>
      </c>
      <c r="B1114" s="18" t="s">
        <v>323</v>
      </c>
      <c r="C1114" s="18" t="s">
        <v>108</v>
      </c>
      <c r="D1114" s="18" t="s">
        <v>18</v>
      </c>
      <c r="E1114" s="18" t="s">
        <v>18</v>
      </c>
      <c r="F1114" s="19">
        <v>0</v>
      </c>
      <c r="G1114" s="19">
        <v>0</v>
      </c>
      <c r="H1114" s="19">
        <v>0</v>
      </c>
      <c r="I1114" s="19">
        <v>-6000</v>
      </c>
      <c r="J1114" s="19">
        <v>-6000</v>
      </c>
      <c r="K1114" s="19">
        <v>0</v>
      </c>
      <c r="L1114" t="e">
        <f>VLOOKUP(E1114,PFI!A:B,2,0)</f>
        <v>#N/A</v>
      </c>
    </row>
    <row r="1115" spans="1:12" hidden="1">
      <c r="A1115" s="18" t="s">
        <v>1600</v>
      </c>
      <c r="B1115" s="18" t="s">
        <v>323</v>
      </c>
      <c r="C1115" s="18" t="s">
        <v>108</v>
      </c>
      <c r="D1115" s="18" t="s">
        <v>18</v>
      </c>
      <c r="E1115" s="18" t="s">
        <v>18</v>
      </c>
      <c r="F1115" s="19">
        <v>0</v>
      </c>
      <c r="G1115" s="19">
        <v>0</v>
      </c>
      <c r="H1115" s="19">
        <v>0</v>
      </c>
      <c r="I1115" s="19">
        <v>-3000</v>
      </c>
      <c r="J1115" s="19">
        <v>-3000</v>
      </c>
      <c r="K1115" s="19">
        <v>0</v>
      </c>
      <c r="L1115" t="e">
        <f>VLOOKUP(E1115,PFI!A:B,2,0)</f>
        <v>#N/A</v>
      </c>
    </row>
    <row r="1116" spans="1:12" hidden="1">
      <c r="A1116" s="18" t="s">
        <v>1427</v>
      </c>
      <c r="B1116" s="18" t="s">
        <v>323</v>
      </c>
      <c r="C1116" s="18" t="s">
        <v>108</v>
      </c>
      <c r="D1116" s="18" t="s">
        <v>18</v>
      </c>
      <c r="E1116" s="18" t="s">
        <v>18</v>
      </c>
      <c r="F1116" s="19">
        <v>0</v>
      </c>
      <c r="G1116" s="19">
        <v>0</v>
      </c>
      <c r="H1116" s="19">
        <v>0</v>
      </c>
      <c r="I1116" s="19">
        <v>-26733</v>
      </c>
      <c r="J1116" s="19">
        <v>-26733</v>
      </c>
      <c r="K1116" s="19">
        <v>0</v>
      </c>
      <c r="L1116" t="e">
        <f>VLOOKUP(E1116,PFI!A:B,2,0)</f>
        <v>#N/A</v>
      </c>
    </row>
    <row r="1117" spans="1:12" hidden="1">
      <c r="A1117" s="18" t="s">
        <v>1751</v>
      </c>
      <c r="B1117" s="18" t="s">
        <v>323</v>
      </c>
      <c r="C1117" s="18" t="s">
        <v>108</v>
      </c>
      <c r="D1117" s="18" t="s">
        <v>18</v>
      </c>
      <c r="E1117" s="18" t="s">
        <v>18</v>
      </c>
      <c r="F1117" s="19">
        <v>0</v>
      </c>
      <c r="G1117" s="19">
        <v>0</v>
      </c>
      <c r="H1117" s="19">
        <v>0</v>
      </c>
      <c r="I1117" s="19">
        <v>-609800</v>
      </c>
      <c r="J1117" s="19">
        <v>-609800</v>
      </c>
      <c r="K1117" s="19">
        <v>0</v>
      </c>
      <c r="L1117" t="e">
        <f>VLOOKUP(E1117,PFI!A:B,2,0)</f>
        <v>#N/A</v>
      </c>
    </row>
    <row r="1118" spans="1:12" hidden="1">
      <c r="A1118" s="18" t="s">
        <v>1658</v>
      </c>
      <c r="B1118" s="18" t="s">
        <v>323</v>
      </c>
      <c r="C1118" s="18" t="s">
        <v>108</v>
      </c>
      <c r="D1118" s="18" t="s">
        <v>18</v>
      </c>
      <c r="E1118" s="18" t="s">
        <v>18</v>
      </c>
      <c r="F1118" s="19">
        <v>0</v>
      </c>
      <c r="G1118" s="19">
        <v>0</v>
      </c>
      <c r="H1118" s="19">
        <v>0</v>
      </c>
      <c r="I1118" s="19">
        <v>-100000</v>
      </c>
      <c r="J1118" s="19">
        <v>-100000</v>
      </c>
      <c r="K1118" s="19">
        <v>0</v>
      </c>
      <c r="L1118" t="e">
        <f>VLOOKUP(E1118,PFI!A:B,2,0)</f>
        <v>#N/A</v>
      </c>
    </row>
    <row r="1119" spans="1:12" hidden="1">
      <c r="A1119" s="18" t="s">
        <v>923</v>
      </c>
      <c r="B1119" s="18" t="s">
        <v>323</v>
      </c>
      <c r="C1119" s="18" t="s">
        <v>108</v>
      </c>
      <c r="D1119" s="18" t="s">
        <v>18</v>
      </c>
      <c r="E1119" s="18" t="s">
        <v>18</v>
      </c>
      <c r="F1119" s="19">
        <v>0</v>
      </c>
      <c r="G1119" s="19">
        <v>0</v>
      </c>
      <c r="H1119" s="19">
        <v>0</v>
      </c>
      <c r="I1119" s="19">
        <v>-4371000</v>
      </c>
      <c r="J1119" s="19">
        <v>-4371000</v>
      </c>
      <c r="K1119" s="19">
        <v>0</v>
      </c>
      <c r="L1119" t="e">
        <f>VLOOKUP(E1119,PFI!A:B,2,0)</f>
        <v>#N/A</v>
      </c>
    </row>
    <row r="1120" spans="1:12" hidden="1">
      <c r="A1120" s="18" t="s">
        <v>44</v>
      </c>
      <c r="B1120" s="18" t="s">
        <v>323</v>
      </c>
      <c r="C1120" s="18" t="s">
        <v>813</v>
      </c>
      <c r="D1120" s="18" t="s">
        <v>18</v>
      </c>
      <c r="E1120" s="18" t="s">
        <v>18</v>
      </c>
      <c r="F1120" s="19">
        <v>0</v>
      </c>
      <c r="G1120" s="19">
        <v>0</v>
      </c>
      <c r="H1120" s="19">
        <v>0</v>
      </c>
      <c r="I1120" s="19">
        <v>-846885</v>
      </c>
      <c r="J1120" s="19">
        <v>-846885</v>
      </c>
      <c r="K1120" s="19">
        <v>0</v>
      </c>
      <c r="L1120" t="e">
        <f>VLOOKUP(E1120,PFI!A:B,2,0)</f>
        <v>#N/A</v>
      </c>
    </row>
    <row r="1121" spans="1:12" hidden="1">
      <c r="A1121" s="18" t="s">
        <v>1532</v>
      </c>
      <c r="B1121" s="18" t="s">
        <v>323</v>
      </c>
      <c r="C1121" s="18" t="s">
        <v>813</v>
      </c>
      <c r="D1121" s="18" t="s">
        <v>18</v>
      </c>
      <c r="E1121" s="18" t="s">
        <v>18</v>
      </c>
      <c r="F1121" s="19">
        <v>0</v>
      </c>
      <c r="G1121" s="19">
        <v>0</v>
      </c>
      <c r="H1121" s="19">
        <v>0</v>
      </c>
      <c r="I1121" s="19">
        <v>-110420</v>
      </c>
      <c r="J1121" s="19">
        <v>-110420</v>
      </c>
      <c r="K1121" s="19">
        <v>0</v>
      </c>
      <c r="L1121" t="e">
        <f>VLOOKUP(E1121,PFI!A:B,2,0)</f>
        <v>#N/A</v>
      </c>
    </row>
    <row r="1122" spans="1:12" hidden="1">
      <c r="A1122" s="18" t="s">
        <v>1539</v>
      </c>
      <c r="B1122" s="18" t="s">
        <v>323</v>
      </c>
      <c r="C1122" s="18" t="s">
        <v>813</v>
      </c>
      <c r="D1122" s="18" t="s">
        <v>18</v>
      </c>
      <c r="E1122" s="18" t="s">
        <v>18</v>
      </c>
      <c r="F1122" s="19">
        <v>0</v>
      </c>
      <c r="G1122" s="19">
        <v>0</v>
      </c>
      <c r="H1122" s="19">
        <v>0</v>
      </c>
      <c r="I1122" s="19">
        <v>-52510</v>
      </c>
      <c r="J1122" s="19">
        <v>-52510</v>
      </c>
      <c r="K1122" s="19">
        <v>0</v>
      </c>
      <c r="L1122" t="e">
        <f>VLOOKUP(E1122,PFI!A:B,2,0)</f>
        <v>#N/A</v>
      </c>
    </row>
    <row r="1123" spans="1:12" hidden="1">
      <c r="A1123" s="18" t="s">
        <v>1540</v>
      </c>
      <c r="B1123" s="18" t="s">
        <v>323</v>
      </c>
      <c r="C1123" s="18" t="s">
        <v>813</v>
      </c>
      <c r="D1123" s="18" t="s">
        <v>18</v>
      </c>
      <c r="E1123" s="18" t="s">
        <v>18</v>
      </c>
      <c r="F1123" s="19">
        <v>0</v>
      </c>
      <c r="G1123" s="19">
        <v>0</v>
      </c>
      <c r="H1123" s="19">
        <v>0</v>
      </c>
      <c r="I1123" s="19">
        <v>-160000</v>
      </c>
      <c r="J1123" s="19">
        <v>-160000</v>
      </c>
      <c r="K1123" s="19">
        <v>0</v>
      </c>
      <c r="L1123" t="e">
        <f>VLOOKUP(E1123,PFI!A:B,2,0)</f>
        <v>#N/A</v>
      </c>
    </row>
    <row r="1124" spans="1:12" hidden="1">
      <c r="A1124" s="18" t="s">
        <v>1547</v>
      </c>
      <c r="B1124" s="18" t="s">
        <v>323</v>
      </c>
      <c r="C1124" s="18" t="s">
        <v>813</v>
      </c>
      <c r="D1124" s="18" t="s">
        <v>18</v>
      </c>
      <c r="E1124" s="18" t="s">
        <v>18</v>
      </c>
      <c r="F1124" s="19">
        <v>0</v>
      </c>
      <c r="G1124" s="19">
        <v>0</v>
      </c>
      <c r="H1124" s="19">
        <v>0</v>
      </c>
      <c r="I1124" s="19">
        <v>-13650</v>
      </c>
      <c r="J1124" s="19">
        <v>-13650</v>
      </c>
      <c r="K1124" s="19">
        <v>0</v>
      </c>
      <c r="L1124" t="e">
        <f>VLOOKUP(E1124,PFI!A:B,2,0)</f>
        <v>#N/A</v>
      </c>
    </row>
    <row r="1125" spans="1:12" hidden="1">
      <c r="A1125" s="18" t="s">
        <v>1555</v>
      </c>
      <c r="B1125" s="18" t="s">
        <v>323</v>
      </c>
      <c r="C1125" s="18" t="s">
        <v>813</v>
      </c>
      <c r="D1125" s="18" t="s">
        <v>18</v>
      </c>
      <c r="E1125" s="18" t="s">
        <v>18</v>
      </c>
      <c r="F1125" s="19">
        <v>0</v>
      </c>
      <c r="G1125" s="19">
        <v>0</v>
      </c>
      <c r="H1125" s="19">
        <v>0</v>
      </c>
      <c r="I1125" s="19">
        <v>-2700</v>
      </c>
      <c r="J1125" s="19">
        <v>-2700</v>
      </c>
      <c r="K1125" s="19">
        <v>0</v>
      </c>
      <c r="L1125" t="e">
        <f>VLOOKUP(E1125,PFI!A:B,2,0)</f>
        <v>#N/A</v>
      </c>
    </row>
    <row r="1126" spans="1:12" hidden="1">
      <c r="A1126" s="18" t="s">
        <v>1566</v>
      </c>
      <c r="B1126" s="18" t="s">
        <v>323</v>
      </c>
      <c r="C1126" s="18" t="s">
        <v>813</v>
      </c>
      <c r="D1126" s="18" t="s">
        <v>18</v>
      </c>
      <c r="E1126" s="18" t="s">
        <v>18</v>
      </c>
      <c r="F1126" s="19">
        <v>0</v>
      </c>
      <c r="G1126" s="19">
        <v>0</v>
      </c>
      <c r="H1126" s="19">
        <v>0</v>
      </c>
      <c r="I1126" s="19">
        <v>-36000</v>
      </c>
      <c r="J1126" s="19">
        <v>-36000</v>
      </c>
      <c r="K1126" s="19">
        <v>0</v>
      </c>
      <c r="L1126" t="e">
        <f>VLOOKUP(E1126,PFI!A:B,2,0)</f>
        <v>#N/A</v>
      </c>
    </row>
    <row r="1127" spans="1:12" hidden="1">
      <c r="A1127" s="18" t="s">
        <v>1565</v>
      </c>
      <c r="B1127" s="18" t="s">
        <v>323</v>
      </c>
      <c r="C1127" s="18" t="s">
        <v>813</v>
      </c>
      <c r="D1127" s="18" t="s">
        <v>18</v>
      </c>
      <c r="E1127" s="18" t="s">
        <v>18</v>
      </c>
      <c r="F1127" s="19">
        <v>0</v>
      </c>
      <c r="G1127" s="19">
        <v>0</v>
      </c>
      <c r="H1127" s="19">
        <v>0</v>
      </c>
      <c r="I1127" s="19">
        <v>-33000</v>
      </c>
      <c r="J1127" s="19">
        <v>-33000</v>
      </c>
      <c r="K1127" s="19">
        <v>0</v>
      </c>
      <c r="L1127" t="e">
        <f>VLOOKUP(E1127,PFI!A:B,2,0)</f>
        <v>#N/A</v>
      </c>
    </row>
    <row r="1128" spans="1:12" hidden="1">
      <c r="A1128" s="18" t="s">
        <v>1571</v>
      </c>
      <c r="B1128" s="18" t="s">
        <v>323</v>
      </c>
      <c r="C1128" s="18" t="s">
        <v>813</v>
      </c>
      <c r="D1128" s="18" t="s">
        <v>18</v>
      </c>
      <c r="E1128" s="18" t="s">
        <v>18</v>
      </c>
      <c r="F1128" s="19">
        <v>0</v>
      </c>
      <c r="G1128" s="19">
        <v>0</v>
      </c>
      <c r="H1128" s="19">
        <v>0</v>
      </c>
      <c r="I1128" s="19">
        <v>-161963</v>
      </c>
      <c r="J1128" s="19">
        <v>-161963</v>
      </c>
      <c r="K1128" s="19">
        <v>0</v>
      </c>
      <c r="L1128" t="e">
        <f>VLOOKUP(E1128,PFI!A:B,2,0)</f>
        <v>#N/A</v>
      </c>
    </row>
    <row r="1129" spans="1:12" hidden="1">
      <c r="A1129" s="18" t="s">
        <v>1572</v>
      </c>
      <c r="B1129" s="18" t="s">
        <v>323</v>
      </c>
      <c r="C1129" s="18" t="s">
        <v>813</v>
      </c>
      <c r="D1129" s="18" t="s">
        <v>18</v>
      </c>
      <c r="E1129" s="18" t="s">
        <v>18</v>
      </c>
      <c r="F1129" s="19">
        <v>0</v>
      </c>
      <c r="G1129" s="19">
        <v>0</v>
      </c>
      <c r="H1129" s="19">
        <v>0</v>
      </c>
      <c r="I1129" s="19">
        <v>-30000</v>
      </c>
      <c r="J1129" s="19">
        <v>-30000</v>
      </c>
      <c r="K1129" s="19">
        <v>0</v>
      </c>
      <c r="L1129" t="e">
        <f>VLOOKUP(E1129,PFI!A:B,2,0)</f>
        <v>#N/A</v>
      </c>
    </row>
    <row r="1130" spans="1:12" hidden="1">
      <c r="A1130" s="18" t="s">
        <v>230</v>
      </c>
      <c r="B1130" s="18" t="s">
        <v>323</v>
      </c>
      <c r="C1130" s="18" t="s">
        <v>813</v>
      </c>
      <c r="D1130" s="18" t="s">
        <v>18</v>
      </c>
      <c r="E1130" s="18" t="s">
        <v>18</v>
      </c>
      <c r="F1130" s="19">
        <v>0</v>
      </c>
      <c r="G1130" s="19">
        <v>0</v>
      </c>
      <c r="H1130" s="19">
        <v>0</v>
      </c>
      <c r="I1130" s="19">
        <v>-4399</v>
      </c>
      <c r="J1130" s="19">
        <v>-4399</v>
      </c>
      <c r="K1130" s="19">
        <v>0</v>
      </c>
      <c r="L1130" t="e">
        <f>VLOOKUP(E1130,PFI!A:B,2,0)</f>
        <v>#N/A</v>
      </c>
    </row>
    <row r="1131" spans="1:12" hidden="1">
      <c r="A1131" s="18" t="s">
        <v>1600</v>
      </c>
      <c r="B1131" s="18" t="s">
        <v>323</v>
      </c>
      <c r="C1131" s="18" t="s">
        <v>813</v>
      </c>
      <c r="D1131" s="18" t="s">
        <v>18</v>
      </c>
      <c r="E1131" s="18" t="s">
        <v>18</v>
      </c>
      <c r="F1131" s="19">
        <v>0</v>
      </c>
      <c r="G1131" s="19">
        <v>0</v>
      </c>
      <c r="H1131" s="19">
        <v>0</v>
      </c>
      <c r="I1131" s="19">
        <v>-102000</v>
      </c>
      <c r="J1131" s="19">
        <v>-102000</v>
      </c>
      <c r="K1131" s="19">
        <v>0</v>
      </c>
      <c r="L1131" t="e">
        <f>VLOOKUP(E1131,PFI!A:B,2,0)</f>
        <v>#N/A</v>
      </c>
    </row>
    <row r="1132" spans="1:12" hidden="1">
      <c r="A1132" s="18" t="s">
        <v>1604</v>
      </c>
      <c r="B1132" s="18" t="s">
        <v>323</v>
      </c>
      <c r="C1132" s="18" t="s">
        <v>813</v>
      </c>
      <c r="D1132" s="18" t="s">
        <v>18</v>
      </c>
      <c r="E1132" s="18" t="s">
        <v>18</v>
      </c>
      <c r="F1132" s="19">
        <v>0</v>
      </c>
      <c r="G1132" s="19">
        <v>0</v>
      </c>
      <c r="H1132" s="19">
        <v>0</v>
      </c>
      <c r="I1132" s="19">
        <v>-58540</v>
      </c>
      <c r="J1132" s="19">
        <v>-58540</v>
      </c>
      <c r="K1132" s="19">
        <v>0</v>
      </c>
      <c r="L1132" t="e">
        <f>VLOOKUP(E1132,PFI!A:B,2,0)</f>
        <v>#N/A</v>
      </c>
    </row>
    <row r="1133" spans="1:12" hidden="1">
      <c r="A1133" s="18" t="s">
        <v>1427</v>
      </c>
      <c r="B1133" s="18" t="s">
        <v>323</v>
      </c>
      <c r="C1133" s="18" t="s">
        <v>813</v>
      </c>
      <c r="D1133" s="18" t="s">
        <v>18</v>
      </c>
      <c r="E1133" s="18" t="s">
        <v>18</v>
      </c>
      <c r="F1133" s="19">
        <v>0</v>
      </c>
      <c r="G1133" s="19">
        <v>0</v>
      </c>
      <c r="H1133" s="19">
        <v>0</v>
      </c>
      <c r="I1133" s="19">
        <v>-790600</v>
      </c>
      <c r="J1133" s="19">
        <v>-790600</v>
      </c>
      <c r="K1133" s="19">
        <v>0</v>
      </c>
      <c r="L1133" t="e">
        <f>VLOOKUP(E1133,PFI!A:B,2,0)</f>
        <v>#N/A</v>
      </c>
    </row>
    <row r="1134" spans="1:12" hidden="1">
      <c r="A1134" s="18" t="s">
        <v>1621</v>
      </c>
      <c r="B1134" s="18" t="s">
        <v>323</v>
      </c>
      <c r="C1134" s="18" t="s">
        <v>813</v>
      </c>
      <c r="D1134" s="18" t="s">
        <v>18</v>
      </c>
      <c r="E1134" s="18" t="s">
        <v>1399</v>
      </c>
      <c r="F1134" s="19">
        <v>0</v>
      </c>
      <c r="G1134" s="19">
        <v>0</v>
      </c>
      <c r="H1134" s="19">
        <v>0</v>
      </c>
      <c r="I1134" s="19">
        <v>-45000</v>
      </c>
      <c r="J1134" s="19">
        <v>-45000</v>
      </c>
      <c r="K1134" s="19">
        <v>0</v>
      </c>
      <c r="L1134" t="e">
        <f>VLOOKUP(E1134,PFI!A:B,2,0)</f>
        <v>#N/A</v>
      </c>
    </row>
    <row r="1135" spans="1:12" hidden="1">
      <c r="A1135" s="18" t="s">
        <v>1622</v>
      </c>
      <c r="B1135" s="18" t="s">
        <v>323</v>
      </c>
      <c r="C1135" s="18" t="s">
        <v>813</v>
      </c>
      <c r="D1135" s="18" t="s">
        <v>18</v>
      </c>
      <c r="E1135" s="18" t="s">
        <v>1402</v>
      </c>
      <c r="F1135" s="19">
        <v>0</v>
      </c>
      <c r="G1135" s="19">
        <v>0</v>
      </c>
      <c r="H1135" s="19">
        <v>0</v>
      </c>
      <c r="I1135" s="19">
        <v>-28800</v>
      </c>
      <c r="J1135" s="19">
        <v>-28800</v>
      </c>
      <c r="K1135" s="19">
        <v>0</v>
      </c>
      <c r="L1135" t="e">
        <f>VLOOKUP(E1135,PFI!A:B,2,0)</f>
        <v>#N/A</v>
      </c>
    </row>
    <row r="1136" spans="1:12" hidden="1">
      <c r="A1136" s="18" t="s">
        <v>1622</v>
      </c>
      <c r="B1136" s="18" t="s">
        <v>323</v>
      </c>
      <c r="C1136" s="18" t="s">
        <v>813</v>
      </c>
      <c r="D1136" s="18" t="s">
        <v>18</v>
      </c>
      <c r="E1136" s="18" t="s">
        <v>1399</v>
      </c>
      <c r="F1136" s="19">
        <v>0</v>
      </c>
      <c r="G1136" s="19">
        <v>0</v>
      </c>
      <c r="H1136" s="19">
        <v>0</v>
      </c>
      <c r="I1136" s="19">
        <v>-118500</v>
      </c>
      <c r="J1136" s="19">
        <v>-118500</v>
      </c>
      <c r="K1136" s="19">
        <v>0</v>
      </c>
      <c r="L1136" t="e">
        <f>VLOOKUP(E1136,PFI!A:B,2,0)</f>
        <v>#N/A</v>
      </c>
    </row>
    <row r="1137" spans="1:12" hidden="1">
      <c r="A1137" s="18" t="s">
        <v>1622</v>
      </c>
      <c r="B1137" s="18" t="s">
        <v>323</v>
      </c>
      <c r="C1137" s="18" t="s">
        <v>813</v>
      </c>
      <c r="D1137" s="18" t="s">
        <v>18</v>
      </c>
      <c r="E1137" s="18" t="s">
        <v>1401</v>
      </c>
      <c r="F1137" s="19">
        <v>0</v>
      </c>
      <c r="G1137" s="19">
        <v>0</v>
      </c>
      <c r="H1137" s="19">
        <v>0</v>
      </c>
      <c r="I1137" s="19">
        <v>-20000</v>
      </c>
      <c r="J1137" s="19">
        <v>-20000</v>
      </c>
      <c r="K1137" s="19">
        <v>0</v>
      </c>
      <c r="L1137" t="e">
        <f>VLOOKUP(E1137,PFI!A:B,2,0)</f>
        <v>#N/A</v>
      </c>
    </row>
    <row r="1138" spans="1:12" hidden="1">
      <c r="A1138" s="18" t="s">
        <v>1622</v>
      </c>
      <c r="B1138" s="18" t="s">
        <v>323</v>
      </c>
      <c r="C1138" s="18" t="s">
        <v>813</v>
      </c>
      <c r="D1138" s="18" t="s">
        <v>18</v>
      </c>
      <c r="E1138" s="18" t="s">
        <v>1403</v>
      </c>
      <c r="F1138" s="19">
        <v>0</v>
      </c>
      <c r="G1138" s="19">
        <v>0</v>
      </c>
      <c r="H1138" s="19">
        <v>0</v>
      </c>
      <c r="I1138" s="19">
        <v>-149250</v>
      </c>
      <c r="J1138" s="19">
        <v>-149250</v>
      </c>
      <c r="K1138" s="19">
        <v>0</v>
      </c>
      <c r="L1138" t="e">
        <f>VLOOKUP(E1138,PFI!A:B,2,0)</f>
        <v>#N/A</v>
      </c>
    </row>
    <row r="1139" spans="1:12" hidden="1">
      <c r="A1139" s="18" t="s">
        <v>1622</v>
      </c>
      <c r="B1139" s="18" t="s">
        <v>323</v>
      </c>
      <c r="C1139" s="18" t="s">
        <v>813</v>
      </c>
      <c r="D1139" s="18" t="s">
        <v>18</v>
      </c>
      <c r="E1139" s="18" t="s">
        <v>1405</v>
      </c>
      <c r="F1139" s="19">
        <v>0</v>
      </c>
      <c r="G1139" s="19">
        <v>0</v>
      </c>
      <c r="H1139" s="19">
        <v>0</v>
      </c>
      <c r="I1139" s="19">
        <v>-68600</v>
      </c>
      <c r="J1139" s="19">
        <v>-68600</v>
      </c>
      <c r="K1139" s="19">
        <v>0</v>
      </c>
      <c r="L1139" t="e">
        <f>VLOOKUP(E1139,PFI!A:B,2,0)</f>
        <v>#N/A</v>
      </c>
    </row>
    <row r="1140" spans="1:12" hidden="1">
      <c r="A1140" s="18" t="s">
        <v>1622</v>
      </c>
      <c r="B1140" s="18" t="s">
        <v>323</v>
      </c>
      <c r="C1140" s="18" t="s">
        <v>813</v>
      </c>
      <c r="D1140" s="18" t="s">
        <v>18</v>
      </c>
      <c r="E1140" s="18" t="s">
        <v>1404</v>
      </c>
      <c r="F1140" s="19">
        <v>0</v>
      </c>
      <c r="G1140" s="19">
        <v>0</v>
      </c>
      <c r="H1140" s="19">
        <v>0</v>
      </c>
      <c r="I1140" s="19">
        <v>-126211</v>
      </c>
      <c r="J1140" s="19">
        <v>-126211</v>
      </c>
      <c r="K1140" s="19">
        <v>0</v>
      </c>
      <c r="L1140" t="e">
        <f>VLOOKUP(E1140,PFI!A:B,2,0)</f>
        <v>#N/A</v>
      </c>
    </row>
    <row r="1141" spans="1:12" hidden="1">
      <c r="A1141" s="18" t="s">
        <v>1622</v>
      </c>
      <c r="B1141" s="18" t="s">
        <v>323</v>
      </c>
      <c r="C1141" s="18" t="s">
        <v>813</v>
      </c>
      <c r="D1141" s="18" t="s">
        <v>18</v>
      </c>
      <c r="E1141" s="18" t="s">
        <v>1400</v>
      </c>
      <c r="F1141" s="19">
        <v>0</v>
      </c>
      <c r="G1141" s="19">
        <v>0</v>
      </c>
      <c r="H1141" s="19">
        <v>0</v>
      </c>
      <c r="I1141" s="19">
        <v>-52500</v>
      </c>
      <c r="J1141" s="19">
        <v>-52500</v>
      </c>
      <c r="K1141" s="19">
        <v>0</v>
      </c>
      <c r="L1141" t="e">
        <f>VLOOKUP(E1141,PFI!A:B,2,0)</f>
        <v>#N/A</v>
      </c>
    </row>
    <row r="1142" spans="1:12" hidden="1">
      <c r="A1142" s="18" t="s">
        <v>1622</v>
      </c>
      <c r="B1142" s="18" t="s">
        <v>323</v>
      </c>
      <c r="C1142" s="18" t="s">
        <v>813</v>
      </c>
      <c r="D1142" s="18" t="s">
        <v>18</v>
      </c>
      <c r="E1142" s="18" t="s">
        <v>18</v>
      </c>
      <c r="F1142" s="19">
        <v>0</v>
      </c>
      <c r="G1142" s="19">
        <v>0</v>
      </c>
      <c r="H1142" s="19">
        <v>0</v>
      </c>
      <c r="I1142" s="19">
        <v>-25600</v>
      </c>
      <c r="J1142" s="19">
        <v>-25600</v>
      </c>
      <c r="K1142" s="19">
        <v>0</v>
      </c>
      <c r="L1142" t="e">
        <f>VLOOKUP(E1142,PFI!A:B,2,0)</f>
        <v>#N/A</v>
      </c>
    </row>
    <row r="1143" spans="1:12" hidden="1">
      <c r="A1143" s="18" t="s">
        <v>1535</v>
      </c>
      <c r="B1143" s="18" t="s">
        <v>323</v>
      </c>
      <c r="C1143" s="18" t="s">
        <v>813</v>
      </c>
      <c r="D1143" s="18" t="s">
        <v>18</v>
      </c>
      <c r="E1143" s="18" t="s">
        <v>1350</v>
      </c>
      <c r="F1143" s="19">
        <v>0</v>
      </c>
      <c r="G1143" s="19">
        <v>0</v>
      </c>
      <c r="H1143" s="19">
        <v>0</v>
      </c>
      <c r="I1143" s="19">
        <v>-1204</v>
      </c>
      <c r="J1143" s="19">
        <v>-1204</v>
      </c>
      <c r="K1143" s="19">
        <v>0</v>
      </c>
      <c r="L1143" t="e">
        <f>VLOOKUP(E1143,PFI!A:B,2,0)</f>
        <v>#N/A</v>
      </c>
    </row>
    <row r="1144" spans="1:12" hidden="1">
      <c r="A1144" s="18" t="s">
        <v>1541</v>
      </c>
      <c r="B1144" s="18" t="s">
        <v>323</v>
      </c>
      <c r="C1144" s="18" t="s">
        <v>813</v>
      </c>
      <c r="D1144" s="18" t="s">
        <v>18</v>
      </c>
      <c r="E1144" s="18" t="s">
        <v>1351</v>
      </c>
      <c r="F1144" s="19">
        <v>0</v>
      </c>
      <c r="G1144" s="19">
        <v>0</v>
      </c>
      <c r="H1144" s="19">
        <v>0</v>
      </c>
      <c r="I1144" s="19">
        <v>-18851</v>
      </c>
      <c r="J1144" s="19">
        <v>-18851</v>
      </c>
      <c r="K1144" s="19">
        <v>0</v>
      </c>
      <c r="L1144" t="e">
        <f>VLOOKUP(E1144,PFI!A:B,2,0)</f>
        <v>#N/A</v>
      </c>
    </row>
    <row r="1145" spans="1:12" hidden="1">
      <c r="A1145" s="18" t="s">
        <v>1541</v>
      </c>
      <c r="B1145" s="18" t="s">
        <v>323</v>
      </c>
      <c r="C1145" s="18" t="s">
        <v>813</v>
      </c>
      <c r="D1145" s="18" t="s">
        <v>18</v>
      </c>
      <c r="E1145" s="18" t="s">
        <v>1352</v>
      </c>
      <c r="F1145" s="19">
        <v>0</v>
      </c>
      <c r="G1145" s="19">
        <v>0</v>
      </c>
      <c r="H1145" s="19">
        <v>0</v>
      </c>
      <c r="I1145" s="19">
        <v>-1290</v>
      </c>
      <c r="J1145" s="19">
        <v>-1290</v>
      </c>
      <c r="K1145" s="19">
        <v>0</v>
      </c>
      <c r="L1145" t="e">
        <f>VLOOKUP(E1145,PFI!A:B,2,0)</f>
        <v>#N/A</v>
      </c>
    </row>
    <row r="1146" spans="1:12" hidden="1">
      <c r="A1146" s="18" t="s">
        <v>1541</v>
      </c>
      <c r="B1146" s="18" t="s">
        <v>323</v>
      </c>
      <c r="C1146" s="18" t="s">
        <v>813</v>
      </c>
      <c r="D1146" s="18" t="s">
        <v>18</v>
      </c>
      <c r="E1146" s="18" t="s">
        <v>1353</v>
      </c>
      <c r="F1146" s="19">
        <v>0</v>
      </c>
      <c r="G1146" s="19">
        <v>0</v>
      </c>
      <c r="H1146" s="19">
        <v>0</v>
      </c>
      <c r="I1146" s="19">
        <v>-15480</v>
      </c>
      <c r="J1146" s="19">
        <v>-15480</v>
      </c>
      <c r="K1146" s="19">
        <v>0</v>
      </c>
      <c r="L1146" t="e">
        <f>VLOOKUP(E1146,PFI!A:B,2,0)</f>
        <v>#N/A</v>
      </c>
    </row>
    <row r="1147" spans="1:12" hidden="1">
      <c r="A1147" s="18" t="s">
        <v>1541</v>
      </c>
      <c r="B1147" s="18" t="s">
        <v>323</v>
      </c>
      <c r="C1147" s="18" t="s">
        <v>813</v>
      </c>
      <c r="D1147" s="18" t="s">
        <v>18</v>
      </c>
      <c r="E1147" s="18" t="s">
        <v>1354</v>
      </c>
      <c r="F1147" s="19">
        <v>0</v>
      </c>
      <c r="G1147" s="19">
        <v>0</v>
      </c>
      <c r="H1147" s="19">
        <v>0</v>
      </c>
      <c r="I1147" s="19">
        <v>-1290</v>
      </c>
      <c r="J1147" s="19">
        <v>-1290</v>
      </c>
      <c r="K1147" s="19">
        <v>0</v>
      </c>
      <c r="L1147" t="e">
        <f>VLOOKUP(E1147,PFI!A:B,2,0)</f>
        <v>#N/A</v>
      </c>
    </row>
    <row r="1148" spans="1:12" hidden="1">
      <c r="A1148" s="18" t="s">
        <v>1541</v>
      </c>
      <c r="B1148" s="18" t="s">
        <v>323</v>
      </c>
      <c r="C1148" s="18" t="s">
        <v>813</v>
      </c>
      <c r="D1148" s="18" t="s">
        <v>18</v>
      </c>
      <c r="E1148" s="18" t="s">
        <v>1355</v>
      </c>
      <c r="F1148" s="19">
        <v>0</v>
      </c>
      <c r="G1148" s="19">
        <v>0</v>
      </c>
      <c r="H1148" s="19">
        <v>0</v>
      </c>
      <c r="I1148" s="19">
        <v>-430</v>
      </c>
      <c r="J1148" s="19">
        <v>-430</v>
      </c>
      <c r="K1148" s="19">
        <v>0</v>
      </c>
      <c r="L1148" t="e">
        <f>VLOOKUP(E1148,PFI!A:B,2,0)</f>
        <v>#N/A</v>
      </c>
    </row>
    <row r="1149" spans="1:12" hidden="1">
      <c r="A1149" s="18" t="s">
        <v>1541</v>
      </c>
      <c r="B1149" s="18" t="s">
        <v>323</v>
      </c>
      <c r="C1149" s="18" t="s">
        <v>813</v>
      </c>
      <c r="D1149" s="18" t="s">
        <v>18</v>
      </c>
      <c r="E1149" s="18" t="s">
        <v>1356</v>
      </c>
      <c r="F1149" s="19">
        <v>0</v>
      </c>
      <c r="G1149" s="19">
        <v>0</v>
      </c>
      <c r="H1149" s="19">
        <v>0</v>
      </c>
      <c r="I1149" s="19">
        <v>-11992</v>
      </c>
      <c r="J1149" s="19">
        <v>-11992</v>
      </c>
      <c r="K1149" s="19">
        <v>0</v>
      </c>
      <c r="L1149" t="e">
        <f>VLOOKUP(E1149,PFI!A:B,2,0)</f>
        <v>#N/A</v>
      </c>
    </row>
    <row r="1150" spans="1:12" hidden="1">
      <c r="A1150" s="18" t="s">
        <v>1541</v>
      </c>
      <c r="B1150" s="18" t="s">
        <v>323</v>
      </c>
      <c r="C1150" s="18" t="s">
        <v>813</v>
      </c>
      <c r="D1150" s="18" t="s">
        <v>18</v>
      </c>
      <c r="E1150" s="18" t="s">
        <v>1357</v>
      </c>
      <c r="F1150" s="19">
        <v>0</v>
      </c>
      <c r="G1150" s="19">
        <v>0</v>
      </c>
      <c r="H1150" s="19">
        <v>0</v>
      </c>
      <c r="I1150" s="19">
        <v>-5160</v>
      </c>
      <c r="J1150" s="19">
        <v>-5160</v>
      </c>
      <c r="K1150" s="19">
        <v>0</v>
      </c>
      <c r="L1150" t="e">
        <f>VLOOKUP(E1150,PFI!A:B,2,0)</f>
        <v>#N/A</v>
      </c>
    </row>
    <row r="1151" spans="1:12" hidden="1">
      <c r="A1151" s="18" t="s">
        <v>1548</v>
      </c>
      <c r="B1151" s="18" t="s">
        <v>323</v>
      </c>
      <c r="C1151" s="18" t="s">
        <v>813</v>
      </c>
      <c r="D1151" s="18" t="s">
        <v>18</v>
      </c>
      <c r="E1151" s="18" t="s">
        <v>1359</v>
      </c>
      <c r="F1151" s="19">
        <v>0</v>
      </c>
      <c r="G1151" s="19">
        <v>0</v>
      </c>
      <c r="H1151" s="19">
        <v>0</v>
      </c>
      <c r="I1151" s="19">
        <v>-17028</v>
      </c>
      <c r="J1151" s="19">
        <v>-17028</v>
      </c>
      <c r="K1151" s="19">
        <v>0</v>
      </c>
      <c r="L1151" t="e">
        <f>VLOOKUP(E1151,PFI!A:B,2,0)</f>
        <v>#N/A</v>
      </c>
    </row>
    <row r="1152" spans="1:12" hidden="1">
      <c r="A1152" s="18" t="s">
        <v>1548</v>
      </c>
      <c r="B1152" s="18" t="s">
        <v>323</v>
      </c>
      <c r="C1152" s="18" t="s">
        <v>813</v>
      </c>
      <c r="D1152" s="18" t="s">
        <v>18</v>
      </c>
      <c r="E1152" s="18" t="s">
        <v>1360</v>
      </c>
      <c r="F1152" s="19">
        <v>0</v>
      </c>
      <c r="G1152" s="19">
        <v>0</v>
      </c>
      <c r="H1152" s="19">
        <v>0</v>
      </c>
      <c r="I1152" s="19">
        <v>-30960</v>
      </c>
      <c r="J1152" s="19">
        <v>-30960</v>
      </c>
      <c r="K1152" s="19">
        <v>0</v>
      </c>
      <c r="L1152" t="e">
        <f>VLOOKUP(E1152,PFI!A:B,2,0)</f>
        <v>#N/A</v>
      </c>
    </row>
    <row r="1153" spans="1:12" hidden="1">
      <c r="A1153" s="18" t="s">
        <v>1548</v>
      </c>
      <c r="B1153" s="18" t="s">
        <v>323</v>
      </c>
      <c r="C1153" s="18" t="s">
        <v>813</v>
      </c>
      <c r="D1153" s="18" t="s">
        <v>18</v>
      </c>
      <c r="E1153" s="18" t="s">
        <v>1361</v>
      </c>
      <c r="F1153" s="19">
        <v>0</v>
      </c>
      <c r="G1153" s="19">
        <v>0</v>
      </c>
      <c r="H1153" s="19">
        <v>0</v>
      </c>
      <c r="I1153" s="19">
        <v>-15050</v>
      </c>
      <c r="J1153" s="19">
        <v>-15050</v>
      </c>
      <c r="K1153" s="19">
        <v>0</v>
      </c>
      <c r="L1153" t="e">
        <f>VLOOKUP(E1153,PFI!A:B,2,0)</f>
        <v>#N/A</v>
      </c>
    </row>
    <row r="1154" spans="1:12" hidden="1">
      <c r="A1154" s="18" t="s">
        <v>1548</v>
      </c>
      <c r="B1154" s="18" t="s">
        <v>323</v>
      </c>
      <c r="C1154" s="18" t="s">
        <v>813</v>
      </c>
      <c r="D1154" s="18" t="s">
        <v>18</v>
      </c>
      <c r="E1154" s="18" t="s">
        <v>1362</v>
      </c>
      <c r="F1154" s="19">
        <v>0</v>
      </c>
      <c r="G1154" s="19">
        <v>0</v>
      </c>
      <c r="H1154" s="19">
        <v>0</v>
      </c>
      <c r="I1154" s="19">
        <v>-7740</v>
      </c>
      <c r="J1154" s="19">
        <v>-7740</v>
      </c>
      <c r="K1154" s="19">
        <v>0</v>
      </c>
      <c r="L1154" t="e">
        <f>VLOOKUP(E1154,PFI!A:B,2,0)</f>
        <v>#N/A</v>
      </c>
    </row>
    <row r="1155" spans="1:12" hidden="1">
      <c r="A1155" s="18" t="s">
        <v>1548</v>
      </c>
      <c r="B1155" s="18" t="s">
        <v>323</v>
      </c>
      <c r="C1155" s="18" t="s">
        <v>813</v>
      </c>
      <c r="D1155" s="18" t="s">
        <v>18</v>
      </c>
      <c r="E1155" s="18" t="s">
        <v>1363</v>
      </c>
      <c r="F1155" s="19">
        <v>0</v>
      </c>
      <c r="G1155" s="19">
        <v>0</v>
      </c>
      <c r="H1155" s="19">
        <v>0</v>
      </c>
      <c r="I1155" s="19">
        <v>-3268</v>
      </c>
      <c r="J1155" s="19">
        <v>-3268</v>
      </c>
      <c r="K1155" s="19">
        <v>0</v>
      </c>
      <c r="L1155" t="e">
        <f>VLOOKUP(E1155,PFI!A:B,2,0)</f>
        <v>#N/A</v>
      </c>
    </row>
    <row r="1156" spans="1:12" hidden="1">
      <c r="A1156" s="18" t="s">
        <v>1548</v>
      </c>
      <c r="B1156" s="18" t="s">
        <v>323</v>
      </c>
      <c r="C1156" s="18" t="s">
        <v>813</v>
      </c>
      <c r="D1156" s="18" t="s">
        <v>18</v>
      </c>
      <c r="E1156" s="18" t="s">
        <v>1364</v>
      </c>
      <c r="F1156" s="19">
        <v>0</v>
      </c>
      <c r="G1156" s="19">
        <v>0</v>
      </c>
      <c r="H1156" s="19">
        <v>0</v>
      </c>
      <c r="I1156" s="19">
        <v>-29584</v>
      </c>
      <c r="J1156" s="19">
        <v>-29584</v>
      </c>
      <c r="K1156" s="19">
        <v>0</v>
      </c>
      <c r="L1156" t="e">
        <f>VLOOKUP(E1156,PFI!A:B,2,0)</f>
        <v>#N/A</v>
      </c>
    </row>
    <row r="1157" spans="1:12" hidden="1">
      <c r="A1157" s="18" t="s">
        <v>1548</v>
      </c>
      <c r="B1157" s="18" t="s">
        <v>323</v>
      </c>
      <c r="C1157" s="18" t="s">
        <v>813</v>
      </c>
      <c r="D1157" s="18" t="s">
        <v>18</v>
      </c>
      <c r="E1157" s="18" t="s">
        <v>1365</v>
      </c>
      <c r="F1157" s="19">
        <v>0</v>
      </c>
      <c r="G1157" s="19">
        <v>0</v>
      </c>
      <c r="H1157" s="19">
        <v>0</v>
      </c>
      <c r="I1157" s="19">
        <v>-4300</v>
      </c>
      <c r="J1157" s="19">
        <v>-4300</v>
      </c>
      <c r="K1157" s="19">
        <v>0</v>
      </c>
      <c r="L1157" t="e">
        <f>VLOOKUP(E1157,PFI!A:B,2,0)</f>
        <v>#N/A</v>
      </c>
    </row>
    <row r="1158" spans="1:12" hidden="1">
      <c r="A1158" s="18" t="s">
        <v>1548</v>
      </c>
      <c r="B1158" s="18" t="s">
        <v>323</v>
      </c>
      <c r="C1158" s="18" t="s">
        <v>813</v>
      </c>
      <c r="D1158" s="18" t="s">
        <v>18</v>
      </c>
      <c r="E1158" s="18" t="s">
        <v>1366</v>
      </c>
      <c r="F1158" s="19">
        <v>0</v>
      </c>
      <c r="G1158" s="19">
        <v>0</v>
      </c>
      <c r="H1158" s="19">
        <v>0</v>
      </c>
      <c r="I1158" s="19">
        <v>-5160</v>
      </c>
      <c r="J1158" s="19">
        <v>-5160</v>
      </c>
      <c r="K1158" s="19">
        <v>0</v>
      </c>
      <c r="L1158" t="e">
        <f>VLOOKUP(E1158,PFI!A:B,2,0)</f>
        <v>#N/A</v>
      </c>
    </row>
    <row r="1159" spans="1:12" hidden="1">
      <c r="A1159" s="18" t="s">
        <v>1548</v>
      </c>
      <c r="B1159" s="18" t="s">
        <v>323</v>
      </c>
      <c r="C1159" s="18" t="s">
        <v>813</v>
      </c>
      <c r="D1159" s="18" t="s">
        <v>18</v>
      </c>
      <c r="E1159" s="18" t="s">
        <v>1367</v>
      </c>
      <c r="F1159" s="19">
        <v>0</v>
      </c>
      <c r="G1159" s="19">
        <v>0</v>
      </c>
      <c r="H1159" s="19">
        <v>0</v>
      </c>
      <c r="I1159" s="19">
        <v>-80840</v>
      </c>
      <c r="J1159" s="19">
        <v>-80840</v>
      </c>
      <c r="K1159" s="19">
        <v>0</v>
      </c>
      <c r="L1159" t="e">
        <f>VLOOKUP(E1159,PFI!A:B,2,0)</f>
        <v>#N/A</v>
      </c>
    </row>
    <row r="1160" spans="1:12" hidden="1">
      <c r="A1160" s="18" t="s">
        <v>1548</v>
      </c>
      <c r="B1160" s="18" t="s">
        <v>323</v>
      </c>
      <c r="C1160" s="18" t="s">
        <v>813</v>
      </c>
      <c r="D1160" s="18" t="s">
        <v>18</v>
      </c>
      <c r="E1160" s="18" t="s">
        <v>1368</v>
      </c>
      <c r="F1160" s="19">
        <v>0</v>
      </c>
      <c r="G1160" s="19">
        <v>0</v>
      </c>
      <c r="H1160" s="19">
        <v>0</v>
      </c>
      <c r="I1160" s="19">
        <v>-33110</v>
      </c>
      <c r="J1160" s="19">
        <v>-33110</v>
      </c>
      <c r="K1160" s="19">
        <v>0</v>
      </c>
      <c r="L1160" t="e">
        <f>VLOOKUP(E1160,PFI!A:B,2,0)</f>
        <v>#N/A</v>
      </c>
    </row>
    <row r="1161" spans="1:12" hidden="1">
      <c r="A1161" s="18" t="s">
        <v>1548</v>
      </c>
      <c r="B1161" s="18" t="s">
        <v>323</v>
      </c>
      <c r="C1161" s="18" t="s">
        <v>813</v>
      </c>
      <c r="D1161" s="18" t="s">
        <v>18</v>
      </c>
      <c r="E1161" s="18" t="s">
        <v>1369</v>
      </c>
      <c r="F1161" s="19">
        <v>0</v>
      </c>
      <c r="G1161" s="19">
        <v>0</v>
      </c>
      <c r="H1161" s="19">
        <v>0</v>
      </c>
      <c r="I1161" s="19">
        <v>-6020</v>
      </c>
      <c r="J1161" s="19">
        <v>-6020</v>
      </c>
      <c r="K1161" s="19">
        <v>0</v>
      </c>
      <c r="L1161" t="e">
        <f>VLOOKUP(E1161,PFI!A:B,2,0)</f>
        <v>#N/A</v>
      </c>
    </row>
    <row r="1162" spans="1:12" hidden="1">
      <c r="A1162" s="18" t="s">
        <v>1548</v>
      </c>
      <c r="B1162" s="18" t="s">
        <v>323</v>
      </c>
      <c r="C1162" s="18" t="s">
        <v>813</v>
      </c>
      <c r="D1162" s="18" t="s">
        <v>18</v>
      </c>
      <c r="E1162" s="18" t="s">
        <v>1370</v>
      </c>
      <c r="F1162" s="19">
        <v>0</v>
      </c>
      <c r="G1162" s="19">
        <v>0</v>
      </c>
      <c r="H1162" s="19">
        <v>0</v>
      </c>
      <c r="I1162" s="19">
        <v>-22446</v>
      </c>
      <c r="J1162" s="19">
        <v>-22446</v>
      </c>
      <c r="K1162" s="19">
        <v>0</v>
      </c>
      <c r="L1162" t="e">
        <f>VLOOKUP(E1162,PFI!A:B,2,0)</f>
        <v>#N/A</v>
      </c>
    </row>
    <row r="1163" spans="1:12" hidden="1">
      <c r="A1163" s="18" t="s">
        <v>1548</v>
      </c>
      <c r="B1163" s="18" t="s">
        <v>323</v>
      </c>
      <c r="C1163" s="18" t="s">
        <v>813</v>
      </c>
      <c r="D1163" s="18" t="s">
        <v>18</v>
      </c>
      <c r="E1163" s="18" t="s">
        <v>1371</v>
      </c>
      <c r="F1163" s="19">
        <v>0</v>
      </c>
      <c r="G1163" s="19">
        <v>0</v>
      </c>
      <c r="H1163" s="19">
        <v>0</v>
      </c>
      <c r="I1163" s="19">
        <v>-5160</v>
      </c>
      <c r="J1163" s="19">
        <v>-5160</v>
      </c>
      <c r="K1163" s="19">
        <v>0</v>
      </c>
      <c r="L1163" t="e">
        <f>VLOOKUP(E1163,PFI!A:B,2,0)</f>
        <v>#N/A</v>
      </c>
    </row>
    <row r="1164" spans="1:12" hidden="1">
      <c r="A1164" s="18" t="s">
        <v>1548</v>
      </c>
      <c r="B1164" s="18" t="s">
        <v>323</v>
      </c>
      <c r="C1164" s="18" t="s">
        <v>813</v>
      </c>
      <c r="D1164" s="18" t="s">
        <v>18</v>
      </c>
      <c r="E1164" s="18" t="s">
        <v>1372</v>
      </c>
      <c r="F1164" s="19">
        <v>0</v>
      </c>
      <c r="G1164" s="19">
        <v>0</v>
      </c>
      <c r="H1164" s="19">
        <v>0</v>
      </c>
      <c r="I1164" s="19">
        <v>-860</v>
      </c>
      <c r="J1164" s="19">
        <v>-860</v>
      </c>
      <c r="K1164" s="19">
        <v>0</v>
      </c>
      <c r="L1164" t="e">
        <f>VLOOKUP(E1164,PFI!A:B,2,0)</f>
        <v>#N/A</v>
      </c>
    </row>
    <row r="1165" spans="1:12" hidden="1">
      <c r="A1165" s="18" t="s">
        <v>1548</v>
      </c>
      <c r="B1165" s="18" t="s">
        <v>323</v>
      </c>
      <c r="C1165" s="18" t="s">
        <v>813</v>
      </c>
      <c r="D1165" s="18" t="s">
        <v>18</v>
      </c>
      <c r="E1165" s="18" t="s">
        <v>1373</v>
      </c>
      <c r="F1165" s="19">
        <v>0</v>
      </c>
      <c r="G1165" s="19">
        <v>0</v>
      </c>
      <c r="H1165" s="19">
        <v>0</v>
      </c>
      <c r="I1165" s="19">
        <v>-6020</v>
      </c>
      <c r="J1165" s="19">
        <v>-6020</v>
      </c>
      <c r="K1165" s="19">
        <v>0</v>
      </c>
      <c r="L1165" t="e">
        <f>VLOOKUP(E1165,PFI!A:B,2,0)</f>
        <v>#N/A</v>
      </c>
    </row>
    <row r="1166" spans="1:12" hidden="1">
      <c r="A1166" s="18" t="s">
        <v>1548</v>
      </c>
      <c r="B1166" s="18" t="s">
        <v>323</v>
      </c>
      <c r="C1166" s="18" t="s">
        <v>813</v>
      </c>
      <c r="D1166" s="18" t="s">
        <v>18</v>
      </c>
      <c r="E1166" s="18" t="s">
        <v>1374</v>
      </c>
      <c r="F1166" s="19">
        <v>0</v>
      </c>
      <c r="G1166" s="19">
        <v>0</v>
      </c>
      <c r="H1166" s="19">
        <v>0</v>
      </c>
      <c r="I1166" s="19">
        <v>-6622</v>
      </c>
      <c r="J1166" s="19">
        <v>-6622</v>
      </c>
      <c r="K1166" s="19">
        <v>0</v>
      </c>
      <c r="L1166" t="e">
        <f>VLOOKUP(E1166,PFI!A:B,2,0)</f>
        <v>#N/A</v>
      </c>
    </row>
    <row r="1167" spans="1:12" hidden="1">
      <c r="A1167" s="18" t="s">
        <v>1548</v>
      </c>
      <c r="B1167" s="18" t="s">
        <v>323</v>
      </c>
      <c r="C1167" s="18" t="s">
        <v>813</v>
      </c>
      <c r="D1167" s="18" t="s">
        <v>18</v>
      </c>
      <c r="E1167" s="18" t="s">
        <v>1375</v>
      </c>
      <c r="F1167" s="19">
        <v>0</v>
      </c>
      <c r="G1167" s="19">
        <v>0</v>
      </c>
      <c r="H1167" s="19">
        <v>0</v>
      </c>
      <c r="I1167" s="19">
        <v>-4988</v>
      </c>
      <c r="J1167" s="19">
        <v>-4988</v>
      </c>
      <c r="K1167" s="19">
        <v>0</v>
      </c>
      <c r="L1167" t="e">
        <f>VLOOKUP(E1167,PFI!A:B,2,0)</f>
        <v>#N/A</v>
      </c>
    </row>
    <row r="1168" spans="1:12" hidden="1">
      <c r="A1168" s="18" t="s">
        <v>1548</v>
      </c>
      <c r="B1168" s="18" t="s">
        <v>323</v>
      </c>
      <c r="C1168" s="18" t="s">
        <v>813</v>
      </c>
      <c r="D1168" s="18" t="s">
        <v>18</v>
      </c>
      <c r="E1168" s="18" t="s">
        <v>1376</v>
      </c>
      <c r="F1168" s="19">
        <v>0</v>
      </c>
      <c r="G1168" s="19">
        <v>0</v>
      </c>
      <c r="H1168" s="19">
        <v>0</v>
      </c>
      <c r="I1168" s="19">
        <v>-12040</v>
      </c>
      <c r="J1168" s="19">
        <v>-12040</v>
      </c>
      <c r="K1168" s="19">
        <v>0</v>
      </c>
      <c r="L1168" t="e">
        <f>VLOOKUP(E1168,PFI!A:B,2,0)</f>
        <v>#N/A</v>
      </c>
    </row>
    <row r="1169" spans="1:12" hidden="1">
      <c r="A1169" s="18" t="s">
        <v>1548</v>
      </c>
      <c r="B1169" s="18" t="s">
        <v>323</v>
      </c>
      <c r="C1169" s="18" t="s">
        <v>813</v>
      </c>
      <c r="D1169" s="18" t="s">
        <v>18</v>
      </c>
      <c r="E1169" s="18" t="s">
        <v>1377</v>
      </c>
      <c r="F1169" s="19">
        <v>0</v>
      </c>
      <c r="G1169" s="19">
        <v>0</v>
      </c>
      <c r="H1169" s="19">
        <v>0</v>
      </c>
      <c r="I1169" s="19">
        <v>-3010</v>
      </c>
      <c r="J1169" s="19">
        <v>-3010</v>
      </c>
      <c r="K1169" s="19">
        <v>0</v>
      </c>
      <c r="L1169" t="e">
        <f>VLOOKUP(E1169,PFI!A:B,2,0)</f>
        <v>#N/A</v>
      </c>
    </row>
    <row r="1170" spans="1:12" hidden="1">
      <c r="A1170" s="18" t="s">
        <v>1556</v>
      </c>
      <c r="B1170" s="18" t="s">
        <v>323</v>
      </c>
      <c r="C1170" s="18" t="s">
        <v>813</v>
      </c>
      <c r="D1170" s="18" t="s">
        <v>18</v>
      </c>
      <c r="E1170" s="18" t="s">
        <v>1379</v>
      </c>
      <c r="F1170" s="19">
        <v>0</v>
      </c>
      <c r="G1170" s="19">
        <v>0</v>
      </c>
      <c r="H1170" s="19">
        <v>0</v>
      </c>
      <c r="I1170" s="19">
        <v>-5160</v>
      </c>
      <c r="J1170" s="19">
        <v>-5160</v>
      </c>
      <c r="K1170" s="19">
        <v>0</v>
      </c>
      <c r="L1170" t="e">
        <f>VLOOKUP(E1170,PFI!A:B,2,0)</f>
        <v>#N/A</v>
      </c>
    </row>
    <row r="1171" spans="1:12" hidden="1">
      <c r="A1171" s="18" t="s">
        <v>1556</v>
      </c>
      <c r="B1171" s="18" t="s">
        <v>323</v>
      </c>
      <c r="C1171" s="18" t="s">
        <v>813</v>
      </c>
      <c r="D1171" s="18" t="s">
        <v>18</v>
      </c>
      <c r="E1171" s="18" t="s">
        <v>1380</v>
      </c>
      <c r="F1171" s="19">
        <v>0</v>
      </c>
      <c r="G1171" s="19">
        <v>0</v>
      </c>
      <c r="H1171" s="19">
        <v>0</v>
      </c>
      <c r="I1171" s="19">
        <v>-2580</v>
      </c>
      <c r="J1171" s="19">
        <v>-2580</v>
      </c>
      <c r="K1171" s="19">
        <v>0</v>
      </c>
      <c r="L1171" t="e">
        <f>VLOOKUP(E1171,PFI!A:B,2,0)</f>
        <v>#N/A</v>
      </c>
    </row>
    <row r="1172" spans="1:12" hidden="1">
      <c r="A1172" s="18" t="s">
        <v>1556</v>
      </c>
      <c r="B1172" s="18" t="s">
        <v>323</v>
      </c>
      <c r="C1172" s="18" t="s">
        <v>813</v>
      </c>
      <c r="D1172" s="18" t="s">
        <v>18</v>
      </c>
      <c r="E1172" s="18" t="s">
        <v>1381</v>
      </c>
      <c r="F1172" s="19">
        <v>0</v>
      </c>
      <c r="G1172" s="19">
        <v>0</v>
      </c>
      <c r="H1172" s="19">
        <v>0</v>
      </c>
      <c r="I1172" s="19">
        <v>-860</v>
      </c>
      <c r="J1172" s="19">
        <v>-860</v>
      </c>
      <c r="K1172" s="19">
        <v>0</v>
      </c>
      <c r="L1172" t="e">
        <f>VLOOKUP(E1172,PFI!A:B,2,0)</f>
        <v>#N/A</v>
      </c>
    </row>
    <row r="1173" spans="1:12" hidden="1">
      <c r="A1173" s="18" t="s">
        <v>1556</v>
      </c>
      <c r="B1173" s="18" t="s">
        <v>323</v>
      </c>
      <c r="C1173" s="18" t="s">
        <v>813</v>
      </c>
      <c r="D1173" s="18" t="s">
        <v>18</v>
      </c>
      <c r="E1173" s="18" t="s">
        <v>1382</v>
      </c>
      <c r="F1173" s="19">
        <v>0</v>
      </c>
      <c r="G1173" s="19">
        <v>0</v>
      </c>
      <c r="H1173" s="19">
        <v>0</v>
      </c>
      <c r="I1173" s="19">
        <v>-5160</v>
      </c>
      <c r="J1173" s="19">
        <v>-5160</v>
      </c>
      <c r="K1173" s="19">
        <v>0</v>
      </c>
      <c r="L1173" t="e">
        <f>VLOOKUP(E1173,PFI!A:B,2,0)</f>
        <v>#N/A</v>
      </c>
    </row>
    <row r="1174" spans="1:12" hidden="1">
      <c r="A1174" s="18" t="s">
        <v>1556</v>
      </c>
      <c r="B1174" s="18" t="s">
        <v>323</v>
      </c>
      <c r="C1174" s="18" t="s">
        <v>813</v>
      </c>
      <c r="D1174" s="18" t="s">
        <v>18</v>
      </c>
      <c r="E1174" s="18" t="s">
        <v>1383</v>
      </c>
      <c r="F1174" s="19">
        <v>0</v>
      </c>
      <c r="G1174" s="19">
        <v>0</v>
      </c>
      <c r="H1174" s="19">
        <v>0</v>
      </c>
      <c r="I1174" s="19">
        <v>-860</v>
      </c>
      <c r="J1174" s="19">
        <v>-860</v>
      </c>
      <c r="K1174" s="19">
        <v>0</v>
      </c>
      <c r="L1174" t="e">
        <f>VLOOKUP(E1174,PFI!A:B,2,0)</f>
        <v>#N/A</v>
      </c>
    </row>
    <row r="1175" spans="1:12" hidden="1">
      <c r="A1175" s="18" t="s">
        <v>1567</v>
      </c>
      <c r="B1175" s="18" t="s">
        <v>323</v>
      </c>
      <c r="C1175" s="18" t="s">
        <v>813</v>
      </c>
      <c r="D1175" s="18" t="s">
        <v>18</v>
      </c>
      <c r="E1175" s="18" t="s">
        <v>1385</v>
      </c>
      <c r="F1175" s="19">
        <v>0</v>
      </c>
      <c r="G1175" s="19">
        <v>0</v>
      </c>
      <c r="H1175" s="19">
        <v>0</v>
      </c>
      <c r="I1175" s="19">
        <v>-473</v>
      </c>
      <c r="J1175" s="19">
        <v>-473</v>
      </c>
      <c r="K1175" s="19">
        <v>0</v>
      </c>
      <c r="L1175" t="e">
        <f>VLOOKUP(E1175,PFI!A:B,2,0)</f>
        <v>#N/A</v>
      </c>
    </row>
    <row r="1176" spans="1:12" hidden="1">
      <c r="A1176" s="18" t="s">
        <v>1567</v>
      </c>
      <c r="B1176" s="18" t="s">
        <v>323</v>
      </c>
      <c r="C1176" s="18" t="s">
        <v>813</v>
      </c>
      <c r="D1176" s="18" t="s">
        <v>18</v>
      </c>
      <c r="E1176" s="18" t="s">
        <v>1386</v>
      </c>
      <c r="F1176" s="19">
        <v>0</v>
      </c>
      <c r="G1176" s="19">
        <v>0</v>
      </c>
      <c r="H1176" s="19">
        <v>0</v>
      </c>
      <c r="I1176" s="19">
        <v>-10320</v>
      </c>
      <c r="J1176" s="19">
        <v>-10320</v>
      </c>
      <c r="K1176" s="19">
        <v>0</v>
      </c>
      <c r="L1176" t="e">
        <f>VLOOKUP(E1176,PFI!A:B,2,0)</f>
        <v>#N/A</v>
      </c>
    </row>
    <row r="1177" spans="1:12" hidden="1">
      <c r="A1177" s="18" t="s">
        <v>1567</v>
      </c>
      <c r="B1177" s="18" t="s">
        <v>323</v>
      </c>
      <c r="C1177" s="18" t="s">
        <v>813</v>
      </c>
      <c r="D1177" s="18" t="s">
        <v>18</v>
      </c>
      <c r="E1177" s="18" t="s">
        <v>1387</v>
      </c>
      <c r="F1177" s="19">
        <v>0</v>
      </c>
      <c r="G1177" s="19">
        <v>0</v>
      </c>
      <c r="H1177" s="19">
        <v>0</v>
      </c>
      <c r="I1177" s="19">
        <v>-1720</v>
      </c>
      <c r="J1177" s="19">
        <v>-1720</v>
      </c>
      <c r="K1177" s="19">
        <v>0</v>
      </c>
      <c r="L1177" t="e">
        <f>VLOOKUP(E1177,PFI!A:B,2,0)</f>
        <v>#N/A</v>
      </c>
    </row>
    <row r="1178" spans="1:12" hidden="1">
      <c r="A1178" s="18" t="s">
        <v>1567</v>
      </c>
      <c r="B1178" s="18" t="s">
        <v>323</v>
      </c>
      <c r="C1178" s="18" t="s">
        <v>813</v>
      </c>
      <c r="D1178" s="18" t="s">
        <v>18</v>
      </c>
      <c r="E1178" s="18" t="s">
        <v>1388</v>
      </c>
      <c r="F1178" s="19">
        <v>0</v>
      </c>
      <c r="G1178" s="19">
        <v>0</v>
      </c>
      <c r="H1178" s="19">
        <v>0</v>
      </c>
      <c r="I1178" s="19">
        <v>-860</v>
      </c>
      <c r="J1178" s="19">
        <v>-860</v>
      </c>
      <c r="K1178" s="19">
        <v>0</v>
      </c>
      <c r="L1178" t="e">
        <f>VLOOKUP(E1178,PFI!A:B,2,0)</f>
        <v>#N/A</v>
      </c>
    </row>
    <row r="1179" spans="1:12" hidden="1">
      <c r="A1179" s="18" t="s">
        <v>1567</v>
      </c>
      <c r="B1179" s="18" t="s">
        <v>323</v>
      </c>
      <c r="C1179" s="18" t="s">
        <v>813</v>
      </c>
      <c r="D1179" s="18" t="s">
        <v>18</v>
      </c>
      <c r="E1179" s="18" t="s">
        <v>1389</v>
      </c>
      <c r="F1179" s="19">
        <v>0</v>
      </c>
      <c r="G1179" s="19">
        <v>0</v>
      </c>
      <c r="H1179" s="19">
        <v>0</v>
      </c>
      <c r="I1179" s="19">
        <v>-860</v>
      </c>
      <c r="J1179" s="19">
        <v>-860</v>
      </c>
      <c r="K1179" s="19">
        <v>0</v>
      </c>
      <c r="L1179" t="e">
        <f>VLOOKUP(E1179,PFI!A:B,2,0)</f>
        <v>#N/A</v>
      </c>
    </row>
    <row r="1180" spans="1:12" hidden="1">
      <c r="A1180" s="18" t="s">
        <v>1567</v>
      </c>
      <c r="B1180" s="18" t="s">
        <v>323</v>
      </c>
      <c r="C1180" s="18" t="s">
        <v>813</v>
      </c>
      <c r="D1180" s="18" t="s">
        <v>18</v>
      </c>
      <c r="E1180" s="18" t="s">
        <v>1390</v>
      </c>
      <c r="F1180" s="19">
        <v>0</v>
      </c>
      <c r="G1180" s="19">
        <v>0</v>
      </c>
      <c r="H1180" s="19">
        <v>0</v>
      </c>
      <c r="I1180" s="19">
        <v>-6020</v>
      </c>
      <c r="J1180" s="19">
        <v>-6020</v>
      </c>
      <c r="K1180" s="19">
        <v>0</v>
      </c>
      <c r="L1180" t="e">
        <f>VLOOKUP(E1180,PFI!A:B,2,0)</f>
        <v>#N/A</v>
      </c>
    </row>
    <row r="1181" spans="1:12" hidden="1">
      <c r="A1181" s="18" t="s">
        <v>1567</v>
      </c>
      <c r="B1181" s="18" t="s">
        <v>323</v>
      </c>
      <c r="C1181" s="18" t="s">
        <v>813</v>
      </c>
      <c r="D1181" s="18" t="s">
        <v>18</v>
      </c>
      <c r="E1181" s="18" t="s">
        <v>1391</v>
      </c>
      <c r="F1181" s="19">
        <v>0</v>
      </c>
      <c r="G1181" s="19">
        <v>0</v>
      </c>
      <c r="H1181" s="19">
        <v>0</v>
      </c>
      <c r="I1181" s="19">
        <v>-2408</v>
      </c>
      <c r="J1181" s="19">
        <v>-2408</v>
      </c>
      <c r="K1181" s="19">
        <v>0</v>
      </c>
      <c r="L1181" t="e">
        <f>VLOOKUP(E1181,PFI!A:B,2,0)</f>
        <v>#N/A</v>
      </c>
    </row>
    <row r="1182" spans="1:12" hidden="1">
      <c r="A1182" s="18" t="s">
        <v>1567</v>
      </c>
      <c r="B1182" s="18" t="s">
        <v>323</v>
      </c>
      <c r="C1182" s="18" t="s">
        <v>813</v>
      </c>
      <c r="D1182" s="18" t="s">
        <v>18</v>
      </c>
      <c r="E1182" s="18" t="s">
        <v>1392</v>
      </c>
      <c r="F1182" s="19">
        <v>0</v>
      </c>
      <c r="G1182" s="19">
        <v>0</v>
      </c>
      <c r="H1182" s="19">
        <v>0</v>
      </c>
      <c r="I1182" s="19">
        <v>-1548</v>
      </c>
      <c r="J1182" s="19">
        <v>-1548</v>
      </c>
      <c r="K1182" s="19">
        <v>0</v>
      </c>
      <c r="L1182" t="e">
        <f>VLOOKUP(E1182,PFI!A:B,2,0)</f>
        <v>#N/A</v>
      </c>
    </row>
    <row r="1183" spans="1:12" hidden="1">
      <c r="A1183" s="18" t="s">
        <v>1567</v>
      </c>
      <c r="B1183" s="18" t="s">
        <v>323</v>
      </c>
      <c r="C1183" s="18" t="s">
        <v>813</v>
      </c>
      <c r="D1183" s="18" t="s">
        <v>18</v>
      </c>
      <c r="E1183" s="18" t="s">
        <v>1393</v>
      </c>
      <c r="F1183" s="19">
        <v>0</v>
      </c>
      <c r="G1183" s="19">
        <v>0</v>
      </c>
      <c r="H1183" s="19">
        <v>0</v>
      </c>
      <c r="I1183" s="19">
        <v>-602</v>
      </c>
      <c r="J1183" s="19">
        <v>-602</v>
      </c>
      <c r="K1183" s="19">
        <v>0</v>
      </c>
      <c r="L1183" t="e">
        <f>VLOOKUP(E1183,PFI!A:B,2,0)</f>
        <v>#N/A</v>
      </c>
    </row>
    <row r="1184" spans="1:12" hidden="1">
      <c r="A1184" s="18" t="s">
        <v>1567</v>
      </c>
      <c r="B1184" s="18" t="s">
        <v>323</v>
      </c>
      <c r="C1184" s="18" t="s">
        <v>813</v>
      </c>
      <c r="D1184" s="18" t="s">
        <v>18</v>
      </c>
      <c r="E1184" s="18" t="s">
        <v>1394</v>
      </c>
      <c r="F1184" s="19">
        <v>0</v>
      </c>
      <c r="G1184" s="19">
        <v>0</v>
      </c>
      <c r="H1184" s="19">
        <v>0</v>
      </c>
      <c r="I1184" s="19">
        <v>-5590</v>
      </c>
      <c r="J1184" s="19">
        <v>-5590</v>
      </c>
      <c r="K1184" s="19">
        <v>0</v>
      </c>
      <c r="L1184" t="e">
        <f>VLOOKUP(E1184,PFI!A:B,2,0)</f>
        <v>#N/A</v>
      </c>
    </row>
    <row r="1185" spans="1:12" hidden="1">
      <c r="A1185" s="18" t="s">
        <v>1586</v>
      </c>
      <c r="B1185" s="18" t="s">
        <v>323</v>
      </c>
      <c r="C1185" s="18" t="s">
        <v>813</v>
      </c>
      <c r="D1185" s="18" t="s">
        <v>18</v>
      </c>
      <c r="E1185" s="18" t="s">
        <v>1396</v>
      </c>
      <c r="F1185" s="19">
        <v>0</v>
      </c>
      <c r="G1185" s="19">
        <v>0</v>
      </c>
      <c r="H1185" s="19">
        <v>0</v>
      </c>
      <c r="I1185" s="19">
        <v>-860</v>
      </c>
      <c r="J1185" s="19">
        <v>-860</v>
      </c>
      <c r="K1185" s="19">
        <v>0</v>
      </c>
      <c r="L1185" t="e">
        <f>VLOOKUP(E1185,PFI!A:B,2,0)</f>
        <v>#N/A</v>
      </c>
    </row>
    <row r="1186" spans="1:12" hidden="1">
      <c r="A1186" s="18" t="s">
        <v>1596</v>
      </c>
      <c r="B1186" s="18" t="s">
        <v>323</v>
      </c>
      <c r="C1186" s="18" t="s">
        <v>813</v>
      </c>
      <c r="D1186" s="18" t="s">
        <v>18</v>
      </c>
      <c r="E1186" s="18" t="s">
        <v>1397</v>
      </c>
      <c r="F1186" s="19">
        <v>0</v>
      </c>
      <c r="G1186" s="19">
        <v>0</v>
      </c>
      <c r="H1186" s="19">
        <v>0</v>
      </c>
      <c r="I1186" s="19">
        <v>-5160</v>
      </c>
      <c r="J1186" s="19">
        <v>-5160</v>
      </c>
      <c r="K1186" s="19">
        <v>0</v>
      </c>
      <c r="L1186" t="e">
        <f>VLOOKUP(E1186,PFI!A:B,2,0)</f>
        <v>#N/A</v>
      </c>
    </row>
    <row r="1187" spans="1:12" hidden="1">
      <c r="A1187" s="18" t="s">
        <v>1596</v>
      </c>
      <c r="B1187" s="18" t="s">
        <v>323</v>
      </c>
      <c r="C1187" s="18" t="s">
        <v>813</v>
      </c>
      <c r="D1187" s="18" t="s">
        <v>18</v>
      </c>
      <c r="E1187" s="18" t="s">
        <v>1398</v>
      </c>
      <c r="F1187" s="19">
        <v>0</v>
      </c>
      <c r="G1187" s="19">
        <v>0</v>
      </c>
      <c r="H1187" s="19">
        <v>0</v>
      </c>
      <c r="I1187" s="19">
        <v>-6192</v>
      </c>
      <c r="J1187" s="19">
        <v>-6192</v>
      </c>
      <c r="K1187" s="19">
        <v>0</v>
      </c>
      <c r="L1187" t="e">
        <f>VLOOKUP(E1187,PFI!A:B,2,0)</f>
        <v>#N/A</v>
      </c>
    </row>
    <row r="1188" spans="1:12" hidden="1">
      <c r="A1188" s="18" t="s">
        <v>1433</v>
      </c>
      <c r="B1188" s="18" t="s">
        <v>323</v>
      </c>
      <c r="C1188" s="18" t="s">
        <v>813</v>
      </c>
      <c r="D1188" s="18" t="s">
        <v>18</v>
      </c>
      <c r="E1188" s="18" t="s">
        <v>1435</v>
      </c>
      <c r="F1188" s="19">
        <v>0</v>
      </c>
      <c r="G1188" s="19">
        <v>0</v>
      </c>
      <c r="H1188" s="19">
        <v>0</v>
      </c>
      <c r="I1188" s="19">
        <v>-40066</v>
      </c>
      <c r="J1188" s="19">
        <v>-40066</v>
      </c>
      <c r="K1188" s="19">
        <v>0</v>
      </c>
      <c r="L1188" t="e">
        <f>VLOOKUP(E1188,PFI!A:B,2,0)</f>
        <v>#N/A</v>
      </c>
    </row>
    <row r="1189" spans="1:12" hidden="1">
      <c r="A1189" s="18" t="s">
        <v>1433</v>
      </c>
      <c r="B1189" s="18" t="s">
        <v>323</v>
      </c>
      <c r="C1189" s="18" t="s">
        <v>813</v>
      </c>
      <c r="D1189" s="18" t="s">
        <v>18</v>
      </c>
      <c r="E1189" s="18" t="s">
        <v>1436</v>
      </c>
      <c r="F1189" s="19">
        <v>0</v>
      </c>
      <c r="G1189" s="19">
        <v>0</v>
      </c>
      <c r="H1189" s="19">
        <v>0</v>
      </c>
      <c r="I1189" s="19">
        <v>-3010</v>
      </c>
      <c r="J1189" s="19">
        <v>-3010</v>
      </c>
      <c r="K1189" s="19">
        <v>0</v>
      </c>
      <c r="L1189" t="e">
        <f>VLOOKUP(E1189,PFI!A:B,2,0)</f>
        <v>#N/A</v>
      </c>
    </row>
    <row r="1190" spans="1:12" hidden="1">
      <c r="A1190" s="18" t="s">
        <v>1433</v>
      </c>
      <c r="B1190" s="18" t="s">
        <v>323</v>
      </c>
      <c r="C1190" s="18" t="s">
        <v>813</v>
      </c>
      <c r="D1190" s="18" t="s">
        <v>18</v>
      </c>
      <c r="E1190" s="18" t="s">
        <v>1437</v>
      </c>
      <c r="F1190" s="19">
        <v>0</v>
      </c>
      <c r="G1190" s="19">
        <v>0</v>
      </c>
      <c r="H1190" s="19">
        <v>0</v>
      </c>
      <c r="I1190" s="19">
        <v>-3010</v>
      </c>
      <c r="J1190" s="19">
        <v>-3010</v>
      </c>
      <c r="K1190" s="19">
        <v>0</v>
      </c>
      <c r="L1190" t="e">
        <f>VLOOKUP(E1190,PFI!A:B,2,0)</f>
        <v>#N/A</v>
      </c>
    </row>
    <row r="1191" spans="1:12" hidden="1">
      <c r="A1191" s="18" t="s">
        <v>1433</v>
      </c>
      <c r="B1191" s="18" t="s">
        <v>323</v>
      </c>
      <c r="C1191" s="18" t="s">
        <v>813</v>
      </c>
      <c r="D1191" s="18" t="s">
        <v>18</v>
      </c>
      <c r="E1191" s="18" t="s">
        <v>1438</v>
      </c>
      <c r="F1191" s="19">
        <v>0</v>
      </c>
      <c r="G1191" s="19">
        <v>0</v>
      </c>
      <c r="H1191" s="19">
        <v>0</v>
      </c>
      <c r="I1191" s="19">
        <v>-45150</v>
      </c>
      <c r="J1191" s="19">
        <v>-45150</v>
      </c>
      <c r="K1191" s="19">
        <v>0</v>
      </c>
      <c r="L1191" t="e">
        <f>VLOOKUP(E1191,PFI!A:B,2,0)</f>
        <v>#N/A</v>
      </c>
    </row>
    <row r="1192" spans="1:12" hidden="1">
      <c r="A1192" s="18" t="s">
        <v>1433</v>
      </c>
      <c r="B1192" s="18" t="s">
        <v>323</v>
      </c>
      <c r="C1192" s="18" t="s">
        <v>813</v>
      </c>
      <c r="D1192" s="18" t="s">
        <v>18</v>
      </c>
      <c r="E1192" s="18" t="s">
        <v>1439</v>
      </c>
      <c r="F1192" s="19">
        <v>0</v>
      </c>
      <c r="G1192" s="19">
        <v>0</v>
      </c>
      <c r="H1192" s="19">
        <v>0</v>
      </c>
      <c r="I1192" s="19">
        <v>-12040</v>
      </c>
      <c r="J1192" s="19">
        <v>-12040</v>
      </c>
      <c r="K1192" s="19">
        <v>0</v>
      </c>
      <c r="L1192" t="e">
        <f>VLOOKUP(E1192,PFI!A:B,2,0)</f>
        <v>#N/A</v>
      </c>
    </row>
    <row r="1193" spans="1:12" hidden="1">
      <c r="A1193" s="18" t="s">
        <v>1433</v>
      </c>
      <c r="B1193" s="18" t="s">
        <v>323</v>
      </c>
      <c r="C1193" s="18" t="s">
        <v>813</v>
      </c>
      <c r="D1193" s="18" t="s">
        <v>18</v>
      </c>
      <c r="E1193" s="18" t="s">
        <v>1440</v>
      </c>
      <c r="F1193" s="19">
        <v>0</v>
      </c>
      <c r="G1193" s="19">
        <v>0</v>
      </c>
      <c r="H1193" s="19">
        <v>0</v>
      </c>
      <c r="I1193" s="19">
        <v>-8600</v>
      </c>
      <c r="J1193" s="19">
        <v>-8600</v>
      </c>
      <c r="K1193" s="19">
        <v>0</v>
      </c>
      <c r="L1193" t="e">
        <f>VLOOKUP(E1193,PFI!A:B,2,0)</f>
        <v>#N/A</v>
      </c>
    </row>
    <row r="1194" spans="1:12" hidden="1">
      <c r="A1194" s="18" t="s">
        <v>1433</v>
      </c>
      <c r="B1194" s="18" t="s">
        <v>323</v>
      </c>
      <c r="C1194" s="18" t="s">
        <v>813</v>
      </c>
      <c r="D1194" s="18" t="s">
        <v>18</v>
      </c>
      <c r="E1194" s="18" t="s">
        <v>1441</v>
      </c>
      <c r="F1194" s="19">
        <v>0</v>
      </c>
      <c r="G1194" s="19">
        <v>0</v>
      </c>
      <c r="H1194" s="19">
        <v>0</v>
      </c>
      <c r="I1194" s="19">
        <v>-3010</v>
      </c>
      <c r="J1194" s="19">
        <v>-3010</v>
      </c>
      <c r="K1194" s="19">
        <v>0</v>
      </c>
      <c r="L1194" t="e">
        <f>VLOOKUP(E1194,PFI!A:B,2,0)</f>
        <v>#N/A</v>
      </c>
    </row>
    <row r="1195" spans="1:12" hidden="1">
      <c r="A1195" s="18" t="s">
        <v>1433</v>
      </c>
      <c r="B1195" s="18" t="s">
        <v>323</v>
      </c>
      <c r="C1195" s="18" t="s">
        <v>813</v>
      </c>
      <c r="D1195" s="18" t="s">
        <v>18</v>
      </c>
      <c r="E1195" s="18" t="s">
        <v>1442</v>
      </c>
      <c r="F1195" s="19">
        <v>0</v>
      </c>
      <c r="G1195" s="19">
        <v>0</v>
      </c>
      <c r="H1195" s="19">
        <v>0</v>
      </c>
      <c r="I1195" s="19">
        <v>-3010</v>
      </c>
      <c r="J1195" s="19">
        <v>-3010</v>
      </c>
      <c r="K1195" s="19">
        <v>0</v>
      </c>
      <c r="L1195" t="e">
        <f>VLOOKUP(E1195,PFI!A:B,2,0)</f>
        <v>#N/A</v>
      </c>
    </row>
    <row r="1196" spans="1:12" hidden="1">
      <c r="A1196" s="18" t="s">
        <v>1433</v>
      </c>
      <c r="B1196" s="18" t="s">
        <v>323</v>
      </c>
      <c r="C1196" s="18" t="s">
        <v>813</v>
      </c>
      <c r="D1196" s="18" t="s">
        <v>18</v>
      </c>
      <c r="E1196" s="18" t="s">
        <v>1443</v>
      </c>
      <c r="F1196" s="19">
        <v>0</v>
      </c>
      <c r="G1196" s="19">
        <v>0</v>
      </c>
      <c r="H1196" s="19">
        <v>0</v>
      </c>
      <c r="I1196" s="19">
        <v>-3010</v>
      </c>
      <c r="J1196" s="19">
        <v>-3010</v>
      </c>
      <c r="K1196" s="19">
        <v>0</v>
      </c>
      <c r="L1196" t="e">
        <f>VLOOKUP(E1196,PFI!A:B,2,0)</f>
        <v>#N/A</v>
      </c>
    </row>
    <row r="1197" spans="1:12" hidden="1">
      <c r="A1197" s="18" t="s">
        <v>1433</v>
      </c>
      <c r="B1197" s="18" t="s">
        <v>323</v>
      </c>
      <c r="C1197" s="18" t="s">
        <v>813</v>
      </c>
      <c r="D1197" s="18" t="s">
        <v>18</v>
      </c>
      <c r="E1197" s="18" t="s">
        <v>1444</v>
      </c>
      <c r="F1197" s="19">
        <v>0</v>
      </c>
      <c r="G1197" s="19">
        <v>0</v>
      </c>
      <c r="H1197" s="19">
        <v>0</v>
      </c>
      <c r="I1197" s="19">
        <v>-5160</v>
      </c>
      <c r="J1197" s="19">
        <v>-5160</v>
      </c>
      <c r="K1197" s="19">
        <v>0</v>
      </c>
      <c r="L1197" t="e">
        <f>VLOOKUP(E1197,PFI!A:B,2,0)</f>
        <v>#N/A</v>
      </c>
    </row>
    <row r="1198" spans="1:12" hidden="1">
      <c r="A1198" s="18" t="s">
        <v>1631</v>
      </c>
      <c r="B1198" s="18" t="s">
        <v>323</v>
      </c>
      <c r="C1198" s="18" t="s">
        <v>813</v>
      </c>
      <c r="D1198" s="18" t="s">
        <v>18</v>
      </c>
      <c r="E1198" s="18" t="s">
        <v>1406</v>
      </c>
      <c r="F1198" s="19">
        <v>0</v>
      </c>
      <c r="G1198" s="19">
        <v>0</v>
      </c>
      <c r="H1198" s="19">
        <v>0</v>
      </c>
      <c r="I1198" s="19">
        <v>-1548</v>
      </c>
      <c r="J1198" s="19">
        <v>-1548</v>
      </c>
      <c r="K1198" s="19">
        <v>0</v>
      </c>
      <c r="L1198" t="e">
        <f>VLOOKUP(E1198,PFI!A:B,2,0)</f>
        <v>#N/A</v>
      </c>
    </row>
    <row r="1199" spans="1:12" hidden="1">
      <c r="A1199" s="18" t="s">
        <v>1631</v>
      </c>
      <c r="B1199" s="18" t="s">
        <v>323</v>
      </c>
      <c r="C1199" s="18" t="s">
        <v>813</v>
      </c>
      <c r="D1199" s="18" t="s">
        <v>18</v>
      </c>
      <c r="E1199" s="18" t="s">
        <v>1407</v>
      </c>
      <c r="F1199" s="19">
        <v>0</v>
      </c>
      <c r="G1199" s="19">
        <v>0</v>
      </c>
      <c r="H1199" s="19">
        <v>0</v>
      </c>
      <c r="I1199" s="19">
        <v>-155</v>
      </c>
      <c r="J1199" s="19">
        <v>-155</v>
      </c>
      <c r="K1199" s="19">
        <v>0</v>
      </c>
      <c r="L1199" t="e">
        <f>VLOOKUP(E1199,PFI!A:B,2,0)</f>
        <v>#N/A</v>
      </c>
    </row>
    <row r="1200" spans="1:12" hidden="1">
      <c r="A1200" s="18" t="s">
        <v>1631</v>
      </c>
      <c r="B1200" s="18" t="s">
        <v>323</v>
      </c>
      <c r="C1200" s="18" t="s">
        <v>813</v>
      </c>
      <c r="D1200" s="18" t="s">
        <v>18</v>
      </c>
      <c r="E1200" s="18" t="s">
        <v>1408</v>
      </c>
      <c r="F1200" s="19">
        <v>0</v>
      </c>
      <c r="G1200" s="19">
        <v>0</v>
      </c>
      <c r="H1200" s="19">
        <v>0</v>
      </c>
      <c r="I1200" s="19">
        <v>-335</v>
      </c>
      <c r="J1200" s="19">
        <v>-335</v>
      </c>
      <c r="K1200" s="19">
        <v>0</v>
      </c>
      <c r="L1200" t="e">
        <f>VLOOKUP(E1200,PFI!A:B,2,0)</f>
        <v>#N/A</v>
      </c>
    </row>
    <row r="1201" spans="1:12" hidden="1">
      <c r="A1201" s="18" t="s">
        <v>1631</v>
      </c>
      <c r="B1201" s="18" t="s">
        <v>323</v>
      </c>
      <c r="C1201" s="18" t="s">
        <v>813</v>
      </c>
      <c r="D1201" s="18" t="s">
        <v>18</v>
      </c>
      <c r="E1201" s="18" t="s">
        <v>1409</v>
      </c>
      <c r="F1201" s="19">
        <v>0</v>
      </c>
      <c r="G1201" s="19">
        <v>0</v>
      </c>
      <c r="H1201" s="19">
        <v>0</v>
      </c>
      <c r="I1201" s="19">
        <v>-3182</v>
      </c>
      <c r="J1201" s="19">
        <v>-3182</v>
      </c>
      <c r="K1201" s="19">
        <v>0</v>
      </c>
      <c r="L1201" t="e">
        <f>VLOOKUP(E1201,PFI!A:B,2,0)</f>
        <v>#N/A</v>
      </c>
    </row>
    <row r="1202" spans="1:12" hidden="1">
      <c r="A1202" s="18" t="s">
        <v>1641</v>
      </c>
      <c r="B1202" s="18" t="s">
        <v>323</v>
      </c>
      <c r="C1202" s="18" t="s">
        <v>813</v>
      </c>
      <c r="D1202" s="18" t="s">
        <v>18</v>
      </c>
      <c r="E1202" s="18" t="s">
        <v>1410</v>
      </c>
      <c r="F1202" s="19">
        <v>0</v>
      </c>
      <c r="G1202" s="19">
        <v>0</v>
      </c>
      <c r="H1202" s="19">
        <v>0</v>
      </c>
      <c r="I1202" s="19">
        <v>-1591</v>
      </c>
      <c r="J1202" s="19">
        <v>-1591</v>
      </c>
      <c r="K1202" s="19">
        <v>0</v>
      </c>
      <c r="L1202" t="e">
        <f>VLOOKUP(E1202,PFI!A:B,2,0)</f>
        <v>#N/A</v>
      </c>
    </row>
    <row r="1203" spans="1:12" hidden="1">
      <c r="A1203" s="18" t="s">
        <v>1641</v>
      </c>
      <c r="B1203" s="18" t="s">
        <v>323</v>
      </c>
      <c r="C1203" s="18" t="s">
        <v>813</v>
      </c>
      <c r="D1203" s="18" t="s">
        <v>18</v>
      </c>
      <c r="E1203" s="18" t="s">
        <v>1411</v>
      </c>
      <c r="F1203" s="19">
        <v>0</v>
      </c>
      <c r="G1203" s="19">
        <v>0</v>
      </c>
      <c r="H1203" s="19">
        <v>0</v>
      </c>
      <c r="I1203" s="19">
        <v>-3440</v>
      </c>
      <c r="J1203" s="19">
        <v>-3440</v>
      </c>
      <c r="K1203" s="19">
        <v>0</v>
      </c>
      <c r="L1203" t="e">
        <f>VLOOKUP(E1203,PFI!A:B,2,0)</f>
        <v>#N/A</v>
      </c>
    </row>
    <row r="1204" spans="1:12" hidden="1">
      <c r="A1204" s="18" t="s">
        <v>1641</v>
      </c>
      <c r="B1204" s="18" t="s">
        <v>323</v>
      </c>
      <c r="C1204" s="18" t="s">
        <v>813</v>
      </c>
      <c r="D1204" s="18" t="s">
        <v>18</v>
      </c>
      <c r="E1204" s="18" t="s">
        <v>1412</v>
      </c>
      <c r="F1204" s="19">
        <v>0</v>
      </c>
      <c r="G1204" s="19">
        <v>0</v>
      </c>
      <c r="H1204" s="19">
        <v>0</v>
      </c>
      <c r="I1204" s="19">
        <v>-860</v>
      </c>
      <c r="J1204" s="19">
        <v>-860</v>
      </c>
      <c r="K1204" s="19">
        <v>0</v>
      </c>
      <c r="L1204" t="e">
        <f>VLOOKUP(E1204,PFI!A:B,2,0)</f>
        <v>#N/A</v>
      </c>
    </row>
    <row r="1205" spans="1:12" hidden="1">
      <c r="A1205" s="18" t="s">
        <v>1641</v>
      </c>
      <c r="B1205" s="18" t="s">
        <v>323</v>
      </c>
      <c r="C1205" s="18" t="s">
        <v>813</v>
      </c>
      <c r="D1205" s="18" t="s">
        <v>18</v>
      </c>
      <c r="E1205" s="18" t="s">
        <v>1413</v>
      </c>
      <c r="F1205" s="19">
        <v>0</v>
      </c>
      <c r="G1205" s="19">
        <v>0</v>
      </c>
      <c r="H1205" s="19">
        <v>0</v>
      </c>
      <c r="I1205" s="19">
        <v>-9684</v>
      </c>
      <c r="J1205" s="19">
        <v>-9684</v>
      </c>
      <c r="K1205" s="19">
        <v>0</v>
      </c>
      <c r="L1205" t="e">
        <f>VLOOKUP(E1205,PFI!A:B,2,0)</f>
        <v>#N/A</v>
      </c>
    </row>
    <row r="1206" spans="1:12" hidden="1">
      <c r="A1206" s="18" t="s">
        <v>1641</v>
      </c>
      <c r="B1206" s="18" t="s">
        <v>323</v>
      </c>
      <c r="C1206" s="18" t="s">
        <v>813</v>
      </c>
      <c r="D1206" s="18" t="s">
        <v>18</v>
      </c>
      <c r="E1206" s="18" t="s">
        <v>1414</v>
      </c>
      <c r="F1206" s="19">
        <v>0</v>
      </c>
      <c r="G1206" s="19">
        <v>0</v>
      </c>
      <c r="H1206" s="19">
        <v>0</v>
      </c>
      <c r="I1206" s="19">
        <v>-2580</v>
      </c>
      <c r="J1206" s="19">
        <v>-2580</v>
      </c>
      <c r="K1206" s="19">
        <v>0</v>
      </c>
      <c r="L1206" t="e">
        <f>VLOOKUP(E1206,PFI!A:B,2,0)</f>
        <v>#N/A</v>
      </c>
    </row>
    <row r="1207" spans="1:12" hidden="1">
      <c r="A1207" s="18" t="s">
        <v>1641</v>
      </c>
      <c r="B1207" s="18" t="s">
        <v>323</v>
      </c>
      <c r="C1207" s="18" t="s">
        <v>813</v>
      </c>
      <c r="D1207" s="18" t="s">
        <v>18</v>
      </c>
      <c r="E1207" s="18" t="s">
        <v>1415</v>
      </c>
      <c r="F1207" s="19">
        <v>0</v>
      </c>
      <c r="G1207" s="19">
        <v>0</v>
      </c>
      <c r="H1207" s="19">
        <v>0</v>
      </c>
      <c r="I1207" s="19">
        <v>-3440</v>
      </c>
      <c r="J1207" s="19">
        <v>-3440</v>
      </c>
      <c r="K1207" s="19">
        <v>0</v>
      </c>
      <c r="L1207" t="e">
        <f>VLOOKUP(E1207,PFI!A:B,2,0)</f>
        <v>#N/A</v>
      </c>
    </row>
    <row r="1208" spans="1:12" hidden="1">
      <c r="A1208" s="18" t="s">
        <v>1641</v>
      </c>
      <c r="B1208" s="18" t="s">
        <v>323</v>
      </c>
      <c r="C1208" s="18" t="s">
        <v>813</v>
      </c>
      <c r="D1208" s="18" t="s">
        <v>18</v>
      </c>
      <c r="E1208" s="18" t="s">
        <v>1416</v>
      </c>
      <c r="F1208" s="19">
        <v>0</v>
      </c>
      <c r="G1208" s="19">
        <v>0</v>
      </c>
      <c r="H1208" s="19">
        <v>0</v>
      </c>
      <c r="I1208" s="19">
        <v>-1278</v>
      </c>
      <c r="J1208" s="19">
        <v>-1278</v>
      </c>
      <c r="K1208" s="19">
        <v>0</v>
      </c>
      <c r="L1208" t="e">
        <f>VLOOKUP(E1208,PFI!A:B,2,0)</f>
        <v>#N/A</v>
      </c>
    </row>
    <row r="1209" spans="1:12" hidden="1">
      <c r="A1209" s="18" t="s">
        <v>1641</v>
      </c>
      <c r="B1209" s="18" t="s">
        <v>323</v>
      </c>
      <c r="C1209" s="18" t="s">
        <v>813</v>
      </c>
      <c r="D1209" s="18" t="s">
        <v>18</v>
      </c>
      <c r="E1209" s="18" t="s">
        <v>1417</v>
      </c>
      <c r="F1209" s="19">
        <v>0</v>
      </c>
      <c r="G1209" s="19">
        <v>0</v>
      </c>
      <c r="H1209" s="19">
        <v>0</v>
      </c>
      <c r="I1209" s="19">
        <v>-860</v>
      </c>
      <c r="J1209" s="19">
        <v>-860</v>
      </c>
      <c r="K1209" s="19">
        <v>0</v>
      </c>
      <c r="L1209" t="e">
        <f>VLOOKUP(E1209,PFI!A:B,2,0)</f>
        <v>#N/A</v>
      </c>
    </row>
    <row r="1210" spans="1:12" hidden="1">
      <c r="A1210" s="18" t="s">
        <v>1641</v>
      </c>
      <c r="B1210" s="18" t="s">
        <v>323</v>
      </c>
      <c r="C1210" s="18" t="s">
        <v>813</v>
      </c>
      <c r="D1210" s="18" t="s">
        <v>18</v>
      </c>
      <c r="E1210" s="18" t="s">
        <v>1418</v>
      </c>
      <c r="F1210" s="19">
        <v>0</v>
      </c>
      <c r="G1210" s="19">
        <v>0</v>
      </c>
      <c r="H1210" s="19">
        <v>0</v>
      </c>
      <c r="I1210" s="19">
        <v>-12900</v>
      </c>
      <c r="J1210" s="19">
        <v>-12900</v>
      </c>
      <c r="K1210" s="19">
        <v>0</v>
      </c>
      <c r="L1210" t="e">
        <f>VLOOKUP(E1210,PFI!A:B,2,0)</f>
        <v>#N/A</v>
      </c>
    </row>
    <row r="1211" spans="1:12" hidden="1">
      <c r="A1211" s="18" t="s">
        <v>1659</v>
      </c>
      <c r="B1211" s="18" t="s">
        <v>323</v>
      </c>
      <c r="C1211" s="18" t="s">
        <v>813</v>
      </c>
      <c r="D1211" s="18" t="s">
        <v>18</v>
      </c>
      <c r="E1211" s="18" t="s">
        <v>1420</v>
      </c>
      <c r="F1211" s="19">
        <v>0</v>
      </c>
      <c r="G1211" s="19">
        <v>0</v>
      </c>
      <c r="H1211" s="19">
        <v>0</v>
      </c>
      <c r="I1211" s="19">
        <v>-6020</v>
      </c>
      <c r="J1211" s="19">
        <v>-6020</v>
      </c>
      <c r="K1211" s="19">
        <v>0</v>
      </c>
      <c r="L1211" t="e">
        <f>VLOOKUP(E1211,PFI!A:B,2,0)</f>
        <v>#N/A</v>
      </c>
    </row>
    <row r="1212" spans="1:12" hidden="1">
      <c r="A1212" s="18" t="s">
        <v>1627</v>
      </c>
      <c r="B1212" s="18" t="s">
        <v>323</v>
      </c>
      <c r="C1212" s="18" t="s">
        <v>813</v>
      </c>
      <c r="D1212" s="18" t="s">
        <v>18</v>
      </c>
      <c r="E1212" s="18" t="s">
        <v>18</v>
      </c>
      <c r="F1212" s="19">
        <v>0</v>
      </c>
      <c r="G1212" s="19">
        <v>0</v>
      </c>
      <c r="H1212" s="19">
        <v>0</v>
      </c>
      <c r="I1212" s="19">
        <v>-921626</v>
      </c>
      <c r="J1212" s="19">
        <v>-921626</v>
      </c>
      <c r="K1212" s="19">
        <v>0</v>
      </c>
      <c r="L1212" t="e">
        <f>VLOOKUP(E1212,PFI!A:B,2,0)</f>
        <v>#N/A</v>
      </c>
    </row>
    <row r="1213" spans="1:12" hidden="1">
      <c r="A1213" s="18" t="s">
        <v>1635</v>
      </c>
      <c r="B1213" s="18" t="s">
        <v>323</v>
      </c>
      <c r="C1213" s="18" t="s">
        <v>813</v>
      </c>
      <c r="D1213" s="18" t="s">
        <v>18</v>
      </c>
      <c r="E1213" s="18" t="s">
        <v>18</v>
      </c>
      <c r="F1213" s="19">
        <v>0</v>
      </c>
      <c r="G1213" s="19">
        <v>0</v>
      </c>
      <c r="H1213" s="19">
        <v>0</v>
      </c>
      <c r="I1213" s="19">
        <v>-1266691</v>
      </c>
      <c r="J1213" s="19">
        <v>-1266691</v>
      </c>
      <c r="K1213" s="19">
        <v>0</v>
      </c>
      <c r="L1213" t="e">
        <f>VLOOKUP(E1213,PFI!A:B,2,0)</f>
        <v>#N/A</v>
      </c>
    </row>
    <row r="1214" spans="1:12" hidden="1">
      <c r="A1214" s="18" t="s">
        <v>1636</v>
      </c>
      <c r="B1214" s="18" t="s">
        <v>323</v>
      </c>
      <c r="C1214" s="18" t="s">
        <v>813</v>
      </c>
      <c r="D1214" s="18" t="s">
        <v>18</v>
      </c>
      <c r="E1214" s="18" t="s">
        <v>18</v>
      </c>
      <c r="F1214" s="19">
        <v>0</v>
      </c>
      <c r="G1214" s="19">
        <v>0</v>
      </c>
      <c r="H1214" s="19">
        <v>0</v>
      </c>
      <c r="I1214" s="19">
        <v>-386000</v>
      </c>
      <c r="J1214" s="19">
        <v>-386000</v>
      </c>
      <c r="K1214" s="19">
        <v>0</v>
      </c>
      <c r="L1214" t="e">
        <f>VLOOKUP(E1214,PFI!A:B,2,0)</f>
        <v>#N/A</v>
      </c>
    </row>
    <row r="1215" spans="1:12" hidden="1">
      <c r="A1215" s="18" t="s">
        <v>2833</v>
      </c>
      <c r="B1215" s="18" t="s">
        <v>323</v>
      </c>
      <c r="C1215" s="18" t="s">
        <v>813</v>
      </c>
      <c r="D1215" s="18" t="s">
        <v>18</v>
      </c>
      <c r="E1215" s="18" t="s">
        <v>18</v>
      </c>
      <c r="F1215" s="19">
        <v>0</v>
      </c>
      <c r="G1215" s="19">
        <v>0</v>
      </c>
      <c r="H1215" s="19">
        <v>0</v>
      </c>
      <c r="I1215" s="19">
        <v>-88504</v>
      </c>
      <c r="J1215" s="19">
        <v>-88504</v>
      </c>
      <c r="K1215" s="19">
        <v>0</v>
      </c>
      <c r="L1215" t="e">
        <f>VLOOKUP(E1215,PFI!A:B,2,0)</f>
        <v>#N/A</v>
      </c>
    </row>
    <row r="1216" spans="1:12" hidden="1">
      <c r="A1216" s="18" t="s">
        <v>1657</v>
      </c>
      <c r="B1216" s="18" t="s">
        <v>323</v>
      </c>
      <c r="C1216" s="18" t="s">
        <v>813</v>
      </c>
      <c r="D1216" s="18" t="s">
        <v>18</v>
      </c>
      <c r="E1216" s="18" t="s">
        <v>18</v>
      </c>
      <c r="F1216" s="19">
        <v>0</v>
      </c>
      <c r="G1216" s="19">
        <v>0</v>
      </c>
      <c r="H1216" s="19">
        <v>0</v>
      </c>
      <c r="I1216" s="19">
        <v>-82500</v>
      </c>
      <c r="J1216" s="19">
        <v>-82500</v>
      </c>
      <c r="K1216" s="19">
        <v>0</v>
      </c>
      <c r="L1216" t="e">
        <f>VLOOKUP(E1216,PFI!A:B,2,0)</f>
        <v>#N/A</v>
      </c>
    </row>
    <row r="1217" spans="1:12" hidden="1">
      <c r="A1217" s="18" t="s">
        <v>1654</v>
      </c>
      <c r="B1217" s="18" t="s">
        <v>323</v>
      </c>
      <c r="C1217" s="18" t="s">
        <v>813</v>
      </c>
      <c r="D1217" s="18" t="s">
        <v>18</v>
      </c>
      <c r="E1217" s="18" t="s">
        <v>18</v>
      </c>
      <c r="F1217" s="19">
        <v>0</v>
      </c>
      <c r="G1217" s="19">
        <v>0</v>
      </c>
      <c r="H1217" s="19">
        <v>0</v>
      </c>
      <c r="I1217" s="19">
        <v>-243840</v>
      </c>
      <c r="J1217" s="19">
        <v>-243840</v>
      </c>
      <c r="K1217" s="19">
        <v>0</v>
      </c>
      <c r="L1217" t="e">
        <f>VLOOKUP(E1217,PFI!A:B,2,0)</f>
        <v>#N/A</v>
      </c>
    </row>
    <row r="1218" spans="1:12" hidden="1">
      <c r="A1218" s="18" t="s">
        <v>1658</v>
      </c>
      <c r="B1218" s="18" t="s">
        <v>323</v>
      </c>
      <c r="C1218" s="18" t="s">
        <v>813</v>
      </c>
      <c r="D1218" s="18" t="s">
        <v>18</v>
      </c>
      <c r="E1218" s="18" t="s">
        <v>18</v>
      </c>
      <c r="F1218" s="19">
        <v>0</v>
      </c>
      <c r="G1218" s="19">
        <v>0</v>
      </c>
      <c r="H1218" s="19">
        <v>0</v>
      </c>
      <c r="I1218" s="19">
        <v>-92870</v>
      </c>
      <c r="J1218" s="19">
        <v>-92870</v>
      </c>
      <c r="K1218" s="19">
        <v>0</v>
      </c>
      <c r="L1218" t="e">
        <f>VLOOKUP(E1218,PFI!A:B,2,0)</f>
        <v>#N/A</v>
      </c>
    </row>
    <row r="1219" spans="1:12" hidden="1">
      <c r="A1219" s="18" t="s">
        <v>1144</v>
      </c>
      <c r="B1219" s="18" t="s">
        <v>323</v>
      </c>
      <c r="C1219" s="18" t="s">
        <v>1421</v>
      </c>
      <c r="D1219" s="18" t="s">
        <v>18</v>
      </c>
      <c r="E1219" s="18" t="s">
        <v>18</v>
      </c>
      <c r="F1219" s="19">
        <v>0</v>
      </c>
      <c r="G1219" s="19">
        <v>0</v>
      </c>
      <c r="H1219" s="19">
        <v>0</v>
      </c>
      <c r="I1219" s="19">
        <v>-12000</v>
      </c>
      <c r="J1219" s="19">
        <v>-12000</v>
      </c>
      <c r="K1219" s="19">
        <v>0</v>
      </c>
      <c r="L1219" t="e">
        <f>VLOOKUP(E1219,PFI!A:B,2,0)</f>
        <v>#N/A</v>
      </c>
    </row>
    <row r="1220" spans="1:12" hidden="1">
      <c r="A1220" s="18" t="s">
        <v>1546</v>
      </c>
      <c r="B1220" s="18" t="s">
        <v>323</v>
      </c>
      <c r="C1220" s="18" t="s">
        <v>1421</v>
      </c>
      <c r="D1220" s="18" t="s">
        <v>18</v>
      </c>
      <c r="E1220" s="18" t="s">
        <v>18</v>
      </c>
      <c r="F1220" s="19">
        <v>0</v>
      </c>
      <c r="G1220" s="19">
        <v>0</v>
      </c>
      <c r="H1220" s="19">
        <v>0</v>
      </c>
      <c r="I1220" s="19">
        <v>-4500</v>
      </c>
      <c r="J1220" s="19">
        <v>-4500</v>
      </c>
      <c r="K1220" s="19">
        <v>0</v>
      </c>
      <c r="L1220" t="e">
        <f>VLOOKUP(E1220,PFI!A:B,2,0)</f>
        <v>#N/A</v>
      </c>
    </row>
    <row r="1221" spans="1:12" hidden="1">
      <c r="A1221" s="18" t="s">
        <v>66</v>
      </c>
      <c r="B1221" s="18" t="s">
        <v>323</v>
      </c>
      <c r="C1221" s="18" t="s">
        <v>1421</v>
      </c>
      <c r="D1221" s="18" t="s">
        <v>18</v>
      </c>
      <c r="E1221" s="18" t="s">
        <v>18</v>
      </c>
      <c r="F1221" s="19">
        <v>0</v>
      </c>
      <c r="G1221" s="19">
        <v>0</v>
      </c>
      <c r="H1221" s="19">
        <v>0</v>
      </c>
      <c r="I1221" s="19">
        <v>-4000</v>
      </c>
      <c r="J1221" s="19">
        <v>-4000</v>
      </c>
      <c r="K1221" s="19">
        <v>0</v>
      </c>
      <c r="L1221" t="e">
        <f>VLOOKUP(E1221,PFI!A:B,2,0)</f>
        <v>#N/A</v>
      </c>
    </row>
    <row r="1222" spans="1:12" hidden="1">
      <c r="A1222" s="18" t="s">
        <v>1564</v>
      </c>
      <c r="B1222" s="18" t="s">
        <v>323</v>
      </c>
      <c r="C1222" s="18" t="s">
        <v>1421</v>
      </c>
      <c r="D1222" s="18" t="s">
        <v>18</v>
      </c>
      <c r="E1222" s="18" t="s">
        <v>18</v>
      </c>
      <c r="F1222" s="19">
        <v>0</v>
      </c>
      <c r="G1222" s="19">
        <v>0</v>
      </c>
      <c r="H1222" s="19">
        <v>0</v>
      </c>
      <c r="I1222" s="19">
        <v>-170</v>
      </c>
      <c r="J1222" s="19">
        <v>-170</v>
      </c>
      <c r="K1222" s="19">
        <v>0</v>
      </c>
      <c r="L1222" t="e">
        <f>VLOOKUP(E1222,PFI!A:B,2,0)</f>
        <v>#N/A</v>
      </c>
    </row>
    <row r="1223" spans="1:12" hidden="1">
      <c r="A1223" s="18" t="s">
        <v>226</v>
      </c>
      <c r="B1223" s="18" t="s">
        <v>323</v>
      </c>
      <c r="C1223" s="18" t="s">
        <v>1421</v>
      </c>
      <c r="D1223" s="18" t="s">
        <v>18</v>
      </c>
      <c r="E1223" s="18" t="s">
        <v>18</v>
      </c>
      <c r="F1223" s="19">
        <v>0</v>
      </c>
      <c r="G1223" s="19">
        <v>0</v>
      </c>
      <c r="H1223" s="19">
        <v>0</v>
      </c>
      <c r="I1223" s="19">
        <v>-55000</v>
      </c>
      <c r="J1223" s="19">
        <v>-55000</v>
      </c>
      <c r="K1223" s="19">
        <v>0</v>
      </c>
      <c r="L1223" t="e">
        <f>VLOOKUP(E1223,PFI!A:B,2,0)</f>
        <v>#N/A</v>
      </c>
    </row>
    <row r="1224" spans="1:12" hidden="1">
      <c r="A1224" s="18" t="s">
        <v>10</v>
      </c>
      <c r="B1224" s="18" t="s">
        <v>323</v>
      </c>
      <c r="C1224" s="18" t="s">
        <v>1421</v>
      </c>
      <c r="D1224" s="18" t="s">
        <v>18</v>
      </c>
      <c r="E1224" s="18" t="s">
        <v>18</v>
      </c>
      <c r="F1224" s="19">
        <v>0</v>
      </c>
      <c r="G1224" s="19">
        <v>0</v>
      </c>
      <c r="H1224" s="19">
        <v>0</v>
      </c>
      <c r="I1224" s="19">
        <v>-25000</v>
      </c>
      <c r="J1224" s="19">
        <v>-25000</v>
      </c>
      <c r="K1224" s="19">
        <v>0</v>
      </c>
      <c r="L1224" t="e">
        <f>VLOOKUP(E1224,PFI!A:B,2,0)</f>
        <v>#N/A</v>
      </c>
    </row>
    <row r="1225" spans="1:12" hidden="1">
      <c r="A1225" s="18" t="s">
        <v>228</v>
      </c>
      <c r="B1225" s="18" t="s">
        <v>323</v>
      </c>
      <c r="C1225" s="18" t="s">
        <v>1421</v>
      </c>
      <c r="D1225" s="18" t="s">
        <v>18</v>
      </c>
      <c r="E1225" s="18" t="s">
        <v>18</v>
      </c>
      <c r="F1225" s="19">
        <v>0</v>
      </c>
      <c r="G1225" s="19">
        <v>0</v>
      </c>
      <c r="H1225" s="19">
        <v>0</v>
      </c>
      <c r="I1225" s="19">
        <v>-45000</v>
      </c>
      <c r="J1225" s="19">
        <v>-45000</v>
      </c>
      <c r="K1225" s="19">
        <v>0</v>
      </c>
      <c r="L1225" t="e">
        <f>VLOOKUP(E1225,PFI!A:B,2,0)</f>
        <v>#N/A</v>
      </c>
    </row>
    <row r="1226" spans="1:12" hidden="1">
      <c r="A1226" s="18" t="s">
        <v>1600</v>
      </c>
      <c r="B1226" s="18" t="s">
        <v>323</v>
      </c>
      <c r="C1226" s="18" t="s">
        <v>1421</v>
      </c>
      <c r="D1226" s="18" t="s">
        <v>18</v>
      </c>
      <c r="E1226" s="18" t="s">
        <v>18</v>
      </c>
      <c r="F1226" s="19">
        <v>0</v>
      </c>
      <c r="G1226" s="19">
        <v>0</v>
      </c>
      <c r="H1226" s="19">
        <v>0</v>
      </c>
      <c r="I1226" s="19">
        <v>-200000</v>
      </c>
      <c r="J1226" s="19">
        <v>-200000</v>
      </c>
      <c r="K1226" s="19">
        <v>0</v>
      </c>
      <c r="L1226" t="e">
        <f>VLOOKUP(E1226,PFI!A:B,2,0)</f>
        <v>#N/A</v>
      </c>
    </row>
    <row r="1227" spans="1:12" hidden="1">
      <c r="A1227" s="18" t="s">
        <v>1604</v>
      </c>
      <c r="B1227" s="18" t="s">
        <v>323</v>
      </c>
      <c r="C1227" s="18" t="s">
        <v>1421</v>
      </c>
      <c r="D1227" s="18" t="s">
        <v>18</v>
      </c>
      <c r="E1227" s="18" t="s">
        <v>18</v>
      </c>
      <c r="F1227" s="19">
        <v>0</v>
      </c>
      <c r="G1227" s="19">
        <v>0</v>
      </c>
      <c r="H1227" s="19">
        <v>0</v>
      </c>
      <c r="I1227" s="19">
        <v>-200000</v>
      </c>
      <c r="J1227" s="19">
        <v>-200000</v>
      </c>
      <c r="K1227" s="19">
        <v>0</v>
      </c>
      <c r="L1227" t="e">
        <f>VLOOKUP(E1227,PFI!A:B,2,0)</f>
        <v>#N/A</v>
      </c>
    </row>
    <row r="1228" spans="1:12" hidden="1">
      <c r="A1228" s="18" t="s">
        <v>1427</v>
      </c>
      <c r="B1228" s="18" t="s">
        <v>323</v>
      </c>
      <c r="C1228" s="18" t="s">
        <v>1421</v>
      </c>
      <c r="D1228" s="18" t="s">
        <v>18</v>
      </c>
      <c r="E1228" s="18" t="s">
        <v>18</v>
      </c>
      <c r="F1228" s="19">
        <v>0</v>
      </c>
      <c r="G1228" s="19">
        <v>0</v>
      </c>
      <c r="H1228" s="19">
        <v>0</v>
      </c>
      <c r="I1228" s="19">
        <v>-80000</v>
      </c>
      <c r="J1228" s="19">
        <v>-80000</v>
      </c>
      <c r="K1228" s="19">
        <v>0</v>
      </c>
      <c r="L1228" t="e">
        <f>VLOOKUP(E1228,PFI!A:B,2,0)</f>
        <v>#N/A</v>
      </c>
    </row>
    <row r="1229" spans="1:12" hidden="1">
      <c r="A1229" s="18" t="s">
        <v>1628</v>
      </c>
      <c r="B1229" s="18" t="s">
        <v>323</v>
      </c>
      <c r="C1229" s="18" t="s">
        <v>1421</v>
      </c>
      <c r="D1229" s="18" t="s">
        <v>18</v>
      </c>
      <c r="E1229" s="18" t="s">
        <v>18</v>
      </c>
      <c r="F1229" s="19">
        <v>0</v>
      </c>
      <c r="G1229" s="19">
        <v>0</v>
      </c>
      <c r="H1229" s="19">
        <v>0</v>
      </c>
      <c r="I1229" s="19">
        <v>-5000</v>
      </c>
      <c r="J1229" s="19">
        <v>-5000</v>
      </c>
      <c r="K1229" s="19">
        <v>0</v>
      </c>
      <c r="L1229" t="e">
        <f>VLOOKUP(E1229,PFI!A:B,2,0)</f>
        <v>#N/A</v>
      </c>
    </row>
    <row r="1230" spans="1:12" hidden="1">
      <c r="A1230" s="18" t="s">
        <v>240</v>
      </c>
      <c r="B1230" s="18" t="s">
        <v>323</v>
      </c>
      <c r="C1230" s="18" t="s">
        <v>1421</v>
      </c>
      <c r="D1230" s="18" t="s">
        <v>18</v>
      </c>
      <c r="E1230" s="18" t="s">
        <v>18</v>
      </c>
      <c r="F1230" s="19">
        <v>0</v>
      </c>
      <c r="G1230" s="19">
        <v>0</v>
      </c>
      <c r="H1230" s="19">
        <v>0</v>
      </c>
      <c r="I1230" s="19">
        <v>-7000</v>
      </c>
      <c r="J1230" s="19">
        <v>-7000</v>
      </c>
      <c r="K1230" s="19">
        <v>0</v>
      </c>
      <c r="L1230" t="e">
        <f>VLOOKUP(E1230,PFI!A:B,2,0)</f>
        <v>#N/A</v>
      </c>
    </row>
    <row r="1231" spans="1:12" hidden="1">
      <c r="A1231" s="18" t="s">
        <v>1065</v>
      </c>
      <c r="B1231" s="18" t="s">
        <v>323</v>
      </c>
      <c r="C1231" s="18" t="s">
        <v>1421</v>
      </c>
      <c r="D1231" s="18" t="s">
        <v>18</v>
      </c>
      <c r="E1231" s="18" t="s">
        <v>18</v>
      </c>
      <c r="F1231" s="19">
        <v>0</v>
      </c>
      <c r="G1231" s="19">
        <v>0</v>
      </c>
      <c r="H1231" s="19">
        <v>0</v>
      </c>
      <c r="I1231" s="19">
        <v>-60000</v>
      </c>
      <c r="J1231" s="19">
        <v>-60000</v>
      </c>
      <c r="K1231" s="19">
        <v>0</v>
      </c>
      <c r="L1231" t="e">
        <f>VLOOKUP(E1231,PFI!A:B,2,0)</f>
        <v>#N/A</v>
      </c>
    </row>
    <row r="1232" spans="1:12" hidden="1">
      <c r="A1232" s="18" t="s">
        <v>103</v>
      </c>
      <c r="B1232" s="18" t="s">
        <v>323</v>
      </c>
      <c r="C1232" s="18" t="s">
        <v>1421</v>
      </c>
      <c r="D1232" s="18" t="s">
        <v>18</v>
      </c>
      <c r="E1232" s="18" t="s">
        <v>18</v>
      </c>
      <c r="F1232" s="19">
        <v>0</v>
      </c>
      <c r="G1232" s="19">
        <v>0</v>
      </c>
      <c r="H1232" s="19">
        <v>0</v>
      </c>
      <c r="I1232" s="19">
        <v>-30000</v>
      </c>
      <c r="J1232" s="19">
        <v>-30000</v>
      </c>
      <c r="K1232" s="19">
        <v>0</v>
      </c>
      <c r="L1232" t="e">
        <f>VLOOKUP(E1232,PFI!A:B,2,0)</f>
        <v>#N/A</v>
      </c>
    </row>
    <row r="1233" spans="1:12" hidden="1">
      <c r="A1233" s="18" t="s">
        <v>122</v>
      </c>
      <c r="B1233" s="18" t="s">
        <v>323</v>
      </c>
      <c r="C1233" s="18" t="s">
        <v>110</v>
      </c>
      <c r="D1233" s="18" t="s">
        <v>18</v>
      </c>
      <c r="E1233" s="18" t="s">
        <v>125</v>
      </c>
      <c r="F1233" s="19">
        <v>0</v>
      </c>
      <c r="G1233" s="19">
        <v>0</v>
      </c>
      <c r="H1233" s="19">
        <v>0</v>
      </c>
      <c r="I1233" s="19">
        <v>-33531</v>
      </c>
      <c r="J1233" s="19">
        <v>-33531</v>
      </c>
      <c r="K1233" s="19">
        <v>0</v>
      </c>
      <c r="L1233" t="str">
        <f>VLOOKUP(E1233,PFI!A:B,2,0)</f>
        <v>recherche</v>
      </c>
    </row>
    <row r="1234" spans="1:12" hidden="1">
      <c r="A1234" s="18" t="s">
        <v>122</v>
      </c>
      <c r="B1234" s="18" t="s">
        <v>323</v>
      </c>
      <c r="C1234" s="18" t="s">
        <v>110</v>
      </c>
      <c r="D1234" s="18" t="s">
        <v>18</v>
      </c>
      <c r="E1234" s="18" t="s">
        <v>123</v>
      </c>
      <c r="F1234" s="19">
        <v>0</v>
      </c>
      <c r="G1234" s="19">
        <v>0</v>
      </c>
      <c r="H1234" s="19">
        <v>0</v>
      </c>
      <c r="I1234" s="19">
        <v>-1108.8</v>
      </c>
      <c r="J1234" s="19">
        <v>-1108.8</v>
      </c>
      <c r="K1234" s="19">
        <v>0</v>
      </c>
      <c r="L1234" t="str">
        <f>VLOOKUP(E1234,PFI!A:B,2,0)</f>
        <v>recherche</v>
      </c>
    </row>
    <row r="1235" spans="1:12" hidden="1">
      <c r="A1235" s="18" t="s">
        <v>24</v>
      </c>
      <c r="B1235" s="18" t="s">
        <v>323</v>
      </c>
      <c r="C1235" s="18" t="s">
        <v>110</v>
      </c>
      <c r="D1235" s="18" t="s">
        <v>18</v>
      </c>
      <c r="E1235" s="18" t="s">
        <v>796</v>
      </c>
      <c r="F1235" s="19">
        <v>0</v>
      </c>
      <c r="G1235" s="19">
        <v>0</v>
      </c>
      <c r="H1235" s="19">
        <v>0</v>
      </c>
      <c r="I1235" s="19">
        <v>-10400</v>
      </c>
      <c r="J1235" s="19">
        <v>-10400</v>
      </c>
      <c r="K1235" s="19">
        <v>0</v>
      </c>
      <c r="L1235" t="str">
        <f>VLOOKUP(E1235,PFI!A:B,2,0)</f>
        <v>recherche</v>
      </c>
    </row>
    <row r="1236" spans="1:12" hidden="1">
      <c r="A1236" s="18" t="s">
        <v>26</v>
      </c>
      <c r="B1236" s="18" t="s">
        <v>323</v>
      </c>
      <c r="C1236" s="18" t="s">
        <v>110</v>
      </c>
      <c r="D1236" s="18" t="s">
        <v>18</v>
      </c>
      <c r="E1236" s="18" t="s">
        <v>152</v>
      </c>
      <c r="F1236" s="19">
        <v>0</v>
      </c>
      <c r="G1236" s="19">
        <v>0</v>
      </c>
      <c r="H1236" s="19">
        <v>0</v>
      </c>
      <c r="I1236" s="19">
        <v>-85078</v>
      </c>
      <c r="J1236" s="19">
        <v>-85078</v>
      </c>
      <c r="K1236" s="19">
        <v>0</v>
      </c>
      <c r="L1236" t="str">
        <f>VLOOKUP(E1236,PFI!A:B,2,0)</f>
        <v>recherche</v>
      </c>
    </row>
    <row r="1237" spans="1:12" hidden="1">
      <c r="A1237" s="18" t="s">
        <v>26</v>
      </c>
      <c r="B1237" s="18" t="s">
        <v>323</v>
      </c>
      <c r="C1237" s="18" t="s">
        <v>110</v>
      </c>
      <c r="D1237" s="18" t="s">
        <v>18</v>
      </c>
      <c r="E1237" s="18" t="s">
        <v>153</v>
      </c>
      <c r="F1237" s="19">
        <v>0</v>
      </c>
      <c r="G1237" s="19">
        <v>0</v>
      </c>
      <c r="H1237" s="19">
        <v>0</v>
      </c>
      <c r="I1237" s="19">
        <v>-73033.210000000006</v>
      </c>
      <c r="J1237" s="19">
        <v>-73033.210000000006</v>
      </c>
      <c r="K1237" s="19">
        <v>0</v>
      </c>
      <c r="L1237" t="str">
        <f>VLOOKUP(E1237,PFI!A:B,2,0)</f>
        <v>recherche</v>
      </c>
    </row>
    <row r="1238" spans="1:12" hidden="1">
      <c r="A1238" s="18" t="s">
        <v>26</v>
      </c>
      <c r="B1238" s="18" t="s">
        <v>323</v>
      </c>
      <c r="C1238" s="18" t="s">
        <v>110</v>
      </c>
      <c r="D1238" s="18" t="s">
        <v>18</v>
      </c>
      <c r="E1238" s="18" t="s">
        <v>154</v>
      </c>
      <c r="F1238" s="19">
        <v>0</v>
      </c>
      <c r="G1238" s="19">
        <v>0</v>
      </c>
      <c r="H1238" s="19">
        <v>0</v>
      </c>
      <c r="I1238" s="19">
        <v>-144336.20000000001</v>
      </c>
      <c r="J1238" s="19">
        <v>-144336.20000000001</v>
      </c>
      <c r="K1238" s="19">
        <v>0</v>
      </c>
      <c r="L1238" t="str">
        <f>VLOOKUP(E1238,PFI!A:B,2,0)</f>
        <v>recherche</v>
      </c>
    </row>
    <row r="1239" spans="1:12" hidden="1">
      <c r="A1239" s="18" t="s">
        <v>26</v>
      </c>
      <c r="B1239" s="18" t="s">
        <v>323</v>
      </c>
      <c r="C1239" s="18" t="s">
        <v>110</v>
      </c>
      <c r="D1239" s="18" t="s">
        <v>18</v>
      </c>
      <c r="E1239" s="18" t="s">
        <v>156</v>
      </c>
      <c r="F1239" s="19">
        <v>0</v>
      </c>
      <c r="G1239" s="19">
        <v>0</v>
      </c>
      <c r="H1239" s="19">
        <v>0</v>
      </c>
      <c r="I1239" s="19">
        <v>-29333.919999999998</v>
      </c>
      <c r="J1239" s="19">
        <v>-29333.919999999998</v>
      </c>
      <c r="K1239" s="19">
        <v>0</v>
      </c>
      <c r="L1239" t="str">
        <f>VLOOKUP(E1239,PFI!A:B,2,0)</f>
        <v>recherche</v>
      </c>
    </row>
    <row r="1240" spans="1:12" hidden="1">
      <c r="A1240" s="18" t="s">
        <v>26</v>
      </c>
      <c r="B1240" s="18" t="s">
        <v>323</v>
      </c>
      <c r="C1240" s="18" t="s">
        <v>110</v>
      </c>
      <c r="D1240" s="18" t="s">
        <v>18</v>
      </c>
      <c r="E1240" s="18" t="s">
        <v>274</v>
      </c>
      <c r="F1240" s="19">
        <v>0</v>
      </c>
      <c r="G1240" s="19">
        <v>0</v>
      </c>
      <c r="H1240" s="19">
        <v>0</v>
      </c>
      <c r="I1240" s="19">
        <v>-24710</v>
      </c>
      <c r="J1240" s="19">
        <v>-24710</v>
      </c>
      <c r="K1240" s="19">
        <v>0</v>
      </c>
      <c r="L1240" t="str">
        <f>VLOOKUP(E1240,PFI!A:B,2,0)</f>
        <v>recherche</v>
      </c>
    </row>
    <row r="1241" spans="1:12" hidden="1">
      <c r="A1241" s="18" t="s">
        <v>26</v>
      </c>
      <c r="B1241" s="18" t="s">
        <v>323</v>
      </c>
      <c r="C1241" s="18" t="s">
        <v>110</v>
      </c>
      <c r="D1241" s="18" t="s">
        <v>18</v>
      </c>
      <c r="E1241" s="18" t="s">
        <v>352</v>
      </c>
      <c r="F1241" s="19">
        <v>0</v>
      </c>
      <c r="G1241" s="19">
        <v>0</v>
      </c>
      <c r="H1241" s="19">
        <v>0</v>
      </c>
      <c r="I1241" s="19">
        <v>-8500</v>
      </c>
      <c r="J1241" s="19">
        <v>-8500</v>
      </c>
      <c r="K1241" s="19">
        <v>0</v>
      </c>
      <c r="L1241" t="str">
        <f>VLOOKUP(E1241,PFI!A:B,2,0)</f>
        <v>recherche</v>
      </c>
    </row>
    <row r="1242" spans="1:12" hidden="1">
      <c r="A1242" s="18" t="s">
        <v>113</v>
      </c>
      <c r="B1242" s="18" t="s">
        <v>323</v>
      </c>
      <c r="C1242" s="18" t="s">
        <v>110</v>
      </c>
      <c r="D1242" s="18" t="s">
        <v>18</v>
      </c>
      <c r="E1242" s="18" t="s">
        <v>167</v>
      </c>
      <c r="F1242" s="19">
        <v>0</v>
      </c>
      <c r="G1242" s="19">
        <v>0</v>
      </c>
      <c r="H1242" s="19">
        <v>0</v>
      </c>
      <c r="I1242" s="19">
        <v>-4250</v>
      </c>
      <c r="J1242" s="19">
        <v>-4250</v>
      </c>
      <c r="K1242" s="19">
        <v>0</v>
      </c>
      <c r="L1242" t="str">
        <f>VLOOKUP(E1242,PFI!A:B,2,0)</f>
        <v>recherche</v>
      </c>
    </row>
    <row r="1243" spans="1:12" hidden="1">
      <c r="A1243" s="18" t="s">
        <v>113</v>
      </c>
      <c r="B1243" s="18" t="s">
        <v>323</v>
      </c>
      <c r="C1243" s="18" t="s">
        <v>110</v>
      </c>
      <c r="D1243" s="18" t="s">
        <v>18</v>
      </c>
      <c r="E1243" s="18" t="s">
        <v>743</v>
      </c>
      <c r="F1243" s="19">
        <v>0</v>
      </c>
      <c r="G1243" s="19">
        <v>0</v>
      </c>
      <c r="H1243" s="19">
        <v>0</v>
      </c>
      <c r="I1243" s="19">
        <v>-3333</v>
      </c>
      <c r="J1243" s="19">
        <v>-3333</v>
      </c>
      <c r="K1243" s="19">
        <v>0</v>
      </c>
      <c r="L1243" t="str">
        <f>VLOOKUP(E1243,PFI!A:B,2,0)</f>
        <v>recherche</v>
      </c>
    </row>
    <row r="1244" spans="1:12" hidden="1">
      <c r="A1244" s="18" t="s">
        <v>29</v>
      </c>
      <c r="B1244" s="18" t="s">
        <v>323</v>
      </c>
      <c r="C1244" s="18" t="s">
        <v>110</v>
      </c>
      <c r="D1244" s="18" t="s">
        <v>18</v>
      </c>
      <c r="E1244" s="18" t="s">
        <v>173</v>
      </c>
      <c r="F1244" s="19">
        <v>0</v>
      </c>
      <c r="G1244" s="19">
        <v>0</v>
      </c>
      <c r="H1244" s="19">
        <v>0</v>
      </c>
      <c r="I1244" s="19">
        <v>-19800</v>
      </c>
      <c r="J1244" s="19">
        <v>-19800</v>
      </c>
      <c r="K1244" s="19">
        <v>0</v>
      </c>
      <c r="L1244" t="str">
        <f>VLOOKUP(E1244,PFI!A:B,2,0)</f>
        <v>recherche</v>
      </c>
    </row>
    <row r="1245" spans="1:12" hidden="1">
      <c r="A1245" s="18" t="s">
        <v>29</v>
      </c>
      <c r="B1245" s="18" t="s">
        <v>323</v>
      </c>
      <c r="C1245" s="18" t="s">
        <v>110</v>
      </c>
      <c r="D1245" s="18" t="s">
        <v>18</v>
      </c>
      <c r="E1245" s="18" t="s">
        <v>797</v>
      </c>
      <c r="F1245" s="19">
        <v>0</v>
      </c>
      <c r="G1245" s="19">
        <v>0</v>
      </c>
      <c r="H1245" s="19">
        <v>0</v>
      </c>
      <c r="I1245" s="19">
        <v>-6867</v>
      </c>
      <c r="J1245" s="19">
        <v>-6867</v>
      </c>
      <c r="K1245" s="19">
        <v>0</v>
      </c>
      <c r="L1245" t="e">
        <f>VLOOKUP(E1245,PFI!A:B,2,0)</f>
        <v>#N/A</v>
      </c>
    </row>
    <row r="1246" spans="1:12" hidden="1">
      <c r="A1246" s="18" t="s">
        <v>183</v>
      </c>
      <c r="B1246" s="18" t="s">
        <v>323</v>
      </c>
      <c r="C1246" s="18" t="s">
        <v>110</v>
      </c>
      <c r="D1246" s="18" t="s">
        <v>18</v>
      </c>
      <c r="E1246" s="18" t="s">
        <v>750</v>
      </c>
      <c r="F1246" s="19">
        <v>0</v>
      </c>
      <c r="G1246" s="19">
        <v>0</v>
      </c>
      <c r="H1246" s="19">
        <v>0</v>
      </c>
      <c r="I1246" s="19">
        <v>-8050</v>
      </c>
      <c r="J1246" s="19">
        <v>-8050</v>
      </c>
      <c r="K1246" s="19">
        <v>0</v>
      </c>
      <c r="L1246" t="str">
        <f>VLOOKUP(E1246,PFI!A:B,2,0)</f>
        <v>recherche</v>
      </c>
    </row>
    <row r="1247" spans="1:12" hidden="1">
      <c r="A1247" s="18" t="s">
        <v>183</v>
      </c>
      <c r="B1247" s="18" t="s">
        <v>323</v>
      </c>
      <c r="C1247" s="18" t="s">
        <v>110</v>
      </c>
      <c r="D1247" s="18" t="s">
        <v>18</v>
      </c>
      <c r="E1247" s="18" t="s">
        <v>752</v>
      </c>
      <c r="F1247" s="19">
        <v>0</v>
      </c>
      <c r="G1247" s="19">
        <v>0</v>
      </c>
      <c r="H1247" s="19">
        <v>0</v>
      </c>
      <c r="I1247" s="19">
        <v>-10043</v>
      </c>
      <c r="J1247" s="19">
        <v>-10043</v>
      </c>
      <c r="K1247" s="19">
        <v>0</v>
      </c>
      <c r="L1247" t="str">
        <f>VLOOKUP(E1247,PFI!A:B,2,0)</f>
        <v>recherche</v>
      </c>
    </row>
    <row r="1248" spans="1:12" hidden="1">
      <c r="A1248" s="18" t="s">
        <v>30</v>
      </c>
      <c r="B1248" s="18" t="s">
        <v>323</v>
      </c>
      <c r="C1248" s="18" t="s">
        <v>110</v>
      </c>
      <c r="D1248" s="18" t="s">
        <v>18</v>
      </c>
      <c r="E1248" s="18" t="s">
        <v>185</v>
      </c>
      <c r="F1248" s="19">
        <v>0</v>
      </c>
      <c r="G1248" s="19">
        <v>0</v>
      </c>
      <c r="H1248" s="19">
        <v>0</v>
      </c>
      <c r="I1248" s="19">
        <v>-19360</v>
      </c>
      <c r="J1248" s="19">
        <v>-19360</v>
      </c>
      <c r="K1248" s="19">
        <v>0</v>
      </c>
      <c r="L1248" t="str">
        <f>VLOOKUP(E1248,PFI!A:B,2,0)</f>
        <v>recherche</v>
      </c>
    </row>
    <row r="1249" spans="1:12" hidden="1">
      <c r="A1249" s="18" t="s">
        <v>191</v>
      </c>
      <c r="B1249" s="18" t="s">
        <v>323</v>
      </c>
      <c r="C1249" s="18" t="s">
        <v>110</v>
      </c>
      <c r="D1249" s="18" t="s">
        <v>18</v>
      </c>
      <c r="E1249" s="18" t="s">
        <v>798</v>
      </c>
      <c r="F1249" s="19">
        <v>0</v>
      </c>
      <c r="G1249" s="19">
        <v>0</v>
      </c>
      <c r="H1249" s="19">
        <v>0</v>
      </c>
      <c r="I1249" s="19">
        <v>-5108.75</v>
      </c>
      <c r="J1249" s="19">
        <v>-5108.75</v>
      </c>
      <c r="K1249" s="19">
        <v>0</v>
      </c>
      <c r="L1249" t="e">
        <f>VLOOKUP(E1249,PFI!A:B,2,0)</f>
        <v>#N/A</v>
      </c>
    </row>
    <row r="1250" spans="1:12" hidden="1">
      <c r="A1250" s="18" t="s">
        <v>285</v>
      </c>
      <c r="B1250" s="18" t="s">
        <v>323</v>
      </c>
      <c r="C1250" s="18" t="s">
        <v>110</v>
      </c>
      <c r="D1250" s="18" t="s">
        <v>18</v>
      </c>
      <c r="E1250" s="18" t="s">
        <v>286</v>
      </c>
      <c r="F1250" s="19">
        <v>0</v>
      </c>
      <c r="G1250" s="19">
        <v>0</v>
      </c>
      <c r="H1250" s="19">
        <v>0</v>
      </c>
      <c r="I1250" s="19">
        <v>-25410</v>
      </c>
      <c r="J1250" s="19">
        <v>-25410</v>
      </c>
      <c r="K1250" s="19">
        <v>0</v>
      </c>
      <c r="L1250" t="str">
        <f>VLOOKUP(E1250,PFI!A:B,2,0)</f>
        <v>recherche</v>
      </c>
    </row>
    <row r="1251" spans="1:12" hidden="1">
      <c r="A1251" s="18" t="s">
        <v>196</v>
      </c>
      <c r="B1251" s="18" t="s">
        <v>323</v>
      </c>
      <c r="C1251" s="18" t="s">
        <v>110</v>
      </c>
      <c r="D1251" s="18" t="s">
        <v>18</v>
      </c>
      <c r="E1251" s="18" t="s">
        <v>327</v>
      </c>
      <c r="F1251" s="19">
        <v>0</v>
      </c>
      <c r="G1251" s="19">
        <v>0</v>
      </c>
      <c r="H1251" s="19">
        <v>0</v>
      </c>
      <c r="I1251" s="19">
        <v>-9633.0499999999993</v>
      </c>
      <c r="J1251" s="19">
        <v>-9633.0499999999993</v>
      </c>
      <c r="K1251" s="19">
        <v>0</v>
      </c>
      <c r="L1251" t="str">
        <f>VLOOKUP(E1251,PFI!A:B,2,0)</f>
        <v>recherche</v>
      </c>
    </row>
    <row r="1252" spans="1:12" hidden="1">
      <c r="A1252" s="18" t="s">
        <v>196</v>
      </c>
      <c r="B1252" s="18" t="s">
        <v>323</v>
      </c>
      <c r="C1252" s="18" t="s">
        <v>110</v>
      </c>
      <c r="D1252" s="18" t="s">
        <v>18</v>
      </c>
      <c r="E1252" s="18" t="s">
        <v>198</v>
      </c>
      <c r="F1252" s="19">
        <v>0</v>
      </c>
      <c r="G1252" s="19">
        <v>0</v>
      </c>
      <c r="H1252" s="19">
        <v>0</v>
      </c>
      <c r="I1252" s="19">
        <v>-7920</v>
      </c>
      <c r="J1252" s="19">
        <v>-7920</v>
      </c>
      <c r="K1252" s="19">
        <v>0</v>
      </c>
      <c r="L1252" t="str">
        <f>VLOOKUP(E1252,PFI!A:B,2,0)</f>
        <v>recherche</v>
      </c>
    </row>
    <row r="1253" spans="1:12" hidden="1">
      <c r="A1253" s="18" t="s">
        <v>42</v>
      </c>
      <c r="B1253" s="18" t="s">
        <v>323</v>
      </c>
      <c r="C1253" s="18" t="s">
        <v>110</v>
      </c>
      <c r="D1253" s="18" t="s">
        <v>18</v>
      </c>
      <c r="E1253" s="18" t="s">
        <v>329</v>
      </c>
      <c r="F1253" s="19">
        <v>0</v>
      </c>
      <c r="G1253" s="19">
        <v>0</v>
      </c>
      <c r="H1253" s="19">
        <v>0</v>
      </c>
      <c r="I1253" s="19">
        <v>-5950</v>
      </c>
      <c r="J1253" s="19">
        <v>-5950</v>
      </c>
      <c r="K1253" s="19">
        <v>0</v>
      </c>
      <c r="L1253" t="str">
        <f>VLOOKUP(E1253,PFI!A:B,2,0)</f>
        <v>recherche</v>
      </c>
    </row>
    <row r="1254" spans="1:12" hidden="1">
      <c r="A1254" s="18" t="s">
        <v>42</v>
      </c>
      <c r="B1254" s="18" t="s">
        <v>323</v>
      </c>
      <c r="C1254" s="18" t="s">
        <v>110</v>
      </c>
      <c r="D1254" s="18" t="s">
        <v>18</v>
      </c>
      <c r="E1254" s="18" t="s">
        <v>330</v>
      </c>
      <c r="F1254" s="19">
        <v>0</v>
      </c>
      <c r="G1254" s="19">
        <v>0</v>
      </c>
      <c r="H1254" s="19">
        <v>0</v>
      </c>
      <c r="I1254" s="19">
        <v>-4250</v>
      </c>
      <c r="J1254" s="19">
        <v>-4250</v>
      </c>
      <c r="K1254" s="19">
        <v>0</v>
      </c>
      <c r="L1254" t="str">
        <f>VLOOKUP(E1254,PFI!A:B,2,0)</f>
        <v>recherche</v>
      </c>
    </row>
    <row r="1255" spans="1:12" hidden="1">
      <c r="A1255" s="18" t="s">
        <v>42</v>
      </c>
      <c r="B1255" s="18" t="s">
        <v>323</v>
      </c>
      <c r="C1255" s="18" t="s">
        <v>110</v>
      </c>
      <c r="D1255" s="18" t="s">
        <v>18</v>
      </c>
      <c r="E1255" s="18" t="s">
        <v>764</v>
      </c>
      <c r="F1255" s="19">
        <v>0</v>
      </c>
      <c r="G1255" s="19">
        <v>0</v>
      </c>
      <c r="H1255" s="19">
        <v>0</v>
      </c>
      <c r="I1255" s="19">
        <v>-17000</v>
      </c>
      <c r="J1255" s="19">
        <v>-17000</v>
      </c>
      <c r="K1255" s="19">
        <v>0</v>
      </c>
      <c r="L1255" t="str">
        <f>VLOOKUP(E1255,PFI!A:B,2,0)</f>
        <v>recherche</v>
      </c>
    </row>
    <row r="1256" spans="1:12" hidden="1">
      <c r="A1256" s="18" t="s">
        <v>247</v>
      </c>
      <c r="B1256" s="18" t="s">
        <v>323</v>
      </c>
      <c r="C1256" s="18" t="s">
        <v>110</v>
      </c>
      <c r="D1256" s="18" t="s">
        <v>18</v>
      </c>
      <c r="E1256" s="18" t="s">
        <v>789</v>
      </c>
      <c r="F1256" s="19">
        <v>0</v>
      </c>
      <c r="G1256" s="19">
        <v>0</v>
      </c>
      <c r="H1256" s="19">
        <v>0</v>
      </c>
      <c r="I1256" s="19">
        <v>-4400</v>
      </c>
      <c r="J1256" s="19">
        <v>-4400</v>
      </c>
      <c r="K1256" s="19">
        <v>0</v>
      </c>
      <c r="L1256" t="str">
        <f>VLOOKUP(E1256,PFI!A:B,2,0)</f>
        <v>recherche</v>
      </c>
    </row>
    <row r="1257" spans="1:12" hidden="1">
      <c r="A1257" s="18" t="s">
        <v>1449</v>
      </c>
      <c r="B1257" s="18" t="s">
        <v>323</v>
      </c>
      <c r="C1257" s="18" t="s">
        <v>111</v>
      </c>
      <c r="D1257" s="18" t="s">
        <v>18</v>
      </c>
      <c r="E1257" s="18" t="s">
        <v>18</v>
      </c>
      <c r="F1257" s="19">
        <v>0</v>
      </c>
      <c r="G1257" s="19">
        <v>0</v>
      </c>
      <c r="H1257" s="19">
        <v>0</v>
      </c>
      <c r="I1257" s="19">
        <v>-171200</v>
      </c>
      <c r="J1257" s="19">
        <v>-171200</v>
      </c>
      <c r="K1257" s="19">
        <v>0</v>
      </c>
      <c r="L1257" t="e">
        <f>VLOOKUP(E1257,PFI!A:B,2,0)</f>
        <v>#N/A</v>
      </c>
    </row>
    <row r="1258" spans="1:12" hidden="1">
      <c r="A1258" s="18" t="s">
        <v>26</v>
      </c>
      <c r="B1258" s="18" t="s">
        <v>323</v>
      </c>
      <c r="C1258" s="18" t="s">
        <v>111</v>
      </c>
      <c r="D1258" s="18" t="s">
        <v>18</v>
      </c>
      <c r="E1258" s="18" t="s">
        <v>157</v>
      </c>
      <c r="F1258" s="19">
        <v>0</v>
      </c>
      <c r="G1258" s="19">
        <v>0</v>
      </c>
      <c r="H1258" s="19">
        <v>0</v>
      </c>
      <c r="I1258" s="19">
        <v>-37750</v>
      </c>
      <c r="J1258" s="19">
        <v>-37750</v>
      </c>
      <c r="K1258" s="19">
        <v>0</v>
      </c>
      <c r="L1258" t="str">
        <f>VLOOKUP(E1258,PFI!A:B,2,0)</f>
        <v>recherche</v>
      </c>
    </row>
    <row r="1259" spans="1:12" hidden="1">
      <c r="A1259" s="18" t="s">
        <v>26</v>
      </c>
      <c r="B1259" s="18" t="s">
        <v>323</v>
      </c>
      <c r="C1259" s="18" t="s">
        <v>111</v>
      </c>
      <c r="D1259" s="18" t="s">
        <v>18</v>
      </c>
      <c r="E1259" s="18" t="s">
        <v>1075</v>
      </c>
      <c r="F1259" s="19">
        <v>0</v>
      </c>
      <c r="G1259" s="19">
        <v>0</v>
      </c>
      <c r="H1259" s="19">
        <v>0</v>
      </c>
      <c r="I1259" s="19">
        <v>-2178</v>
      </c>
      <c r="J1259" s="19">
        <v>-2178</v>
      </c>
      <c r="K1259" s="19">
        <v>0</v>
      </c>
      <c r="L1259" t="e">
        <f>VLOOKUP(E1259,PFI!A:B,2,0)</f>
        <v>#N/A</v>
      </c>
    </row>
    <row r="1260" spans="1:12" hidden="1">
      <c r="A1260" s="18" t="s">
        <v>26</v>
      </c>
      <c r="B1260" s="18" t="s">
        <v>323</v>
      </c>
      <c r="C1260" s="18" t="s">
        <v>111</v>
      </c>
      <c r="D1260" s="18" t="s">
        <v>18</v>
      </c>
      <c r="E1260" s="18" t="s">
        <v>776</v>
      </c>
      <c r="F1260" s="19">
        <v>0</v>
      </c>
      <c r="G1260" s="19">
        <v>0</v>
      </c>
      <c r="H1260" s="19">
        <v>0</v>
      </c>
      <c r="I1260" s="19">
        <v>-52262.81</v>
      </c>
      <c r="J1260" s="19">
        <v>-52262.81</v>
      </c>
      <c r="K1260" s="19">
        <v>0</v>
      </c>
      <c r="L1260" t="str">
        <f>VLOOKUP(E1260,PFI!A:B,2,0)</f>
        <v>recherche</v>
      </c>
    </row>
    <row r="1261" spans="1:12" hidden="1">
      <c r="A1261" s="18" t="s">
        <v>26</v>
      </c>
      <c r="B1261" s="18" t="s">
        <v>323</v>
      </c>
      <c r="C1261" s="18" t="s">
        <v>111</v>
      </c>
      <c r="D1261" s="18" t="s">
        <v>18</v>
      </c>
      <c r="E1261" s="18" t="s">
        <v>18</v>
      </c>
      <c r="F1261" s="19">
        <v>0</v>
      </c>
      <c r="G1261" s="19">
        <v>0</v>
      </c>
      <c r="H1261" s="19">
        <v>0</v>
      </c>
      <c r="I1261" s="19">
        <v>-10000</v>
      </c>
      <c r="J1261" s="19">
        <v>-10000</v>
      </c>
      <c r="K1261" s="19">
        <v>0</v>
      </c>
      <c r="L1261" t="e">
        <f>VLOOKUP(E1261,PFI!A:B,2,0)</f>
        <v>#N/A</v>
      </c>
    </row>
    <row r="1262" spans="1:12" hidden="1">
      <c r="A1262" s="18" t="s">
        <v>932</v>
      </c>
      <c r="B1262" s="18" t="s">
        <v>323</v>
      </c>
      <c r="C1262" s="18" t="s">
        <v>111</v>
      </c>
      <c r="D1262" s="18" t="s">
        <v>18</v>
      </c>
      <c r="E1262" s="18" t="s">
        <v>18</v>
      </c>
      <c r="F1262" s="19">
        <v>0</v>
      </c>
      <c r="G1262" s="19">
        <v>0</v>
      </c>
      <c r="H1262" s="19">
        <v>0</v>
      </c>
      <c r="I1262" s="19">
        <v>-9000</v>
      </c>
      <c r="J1262" s="19">
        <v>-9000</v>
      </c>
      <c r="K1262" s="19">
        <v>0</v>
      </c>
      <c r="L1262" t="e">
        <f>VLOOKUP(E1262,PFI!A:B,2,0)</f>
        <v>#N/A</v>
      </c>
    </row>
    <row r="1263" spans="1:12" hidden="1">
      <c r="A1263" s="18" t="s">
        <v>113</v>
      </c>
      <c r="B1263" s="18" t="s">
        <v>323</v>
      </c>
      <c r="C1263" s="18" t="s">
        <v>111</v>
      </c>
      <c r="D1263" s="18" t="s">
        <v>18</v>
      </c>
      <c r="E1263" s="18" t="s">
        <v>353</v>
      </c>
      <c r="F1263" s="19">
        <v>0</v>
      </c>
      <c r="G1263" s="19">
        <v>0</v>
      </c>
      <c r="H1263" s="19">
        <v>0</v>
      </c>
      <c r="I1263" s="19">
        <v>-38675</v>
      </c>
      <c r="J1263" s="19">
        <v>-38675</v>
      </c>
      <c r="K1263" s="19">
        <v>0</v>
      </c>
      <c r="L1263" t="str">
        <f>VLOOKUP(E1263,PFI!A:B,2,0)</f>
        <v>recherche</v>
      </c>
    </row>
    <row r="1264" spans="1:12" hidden="1">
      <c r="A1264" s="18" t="s">
        <v>29</v>
      </c>
      <c r="B1264" s="18" t="s">
        <v>323</v>
      </c>
      <c r="C1264" s="18" t="s">
        <v>111</v>
      </c>
      <c r="D1264" s="18" t="s">
        <v>18</v>
      </c>
      <c r="E1264" s="18" t="s">
        <v>1076</v>
      </c>
      <c r="F1264" s="19">
        <v>0</v>
      </c>
      <c r="G1264" s="19">
        <v>0</v>
      </c>
      <c r="H1264" s="19">
        <v>0</v>
      </c>
      <c r="I1264" s="19">
        <v>-4400</v>
      </c>
      <c r="J1264" s="19">
        <v>-4400</v>
      </c>
      <c r="K1264" s="19">
        <v>0</v>
      </c>
      <c r="L1264" t="str">
        <f>VLOOKUP(E1264,PFI!A:B,2,0)</f>
        <v>recherche</v>
      </c>
    </row>
    <row r="1265" spans="1:12" hidden="1">
      <c r="A1265" s="18" t="s">
        <v>183</v>
      </c>
      <c r="B1265" s="18" t="s">
        <v>323</v>
      </c>
      <c r="C1265" s="18" t="s">
        <v>111</v>
      </c>
      <c r="D1265" s="18" t="s">
        <v>18</v>
      </c>
      <c r="E1265" s="18" t="s">
        <v>751</v>
      </c>
      <c r="F1265" s="19">
        <v>0</v>
      </c>
      <c r="G1265" s="19">
        <v>0</v>
      </c>
      <c r="H1265" s="19">
        <v>0</v>
      </c>
      <c r="I1265" s="19">
        <v>-33060.9</v>
      </c>
      <c r="J1265" s="19">
        <v>-33060.9</v>
      </c>
      <c r="K1265" s="19">
        <v>0</v>
      </c>
      <c r="L1265" t="str">
        <f>VLOOKUP(E1265,PFI!A:B,2,0)</f>
        <v>recherche</v>
      </c>
    </row>
    <row r="1266" spans="1:12" hidden="1">
      <c r="A1266" s="18" t="s">
        <v>1727</v>
      </c>
      <c r="B1266" s="18" t="s">
        <v>323</v>
      </c>
      <c r="C1266" s="18" t="s">
        <v>111</v>
      </c>
      <c r="D1266" s="18" t="s">
        <v>18</v>
      </c>
      <c r="E1266" s="18" t="s">
        <v>18</v>
      </c>
      <c r="F1266" s="19">
        <v>0</v>
      </c>
      <c r="G1266" s="19">
        <v>0</v>
      </c>
      <c r="H1266" s="19">
        <v>0</v>
      </c>
      <c r="I1266" s="19">
        <v>-25000</v>
      </c>
      <c r="J1266" s="19">
        <v>-25000</v>
      </c>
      <c r="K1266" s="19">
        <v>0</v>
      </c>
      <c r="L1266" t="e">
        <f>VLOOKUP(E1266,PFI!A:B,2,0)</f>
        <v>#N/A</v>
      </c>
    </row>
    <row r="1267" spans="1:12" hidden="1">
      <c r="A1267" s="18" t="s">
        <v>283</v>
      </c>
      <c r="B1267" s="18" t="s">
        <v>323</v>
      </c>
      <c r="C1267" s="18" t="s">
        <v>111</v>
      </c>
      <c r="D1267" s="18" t="s">
        <v>18</v>
      </c>
      <c r="E1267" s="18" t="s">
        <v>284</v>
      </c>
      <c r="F1267" s="19">
        <v>0</v>
      </c>
      <c r="G1267" s="19">
        <v>0</v>
      </c>
      <c r="H1267" s="19">
        <v>0</v>
      </c>
      <c r="I1267" s="19">
        <v>-22000</v>
      </c>
      <c r="J1267" s="19">
        <v>-22000</v>
      </c>
      <c r="K1267" s="19">
        <v>0</v>
      </c>
      <c r="L1267" t="str">
        <f>VLOOKUP(E1267,PFI!A:B,2,0)</f>
        <v>recherche</v>
      </c>
    </row>
    <row r="1268" spans="1:12" hidden="1">
      <c r="A1268" s="18" t="s">
        <v>191</v>
      </c>
      <c r="B1268" s="18" t="s">
        <v>323</v>
      </c>
      <c r="C1268" s="18" t="s">
        <v>111</v>
      </c>
      <c r="D1268" s="18" t="s">
        <v>18</v>
      </c>
      <c r="E1268" s="18" t="s">
        <v>299</v>
      </c>
      <c r="F1268" s="19">
        <v>0</v>
      </c>
      <c r="G1268" s="19">
        <v>0</v>
      </c>
      <c r="H1268" s="19">
        <v>0</v>
      </c>
      <c r="I1268" s="19">
        <v>-44000</v>
      </c>
      <c r="J1268" s="19">
        <v>-44000</v>
      </c>
      <c r="K1268" s="19">
        <v>0</v>
      </c>
      <c r="L1268" t="str">
        <f>VLOOKUP(E1268,PFI!A:B,2,0)</f>
        <v>recherche</v>
      </c>
    </row>
    <row r="1269" spans="1:12" hidden="1">
      <c r="A1269" s="18" t="s">
        <v>196</v>
      </c>
      <c r="B1269" s="18" t="s">
        <v>323</v>
      </c>
      <c r="C1269" s="18" t="s">
        <v>111</v>
      </c>
      <c r="D1269" s="18" t="s">
        <v>18</v>
      </c>
      <c r="E1269" s="18" t="s">
        <v>197</v>
      </c>
      <c r="F1269" s="19">
        <v>0</v>
      </c>
      <c r="G1269" s="19">
        <v>0</v>
      </c>
      <c r="H1269" s="19">
        <v>0</v>
      </c>
      <c r="I1269" s="19">
        <v>-9633.0499999999993</v>
      </c>
      <c r="J1269" s="19">
        <v>-9633.0499999999993</v>
      </c>
      <c r="K1269" s="19">
        <v>0</v>
      </c>
      <c r="L1269" t="str">
        <f>VLOOKUP(E1269,PFI!A:B,2,0)</f>
        <v>recherche</v>
      </c>
    </row>
    <row r="1270" spans="1:12" hidden="1">
      <c r="A1270" s="18" t="s">
        <v>210</v>
      </c>
      <c r="B1270" s="18" t="s">
        <v>323</v>
      </c>
      <c r="C1270" s="18" t="s">
        <v>111</v>
      </c>
      <c r="D1270" s="18" t="s">
        <v>18</v>
      </c>
      <c r="E1270" s="18" t="s">
        <v>763</v>
      </c>
      <c r="F1270" s="19">
        <v>0</v>
      </c>
      <c r="G1270" s="19">
        <v>0</v>
      </c>
      <c r="H1270" s="19">
        <v>0</v>
      </c>
      <c r="I1270" s="19">
        <v>-41570.949999999997</v>
      </c>
      <c r="J1270" s="19">
        <v>-41570.949999999997</v>
      </c>
      <c r="K1270" s="19">
        <v>0</v>
      </c>
      <c r="L1270" t="str">
        <f>VLOOKUP(E1270,PFI!A:B,2,0)</f>
        <v>recherche</v>
      </c>
    </row>
    <row r="1271" spans="1:12" hidden="1">
      <c r="A1271" s="18" t="s">
        <v>215</v>
      </c>
      <c r="B1271" s="18" t="s">
        <v>323</v>
      </c>
      <c r="C1271" s="18" t="s">
        <v>111</v>
      </c>
      <c r="D1271" s="18" t="s">
        <v>18</v>
      </c>
      <c r="E1271" s="18" t="s">
        <v>217</v>
      </c>
      <c r="F1271" s="19">
        <v>0</v>
      </c>
      <c r="G1271" s="19">
        <v>0</v>
      </c>
      <c r="H1271" s="19">
        <v>0</v>
      </c>
      <c r="I1271" s="19">
        <v>-10207.129999999999</v>
      </c>
      <c r="J1271" s="19">
        <v>-10207.129999999999</v>
      </c>
      <c r="K1271" s="19">
        <v>0</v>
      </c>
      <c r="L1271" t="str">
        <f>VLOOKUP(E1271,PFI!A:B,2,0)</f>
        <v>recherche</v>
      </c>
    </row>
    <row r="1272" spans="1:12" hidden="1">
      <c r="A1272" s="18" t="s">
        <v>227</v>
      </c>
      <c r="B1272" s="18" t="s">
        <v>323</v>
      </c>
      <c r="C1272" s="18" t="s">
        <v>111</v>
      </c>
      <c r="D1272" s="18" t="s">
        <v>18</v>
      </c>
      <c r="E1272" s="18" t="s">
        <v>794</v>
      </c>
      <c r="F1272" s="19">
        <v>0</v>
      </c>
      <c r="G1272" s="19">
        <v>0</v>
      </c>
      <c r="H1272" s="19">
        <v>0</v>
      </c>
      <c r="I1272" s="19">
        <v>-1795.62</v>
      </c>
      <c r="J1272" s="19">
        <v>-1795.62</v>
      </c>
      <c r="K1272" s="19">
        <v>0</v>
      </c>
      <c r="L1272" t="e">
        <f>VLOOKUP(E1272,PFI!A:B,2,0)</f>
        <v>#N/A</v>
      </c>
    </row>
    <row r="1273" spans="1:12" hidden="1">
      <c r="A1273" s="18" t="s">
        <v>1595</v>
      </c>
      <c r="B1273" s="18" t="s">
        <v>323</v>
      </c>
      <c r="C1273" s="18" t="s">
        <v>111</v>
      </c>
      <c r="D1273" s="18" t="s">
        <v>18</v>
      </c>
      <c r="E1273" s="18" t="s">
        <v>18</v>
      </c>
      <c r="F1273" s="19">
        <v>0</v>
      </c>
      <c r="G1273" s="19">
        <v>0</v>
      </c>
      <c r="H1273" s="19">
        <v>0</v>
      </c>
      <c r="I1273" s="19">
        <v>-4000</v>
      </c>
      <c r="J1273" s="19">
        <v>-4000</v>
      </c>
      <c r="K1273" s="19">
        <v>0</v>
      </c>
      <c r="L1273" t="e">
        <f>VLOOKUP(E1273,PFI!A:B,2,0)</f>
        <v>#N/A</v>
      </c>
    </row>
    <row r="1274" spans="1:12" hidden="1">
      <c r="A1274" s="18" t="s">
        <v>247</v>
      </c>
      <c r="B1274" s="18" t="s">
        <v>323</v>
      </c>
      <c r="C1274" s="18" t="s">
        <v>111</v>
      </c>
      <c r="D1274" s="18" t="s">
        <v>18</v>
      </c>
      <c r="E1274" s="18" t="s">
        <v>1077</v>
      </c>
      <c r="F1274" s="19">
        <v>0</v>
      </c>
      <c r="G1274" s="19">
        <v>0</v>
      </c>
      <c r="H1274" s="19">
        <v>0</v>
      </c>
      <c r="I1274" s="19">
        <v>-6520</v>
      </c>
      <c r="J1274" s="19">
        <v>-6520</v>
      </c>
      <c r="K1274" s="19">
        <v>0</v>
      </c>
      <c r="L1274" t="str">
        <f>VLOOKUP(E1274,PFI!A:B,2,0)</f>
        <v>recherche</v>
      </c>
    </row>
    <row r="1275" spans="1:12" hidden="1">
      <c r="A1275" s="18" t="s">
        <v>247</v>
      </c>
      <c r="B1275" s="18" t="s">
        <v>323</v>
      </c>
      <c r="C1275" s="18" t="s">
        <v>111</v>
      </c>
      <c r="D1275" s="18" t="s">
        <v>18</v>
      </c>
      <c r="E1275" s="18" t="s">
        <v>290</v>
      </c>
      <c r="F1275" s="19">
        <v>0</v>
      </c>
      <c r="G1275" s="19">
        <v>0</v>
      </c>
      <c r="H1275" s="19">
        <v>0</v>
      </c>
      <c r="I1275" s="19">
        <v>-45916.67</v>
      </c>
      <c r="J1275" s="19">
        <v>-45916.67</v>
      </c>
      <c r="K1275" s="19">
        <v>0</v>
      </c>
      <c r="L1275" t="str">
        <f>VLOOKUP(E1275,PFI!A:B,2,0)</f>
        <v>recherche</v>
      </c>
    </row>
    <row r="1276" spans="1:12" hidden="1">
      <c r="A1276" s="18" t="s">
        <v>26</v>
      </c>
      <c r="B1276" s="18" t="s">
        <v>323</v>
      </c>
      <c r="C1276" s="18" t="s">
        <v>305</v>
      </c>
      <c r="D1276" s="18" t="s">
        <v>18</v>
      </c>
      <c r="E1276" s="18" t="s">
        <v>1075</v>
      </c>
      <c r="F1276" s="19">
        <v>0</v>
      </c>
      <c r="G1276" s="19">
        <v>0</v>
      </c>
      <c r="H1276" s="19">
        <v>0</v>
      </c>
      <c r="I1276" s="19">
        <v>-1400</v>
      </c>
      <c r="J1276" s="19">
        <v>-1400</v>
      </c>
      <c r="K1276" s="19">
        <v>0</v>
      </c>
      <c r="L1276" t="e">
        <f>VLOOKUP(E1276,PFI!A:B,2,0)</f>
        <v>#N/A</v>
      </c>
    </row>
    <row r="1277" spans="1:12" hidden="1">
      <c r="A1277" s="18" t="s">
        <v>26</v>
      </c>
      <c r="B1277" s="18" t="s">
        <v>323</v>
      </c>
      <c r="C1277" s="18" t="s">
        <v>305</v>
      </c>
      <c r="D1277" s="18" t="s">
        <v>18</v>
      </c>
      <c r="E1277" s="18" t="s">
        <v>363</v>
      </c>
      <c r="F1277" s="19">
        <v>0</v>
      </c>
      <c r="G1277" s="19">
        <v>0</v>
      </c>
      <c r="H1277" s="19">
        <v>0</v>
      </c>
      <c r="I1277" s="19">
        <v>5000</v>
      </c>
      <c r="J1277" s="19">
        <v>5000</v>
      </c>
      <c r="K1277" s="19">
        <v>0</v>
      </c>
      <c r="L1277" t="str">
        <f>VLOOKUP(E1277,PFI!A:B,2,0)</f>
        <v>recherche</v>
      </c>
    </row>
    <row r="1278" spans="1:12" hidden="1">
      <c r="A1278" s="18" t="s">
        <v>215</v>
      </c>
      <c r="B1278" s="18" t="s">
        <v>323</v>
      </c>
      <c r="C1278" s="18" t="s">
        <v>305</v>
      </c>
      <c r="D1278" s="18" t="s">
        <v>18</v>
      </c>
      <c r="E1278" s="18" t="s">
        <v>175</v>
      </c>
      <c r="F1278" s="19">
        <v>0</v>
      </c>
      <c r="G1278" s="19">
        <v>0</v>
      </c>
      <c r="H1278" s="19">
        <v>0</v>
      </c>
      <c r="I1278" s="19">
        <v>-22500</v>
      </c>
      <c r="J1278" s="19">
        <v>-22500</v>
      </c>
      <c r="K1278" s="19">
        <v>0</v>
      </c>
      <c r="L1278" t="str">
        <f>VLOOKUP(E1278,PFI!A:B,2,0)</f>
        <v>recherche</v>
      </c>
    </row>
    <row r="1279" spans="1:12" hidden="1">
      <c r="A1279" s="18" t="s">
        <v>1529</v>
      </c>
      <c r="B1279" s="18" t="s">
        <v>323</v>
      </c>
      <c r="C1279" s="18" t="s">
        <v>305</v>
      </c>
      <c r="D1279" s="18" t="s">
        <v>18</v>
      </c>
      <c r="E1279" s="18" t="s">
        <v>18</v>
      </c>
      <c r="F1279" s="19">
        <v>0</v>
      </c>
      <c r="G1279" s="19">
        <v>0</v>
      </c>
      <c r="H1279" s="19">
        <v>0</v>
      </c>
      <c r="I1279" s="19">
        <v>-22937</v>
      </c>
      <c r="J1279" s="19">
        <v>-22937</v>
      </c>
      <c r="K1279" s="19">
        <v>0</v>
      </c>
      <c r="L1279" t="e">
        <f>VLOOKUP(E1279,PFI!A:B,2,0)</f>
        <v>#N/A</v>
      </c>
    </row>
    <row r="1280" spans="1:12" hidden="1">
      <c r="A1280" s="18" t="s">
        <v>1538</v>
      </c>
      <c r="B1280" s="18" t="s">
        <v>323</v>
      </c>
      <c r="C1280" s="18" t="s">
        <v>305</v>
      </c>
      <c r="D1280" s="18" t="s">
        <v>18</v>
      </c>
      <c r="E1280" s="18" t="s">
        <v>18</v>
      </c>
      <c r="F1280" s="19">
        <v>0</v>
      </c>
      <c r="G1280" s="19">
        <v>0</v>
      </c>
      <c r="H1280" s="19">
        <v>0</v>
      </c>
      <c r="I1280" s="19">
        <v>-637066</v>
      </c>
      <c r="J1280" s="19">
        <v>-637066</v>
      </c>
      <c r="K1280" s="19">
        <v>0</v>
      </c>
      <c r="L1280" t="e">
        <f>VLOOKUP(E1280,PFI!A:B,2,0)</f>
        <v>#N/A</v>
      </c>
    </row>
    <row r="1281" spans="1:12" hidden="1">
      <c r="A1281" s="18" t="s">
        <v>1546</v>
      </c>
      <c r="B1281" s="18" t="s">
        <v>323</v>
      </c>
      <c r="C1281" s="18" t="s">
        <v>305</v>
      </c>
      <c r="D1281" s="18" t="s">
        <v>18</v>
      </c>
      <c r="E1281" s="18" t="s">
        <v>18</v>
      </c>
      <c r="F1281" s="19">
        <v>0</v>
      </c>
      <c r="G1281" s="19">
        <v>0</v>
      </c>
      <c r="H1281" s="19">
        <v>0</v>
      </c>
      <c r="I1281" s="19">
        <v>-277839</v>
      </c>
      <c r="J1281" s="19">
        <v>-277839</v>
      </c>
      <c r="K1281" s="19">
        <v>0</v>
      </c>
      <c r="L1281" t="e">
        <f>VLOOKUP(E1281,PFI!A:B,2,0)</f>
        <v>#N/A</v>
      </c>
    </row>
    <row r="1282" spans="1:12" hidden="1">
      <c r="A1282" s="18" t="s">
        <v>222</v>
      </c>
      <c r="B1282" s="18" t="s">
        <v>323</v>
      </c>
      <c r="C1282" s="18" t="s">
        <v>305</v>
      </c>
      <c r="D1282" s="18" t="s">
        <v>18</v>
      </c>
      <c r="E1282" s="18" t="s">
        <v>18</v>
      </c>
      <c r="F1282" s="19">
        <v>0</v>
      </c>
      <c r="G1282" s="19">
        <v>0</v>
      </c>
      <c r="H1282" s="19">
        <v>0</v>
      </c>
      <c r="I1282" s="19">
        <v>-55000</v>
      </c>
      <c r="J1282" s="19">
        <v>-55000</v>
      </c>
      <c r="K1282" s="19">
        <v>0</v>
      </c>
      <c r="L1282" t="e">
        <f>VLOOKUP(E1282,PFI!A:B,2,0)</f>
        <v>#N/A</v>
      </c>
    </row>
    <row r="1283" spans="1:12" hidden="1">
      <c r="A1283" s="18" t="s">
        <v>1553</v>
      </c>
      <c r="B1283" s="18" t="s">
        <v>323</v>
      </c>
      <c r="C1283" s="18" t="s">
        <v>305</v>
      </c>
      <c r="D1283" s="18" t="s">
        <v>18</v>
      </c>
      <c r="E1283" s="18" t="s">
        <v>18</v>
      </c>
      <c r="F1283" s="19">
        <v>0</v>
      </c>
      <c r="G1283" s="19">
        <v>0</v>
      </c>
      <c r="H1283" s="19">
        <v>0</v>
      </c>
      <c r="I1283" s="19">
        <v>-75888</v>
      </c>
      <c r="J1283" s="19">
        <v>-75888</v>
      </c>
      <c r="K1283" s="19">
        <v>0</v>
      </c>
      <c r="L1283" t="e">
        <f>VLOOKUP(E1283,PFI!A:B,2,0)</f>
        <v>#N/A</v>
      </c>
    </row>
    <row r="1284" spans="1:12" hidden="1">
      <c r="A1284" s="18" t="s">
        <v>1551</v>
      </c>
      <c r="B1284" s="18" t="s">
        <v>323</v>
      </c>
      <c r="C1284" s="18" t="s">
        <v>305</v>
      </c>
      <c r="D1284" s="18" t="s">
        <v>18</v>
      </c>
      <c r="E1284" s="18" t="s">
        <v>18</v>
      </c>
      <c r="F1284" s="19">
        <v>0</v>
      </c>
      <c r="G1284" s="19">
        <v>0</v>
      </c>
      <c r="H1284" s="19">
        <v>0</v>
      </c>
      <c r="I1284" s="19">
        <v>-83020</v>
      </c>
      <c r="J1284" s="19">
        <v>-83020</v>
      </c>
      <c r="K1284" s="19">
        <v>0</v>
      </c>
      <c r="L1284" t="e">
        <f>VLOOKUP(E1284,PFI!A:B,2,0)</f>
        <v>#N/A</v>
      </c>
    </row>
    <row r="1285" spans="1:12" hidden="1">
      <c r="A1285" s="18" t="s">
        <v>1552</v>
      </c>
      <c r="B1285" s="18" t="s">
        <v>323</v>
      </c>
      <c r="C1285" s="18" t="s">
        <v>305</v>
      </c>
      <c r="D1285" s="18" t="s">
        <v>18</v>
      </c>
      <c r="E1285" s="18" t="s">
        <v>18</v>
      </c>
      <c r="F1285" s="19">
        <v>0</v>
      </c>
      <c r="G1285" s="19">
        <v>0</v>
      </c>
      <c r="H1285" s="19">
        <v>0</v>
      </c>
      <c r="I1285" s="19">
        <v>-33316</v>
      </c>
      <c r="J1285" s="19">
        <v>-33316</v>
      </c>
      <c r="K1285" s="19">
        <v>0</v>
      </c>
      <c r="L1285" t="e">
        <f>VLOOKUP(E1285,PFI!A:B,2,0)</f>
        <v>#N/A</v>
      </c>
    </row>
    <row r="1286" spans="1:12" hidden="1">
      <c r="A1286" s="18" t="s">
        <v>1554</v>
      </c>
      <c r="B1286" s="18" t="s">
        <v>323</v>
      </c>
      <c r="C1286" s="18" t="s">
        <v>305</v>
      </c>
      <c r="D1286" s="18" t="s">
        <v>18</v>
      </c>
      <c r="E1286" s="18" t="s">
        <v>18</v>
      </c>
      <c r="F1286" s="19">
        <v>0</v>
      </c>
      <c r="G1286" s="19">
        <v>0</v>
      </c>
      <c r="H1286" s="19">
        <v>0</v>
      </c>
      <c r="I1286" s="19">
        <v>-295788</v>
      </c>
      <c r="J1286" s="19">
        <v>-295788</v>
      </c>
      <c r="K1286" s="19">
        <v>0</v>
      </c>
      <c r="L1286" t="e">
        <f>VLOOKUP(E1286,PFI!A:B,2,0)</f>
        <v>#N/A</v>
      </c>
    </row>
    <row r="1287" spans="1:12" hidden="1">
      <c r="A1287" s="18" t="s">
        <v>1561</v>
      </c>
      <c r="B1287" s="18" t="s">
        <v>323</v>
      </c>
      <c r="C1287" s="18" t="s">
        <v>305</v>
      </c>
      <c r="D1287" s="18" t="s">
        <v>18</v>
      </c>
      <c r="E1287" s="18" t="s">
        <v>18</v>
      </c>
      <c r="F1287" s="19">
        <v>0</v>
      </c>
      <c r="G1287" s="19">
        <v>0</v>
      </c>
      <c r="H1287" s="19">
        <v>0</v>
      </c>
      <c r="I1287" s="19">
        <v>-160741</v>
      </c>
      <c r="J1287" s="19">
        <v>-160741</v>
      </c>
      <c r="K1287" s="19">
        <v>0</v>
      </c>
      <c r="L1287" t="e">
        <f>VLOOKUP(E1287,PFI!A:B,2,0)</f>
        <v>#N/A</v>
      </c>
    </row>
    <row r="1288" spans="1:12" hidden="1">
      <c r="A1288" s="18" t="s">
        <v>1563</v>
      </c>
      <c r="B1288" s="18" t="s">
        <v>323</v>
      </c>
      <c r="C1288" s="18" t="s">
        <v>305</v>
      </c>
      <c r="D1288" s="18" t="s">
        <v>18</v>
      </c>
      <c r="E1288" s="18" t="s">
        <v>18</v>
      </c>
      <c r="F1288" s="19">
        <v>0</v>
      </c>
      <c r="G1288" s="19">
        <v>0</v>
      </c>
      <c r="H1288" s="19">
        <v>0</v>
      </c>
      <c r="I1288" s="19">
        <v>-72056</v>
      </c>
      <c r="J1288" s="19">
        <v>-72056</v>
      </c>
      <c r="K1288" s="19">
        <v>0</v>
      </c>
      <c r="L1288" t="e">
        <f>VLOOKUP(E1288,PFI!A:B,2,0)</f>
        <v>#N/A</v>
      </c>
    </row>
    <row r="1289" spans="1:12" hidden="1">
      <c r="A1289" s="18" t="s">
        <v>1562</v>
      </c>
      <c r="B1289" s="18" t="s">
        <v>323</v>
      </c>
      <c r="C1289" s="18" t="s">
        <v>305</v>
      </c>
      <c r="D1289" s="18" t="s">
        <v>18</v>
      </c>
      <c r="E1289" s="18" t="s">
        <v>18</v>
      </c>
      <c r="F1289" s="19">
        <v>0</v>
      </c>
      <c r="G1289" s="19">
        <v>0</v>
      </c>
      <c r="H1289" s="19">
        <v>0</v>
      </c>
      <c r="I1289" s="19">
        <v>-33525</v>
      </c>
      <c r="J1289" s="19">
        <v>-33525</v>
      </c>
      <c r="K1289" s="19">
        <v>0</v>
      </c>
      <c r="L1289" t="e">
        <f>VLOOKUP(E1289,PFI!A:B,2,0)</f>
        <v>#N/A</v>
      </c>
    </row>
    <row r="1290" spans="1:12" hidden="1">
      <c r="A1290" s="18" t="s">
        <v>1564</v>
      </c>
      <c r="B1290" s="18" t="s">
        <v>323</v>
      </c>
      <c r="C1290" s="18" t="s">
        <v>305</v>
      </c>
      <c r="D1290" s="18" t="s">
        <v>18</v>
      </c>
      <c r="E1290" s="18" t="s">
        <v>18</v>
      </c>
      <c r="F1290" s="19">
        <v>0</v>
      </c>
      <c r="G1290" s="19">
        <v>0</v>
      </c>
      <c r="H1290" s="19">
        <v>0</v>
      </c>
      <c r="I1290" s="19">
        <v>-30046</v>
      </c>
      <c r="J1290" s="19">
        <v>-30046</v>
      </c>
      <c r="K1290" s="19">
        <v>0</v>
      </c>
      <c r="L1290" t="e">
        <f>VLOOKUP(E1290,PFI!A:B,2,0)</f>
        <v>#N/A</v>
      </c>
    </row>
    <row r="1291" spans="1:12" hidden="1">
      <c r="A1291" s="18" t="s">
        <v>226</v>
      </c>
      <c r="B1291" s="18" t="s">
        <v>323</v>
      </c>
      <c r="C1291" s="18" t="s">
        <v>305</v>
      </c>
      <c r="D1291" s="18" t="s">
        <v>18</v>
      </c>
      <c r="E1291" s="18" t="s">
        <v>18</v>
      </c>
      <c r="F1291" s="19">
        <v>0</v>
      </c>
      <c r="G1291" s="19">
        <v>0</v>
      </c>
      <c r="H1291" s="19">
        <v>0</v>
      </c>
      <c r="I1291" s="19">
        <v>-125494</v>
      </c>
      <c r="J1291" s="19">
        <v>-125494</v>
      </c>
      <c r="K1291" s="19">
        <v>0</v>
      </c>
      <c r="L1291" t="e">
        <f>VLOOKUP(E1291,PFI!A:B,2,0)</f>
        <v>#N/A</v>
      </c>
    </row>
    <row r="1292" spans="1:12" hidden="1">
      <c r="A1292" s="18" t="s">
        <v>1580</v>
      </c>
      <c r="B1292" s="18" t="s">
        <v>323</v>
      </c>
      <c r="C1292" s="18" t="s">
        <v>305</v>
      </c>
      <c r="D1292" s="18" t="s">
        <v>18</v>
      </c>
      <c r="E1292" s="18" t="s">
        <v>18</v>
      </c>
      <c r="F1292" s="19">
        <v>0</v>
      </c>
      <c r="G1292" s="19">
        <v>0</v>
      </c>
      <c r="H1292" s="19">
        <v>0</v>
      </c>
      <c r="I1292" s="19">
        <v>-160704</v>
      </c>
      <c r="J1292" s="19">
        <v>-160704</v>
      </c>
      <c r="K1292" s="19">
        <v>0</v>
      </c>
      <c r="L1292" t="e">
        <f>VLOOKUP(E1292,PFI!A:B,2,0)</f>
        <v>#N/A</v>
      </c>
    </row>
    <row r="1293" spans="1:12" hidden="1">
      <c r="A1293" s="18" t="s">
        <v>1582</v>
      </c>
      <c r="B1293" s="18" t="s">
        <v>323</v>
      </c>
      <c r="C1293" s="18" t="s">
        <v>305</v>
      </c>
      <c r="D1293" s="18" t="s">
        <v>18</v>
      </c>
      <c r="E1293" s="18" t="s">
        <v>18</v>
      </c>
      <c r="F1293" s="19">
        <v>0</v>
      </c>
      <c r="G1293" s="19">
        <v>0</v>
      </c>
      <c r="H1293" s="19">
        <v>0</v>
      </c>
      <c r="I1293" s="19">
        <v>-30085</v>
      </c>
      <c r="J1293" s="19">
        <v>-30085</v>
      </c>
      <c r="K1293" s="19">
        <v>0</v>
      </c>
      <c r="L1293" t="e">
        <f>VLOOKUP(E1293,PFI!A:B,2,0)</f>
        <v>#N/A</v>
      </c>
    </row>
    <row r="1294" spans="1:12" hidden="1">
      <c r="A1294" s="18" t="s">
        <v>1579</v>
      </c>
      <c r="B1294" s="18" t="s">
        <v>323</v>
      </c>
      <c r="C1294" s="18" t="s">
        <v>305</v>
      </c>
      <c r="D1294" s="18" t="s">
        <v>18</v>
      </c>
      <c r="E1294" s="18" t="s">
        <v>18</v>
      </c>
      <c r="F1294" s="19">
        <v>0</v>
      </c>
      <c r="G1294" s="19">
        <v>0</v>
      </c>
      <c r="H1294" s="19">
        <v>0</v>
      </c>
      <c r="I1294" s="19">
        <v>-897882</v>
      </c>
      <c r="J1294" s="19">
        <v>-897882</v>
      </c>
      <c r="K1294" s="19">
        <v>0</v>
      </c>
      <c r="L1294" t="e">
        <f>VLOOKUP(E1294,PFI!A:B,2,0)</f>
        <v>#N/A</v>
      </c>
    </row>
    <row r="1295" spans="1:12" hidden="1">
      <c r="A1295" s="18" t="s">
        <v>1581</v>
      </c>
      <c r="B1295" s="18" t="s">
        <v>323</v>
      </c>
      <c r="C1295" s="18" t="s">
        <v>305</v>
      </c>
      <c r="D1295" s="18" t="s">
        <v>18</v>
      </c>
      <c r="E1295" s="18" t="s">
        <v>18</v>
      </c>
      <c r="F1295" s="19">
        <v>0</v>
      </c>
      <c r="G1295" s="19">
        <v>0</v>
      </c>
      <c r="H1295" s="19">
        <v>0</v>
      </c>
      <c r="I1295" s="19">
        <v>-54336</v>
      </c>
      <c r="J1295" s="19">
        <v>-54336</v>
      </c>
      <c r="K1295" s="19">
        <v>0</v>
      </c>
      <c r="L1295" t="e">
        <f>VLOOKUP(E1295,PFI!A:B,2,0)</f>
        <v>#N/A</v>
      </c>
    </row>
    <row r="1296" spans="1:12" hidden="1">
      <c r="A1296" s="18" t="s">
        <v>1585</v>
      </c>
      <c r="B1296" s="18" t="s">
        <v>323</v>
      </c>
      <c r="C1296" s="18" t="s">
        <v>305</v>
      </c>
      <c r="D1296" s="18" t="s">
        <v>18</v>
      </c>
      <c r="E1296" s="18" t="s">
        <v>18</v>
      </c>
      <c r="F1296" s="19">
        <v>0</v>
      </c>
      <c r="G1296" s="19">
        <v>0</v>
      </c>
      <c r="H1296" s="19">
        <v>0</v>
      </c>
      <c r="I1296" s="19">
        <v>-153067</v>
      </c>
      <c r="J1296" s="19">
        <v>-153067</v>
      </c>
      <c r="K1296" s="19">
        <v>0</v>
      </c>
      <c r="L1296" t="e">
        <f>VLOOKUP(E1296,PFI!A:B,2,0)</f>
        <v>#N/A</v>
      </c>
    </row>
    <row r="1297" spans="1:12" hidden="1">
      <c r="A1297" s="18" t="s">
        <v>228</v>
      </c>
      <c r="B1297" s="18" t="s">
        <v>323</v>
      </c>
      <c r="C1297" s="18" t="s">
        <v>305</v>
      </c>
      <c r="D1297" s="18" t="s">
        <v>18</v>
      </c>
      <c r="E1297" s="18" t="s">
        <v>18</v>
      </c>
      <c r="F1297" s="19">
        <v>0</v>
      </c>
      <c r="G1297" s="19">
        <v>0</v>
      </c>
      <c r="H1297" s="19">
        <v>0</v>
      </c>
      <c r="I1297" s="19">
        <v>-50000</v>
      </c>
      <c r="J1297" s="19">
        <v>-50000</v>
      </c>
      <c r="K1297" s="19">
        <v>0</v>
      </c>
      <c r="L1297" t="e">
        <f>VLOOKUP(E1297,PFI!A:B,2,0)</f>
        <v>#N/A</v>
      </c>
    </row>
    <row r="1298" spans="1:12" hidden="1">
      <c r="A1298" s="18" t="s">
        <v>1589</v>
      </c>
      <c r="B1298" s="18" t="s">
        <v>323</v>
      </c>
      <c r="C1298" s="18" t="s">
        <v>305</v>
      </c>
      <c r="D1298" s="18" t="s">
        <v>18</v>
      </c>
      <c r="E1298" s="18" t="s">
        <v>18</v>
      </c>
      <c r="F1298" s="19">
        <v>0</v>
      </c>
      <c r="G1298" s="19">
        <v>0</v>
      </c>
      <c r="H1298" s="19">
        <v>0</v>
      </c>
      <c r="I1298" s="19">
        <v>-65274</v>
      </c>
      <c r="J1298" s="19">
        <v>-65274</v>
      </c>
      <c r="K1298" s="19">
        <v>0</v>
      </c>
      <c r="L1298" t="e">
        <f>VLOOKUP(E1298,PFI!A:B,2,0)</f>
        <v>#N/A</v>
      </c>
    </row>
    <row r="1299" spans="1:12" hidden="1">
      <c r="A1299" s="18" t="s">
        <v>1590</v>
      </c>
      <c r="B1299" s="18" t="s">
        <v>323</v>
      </c>
      <c r="C1299" s="18" t="s">
        <v>305</v>
      </c>
      <c r="D1299" s="18" t="s">
        <v>18</v>
      </c>
      <c r="E1299" s="18" t="s">
        <v>18</v>
      </c>
      <c r="F1299" s="19">
        <v>0</v>
      </c>
      <c r="G1299" s="19">
        <v>0</v>
      </c>
      <c r="H1299" s="19">
        <v>0</v>
      </c>
      <c r="I1299" s="19">
        <v>-172910</v>
      </c>
      <c r="J1299" s="19">
        <v>-172910</v>
      </c>
      <c r="K1299" s="19">
        <v>0</v>
      </c>
      <c r="L1299" t="e">
        <f>VLOOKUP(E1299,PFI!A:B,2,0)</f>
        <v>#N/A</v>
      </c>
    </row>
    <row r="1300" spans="1:12" hidden="1">
      <c r="A1300" s="18" t="s">
        <v>1591</v>
      </c>
      <c r="B1300" s="18" t="s">
        <v>323</v>
      </c>
      <c r="C1300" s="18" t="s">
        <v>305</v>
      </c>
      <c r="D1300" s="18" t="s">
        <v>18</v>
      </c>
      <c r="E1300" s="18" t="s">
        <v>18</v>
      </c>
      <c r="F1300" s="19">
        <v>0</v>
      </c>
      <c r="G1300" s="19">
        <v>0</v>
      </c>
      <c r="H1300" s="19">
        <v>0</v>
      </c>
      <c r="I1300" s="19">
        <v>-443457</v>
      </c>
      <c r="J1300" s="19">
        <v>-443457</v>
      </c>
      <c r="K1300" s="19">
        <v>0</v>
      </c>
      <c r="L1300" t="e">
        <f>VLOOKUP(E1300,PFI!A:B,2,0)</f>
        <v>#N/A</v>
      </c>
    </row>
    <row r="1301" spans="1:12" hidden="1">
      <c r="A1301" s="18" t="s">
        <v>1592</v>
      </c>
      <c r="B1301" s="18" t="s">
        <v>323</v>
      </c>
      <c r="C1301" s="18" t="s">
        <v>305</v>
      </c>
      <c r="D1301" s="18" t="s">
        <v>18</v>
      </c>
      <c r="E1301" s="18" t="s">
        <v>18</v>
      </c>
      <c r="F1301" s="19">
        <v>0</v>
      </c>
      <c r="G1301" s="19">
        <v>0</v>
      </c>
      <c r="H1301" s="19">
        <v>0</v>
      </c>
      <c r="I1301" s="19">
        <v>-91698</v>
      </c>
      <c r="J1301" s="19">
        <v>-91698</v>
      </c>
      <c r="K1301" s="19">
        <v>0</v>
      </c>
      <c r="L1301" t="e">
        <f>VLOOKUP(E1301,PFI!A:B,2,0)</f>
        <v>#N/A</v>
      </c>
    </row>
    <row r="1302" spans="1:12" hidden="1">
      <c r="A1302" s="18" t="s">
        <v>1593</v>
      </c>
      <c r="B1302" s="18" t="s">
        <v>323</v>
      </c>
      <c r="C1302" s="18" t="s">
        <v>305</v>
      </c>
      <c r="D1302" s="18" t="s">
        <v>18</v>
      </c>
      <c r="E1302" s="18" t="s">
        <v>18</v>
      </c>
      <c r="F1302" s="19">
        <v>0</v>
      </c>
      <c r="G1302" s="19">
        <v>0</v>
      </c>
      <c r="H1302" s="19">
        <v>0</v>
      </c>
      <c r="I1302" s="19">
        <v>-70522</v>
      </c>
      <c r="J1302" s="19">
        <v>-70522</v>
      </c>
      <c r="K1302" s="19">
        <v>0</v>
      </c>
      <c r="L1302" t="e">
        <f>VLOOKUP(E1302,PFI!A:B,2,0)</f>
        <v>#N/A</v>
      </c>
    </row>
    <row r="1303" spans="1:12" hidden="1">
      <c r="A1303" s="18" t="s">
        <v>1594</v>
      </c>
      <c r="B1303" s="18" t="s">
        <v>323</v>
      </c>
      <c r="C1303" s="18" t="s">
        <v>305</v>
      </c>
      <c r="D1303" s="18" t="s">
        <v>18</v>
      </c>
      <c r="E1303" s="18" t="s">
        <v>18</v>
      </c>
      <c r="F1303" s="19">
        <v>0</v>
      </c>
      <c r="G1303" s="19">
        <v>0</v>
      </c>
      <c r="H1303" s="19">
        <v>0</v>
      </c>
      <c r="I1303" s="19">
        <v>-153578</v>
      </c>
      <c r="J1303" s="19">
        <v>-153578</v>
      </c>
      <c r="K1303" s="19">
        <v>0</v>
      </c>
      <c r="L1303" t="e">
        <f>VLOOKUP(E1303,PFI!A:B,2,0)</f>
        <v>#N/A</v>
      </c>
    </row>
    <row r="1304" spans="1:12" hidden="1">
      <c r="A1304" s="18" t="s">
        <v>74</v>
      </c>
      <c r="B1304" s="18" t="s">
        <v>323</v>
      </c>
      <c r="C1304" s="18" t="s">
        <v>305</v>
      </c>
      <c r="D1304" s="18" t="s">
        <v>18</v>
      </c>
      <c r="E1304" s="18" t="s">
        <v>18</v>
      </c>
      <c r="F1304" s="19">
        <v>0</v>
      </c>
      <c r="G1304" s="19">
        <v>0</v>
      </c>
      <c r="H1304" s="19">
        <v>0</v>
      </c>
      <c r="I1304" s="19">
        <v>-28528</v>
      </c>
      <c r="J1304" s="19">
        <v>-28528</v>
      </c>
      <c r="K1304" s="19">
        <v>0</v>
      </c>
      <c r="L1304" t="e">
        <f>VLOOKUP(E1304,PFI!A:B,2,0)</f>
        <v>#N/A</v>
      </c>
    </row>
    <row r="1305" spans="1:12" hidden="1">
      <c r="A1305" s="18" t="s">
        <v>1600</v>
      </c>
      <c r="B1305" s="18" t="s">
        <v>323</v>
      </c>
      <c r="C1305" s="18" t="s">
        <v>305</v>
      </c>
      <c r="D1305" s="18" t="s">
        <v>18</v>
      </c>
      <c r="E1305" s="18" t="s">
        <v>18</v>
      </c>
      <c r="F1305" s="19">
        <v>0</v>
      </c>
      <c r="G1305" s="19">
        <v>0</v>
      </c>
      <c r="H1305" s="19">
        <v>0</v>
      </c>
      <c r="I1305" s="19">
        <v>-2630223</v>
      </c>
      <c r="J1305" s="19">
        <v>-2630223</v>
      </c>
      <c r="K1305" s="19">
        <v>0</v>
      </c>
      <c r="L1305" t="e">
        <f>VLOOKUP(E1305,PFI!A:B,2,0)</f>
        <v>#N/A</v>
      </c>
    </row>
    <row r="1306" spans="1:12" hidden="1">
      <c r="A1306" s="18" t="s">
        <v>1604</v>
      </c>
      <c r="B1306" s="18" t="s">
        <v>323</v>
      </c>
      <c r="C1306" s="18" t="s">
        <v>305</v>
      </c>
      <c r="D1306" s="18" t="s">
        <v>18</v>
      </c>
      <c r="E1306" s="18" t="s">
        <v>18</v>
      </c>
      <c r="F1306" s="19">
        <v>0</v>
      </c>
      <c r="G1306" s="19">
        <v>0</v>
      </c>
      <c r="H1306" s="19">
        <v>0</v>
      </c>
      <c r="I1306" s="19">
        <v>-4434217</v>
      </c>
      <c r="J1306" s="19">
        <v>-4434217</v>
      </c>
      <c r="K1306" s="19">
        <v>0</v>
      </c>
      <c r="L1306" t="e">
        <f>VLOOKUP(E1306,PFI!A:B,2,0)</f>
        <v>#N/A</v>
      </c>
    </row>
    <row r="1307" spans="1:12" hidden="1">
      <c r="A1307" s="18" t="s">
        <v>1427</v>
      </c>
      <c r="B1307" s="18" t="s">
        <v>323</v>
      </c>
      <c r="C1307" s="18" t="s">
        <v>305</v>
      </c>
      <c r="D1307" s="18" t="s">
        <v>18</v>
      </c>
      <c r="E1307" s="18" t="s">
        <v>18</v>
      </c>
      <c r="F1307" s="19">
        <v>0</v>
      </c>
      <c r="G1307" s="19">
        <v>0</v>
      </c>
      <c r="H1307" s="19">
        <v>0</v>
      </c>
      <c r="I1307" s="19">
        <v>-2529812</v>
      </c>
      <c r="J1307" s="19">
        <v>-2529812</v>
      </c>
      <c r="K1307" s="19">
        <v>0</v>
      </c>
      <c r="L1307" t="e">
        <f>VLOOKUP(E1307,PFI!A:B,2,0)</f>
        <v>#N/A</v>
      </c>
    </row>
    <row r="1308" spans="1:12" hidden="1">
      <c r="A1308" s="18" t="s">
        <v>247</v>
      </c>
      <c r="B1308" s="18" t="s">
        <v>323</v>
      </c>
      <c r="C1308" s="18" t="s">
        <v>305</v>
      </c>
      <c r="D1308" s="18" t="s">
        <v>18</v>
      </c>
      <c r="E1308" s="18" t="s">
        <v>293</v>
      </c>
      <c r="F1308" s="19">
        <v>0</v>
      </c>
      <c r="G1308" s="19">
        <v>0</v>
      </c>
      <c r="H1308" s="19">
        <v>0</v>
      </c>
      <c r="I1308" s="19">
        <v>-85016.63</v>
      </c>
      <c r="J1308" s="19">
        <v>-85016.63</v>
      </c>
      <c r="K1308" s="19">
        <v>0</v>
      </c>
      <c r="L1308" t="str">
        <f>VLOOKUP(E1308,PFI!A:B,2,0)</f>
        <v>recherche</v>
      </c>
    </row>
    <row r="1309" spans="1:12" hidden="1">
      <c r="A1309" s="18" t="s">
        <v>1254</v>
      </c>
      <c r="B1309" s="18" t="s">
        <v>323</v>
      </c>
      <c r="C1309" s="18" t="s">
        <v>305</v>
      </c>
      <c r="D1309" s="18" t="s">
        <v>18</v>
      </c>
      <c r="E1309" s="18" t="s">
        <v>18</v>
      </c>
      <c r="F1309" s="19">
        <v>0</v>
      </c>
      <c r="G1309" s="19">
        <v>0</v>
      </c>
      <c r="H1309" s="19">
        <v>0</v>
      </c>
      <c r="I1309" s="19">
        <v>-72953</v>
      </c>
      <c r="J1309" s="19">
        <v>-72953</v>
      </c>
      <c r="K1309" s="19">
        <v>0</v>
      </c>
      <c r="L1309" t="e">
        <f>VLOOKUP(E1309,PFI!A:B,2,0)</f>
        <v>#N/A</v>
      </c>
    </row>
    <row r="1310" spans="1:12" hidden="1">
      <c r="A1310" s="18" t="s">
        <v>1652</v>
      </c>
      <c r="B1310" s="18" t="s">
        <v>323</v>
      </c>
      <c r="C1310" s="18" t="s">
        <v>305</v>
      </c>
      <c r="D1310" s="18" t="s">
        <v>18</v>
      </c>
      <c r="E1310" s="18" t="s">
        <v>18</v>
      </c>
      <c r="F1310" s="19">
        <v>0</v>
      </c>
      <c r="G1310" s="19">
        <v>0</v>
      </c>
      <c r="H1310" s="19">
        <v>0</v>
      </c>
      <c r="I1310" s="19">
        <v>-482000</v>
      </c>
      <c r="J1310" s="19">
        <v>-482000</v>
      </c>
      <c r="K1310" s="19">
        <v>0</v>
      </c>
      <c r="L1310" t="e">
        <f>VLOOKUP(E1310,PFI!A:B,2,0)</f>
        <v>#N/A</v>
      </c>
    </row>
    <row r="1311" spans="1:12" hidden="1">
      <c r="A1311" s="18" t="s">
        <v>1653</v>
      </c>
      <c r="B1311" s="18" t="s">
        <v>323</v>
      </c>
      <c r="C1311" s="18" t="s">
        <v>305</v>
      </c>
      <c r="D1311" s="18" t="s">
        <v>18</v>
      </c>
      <c r="E1311" s="18" t="s">
        <v>18</v>
      </c>
      <c r="F1311" s="19">
        <v>0</v>
      </c>
      <c r="G1311" s="19">
        <v>0</v>
      </c>
      <c r="H1311" s="19">
        <v>0</v>
      </c>
      <c r="I1311" s="19">
        <v>-86000</v>
      </c>
      <c r="J1311" s="19">
        <v>-86000</v>
      </c>
      <c r="K1311" s="19">
        <v>0</v>
      </c>
      <c r="L1311" t="e">
        <f>VLOOKUP(E1311,PFI!A:B,2,0)</f>
        <v>#N/A</v>
      </c>
    </row>
    <row r="1312" spans="1:12" hidden="1">
      <c r="A1312" s="18" t="s">
        <v>1655</v>
      </c>
      <c r="B1312" s="18" t="s">
        <v>323</v>
      </c>
      <c r="C1312" s="18" t="s">
        <v>305</v>
      </c>
      <c r="D1312" s="18" t="s">
        <v>18</v>
      </c>
      <c r="E1312" s="18" t="s">
        <v>18</v>
      </c>
      <c r="F1312" s="19">
        <v>0</v>
      </c>
      <c r="G1312" s="19">
        <v>0</v>
      </c>
      <c r="H1312" s="19">
        <v>0</v>
      </c>
      <c r="I1312" s="19">
        <v>-32000</v>
      </c>
      <c r="J1312" s="19">
        <v>-32000</v>
      </c>
      <c r="K1312" s="19">
        <v>0</v>
      </c>
      <c r="L1312" t="e">
        <f>VLOOKUP(E1312,PFI!A:B,2,0)</f>
        <v>#N/A</v>
      </c>
    </row>
    <row r="1313" spans="1:12" hidden="1">
      <c r="A1313" s="18" t="s">
        <v>1648</v>
      </c>
      <c r="B1313" s="18" t="s">
        <v>323</v>
      </c>
      <c r="C1313" s="18" t="s">
        <v>305</v>
      </c>
      <c r="D1313" s="18" t="s">
        <v>18</v>
      </c>
      <c r="E1313" s="18" t="s">
        <v>18</v>
      </c>
      <c r="F1313" s="19">
        <v>0</v>
      </c>
      <c r="G1313" s="19">
        <v>0</v>
      </c>
      <c r="H1313" s="19">
        <v>0</v>
      </c>
      <c r="I1313" s="19">
        <v>-910000</v>
      </c>
      <c r="J1313" s="19">
        <v>-910000</v>
      </c>
      <c r="K1313" s="19">
        <v>0</v>
      </c>
      <c r="L1313" t="e">
        <f>VLOOKUP(E1313,PFI!A:B,2,0)</f>
        <v>#N/A</v>
      </c>
    </row>
    <row r="1314" spans="1:12" hidden="1">
      <c r="A1314" s="18" t="s">
        <v>1651</v>
      </c>
      <c r="B1314" s="18" t="s">
        <v>323</v>
      </c>
      <c r="C1314" s="18" t="s">
        <v>305</v>
      </c>
      <c r="D1314" s="18" t="s">
        <v>18</v>
      </c>
      <c r="E1314" s="18" t="s">
        <v>18</v>
      </c>
      <c r="F1314" s="19">
        <v>0</v>
      </c>
      <c r="G1314" s="19">
        <v>0</v>
      </c>
      <c r="H1314" s="19">
        <v>0</v>
      </c>
      <c r="I1314" s="19">
        <v>-105000</v>
      </c>
      <c r="J1314" s="19">
        <v>-105000</v>
      </c>
      <c r="K1314" s="19">
        <v>0</v>
      </c>
      <c r="L1314" t="e">
        <f>VLOOKUP(E1314,PFI!A:B,2,0)</f>
        <v>#N/A</v>
      </c>
    </row>
    <row r="1315" spans="1:12" hidden="1">
      <c r="A1315" s="18" t="s">
        <v>1649</v>
      </c>
      <c r="B1315" s="18" t="s">
        <v>323</v>
      </c>
      <c r="C1315" s="18" t="s">
        <v>305</v>
      </c>
      <c r="D1315" s="18" t="s">
        <v>18</v>
      </c>
      <c r="E1315" s="18" t="s">
        <v>18</v>
      </c>
      <c r="F1315" s="19">
        <v>0</v>
      </c>
      <c r="G1315" s="19">
        <v>0</v>
      </c>
      <c r="H1315" s="19">
        <v>0</v>
      </c>
      <c r="I1315" s="19">
        <v>-50700</v>
      </c>
      <c r="J1315" s="19">
        <v>-50700</v>
      </c>
      <c r="K1315" s="19">
        <v>0</v>
      </c>
      <c r="L1315" t="e">
        <f>VLOOKUP(E1315,PFI!A:B,2,0)</f>
        <v>#N/A</v>
      </c>
    </row>
    <row r="1316" spans="1:12" hidden="1">
      <c r="A1316" s="18" t="s">
        <v>1650</v>
      </c>
      <c r="B1316" s="18" t="s">
        <v>323</v>
      </c>
      <c r="C1316" s="18" t="s">
        <v>305</v>
      </c>
      <c r="D1316" s="18" t="s">
        <v>18</v>
      </c>
      <c r="E1316" s="18" t="s">
        <v>18</v>
      </c>
      <c r="F1316" s="19">
        <v>0</v>
      </c>
      <c r="G1316" s="19">
        <v>0</v>
      </c>
      <c r="H1316" s="19">
        <v>0</v>
      </c>
      <c r="I1316" s="19">
        <v>-71000</v>
      </c>
      <c r="J1316" s="19">
        <v>-71000</v>
      </c>
      <c r="K1316" s="19">
        <v>0</v>
      </c>
      <c r="L1316" t="e">
        <f>VLOOKUP(E1316,PFI!A:B,2,0)</f>
        <v>#N/A</v>
      </c>
    </row>
    <row r="1317" spans="1:12" hidden="1">
      <c r="A1317" s="18" t="s">
        <v>1654</v>
      </c>
      <c r="B1317" s="18" t="s">
        <v>323</v>
      </c>
      <c r="C1317" s="18" t="s">
        <v>305</v>
      </c>
      <c r="D1317" s="18" t="s">
        <v>18</v>
      </c>
      <c r="E1317" s="18" t="s">
        <v>18</v>
      </c>
      <c r="F1317" s="19">
        <v>0</v>
      </c>
      <c r="G1317" s="19">
        <v>0</v>
      </c>
      <c r="H1317" s="19">
        <v>0</v>
      </c>
      <c r="I1317" s="19">
        <v>-68000</v>
      </c>
      <c r="J1317" s="19">
        <v>-68000</v>
      </c>
      <c r="K1317" s="19">
        <v>0</v>
      </c>
      <c r="L1317" t="e">
        <f>VLOOKUP(E1317,PFI!A:B,2,0)</f>
        <v>#N/A</v>
      </c>
    </row>
    <row r="1318" spans="1:12" hidden="1">
      <c r="A1318" s="18" t="s">
        <v>1656</v>
      </c>
      <c r="B1318" s="18" t="s">
        <v>323</v>
      </c>
      <c r="C1318" s="18" t="s">
        <v>305</v>
      </c>
      <c r="D1318" s="18" t="s">
        <v>18</v>
      </c>
      <c r="E1318" s="18" t="s">
        <v>18</v>
      </c>
      <c r="F1318" s="19">
        <v>0</v>
      </c>
      <c r="G1318" s="19">
        <v>0</v>
      </c>
      <c r="H1318" s="19">
        <v>0</v>
      </c>
      <c r="I1318" s="19">
        <v>-1080561</v>
      </c>
      <c r="J1318" s="19">
        <v>-1080561</v>
      </c>
      <c r="K1318" s="19">
        <v>0</v>
      </c>
      <c r="L1318" t="e">
        <f>VLOOKUP(E1318,PFI!A:B,2,0)</f>
        <v>#N/A</v>
      </c>
    </row>
    <row r="1319" spans="1:12" hidden="1">
      <c r="A1319" s="18" t="s">
        <v>102</v>
      </c>
      <c r="B1319" s="18" t="s">
        <v>323</v>
      </c>
      <c r="C1319" s="18" t="s">
        <v>305</v>
      </c>
      <c r="D1319" s="18" t="s">
        <v>18</v>
      </c>
      <c r="E1319" s="18" t="s">
        <v>908</v>
      </c>
      <c r="F1319" s="19">
        <v>0</v>
      </c>
      <c r="G1319" s="19">
        <v>0</v>
      </c>
      <c r="H1319" s="19">
        <v>0</v>
      </c>
      <c r="I1319" s="19">
        <v>-5700</v>
      </c>
      <c r="J1319" s="19">
        <v>-5700</v>
      </c>
      <c r="K1319" s="19">
        <v>0</v>
      </c>
      <c r="L1319" t="str">
        <f>VLOOKUP(E1319,PFI!A:B,2,0)</f>
        <v>recherche</v>
      </c>
    </row>
    <row r="1320" spans="1:12" hidden="1">
      <c r="A1320" s="18" t="s">
        <v>140</v>
      </c>
      <c r="B1320" s="18" t="s">
        <v>323</v>
      </c>
      <c r="C1320" s="18" t="s">
        <v>849</v>
      </c>
      <c r="D1320" s="18" t="s">
        <v>18</v>
      </c>
      <c r="E1320" s="18" t="s">
        <v>18</v>
      </c>
      <c r="F1320" s="19">
        <v>0</v>
      </c>
      <c r="G1320" s="19">
        <v>0</v>
      </c>
      <c r="H1320" s="19">
        <v>0</v>
      </c>
      <c r="I1320" s="19">
        <v>-70000</v>
      </c>
      <c r="J1320" s="19">
        <v>-70000</v>
      </c>
      <c r="K1320" s="19">
        <v>0</v>
      </c>
      <c r="L1320" t="e">
        <f>VLOOKUP(E1320,PFI!A:B,2,0)</f>
        <v>#N/A</v>
      </c>
    </row>
    <row r="1321" spans="1:12" hidden="1">
      <c r="A1321" s="18" t="s">
        <v>183</v>
      </c>
      <c r="B1321" s="18" t="s">
        <v>323</v>
      </c>
      <c r="C1321" s="18" t="s">
        <v>849</v>
      </c>
      <c r="D1321" s="18" t="s">
        <v>18</v>
      </c>
      <c r="E1321" s="18" t="s">
        <v>1078</v>
      </c>
      <c r="F1321" s="19">
        <v>0</v>
      </c>
      <c r="G1321" s="19">
        <v>0</v>
      </c>
      <c r="H1321" s="19">
        <v>0</v>
      </c>
      <c r="I1321" s="19">
        <v>-687.85</v>
      </c>
      <c r="J1321" s="19">
        <v>-687.85</v>
      </c>
      <c r="K1321" s="19">
        <v>0</v>
      </c>
      <c r="L1321" t="e">
        <f>VLOOKUP(E1321,PFI!A:B,2,0)</f>
        <v>#N/A</v>
      </c>
    </row>
    <row r="1322" spans="1:12" hidden="1">
      <c r="A1322" s="18" t="s">
        <v>1728</v>
      </c>
      <c r="B1322" s="18" t="s">
        <v>323</v>
      </c>
      <c r="C1322" s="18" t="s">
        <v>849</v>
      </c>
      <c r="D1322" s="18" t="s">
        <v>18</v>
      </c>
      <c r="E1322" s="18" t="s">
        <v>18</v>
      </c>
      <c r="F1322" s="19">
        <v>0</v>
      </c>
      <c r="G1322" s="19">
        <v>0</v>
      </c>
      <c r="H1322" s="19">
        <v>0</v>
      </c>
      <c r="I1322" s="19">
        <v>-200000</v>
      </c>
      <c r="J1322" s="19">
        <v>-200000</v>
      </c>
      <c r="K1322" s="19">
        <v>0</v>
      </c>
      <c r="L1322" t="e">
        <f>VLOOKUP(E1322,PFI!A:B,2,0)</f>
        <v>#N/A</v>
      </c>
    </row>
    <row r="1323" spans="1:12" hidden="1">
      <c r="A1323" s="18" t="s">
        <v>1726</v>
      </c>
      <c r="B1323" s="18" t="s">
        <v>323</v>
      </c>
      <c r="C1323" s="18" t="s">
        <v>849</v>
      </c>
      <c r="D1323" s="18" t="s">
        <v>18</v>
      </c>
      <c r="E1323" s="18" t="s">
        <v>18</v>
      </c>
      <c r="F1323" s="19">
        <v>0</v>
      </c>
      <c r="G1323" s="19">
        <v>0</v>
      </c>
      <c r="H1323" s="19">
        <v>0</v>
      </c>
      <c r="I1323" s="19">
        <v>-140000</v>
      </c>
      <c r="J1323" s="19">
        <v>-140000</v>
      </c>
      <c r="K1323" s="19">
        <v>0</v>
      </c>
      <c r="L1323" t="e">
        <f>VLOOKUP(E1323,PFI!A:B,2,0)</f>
        <v>#N/A</v>
      </c>
    </row>
    <row r="1324" spans="1:12" hidden="1">
      <c r="A1324" s="18" t="s">
        <v>961</v>
      </c>
      <c r="B1324" s="18" t="s">
        <v>323</v>
      </c>
      <c r="C1324" s="18" t="s">
        <v>849</v>
      </c>
      <c r="D1324" s="18" t="s">
        <v>18</v>
      </c>
      <c r="E1324" s="18" t="s">
        <v>18</v>
      </c>
      <c r="F1324" s="19">
        <v>0</v>
      </c>
      <c r="G1324" s="19">
        <v>0</v>
      </c>
      <c r="H1324" s="19">
        <v>0</v>
      </c>
      <c r="I1324" s="19">
        <v>-81480</v>
      </c>
      <c r="J1324" s="19">
        <v>-81480</v>
      </c>
      <c r="K1324" s="19">
        <v>0</v>
      </c>
      <c r="L1324" t="e">
        <f>VLOOKUP(E1324,PFI!A:B,2,0)</f>
        <v>#N/A</v>
      </c>
    </row>
    <row r="1325" spans="1:12" hidden="1">
      <c r="A1325" s="18" t="s">
        <v>1510</v>
      </c>
      <c r="B1325" s="18" t="s">
        <v>323</v>
      </c>
      <c r="C1325" s="18" t="s">
        <v>849</v>
      </c>
      <c r="D1325" s="18" t="s">
        <v>18</v>
      </c>
      <c r="E1325" s="18" t="s">
        <v>18</v>
      </c>
      <c r="F1325" s="19">
        <v>0</v>
      </c>
      <c r="G1325" s="19">
        <v>0</v>
      </c>
      <c r="H1325" s="19">
        <v>0</v>
      </c>
      <c r="I1325" s="19">
        <v>-15568</v>
      </c>
      <c r="J1325" s="19">
        <v>-15568</v>
      </c>
      <c r="K1325" s="19">
        <v>0</v>
      </c>
      <c r="L1325" t="e">
        <f>VLOOKUP(E1325,PFI!A:B,2,0)</f>
        <v>#N/A</v>
      </c>
    </row>
    <row r="1326" spans="1:12" hidden="1">
      <c r="A1326" s="18" t="s">
        <v>1511</v>
      </c>
      <c r="B1326" s="18" t="s">
        <v>323</v>
      </c>
      <c r="C1326" s="18" t="s">
        <v>849</v>
      </c>
      <c r="D1326" s="18" t="s">
        <v>18</v>
      </c>
      <c r="E1326" s="18" t="s">
        <v>18</v>
      </c>
      <c r="F1326" s="19">
        <v>0</v>
      </c>
      <c r="G1326" s="19">
        <v>0</v>
      </c>
      <c r="H1326" s="19">
        <v>0</v>
      </c>
      <c r="I1326" s="19">
        <v>-5700</v>
      </c>
      <c r="J1326" s="19">
        <v>-5700</v>
      </c>
      <c r="K1326" s="19">
        <v>0</v>
      </c>
      <c r="L1326" t="e">
        <f>VLOOKUP(E1326,PFI!A:B,2,0)</f>
        <v>#N/A</v>
      </c>
    </row>
    <row r="1327" spans="1:12" hidden="1">
      <c r="A1327" s="18" t="s">
        <v>1512</v>
      </c>
      <c r="B1327" s="18" t="s">
        <v>323</v>
      </c>
      <c r="C1327" s="18" t="s">
        <v>849</v>
      </c>
      <c r="D1327" s="18" t="s">
        <v>18</v>
      </c>
      <c r="E1327" s="18" t="s">
        <v>18</v>
      </c>
      <c r="F1327" s="19">
        <v>0</v>
      </c>
      <c r="G1327" s="19">
        <v>0</v>
      </c>
      <c r="H1327" s="19">
        <v>0</v>
      </c>
      <c r="I1327" s="19">
        <v>-6500</v>
      </c>
      <c r="J1327" s="19">
        <v>-6500</v>
      </c>
      <c r="K1327" s="19">
        <v>0</v>
      </c>
      <c r="L1327" t="e">
        <f>VLOOKUP(E1327,PFI!A:B,2,0)</f>
        <v>#N/A</v>
      </c>
    </row>
    <row r="1328" spans="1:12" hidden="1">
      <c r="A1328" s="18" t="s">
        <v>996</v>
      </c>
      <c r="B1328" s="18" t="s">
        <v>323</v>
      </c>
      <c r="C1328" s="18" t="s">
        <v>849</v>
      </c>
      <c r="D1328" s="18" t="s">
        <v>18</v>
      </c>
      <c r="E1328" s="18" t="s">
        <v>18</v>
      </c>
      <c r="F1328" s="19">
        <v>0</v>
      </c>
      <c r="G1328" s="19">
        <v>0</v>
      </c>
      <c r="H1328" s="19">
        <v>0</v>
      </c>
      <c r="I1328" s="19">
        <v>-103788</v>
      </c>
      <c r="J1328" s="19">
        <v>-103788</v>
      </c>
      <c r="K1328" s="19">
        <v>0</v>
      </c>
      <c r="L1328" t="e">
        <f>VLOOKUP(E1328,PFI!A:B,2,0)</f>
        <v>#N/A</v>
      </c>
    </row>
    <row r="1329" spans="1:12" hidden="1">
      <c r="A1329" s="18" t="s">
        <v>1003</v>
      </c>
      <c r="B1329" s="18" t="s">
        <v>323</v>
      </c>
      <c r="C1329" s="18" t="s">
        <v>849</v>
      </c>
      <c r="D1329" s="18" t="s">
        <v>18</v>
      </c>
      <c r="E1329" s="18" t="s">
        <v>18</v>
      </c>
      <c r="F1329" s="19">
        <v>0</v>
      </c>
      <c r="G1329" s="19">
        <v>0</v>
      </c>
      <c r="H1329" s="19">
        <v>0</v>
      </c>
      <c r="I1329" s="19">
        <v>-107765</v>
      </c>
      <c r="J1329" s="19">
        <v>-107765</v>
      </c>
      <c r="K1329" s="19">
        <v>0</v>
      </c>
      <c r="L1329" t="e">
        <f>VLOOKUP(E1329,PFI!A:B,2,0)</f>
        <v>#N/A</v>
      </c>
    </row>
    <row r="1330" spans="1:12" hidden="1">
      <c r="A1330" s="18" t="s">
        <v>1600</v>
      </c>
      <c r="B1330" s="18" t="s">
        <v>323</v>
      </c>
      <c r="C1330" s="18" t="s">
        <v>849</v>
      </c>
      <c r="D1330" s="18" t="s">
        <v>18</v>
      </c>
      <c r="E1330" s="18" t="s">
        <v>18</v>
      </c>
      <c r="F1330" s="19">
        <v>0</v>
      </c>
      <c r="G1330" s="19">
        <v>0</v>
      </c>
      <c r="H1330" s="19">
        <v>0</v>
      </c>
      <c r="I1330" s="19">
        <v>-2220</v>
      </c>
      <c r="J1330" s="19">
        <v>-2220</v>
      </c>
      <c r="K1330" s="19">
        <v>0</v>
      </c>
      <c r="L1330" t="e">
        <f>VLOOKUP(E1330,PFI!A:B,2,0)</f>
        <v>#N/A</v>
      </c>
    </row>
    <row r="1331" spans="1:12" hidden="1">
      <c r="A1331" s="18" t="s">
        <v>1007</v>
      </c>
      <c r="B1331" s="18" t="s">
        <v>323</v>
      </c>
      <c r="C1331" s="18" t="s">
        <v>849</v>
      </c>
      <c r="D1331" s="18" t="s">
        <v>18</v>
      </c>
      <c r="E1331" s="18" t="s">
        <v>18</v>
      </c>
      <c r="F1331" s="19">
        <v>0</v>
      </c>
      <c r="G1331" s="19">
        <v>0</v>
      </c>
      <c r="H1331" s="19">
        <v>0</v>
      </c>
      <c r="I1331" s="19">
        <v>-69000</v>
      </c>
      <c r="J1331" s="19">
        <v>-69000</v>
      </c>
      <c r="K1331" s="19">
        <v>0</v>
      </c>
      <c r="L1331" t="e">
        <f>VLOOKUP(E1331,PFI!A:B,2,0)</f>
        <v>#N/A</v>
      </c>
    </row>
    <row r="1332" spans="1:12" hidden="1">
      <c r="A1332" s="18" t="s">
        <v>1427</v>
      </c>
      <c r="B1332" s="18" t="s">
        <v>323</v>
      </c>
      <c r="C1332" s="18" t="s">
        <v>849</v>
      </c>
      <c r="D1332" s="18" t="s">
        <v>18</v>
      </c>
      <c r="E1332" s="18" t="s">
        <v>18</v>
      </c>
      <c r="F1332" s="19">
        <v>0</v>
      </c>
      <c r="G1332" s="19">
        <v>0</v>
      </c>
      <c r="H1332" s="19">
        <v>0</v>
      </c>
      <c r="I1332" s="19">
        <v>-35546</v>
      </c>
      <c r="J1332" s="19">
        <v>-35546</v>
      </c>
      <c r="K1332" s="19">
        <v>0</v>
      </c>
      <c r="L1332" t="e">
        <f>VLOOKUP(E1332,PFI!A:B,2,0)</f>
        <v>#N/A</v>
      </c>
    </row>
    <row r="1333" spans="1:12" hidden="1">
      <c r="A1333" s="18" t="s">
        <v>1751</v>
      </c>
      <c r="B1333" s="18" t="s">
        <v>323</v>
      </c>
      <c r="C1333" s="18" t="s">
        <v>849</v>
      </c>
      <c r="D1333" s="18" t="s">
        <v>18</v>
      </c>
      <c r="E1333" s="18" t="s">
        <v>18</v>
      </c>
      <c r="F1333" s="19">
        <v>0</v>
      </c>
      <c r="G1333" s="19">
        <v>0</v>
      </c>
      <c r="H1333" s="19">
        <v>0</v>
      </c>
      <c r="I1333" s="19">
        <v>-33130</v>
      </c>
      <c r="J1333" s="19">
        <v>-33130</v>
      </c>
      <c r="K1333" s="19">
        <v>0</v>
      </c>
      <c r="L1333" t="e">
        <f>VLOOKUP(E1333,PFI!A:B,2,0)</f>
        <v>#N/A</v>
      </c>
    </row>
    <row r="1334" spans="1:12" hidden="1">
      <c r="A1334" s="18" t="s">
        <v>1666</v>
      </c>
      <c r="B1334" s="18" t="s">
        <v>323</v>
      </c>
      <c r="C1334" s="18" t="s">
        <v>849</v>
      </c>
      <c r="D1334" s="18" t="s">
        <v>18</v>
      </c>
      <c r="E1334" s="18" t="s">
        <v>18</v>
      </c>
      <c r="F1334" s="19">
        <v>0</v>
      </c>
      <c r="G1334" s="19">
        <v>0</v>
      </c>
      <c r="H1334" s="19">
        <v>0</v>
      </c>
      <c r="I1334" s="19">
        <v>-853650</v>
      </c>
      <c r="J1334" s="19">
        <v>-853650</v>
      </c>
      <c r="K1334" s="19">
        <v>0</v>
      </c>
      <c r="L1334" t="e">
        <f>VLOOKUP(E1334,PFI!A:B,2,0)</f>
        <v>#N/A</v>
      </c>
    </row>
    <row r="1335" spans="1:12" hidden="1">
      <c r="A1335" s="18" t="s">
        <v>1629</v>
      </c>
      <c r="B1335" s="18" t="s">
        <v>323</v>
      </c>
      <c r="C1335" s="18" t="s">
        <v>849</v>
      </c>
      <c r="D1335" s="18" t="s">
        <v>18</v>
      </c>
      <c r="E1335" s="18" t="s">
        <v>18</v>
      </c>
      <c r="F1335" s="19">
        <v>0</v>
      </c>
      <c r="G1335" s="19">
        <v>0</v>
      </c>
      <c r="H1335" s="19">
        <v>0</v>
      </c>
      <c r="I1335" s="19">
        <v>-26100</v>
      </c>
      <c r="J1335" s="19">
        <v>-26100</v>
      </c>
      <c r="K1335" s="19">
        <v>0</v>
      </c>
      <c r="L1335" t="e">
        <f>VLOOKUP(E1335,PFI!A:B,2,0)</f>
        <v>#N/A</v>
      </c>
    </row>
    <row r="1336" spans="1:12" hidden="1">
      <c r="A1336" s="18" t="s">
        <v>1627</v>
      </c>
      <c r="B1336" s="18" t="s">
        <v>323</v>
      </c>
      <c r="C1336" s="18" t="s">
        <v>849</v>
      </c>
      <c r="D1336" s="18" t="s">
        <v>18</v>
      </c>
      <c r="E1336" s="18" t="s">
        <v>18</v>
      </c>
      <c r="F1336" s="19">
        <v>0</v>
      </c>
      <c r="G1336" s="19">
        <v>0</v>
      </c>
      <c r="H1336" s="19">
        <v>0</v>
      </c>
      <c r="I1336" s="19">
        <v>-3300</v>
      </c>
      <c r="J1336" s="19">
        <v>-3300</v>
      </c>
      <c r="K1336" s="19">
        <v>0</v>
      </c>
      <c r="L1336" t="e">
        <f>VLOOKUP(E1336,PFI!A:B,2,0)</f>
        <v>#N/A</v>
      </c>
    </row>
    <row r="1337" spans="1:12" hidden="1">
      <c r="A1337" s="18" t="s">
        <v>1630</v>
      </c>
      <c r="B1337" s="18" t="s">
        <v>323</v>
      </c>
      <c r="C1337" s="18" t="s">
        <v>849</v>
      </c>
      <c r="D1337" s="18" t="s">
        <v>18</v>
      </c>
      <c r="E1337" s="18" t="s">
        <v>18</v>
      </c>
      <c r="F1337" s="19">
        <v>0</v>
      </c>
      <c r="G1337" s="19">
        <v>0</v>
      </c>
      <c r="H1337" s="19">
        <v>0</v>
      </c>
      <c r="I1337" s="19">
        <v>-1000</v>
      </c>
      <c r="J1337" s="19">
        <v>-1000</v>
      </c>
      <c r="K1337" s="19">
        <v>0</v>
      </c>
      <c r="L1337" t="e">
        <f>VLOOKUP(E1337,PFI!A:B,2,0)</f>
        <v>#N/A</v>
      </c>
    </row>
    <row r="1338" spans="1:12" hidden="1">
      <c r="A1338" s="18" t="s">
        <v>1013</v>
      </c>
      <c r="B1338" s="18" t="s">
        <v>323</v>
      </c>
      <c r="C1338" s="18" t="s">
        <v>849</v>
      </c>
      <c r="D1338" s="18" t="s">
        <v>18</v>
      </c>
      <c r="E1338" s="18" t="s">
        <v>18</v>
      </c>
      <c r="F1338" s="19">
        <v>0</v>
      </c>
      <c r="G1338" s="19">
        <v>0</v>
      </c>
      <c r="H1338" s="19">
        <v>0</v>
      </c>
      <c r="I1338" s="19">
        <v>-66577</v>
      </c>
      <c r="J1338" s="19">
        <v>-66577</v>
      </c>
      <c r="K1338" s="19">
        <v>0</v>
      </c>
      <c r="L1338" t="e">
        <f>VLOOKUP(E1338,PFI!A:B,2,0)</f>
        <v>#N/A</v>
      </c>
    </row>
    <row r="1339" spans="1:12" hidden="1">
      <c r="A1339" s="18" t="s">
        <v>921</v>
      </c>
      <c r="B1339" s="18" t="s">
        <v>323</v>
      </c>
      <c r="C1339" s="18" t="s">
        <v>849</v>
      </c>
      <c r="D1339" s="18" t="s">
        <v>18</v>
      </c>
      <c r="E1339" s="18" t="s">
        <v>18</v>
      </c>
      <c r="F1339" s="19">
        <v>0</v>
      </c>
      <c r="G1339" s="19">
        <v>0</v>
      </c>
      <c r="H1339" s="19">
        <v>0</v>
      </c>
      <c r="I1339" s="19">
        <v>-40735</v>
      </c>
      <c r="J1339" s="19">
        <v>-40735</v>
      </c>
      <c r="K1339" s="19">
        <v>0</v>
      </c>
      <c r="L1339" t="e">
        <f>VLOOKUP(E1339,PFI!A:B,2,0)</f>
        <v>#N/A</v>
      </c>
    </row>
    <row r="1340" spans="1:12" hidden="1">
      <c r="A1340" s="18" t="s">
        <v>1637</v>
      </c>
      <c r="B1340" s="18" t="s">
        <v>323</v>
      </c>
      <c r="C1340" s="18" t="s">
        <v>849</v>
      </c>
      <c r="D1340" s="18" t="s">
        <v>18</v>
      </c>
      <c r="E1340" s="18" t="s">
        <v>18</v>
      </c>
      <c r="F1340" s="19">
        <v>0</v>
      </c>
      <c r="G1340" s="19">
        <v>0</v>
      </c>
      <c r="H1340" s="19">
        <v>0</v>
      </c>
      <c r="I1340" s="19">
        <v>-45000</v>
      </c>
      <c r="J1340" s="19">
        <v>-45000</v>
      </c>
      <c r="K1340" s="19">
        <v>0</v>
      </c>
      <c r="L1340" t="e">
        <f>VLOOKUP(E1340,PFI!A:B,2,0)</f>
        <v>#N/A</v>
      </c>
    </row>
    <row r="1341" spans="1:12" hidden="1">
      <c r="A1341" s="18" t="s">
        <v>240</v>
      </c>
      <c r="B1341" s="18" t="s">
        <v>323</v>
      </c>
      <c r="C1341" s="18" t="s">
        <v>849</v>
      </c>
      <c r="D1341" s="18" t="s">
        <v>18</v>
      </c>
      <c r="E1341" s="18" t="s">
        <v>18</v>
      </c>
      <c r="F1341" s="19">
        <v>0</v>
      </c>
      <c r="G1341" s="19">
        <v>0</v>
      </c>
      <c r="H1341" s="19">
        <v>0</v>
      </c>
      <c r="I1341" s="19">
        <v>-43613</v>
      </c>
      <c r="J1341" s="19">
        <v>-43613</v>
      </c>
      <c r="K1341" s="19">
        <v>0</v>
      </c>
      <c r="L1341" t="e">
        <f>VLOOKUP(E1341,PFI!A:B,2,0)</f>
        <v>#N/A</v>
      </c>
    </row>
    <row r="1342" spans="1:12" hidden="1">
      <c r="A1342" s="18" t="s">
        <v>1045</v>
      </c>
      <c r="B1342" s="18" t="s">
        <v>323</v>
      </c>
      <c r="C1342" s="18" t="s">
        <v>849</v>
      </c>
      <c r="D1342" s="18" t="s">
        <v>18</v>
      </c>
      <c r="E1342" s="18" t="s">
        <v>18</v>
      </c>
      <c r="F1342" s="19">
        <v>0</v>
      </c>
      <c r="G1342" s="19">
        <v>0</v>
      </c>
      <c r="H1342" s="19">
        <v>0</v>
      </c>
      <c r="I1342" s="19">
        <v>-52177</v>
      </c>
      <c r="J1342" s="19">
        <v>-52177</v>
      </c>
      <c r="K1342" s="19">
        <v>0</v>
      </c>
      <c r="L1342" t="e">
        <f>VLOOKUP(E1342,PFI!A:B,2,0)</f>
        <v>#N/A</v>
      </c>
    </row>
    <row r="1343" spans="1:12" hidden="1">
      <c r="A1343" s="18" t="s">
        <v>1023</v>
      </c>
      <c r="B1343" s="18" t="s">
        <v>323</v>
      </c>
      <c r="C1343" s="18" t="s">
        <v>849</v>
      </c>
      <c r="D1343" s="18" t="s">
        <v>18</v>
      </c>
      <c r="E1343" s="18" t="s">
        <v>18</v>
      </c>
      <c r="F1343" s="19">
        <v>0</v>
      </c>
      <c r="G1343" s="19">
        <v>0</v>
      </c>
      <c r="H1343" s="19">
        <v>0</v>
      </c>
      <c r="I1343" s="19">
        <v>-62275</v>
      </c>
      <c r="J1343" s="19">
        <v>-62275</v>
      </c>
      <c r="K1343" s="19">
        <v>0</v>
      </c>
      <c r="L1343" t="e">
        <f>VLOOKUP(E1343,PFI!A:B,2,0)</f>
        <v>#N/A</v>
      </c>
    </row>
    <row r="1344" spans="1:12" hidden="1">
      <c r="A1344" s="18" t="s">
        <v>1686</v>
      </c>
      <c r="B1344" s="18" t="s">
        <v>323</v>
      </c>
      <c r="C1344" s="18" t="s">
        <v>849</v>
      </c>
      <c r="D1344" s="18" t="s">
        <v>18</v>
      </c>
      <c r="E1344" s="18" t="s">
        <v>18</v>
      </c>
      <c r="F1344" s="19">
        <v>0</v>
      </c>
      <c r="G1344" s="19">
        <v>0</v>
      </c>
      <c r="H1344" s="19">
        <v>0</v>
      </c>
      <c r="I1344" s="19">
        <v>-50000</v>
      </c>
      <c r="J1344" s="19">
        <v>-50000</v>
      </c>
      <c r="K1344" s="19">
        <v>0</v>
      </c>
      <c r="L1344" t="e">
        <f>VLOOKUP(E1344,PFI!A:B,2,0)</f>
        <v>#N/A</v>
      </c>
    </row>
    <row r="1345" spans="1:12" hidden="1">
      <c r="A1345" s="18" t="s">
        <v>1469</v>
      </c>
      <c r="B1345" s="18" t="s">
        <v>323</v>
      </c>
      <c r="C1345" s="18" t="s">
        <v>849</v>
      </c>
      <c r="D1345" s="18" t="s">
        <v>18</v>
      </c>
      <c r="E1345" s="18" t="s">
        <v>18</v>
      </c>
      <c r="F1345" s="19">
        <v>0</v>
      </c>
      <c r="G1345" s="19">
        <v>0</v>
      </c>
      <c r="H1345" s="19">
        <v>0</v>
      </c>
      <c r="I1345" s="19">
        <v>-938000</v>
      </c>
      <c r="J1345" s="19">
        <v>-938000</v>
      </c>
      <c r="K1345" s="19">
        <v>0</v>
      </c>
      <c r="L1345" t="e">
        <f>VLOOKUP(E1345,PFI!A:B,2,0)</f>
        <v>#N/A</v>
      </c>
    </row>
    <row r="1346" spans="1:12" hidden="1">
      <c r="A1346" s="18" t="s">
        <v>1764</v>
      </c>
      <c r="B1346" s="18" t="s">
        <v>323</v>
      </c>
      <c r="C1346" s="18" t="s">
        <v>849</v>
      </c>
      <c r="D1346" s="18" t="s">
        <v>18</v>
      </c>
      <c r="E1346" s="18" t="s">
        <v>18</v>
      </c>
      <c r="F1346" s="19">
        <v>0</v>
      </c>
      <c r="G1346" s="19">
        <v>0</v>
      </c>
      <c r="H1346" s="19">
        <v>0</v>
      </c>
      <c r="I1346" s="19">
        <v>-350000</v>
      </c>
      <c r="J1346" s="19">
        <v>-350000</v>
      </c>
      <c r="K1346" s="19">
        <v>0</v>
      </c>
      <c r="L1346" t="e">
        <f>VLOOKUP(E1346,PFI!A:B,2,0)</f>
        <v>#N/A</v>
      </c>
    </row>
    <row r="1347" spans="1:12" hidden="1">
      <c r="A1347" s="18" t="s">
        <v>1765</v>
      </c>
      <c r="B1347" s="18" t="s">
        <v>323</v>
      </c>
      <c r="C1347" s="18" t="s">
        <v>849</v>
      </c>
      <c r="D1347" s="18" t="s">
        <v>18</v>
      </c>
      <c r="E1347" s="18" t="s">
        <v>18</v>
      </c>
      <c r="F1347" s="19">
        <v>0</v>
      </c>
      <c r="G1347" s="19">
        <v>0</v>
      </c>
      <c r="H1347" s="19">
        <v>0</v>
      </c>
      <c r="I1347" s="19">
        <v>-180000</v>
      </c>
      <c r="J1347" s="19">
        <v>-180000</v>
      </c>
      <c r="K1347" s="19">
        <v>0</v>
      </c>
      <c r="L1347" t="e">
        <f>VLOOKUP(E1347,PFI!A:B,2,0)</f>
        <v>#N/A</v>
      </c>
    </row>
    <row r="1348" spans="1:12" hidden="1">
      <c r="A1348" s="18" t="s">
        <v>92</v>
      </c>
      <c r="B1348" s="18" t="s">
        <v>323</v>
      </c>
      <c r="C1348" s="18" t="s">
        <v>849</v>
      </c>
      <c r="D1348" s="18" t="s">
        <v>18</v>
      </c>
      <c r="E1348" s="18" t="s">
        <v>18</v>
      </c>
      <c r="F1348" s="19">
        <v>0</v>
      </c>
      <c r="G1348" s="19">
        <v>0</v>
      </c>
      <c r="H1348" s="19">
        <v>0</v>
      </c>
      <c r="I1348" s="19">
        <v>-21000</v>
      </c>
      <c r="J1348" s="19">
        <v>-21000</v>
      </c>
      <c r="K1348" s="19">
        <v>0</v>
      </c>
      <c r="L1348" t="e">
        <f>VLOOKUP(E1348,PFI!A:B,2,0)</f>
        <v>#N/A</v>
      </c>
    </row>
    <row r="1349" spans="1:12" hidden="1">
      <c r="A1349" s="18" t="s">
        <v>1032</v>
      </c>
      <c r="B1349" s="18" t="s">
        <v>323</v>
      </c>
      <c r="C1349" s="18" t="s">
        <v>849</v>
      </c>
      <c r="D1349" s="18" t="s">
        <v>18</v>
      </c>
      <c r="E1349" s="18" t="s">
        <v>18</v>
      </c>
      <c r="F1349" s="19">
        <v>0</v>
      </c>
      <c r="G1349" s="19">
        <v>0</v>
      </c>
      <c r="H1349" s="19">
        <v>0</v>
      </c>
      <c r="I1349" s="19">
        <v>-129873</v>
      </c>
      <c r="J1349" s="19">
        <v>-129873</v>
      </c>
      <c r="K1349" s="19">
        <v>0</v>
      </c>
      <c r="L1349" t="e">
        <f>VLOOKUP(E1349,PFI!A:B,2,0)</f>
        <v>#N/A</v>
      </c>
    </row>
    <row r="1350" spans="1:12" hidden="1">
      <c r="A1350" s="18" t="s">
        <v>251</v>
      </c>
      <c r="B1350" s="18" t="s">
        <v>323</v>
      </c>
      <c r="C1350" s="18" t="s">
        <v>849</v>
      </c>
      <c r="D1350" s="18" t="s">
        <v>18</v>
      </c>
      <c r="E1350" s="18" t="s">
        <v>18</v>
      </c>
      <c r="F1350" s="19">
        <v>0</v>
      </c>
      <c r="G1350" s="19">
        <v>0</v>
      </c>
      <c r="H1350" s="19">
        <v>0</v>
      </c>
      <c r="I1350" s="19">
        <v>-1808</v>
      </c>
      <c r="J1350" s="19">
        <v>-1808</v>
      </c>
      <c r="K1350" s="19">
        <v>0</v>
      </c>
      <c r="L1350" t="e">
        <f>VLOOKUP(E1350,PFI!A:B,2,0)</f>
        <v>#N/A</v>
      </c>
    </row>
    <row r="1351" spans="1:12" hidden="1">
      <c r="A1351" s="18" t="s">
        <v>1036</v>
      </c>
      <c r="B1351" s="18" t="s">
        <v>323</v>
      </c>
      <c r="C1351" s="18" t="s">
        <v>849</v>
      </c>
      <c r="D1351" s="18" t="s">
        <v>18</v>
      </c>
      <c r="E1351" s="18" t="s">
        <v>18</v>
      </c>
      <c r="F1351" s="19">
        <v>0</v>
      </c>
      <c r="G1351" s="19">
        <v>0</v>
      </c>
      <c r="H1351" s="19">
        <v>0</v>
      </c>
      <c r="I1351" s="19">
        <v>-178644</v>
      </c>
      <c r="J1351" s="19">
        <v>-178644</v>
      </c>
      <c r="K1351" s="19">
        <v>0</v>
      </c>
      <c r="L1351" t="e">
        <f>VLOOKUP(E1351,PFI!A:B,2,0)</f>
        <v>#N/A</v>
      </c>
    </row>
    <row r="1352" spans="1:12" hidden="1">
      <c r="A1352" s="18" t="s">
        <v>1487</v>
      </c>
      <c r="B1352" s="18" t="s">
        <v>323</v>
      </c>
      <c r="C1352" s="18" t="s">
        <v>849</v>
      </c>
      <c r="D1352" s="18" t="s">
        <v>18</v>
      </c>
      <c r="E1352" s="18" t="s">
        <v>18</v>
      </c>
      <c r="F1352" s="19">
        <v>0</v>
      </c>
      <c r="G1352" s="19">
        <v>0</v>
      </c>
      <c r="H1352" s="19">
        <v>0</v>
      </c>
      <c r="I1352" s="19">
        <v>-40000</v>
      </c>
      <c r="J1352" s="19">
        <v>-40000</v>
      </c>
      <c r="K1352" s="19">
        <v>0</v>
      </c>
      <c r="L1352" t="e">
        <f>VLOOKUP(E1352,PFI!A:B,2,0)</f>
        <v>#N/A</v>
      </c>
    </row>
    <row r="1353" spans="1:12" hidden="1">
      <c r="A1353" s="18" t="s">
        <v>120</v>
      </c>
      <c r="B1353" s="18" t="s">
        <v>333</v>
      </c>
      <c r="C1353" s="18" t="s">
        <v>12</v>
      </c>
      <c r="D1353" s="18" t="s">
        <v>18</v>
      </c>
      <c r="E1353" s="18" t="s">
        <v>121</v>
      </c>
      <c r="F1353" s="19">
        <v>0</v>
      </c>
      <c r="G1353" s="19">
        <v>0</v>
      </c>
      <c r="H1353" s="19">
        <v>0</v>
      </c>
      <c r="I1353" s="19">
        <v>-11250</v>
      </c>
      <c r="J1353" s="19">
        <v>-11250</v>
      </c>
      <c r="K1353" s="19">
        <v>0</v>
      </c>
      <c r="L1353" t="str">
        <f>VLOOKUP(E1353,PFI!A:B,2,0)</f>
        <v>recherche</v>
      </c>
    </row>
    <row r="1354" spans="1:12" hidden="1">
      <c r="A1354" s="18" t="s">
        <v>132</v>
      </c>
      <c r="B1354" s="18" t="s">
        <v>333</v>
      </c>
      <c r="C1354" s="18" t="s">
        <v>12</v>
      </c>
      <c r="D1354" s="18" t="s">
        <v>18</v>
      </c>
      <c r="E1354" s="18" t="s">
        <v>133</v>
      </c>
      <c r="F1354" s="19">
        <v>0</v>
      </c>
      <c r="G1354" s="19">
        <v>0</v>
      </c>
      <c r="H1354" s="19">
        <v>0</v>
      </c>
      <c r="I1354" s="19">
        <v>-26250</v>
      </c>
      <c r="J1354" s="19">
        <v>-26250</v>
      </c>
      <c r="K1354" s="19">
        <v>0</v>
      </c>
      <c r="L1354" t="str">
        <f>VLOOKUP(E1354,PFI!A:B,2,0)</f>
        <v>recherche</v>
      </c>
    </row>
    <row r="1355" spans="1:12" hidden="1">
      <c r="A1355" s="18" t="s">
        <v>26</v>
      </c>
      <c r="B1355" s="18" t="s">
        <v>333</v>
      </c>
      <c r="C1355" s="18" t="s">
        <v>12</v>
      </c>
      <c r="D1355" s="18" t="s">
        <v>18</v>
      </c>
      <c r="E1355" s="18" t="s">
        <v>1079</v>
      </c>
      <c r="F1355" s="19">
        <v>0</v>
      </c>
      <c r="G1355" s="19">
        <v>0</v>
      </c>
      <c r="H1355" s="19">
        <v>0</v>
      </c>
      <c r="I1355" s="19">
        <v>-2064.04</v>
      </c>
      <c r="J1355" s="19">
        <v>-2064.04</v>
      </c>
      <c r="K1355" s="19">
        <v>0</v>
      </c>
      <c r="L1355" t="e">
        <f>VLOOKUP(E1355,PFI!A:B,2,0)</f>
        <v>#N/A</v>
      </c>
    </row>
    <row r="1356" spans="1:12" hidden="1">
      <c r="A1356" s="18" t="s">
        <v>113</v>
      </c>
      <c r="B1356" s="18" t="s">
        <v>333</v>
      </c>
      <c r="C1356" s="18" t="s">
        <v>12</v>
      </c>
      <c r="D1356" s="18" t="s">
        <v>18</v>
      </c>
      <c r="E1356" s="18" t="s">
        <v>1080</v>
      </c>
      <c r="F1356" s="19">
        <v>0</v>
      </c>
      <c r="G1356" s="19">
        <v>0</v>
      </c>
      <c r="H1356" s="19">
        <v>0</v>
      </c>
      <c r="I1356" s="19">
        <v>-1548</v>
      </c>
      <c r="J1356" s="19">
        <v>-1548</v>
      </c>
      <c r="K1356" s="19">
        <v>0</v>
      </c>
      <c r="L1356" t="str">
        <f>VLOOKUP(E1356,PFI!A:B,2,0)</f>
        <v>recherche</v>
      </c>
    </row>
    <row r="1357" spans="1:12" hidden="1">
      <c r="A1357" s="18" t="s">
        <v>29</v>
      </c>
      <c r="B1357" s="18" t="s">
        <v>333</v>
      </c>
      <c r="C1357" s="18" t="s">
        <v>12</v>
      </c>
      <c r="D1357" s="18" t="s">
        <v>18</v>
      </c>
      <c r="E1357" s="18" t="s">
        <v>1081</v>
      </c>
      <c r="F1357" s="19">
        <v>0</v>
      </c>
      <c r="G1357" s="19">
        <v>0</v>
      </c>
      <c r="H1357" s="19">
        <v>0</v>
      </c>
      <c r="I1357" s="19">
        <v>-2064</v>
      </c>
      <c r="J1357" s="19">
        <v>-2064</v>
      </c>
      <c r="K1357" s="19">
        <v>0</v>
      </c>
      <c r="L1357" t="str">
        <f>VLOOKUP(E1357,PFI!A:B,2,0)</f>
        <v>recherche</v>
      </c>
    </row>
    <row r="1358" spans="1:12" hidden="1">
      <c r="A1358" s="18" t="s">
        <v>29</v>
      </c>
      <c r="B1358" s="18" t="s">
        <v>333</v>
      </c>
      <c r="C1358" s="18" t="s">
        <v>12</v>
      </c>
      <c r="D1358" s="18" t="s">
        <v>18</v>
      </c>
      <c r="E1358" s="18" t="s">
        <v>178</v>
      </c>
      <c r="F1358" s="19">
        <v>0</v>
      </c>
      <c r="G1358" s="19">
        <v>0</v>
      </c>
      <c r="H1358" s="19">
        <v>0</v>
      </c>
      <c r="I1358" s="19">
        <v>-17064</v>
      </c>
      <c r="J1358" s="19">
        <v>-17064</v>
      </c>
      <c r="K1358" s="19">
        <v>0</v>
      </c>
      <c r="L1358" t="str">
        <f>VLOOKUP(E1358,PFI!A:B,2,0)</f>
        <v>recherche</v>
      </c>
    </row>
    <row r="1359" spans="1:12" hidden="1">
      <c r="A1359" s="18" t="s">
        <v>192</v>
      </c>
      <c r="B1359" s="18" t="s">
        <v>333</v>
      </c>
      <c r="C1359" s="18" t="s">
        <v>12</v>
      </c>
      <c r="D1359" s="18" t="s">
        <v>18</v>
      </c>
      <c r="E1359" s="18" t="s">
        <v>193</v>
      </c>
      <c r="F1359" s="19">
        <v>0</v>
      </c>
      <c r="G1359" s="19">
        <v>0</v>
      </c>
      <c r="H1359" s="19">
        <v>0</v>
      </c>
      <c r="I1359" s="19">
        <v>-26250</v>
      </c>
      <c r="J1359" s="19">
        <v>-26250</v>
      </c>
      <c r="K1359" s="19">
        <v>0</v>
      </c>
      <c r="L1359" t="str">
        <f>VLOOKUP(E1359,PFI!A:B,2,0)</f>
        <v>recherche</v>
      </c>
    </row>
    <row r="1360" spans="1:12" hidden="1">
      <c r="A1360" s="18" t="s">
        <v>192</v>
      </c>
      <c r="B1360" s="18" t="s">
        <v>333</v>
      </c>
      <c r="C1360" s="18" t="s">
        <v>12</v>
      </c>
      <c r="D1360" s="18" t="s">
        <v>18</v>
      </c>
      <c r="E1360" s="18" t="s">
        <v>195</v>
      </c>
      <c r="F1360" s="19">
        <v>0</v>
      </c>
      <c r="G1360" s="19">
        <v>0</v>
      </c>
      <c r="H1360" s="19">
        <v>0</v>
      </c>
      <c r="I1360" s="19">
        <v>-17064</v>
      </c>
      <c r="J1360" s="19">
        <v>-17064</v>
      </c>
      <c r="K1360" s="19">
        <v>0</v>
      </c>
      <c r="L1360" t="str">
        <f>VLOOKUP(E1360,PFI!A:B,2,0)</f>
        <v>recherche</v>
      </c>
    </row>
    <row r="1361" spans="1:12" hidden="1">
      <c r="A1361" s="18" t="s">
        <v>224</v>
      </c>
      <c r="B1361" s="18" t="s">
        <v>333</v>
      </c>
      <c r="C1361" s="18" t="s">
        <v>12</v>
      </c>
      <c r="D1361" s="18" t="s">
        <v>18</v>
      </c>
      <c r="E1361" s="18" t="s">
        <v>225</v>
      </c>
      <c r="F1361" s="19">
        <v>0</v>
      </c>
      <c r="G1361" s="19">
        <v>0</v>
      </c>
      <c r="H1361" s="19">
        <v>0</v>
      </c>
      <c r="I1361" s="19">
        <v>-91394.11</v>
      </c>
      <c r="J1361" s="19">
        <v>-91394.11</v>
      </c>
      <c r="K1361" s="19">
        <v>0</v>
      </c>
      <c r="L1361" t="str">
        <f>VLOOKUP(E1361,PFI!A:B,2,0)</f>
        <v>formation</v>
      </c>
    </row>
    <row r="1362" spans="1:12" hidden="1">
      <c r="A1362" s="18" t="s">
        <v>1469</v>
      </c>
      <c r="B1362" s="18" t="s">
        <v>333</v>
      </c>
      <c r="C1362" s="18" t="s">
        <v>12</v>
      </c>
      <c r="D1362" s="18" t="s">
        <v>18</v>
      </c>
      <c r="E1362" s="18" t="s">
        <v>18</v>
      </c>
      <c r="F1362" s="19">
        <v>0</v>
      </c>
      <c r="G1362" s="19">
        <v>0</v>
      </c>
      <c r="H1362" s="19">
        <v>0</v>
      </c>
      <c r="I1362" s="19">
        <v>-218088332</v>
      </c>
      <c r="J1362" s="19">
        <v>-218088332</v>
      </c>
      <c r="K1362" s="19">
        <v>0</v>
      </c>
      <c r="L1362" t="e">
        <f>VLOOKUP(E1362,PFI!A:B,2,0)</f>
        <v>#N/A</v>
      </c>
    </row>
    <row r="1363" spans="1:12" hidden="1">
      <c r="A1363" s="18" t="s">
        <v>1757</v>
      </c>
      <c r="B1363" s="18" t="s">
        <v>333</v>
      </c>
      <c r="C1363" s="18" t="s">
        <v>12</v>
      </c>
      <c r="D1363" s="18" t="s">
        <v>18</v>
      </c>
      <c r="E1363" s="18" t="s">
        <v>18</v>
      </c>
      <c r="F1363" s="19">
        <v>0</v>
      </c>
      <c r="G1363" s="19">
        <v>0</v>
      </c>
      <c r="H1363" s="19">
        <v>0</v>
      </c>
      <c r="I1363" s="19">
        <v>-313498</v>
      </c>
      <c r="J1363" s="19">
        <v>-313498</v>
      </c>
      <c r="K1363" s="19">
        <v>0</v>
      </c>
      <c r="L1363" t="e">
        <f>VLOOKUP(E1363,PFI!A:B,2,0)</f>
        <v>#N/A</v>
      </c>
    </row>
    <row r="1364" spans="1:12" hidden="1">
      <c r="A1364" s="18" t="s">
        <v>1765</v>
      </c>
      <c r="B1364" s="18" t="s">
        <v>333</v>
      </c>
      <c r="C1364" s="18" t="s">
        <v>12</v>
      </c>
      <c r="D1364" s="18" t="s">
        <v>18</v>
      </c>
      <c r="E1364" s="18" t="s">
        <v>18</v>
      </c>
      <c r="F1364" s="19">
        <v>0</v>
      </c>
      <c r="G1364" s="19">
        <v>0</v>
      </c>
      <c r="H1364" s="19">
        <v>0</v>
      </c>
      <c r="I1364" s="19">
        <v>-46530</v>
      </c>
      <c r="J1364" s="19">
        <v>-46530</v>
      </c>
      <c r="K1364" s="19">
        <v>0</v>
      </c>
      <c r="L1364" t="e">
        <f>VLOOKUP(E1364,PFI!A:B,2,0)</f>
        <v>#N/A</v>
      </c>
    </row>
    <row r="1365" spans="1:12" hidden="1">
      <c r="A1365" s="18" t="s">
        <v>102</v>
      </c>
      <c r="B1365" s="18" t="s">
        <v>333</v>
      </c>
      <c r="C1365" s="18" t="s">
        <v>12</v>
      </c>
      <c r="D1365" s="18" t="s">
        <v>18</v>
      </c>
      <c r="E1365" s="18" t="s">
        <v>238</v>
      </c>
      <c r="F1365" s="19">
        <v>0</v>
      </c>
      <c r="G1365" s="19">
        <v>0</v>
      </c>
      <c r="H1365" s="19">
        <v>0</v>
      </c>
      <c r="I1365" s="19">
        <v>-103850</v>
      </c>
      <c r="J1365" s="19">
        <v>-103850</v>
      </c>
      <c r="K1365" s="19">
        <v>0</v>
      </c>
      <c r="L1365" t="e">
        <f>VLOOKUP(E1365,PFI!A:B,2,0)</f>
        <v>#N/A</v>
      </c>
    </row>
    <row r="1366" spans="1:12" hidden="1">
      <c r="A1366" s="18" t="s">
        <v>923</v>
      </c>
      <c r="B1366" s="18" t="s">
        <v>333</v>
      </c>
      <c r="C1366" s="18" t="s">
        <v>12</v>
      </c>
      <c r="D1366" s="18" t="s">
        <v>18</v>
      </c>
      <c r="E1366" s="18" t="s">
        <v>1730</v>
      </c>
      <c r="F1366" s="19">
        <v>0</v>
      </c>
      <c r="G1366" s="19">
        <v>0</v>
      </c>
      <c r="H1366" s="19">
        <v>0</v>
      </c>
      <c r="I1366" s="19">
        <v>-500000</v>
      </c>
      <c r="J1366" s="19">
        <v>-500000</v>
      </c>
      <c r="K1366" s="19">
        <v>0</v>
      </c>
      <c r="L1366" t="e">
        <f>VLOOKUP(E1366,PFI!A:B,2,0)</f>
        <v>#N/A</v>
      </c>
    </row>
  </sheetData>
  <autoFilter ref="A1:L1366" xr:uid="{9550DA36-08D6-4912-B3CD-AE2747E45D1C}">
    <filterColumn colId="1">
      <filters>
        <filter val="FF"/>
        <filter val="IF"/>
        <filter val="PF_REM"/>
        <filter val="RF_AUTR"/>
        <filter val="RF_ETAT"/>
        <filter val="RF_PUBL"/>
      </filters>
    </filterColumn>
  </autoFilter>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89219-B7B4-43D5-BBAC-9FDA5C5EEC96}">
  <sheetPr codeName="Feuil28">
    <tabColor rgb="FFC00000"/>
  </sheetPr>
  <dimension ref="A1:L4376"/>
  <sheetViews>
    <sheetView workbookViewId="0">
      <selection activeCell="J1" sqref="J1:J1048576"/>
    </sheetView>
  </sheetViews>
  <sheetFormatPr baseColWidth="10" defaultRowHeight="12.75"/>
  <cols>
    <col min="1" max="1" width="11.5703125" bestFit="1" customWidth="1"/>
    <col min="2" max="2" width="13.7109375" bestFit="1" customWidth="1"/>
    <col min="3" max="3" width="6.28515625" bestFit="1" customWidth="1"/>
    <col min="4" max="4" width="6.140625" bestFit="1" customWidth="1"/>
    <col min="5" max="5" width="17" bestFit="1" customWidth="1"/>
    <col min="6" max="7" width="13.42578125" bestFit="1" customWidth="1"/>
    <col min="8" max="11" width="14.140625" bestFit="1" customWidth="1"/>
  </cols>
  <sheetData>
    <row r="1" spans="1:12">
      <c r="A1" s="16" t="s">
        <v>0</v>
      </c>
      <c r="B1" s="16" t="s">
        <v>1</v>
      </c>
      <c r="C1" s="16" t="s">
        <v>2</v>
      </c>
      <c r="D1" s="16" t="s">
        <v>3</v>
      </c>
      <c r="E1" s="16" t="s">
        <v>4</v>
      </c>
      <c r="F1" s="17" t="s">
        <v>5</v>
      </c>
      <c r="G1" s="17" t="s">
        <v>6</v>
      </c>
      <c r="H1" s="17" t="s">
        <v>7</v>
      </c>
      <c r="I1" s="17" t="s">
        <v>8</v>
      </c>
      <c r="J1" s="17" t="s">
        <v>9</v>
      </c>
      <c r="K1" s="17" t="s">
        <v>336</v>
      </c>
    </row>
    <row r="2" spans="1:12">
      <c r="A2" s="18" t="s">
        <v>17</v>
      </c>
      <c r="B2" s="18" t="s">
        <v>11</v>
      </c>
      <c r="C2" s="18" t="s">
        <v>18</v>
      </c>
      <c r="D2" s="18" t="s">
        <v>19</v>
      </c>
      <c r="E2" s="18" t="s">
        <v>2101</v>
      </c>
      <c r="F2" s="19">
        <v>0</v>
      </c>
      <c r="G2" s="19">
        <v>0</v>
      </c>
      <c r="H2" s="19">
        <v>-35293.910000000003</v>
      </c>
      <c r="I2" s="19">
        <v>0</v>
      </c>
      <c r="J2" s="19">
        <v>0</v>
      </c>
      <c r="K2" s="19">
        <v>0</v>
      </c>
      <c r="L2" t="str">
        <f>VLOOKUP(E2,PFI!A:B,2,0)</f>
        <v>PPI</v>
      </c>
    </row>
    <row r="3" spans="1:12">
      <c r="A3" s="18" t="s">
        <v>21</v>
      </c>
      <c r="B3" s="18" t="s">
        <v>11</v>
      </c>
      <c r="C3" s="18" t="s">
        <v>18</v>
      </c>
      <c r="D3" s="18" t="s">
        <v>15</v>
      </c>
      <c r="E3" s="18" t="s">
        <v>23</v>
      </c>
      <c r="F3" s="19">
        <v>0</v>
      </c>
      <c r="G3" s="19">
        <v>0</v>
      </c>
      <c r="H3" s="19">
        <v>5750</v>
      </c>
      <c r="I3" s="19">
        <v>0</v>
      </c>
      <c r="J3" s="19">
        <v>0</v>
      </c>
      <c r="K3" s="19">
        <v>5750</v>
      </c>
      <c r="L3" t="str">
        <f>VLOOKUP(E3,PFI!A:B,2,0)</f>
        <v>recherche</v>
      </c>
    </row>
    <row r="4" spans="1:12">
      <c r="A4" s="18" t="s">
        <v>21</v>
      </c>
      <c r="B4" s="18" t="s">
        <v>11</v>
      </c>
      <c r="C4" s="18" t="s">
        <v>18</v>
      </c>
      <c r="D4" s="18" t="s">
        <v>22</v>
      </c>
      <c r="E4" s="18" t="s">
        <v>23</v>
      </c>
      <c r="F4" s="19">
        <v>80000</v>
      </c>
      <c r="G4" s="19">
        <v>80000</v>
      </c>
      <c r="H4" s="19">
        <v>3580.14</v>
      </c>
      <c r="I4" s="19">
        <v>80000</v>
      </c>
      <c r="J4" s="19">
        <v>80000</v>
      </c>
      <c r="K4" s="19">
        <v>4512.79</v>
      </c>
      <c r="L4" t="str">
        <f>VLOOKUP(E4,PFI!A:B,2,0)</f>
        <v>recherche</v>
      </c>
    </row>
    <row r="5" spans="1:12">
      <c r="A5" s="18" t="s">
        <v>21</v>
      </c>
      <c r="B5" s="18" t="s">
        <v>11</v>
      </c>
      <c r="C5" s="18" t="s">
        <v>18</v>
      </c>
      <c r="D5" s="18" t="s">
        <v>16</v>
      </c>
      <c r="E5" s="18" t="s">
        <v>23</v>
      </c>
      <c r="F5" s="19">
        <v>0</v>
      </c>
      <c r="G5" s="19">
        <v>0</v>
      </c>
      <c r="H5" s="19">
        <v>14274.76</v>
      </c>
      <c r="I5" s="19">
        <v>0</v>
      </c>
      <c r="J5" s="19">
        <v>0</v>
      </c>
      <c r="K5" s="19">
        <v>14807.47</v>
      </c>
      <c r="L5" t="str">
        <f>VLOOKUP(E5,PFI!A:B,2,0)</f>
        <v>recherche</v>
      </c>
    </row>
    <row r="6" spans="1:12">
      <c r="A6" s="18" t="s">
        <v>24</v>
      </c>
      <c r="B6" s="18" t="s">
        <v>11</v>
      </c>
      <c r="C6" s="18" t="s">
        <v>18</v>
      </c>
      <c r="D6" s="18" t="s">
        <v>16</v>
      </c>
      <c r="E6" s="18" t="s">
        <v>25</v>
      </c>
      <c r="F6" s="19">
        <v>105860</v>
      </c>
      <c r="G6" s="19">
        <v>105860</v>
      </c>
      <c r="H6" s="19">
        <v>27098.43</v>
      </c>
      <c r="I6" s="19">
        <v>116173</v>
      </c>
      <c r="J6" s="19">
        <v>116173</v>
      </c>
      <c r="K6" s="19">
        <v>9937.98</v>
      </c>
      <c r="L6" t="str">
        <f>VLOOKUP(E6,PFI!A:B,2,0)</f>
        <v>recherche</v>
      </c>
    </row>
    <row r="7" spans="1:12">
      <c r="A7" s="18" t="s">
        <v>26</v>
      </c>
      <c r="B7" s="18" t="s">
        <v>11</v>
      </c>
      <c r="C7" s="18" t="s">
        <v>18</v>
      </c>
      <c r="D7" s="18" t="s">
        <v>27</v>
      </c>
      <c r="E7" s="18" t="s">
        <v>1071</v>
      </c>
      <c r="F7" s="19">
        <v>25355.51</v>
      </c>
      <c r="G7" s="19">
        <v>25355.51</v>
      </c>
      <c r="H7" s="19">
        <v>4310.75</v>
      </c>
      <c r="I7" s="19">
        <v>25355.51</v>
      </c>
      <c r="J7" s="19">
        <v>25355.51</v>
      </c>
      <c r="K7" s="19">
        <v>177.42</v>
      </c>
      <c r="L7" t="str">
        <f>VLOOKUP(E7,PFI!A:B,2,0)</f>
        <v>recherche</v>
      </c>
    </row>
    <row r="8" spans="1:12">
      <c r="A8" s="18" t="s">
        <v>26</v>
      </c>
      <c r="B8" s="18" t="s">
        <v>11</v>
      </c>
      <c r="C8" s="18" t="s">
        <v>18</v>
      </c>
      <c r="D8" s="18" t="s">
        <v>27</v>
      </c>
      <c r="E8" s="18" t="s">
        <v>2085</v>
      </c>
      <c r="F8" s="19">
        <v>27669.1</v>
      </c>
      <c r="G8" s="19">
        <v>27669.1</v>
      </c>
      <c r="H8" s="19">
        <v>9120.2199999999993</v>
      </c>
      <c r="I8" s="19">
        <v>27669.1</v>
      </c>
      <c r="J8" s="19">
        <v>27669.1</v>
      </c>
      <c r="K8" s="19">
        <v>11357.88</v>
      </c>
      <c r="L8" t="str">
        <f>VLOOKUP(E8,PFI!A:B,2,0)</f>
        <v>recherche</v>
      </c>
    </row>
    <row r="9" spans="1:12">
      <c r="A9" s="18" t="s">
        <v>26</v>
      </c>
      <c r="B9" s="18" t="s">
        <v>11</v>
      </c>
      <c r="C9" s="18" t="s">
        <v>18</v>
      </c>
      <c r="D9" s="18" t="s">
        <v>27</v>
      </c>
      <c r="E9" s="18" t="s">
        <v>1072</v>
      </c>
      <c r="F9" s="19">
        <v>25355.51</v>
      </c>
      <c r="G9" s="19">
        <v>25355.51</v>
      </c>
      <c r="H9" s="19">
        <v>13200.72</v>
      </c>
      <c r="I9" s="19">
        <v>25355.51</v>
      </c>
      <c r="J9" s="19">
        <v>25355.51</v>
      </c>
      <c r="K9" s="19">
        <v>897.71</v>
      </c>
      <c r="L9" t="str">
        <f>VLOOKUP(E9,PFI!A:B,2,0)</f>
        <v>recherche</v>
      </c>
    </row>
    <row r="10" spans="1:12">
      <c r="A10" s="18" t="s">
        <v>26</v>
      </c>
      <c r="B10" s="18" t="s">
        <v>11</v>
      </c>
      <c r="C10" s="18" t="s">
        <v>18</v>
      </c>
      <c r="D10" s="18" t="s">
        <v>27</v>
      </c>
      <c r="E10" s="18" t="s">
        <v>2086</v>
      </c>
      <c r="F10" s="19">
        <v>11985.08</v>
      </c>
      <c r="G10" s="19">
        <v>11985.08</v>
      </c>
      <c r="H10" s="19">
        <v>1786.73</v>
      </c>
      <c r="I10" s="19">
        <v>11985.08</v>
      </c>
      <c r="J10" s="19">
        <v>11985.08</v>
      </c>
      <c r="K10" s="19">
        <v>2318.7600000000002</v>
      </c>
      <c r="L10" t="str">
        <f>VLOOKUP(E10,PFI!A:B,2,0)</f>
        <v>recherche</v>
      </c>
    </row>
    <row r="11" spans="1:12">
      <c r="A11" s="18" t="s">
        <v>26</v>
      </c>
      <c r="B11" s="18" t="s">
        <v>11</v>
      </c>
      <c r="C11" s="18" t="s">
        <v>18</v>
      </c>
      <c r="D11" s="18" t="s">
        <v>27</v>
      </c>
      <c r="E11" s="18" t="s">
        <v>28</v>
      </c>
      <c r="F11" s="19">
        <v>41000</v>
      </c>
      <c r="G11" s="19">
        <v>41000</v>
      </c>
      <c r="H11" s="19">
        <v>28102.38</v>
      </c>
      <c r="I11" s="19">
        <v>41000</v>
      </c>
      <c r="J11" s="19">
        <v>41000</v>
      </c>
      <c r="K11" s="19">
        <v>16579.25</v>
      </c>
      <c r="L11" t="str">
        <f>VLOOKUP(E11,PFI!A:B,2,0)</f>
        <v>recherche</v>
      </c>
    </row>
    <row r="12" spans="1:12">
      <c r="A12" s="18" t="s">
        <v>26</v>
      </c>
      <c r="B12" s="18" t="s">
        <v>11</v>
      </c>
      <c r="C12" s="18" t="s">
        <v>18</v>
      </c>
      <c r="D12" s="18" t="s">
        <v>27</v>
      </c>
      <c r="E12" s="18" t="s">
        <v>1738</v>
      </c>
      <c r="F12" s="19">
        <v>0</v>
      </c>
      <c r="G12" s="19">
        <v>0</v>
      </c>
      <c r="H12" s="19">
        <v>7940.5</v>
      </c>
      <c r="I12" s="19">
        <v>0</v>
      </c>
      <c r="J12" s="19">
        <v>0</v>
      </c>
      <c r="K12" s="19">
        <v>0</v>
      </c>
      <c r="L12" t="str">
        <f>VLOOKUP(E12,PFI!A:B,2,0)</f>
        <v>recherche</v>
      </c>
    </row>
    <row r="13" spans="1:12">
      <c r="A13" s="18" t="s">
        <v>29</v>
      </c>
      <c r="B13" s="18" t="s">
        <v>11</v>
      </c>
      <c r="C13" s="18" t="s">
        <v>18</v>
      </c>
      <c r="D13" s="18" t="s">
        <v>15</v>
      </c>
      <c r="E13" s="18" t="s">
        <v>2084</v>
      </c>
      <c r="F13" s="19">
        <v>0</v>
      </c>
      <c r="G13" s="19">
        <v>0</v>
      </c>
      <c r="H13" s="19">
        <v>1162.3499999999999</v>
      </c>
      <c r="I13" s="19">
        <v>0</v>
      </c>
      <c r="J13" s="19">
        <v>0</v>
      </c>
      <c r="K13" s="19">
        <v>1198.98</v>
      </c>
      <c r="L13" t="str">
        <f>VLOOKUP(E13,PFI!A:B,2,0)</f>
        <v>recherche</v>
      </c>
    </row>
    <row r="14" spans="1:12">
      <c r="A14" s="18" t="s">
        <v>183</v>
      </c>
      <c r="B14" s="18" t="s">
        <v>11</v>
      </c>
      <c r="C14" s="18" t="s">
        <v>18</v>
      </c>
      <c r="D14" s="18" t="s">
        <v>15</v>
      </c>
      <c r="E14" s="18" t="s">
        <v>728</v>
      </c>
      <c r="F14" s="19">
        <v>0</v>
      </c>
      <c r="G14" s="19">
        <v>0</v>
      </c>
      <c r="H14" s="19">
        <v>5452.89</v>
      </c>
      <c r="I14" s="19">
        <v>0</v>
      </c>
      <c r="J14" s="19">
        <v>0</v>
      </c>
      <c r="K14" s="19">
        <v>5452.89</v>
      </c>
      <c r="L14" t="str">
        <f>VLOOKUP(E14,PFI!A:B,2,0)</f>
        <v>recherche</v>
      </c>
    </row>
    <row r="15" spans="1:12">
      <c r="A15" s="18" t="s">
        <v>30</v>
      </c>
      <c r="B15" s="18" t="s">
        <v>11</v>
      </c>
      <c r="C15" s="18" t="s">
        <v>18</v>
      </c>
      <c r="D15" s="18" t="s">
        <v>31</v>
      </c>
      <c r="E15" s="18" t="s">
        <v>32</v>
      </c>
      <c r="F15" s="19">
        <v>0</v>
      </c>
      <c r="G15" s="19">
        <v>0</v>
      </c>
      <c r="H15" s="19">
        <v>23395.57</v>
      </c>
      <c r="I15" s="19">
        <v>0</v>
      </c>
      <c r="J15" s="19">
        <v>0</v>
      </c>
      <c r="K15" s="19">
        <v>41289.82</v>
      </c>
      <c r="L15" t="str">
        <f>VLOOKUP(E15,PFI!A:B,2,0)</f>
        <v>recherche</v>
      </c>
    </row>
    <row r="16" spans="1:12">
      <c r="A16" s="18" t="s">
        <v>30</v>
      </c>
      <c r="B16" s="18" t="s">
        <v>11</v>
      </c>
      <c r="C16" s="18" t="s">
        <v>18</v>
      </c>
      <c r="D16" s="18" t="s">
        <v>13</v>
      </c>
      <c r="E16" s="18" t="s">
        <v>32</v>
      </c>
      <c r="F16" s="19">
        <v>25400</v>
      </c>
      <c r="G16" s="19">
        <v>25400</v>
      </c>
      <c r="H16" s="19">
        <v>0</v>
      </c>
      <c r="I16" s="19">
        <v>25400</v>
      </c>
      <c r="J16" s="19">
        <v>25400</v>
      </c>
      <c r="K16" s="19">
        <v>0</v>
      </c>
      <c r="L16" t="str">
        <f>VLOOKUP(E16,PFI!A:B,2,0)</f>
        <v>recherche</v>
      </c>
    </row>
    <row r="17" spans="1:12">
      <c r="A17" s="18" t="s">
        <v>33</v>
      </c>
      <c r="B17" s="18" t="s">
        <v>11</v>
      </c>
      <c r="C17" s="18" t="s">
        <v>18</v>
      </c>
      <c r="D17" s="18" t="s">
        <v>31</v>
      </c>
      <c r="E17" s="18" t="s">
        <v>35</v>
      </c>
      <c r="F17" s="19">
        <v>7500</v>
      </c>
      <c r="G17" s="19">
        <v>7500</v>
      </c>
      <c r="H17" s="19">
        <v>91406.65</v>
      </c>
      <c r="I17" s="19">
        <v>7500</v>
      </c>
      <c r="J17" s="19">
        <v>7500</v>
      </c>
      <c r="K17" s="19">
        <v>143288.97</v>
      </c>
      <c r="L17" t="str">
        <f>VLOOKUP(E17,PFI!A:B,2,0)</f>
        <v>recherche</v>
      </c>
    </row>
    <row r="18" spans="1:12">
      <c r="A18" s="18" t="s">
        <v>33</v>
      </c>
      <c r="B18" s="18" t="s">
        <v>11</v>
      </c>
      <c r="C18" s="18" t="s">
        <v>18</v>
      </c>
      <c r="D18" s="18" t="s">
        <v>22</v>
      </c>
      <c r="E18" s="18" t="s">
        <v>35</v>
      </c>
      <c r="F18" s="19">
        <v>0</v>
      </c>
      <c r="G18" s="19">
        <v>0</v>
      </c>
      <c r="H18" s="19">
        <v>695</v>
      </c>
      <c r="I18" s="19">
        <v>0</v>
      </c>
      <c r="J18" s="19">
        <v>0</v>
      </c>
      <c r="K18" s="19">
        <v>0</v>
      </c>
      <c r="L18" t="str">
        <f>VLOOKUP(E18,PFI!A:B,2,0)</f>
        <v>recherche</v>
      </c>
    </row>
    <row r="19" spans="1:12">
      <c r="A19" s="18" t="s">
        <v>33</v>
      </c>
      <c r="B19" s="18" t="s">
        <v>11</v>
      </c>
      <c r="C19" s="18" t="s">
        <v>18</v>
      </c>
      <c r="D19" s="18" t="s">
        <v>16</v>
      </c>
      <c r="E19" s="18" t="s">
        <v>2083</v>
      </c>
      <c r="F19" s="19">
        <v>250000</v>
      </c>
      <c r="G19" s="19">
        <v>250000</v>
      </c>
      <c r="H19" s="19">
        <v>0</v>
      </c>
      <c r="I19" s="19">
        <v>250000</v>
      </c>
      <c r="J19" s="19">
        <v>250000</v>
      </c>
      <c r="K19" s="19">
        <v>0</v>
      </c>
      <c r="L19" t="str">
        <f>VLOOKUP(E19,PFI!A:B,2,0)</f>
        <v>recherche</v>
      </c>
    </row>
    <row r="20" spans="1:12">
      <c r="A20" s="18" t="s">
        <v>33</v>
      </c>
      <c r="B20" s="18" t="s">
        <v>11</v>
      </c>
      <c r="C20" s="18" t="s">
        <v>18</v>
      </c>
      <c r="D20" s="18" t="s">
        <v>13</v>
      </c>
      <c r="E20" s="18" t="s">
        <v>35</v>
      </c>
      <c r="F20" s="19">
        <v>100000</v>
      </c>
      <c r="G20" s="19">
        <v>100000</v>
      </c>
      <c r="H20" s="19">
        <v>0</v>
      </c>
      <c r="I20" s="19">
        <v>100000</v>
      </c>
      <c r="J20" s="19">
        <v>100000</v>
      </c>
      <c r="K20" s="19">
        <v>0</v>
      </c>
      <c r="L20" t="str">
        <f>VLOOKUP(E20,PFI!A:B,2,0)</f>
        <v>recherche</v>
      </c>
    </row>
    <row r="21" spans="1:12">
      <c r="A21" s="18" t="s">
        <v>36</v>
      </c>
      <c r="B21" s="18" t="s">
        <v>11</v>
      </c>
      <c r="C21" s="18" t="s">
        <v>18</v>
      </c>
      <c r="D21" s="18" t="s">
        <v>31</v>
      </c>
      <c r="E21" s="18" t="s">
        <v>37</v>
      </c>
      <c r="F21" s="19">
        <v>0</v>
      </c>
      <c r="G21" s="19">
        <v>0</v>
      </c>
      <c r="H21" s="19">
        <v>48368.66</v>
      </c>
      <c r="I21" s="19">
        <v>0</v>
      </c>
      <c r="J21" s="19">
        <v>0</v>
      </c>
      <c r="K21" s="19">
        <v>38457.17</v>
      </c>
      <c r="L21" t="str">
        <f>VLOOKUP(E21,PFI!A:B,2,0)</f>
        <v>recherche</v>
      </c>
    </row>
    <row r="22" spans="1:12">
      <c r="A22" s="18" t="s">
        <v>36</v>
      </c>
      <c r="B22" s="18" t="s">
        <v>11</v>
      </c>
      <c r="C22" s="18" t="s">
        <v>18</v>
      </c>
      <c r="D22" s="18" t="s">
        <v>13</v>
      </c>
      <c r="E22" s="18" t="s">
        <v>37</v>
      </c>
      <c r="F22" s="19">
        <v>40000</v>
      </c>
      <c r="G22" s="19">
        <v>40000</v>
      </c>
      <c r="H22" s="19">
        <v>0</v>
      </c>
      <c r="I22" s="19">
        <v>40000</v>
      </c>
      <c r="J22" s="19">
        <v>40000</v>
      </c>
      <c r="K22" s="19">
        <v>0</v>
      </c>
      <c r="L22" t="str">
        <f>VLOOKUP(E22,PFI!A:B,2,0)</f>
        <v>recherche</v>
      </c>
    </row>
    <row r="23" spans="1:12">
      <c r="A23" s="18" t="s">
        <v>38</v>
      </c>
      <c r="B23" s="18" t="s">
        <v>11</v>
      </c>
      <c r="C23" s="18" t="s">
        <v>18</v>
      </c>
      <c r="D23" s="18" t="s">
        <v>31</v>
      </c>
      <c r="E23" s="18" t="s">
        <v>39</v>
      </c>
      <c r="F23" s="19">
        <v>0</v>
      </c>
      <c r="G23" s="19">
        <v>0</v>
      </c>
      <c r="H23" s="19">
        <v>3374.23</v>
      </c>
      <c r="I23" s="19">
        <v>0</v>
      </c>
      <c r="J23" s="19">
        <v>0</v>
      </c>
      <c r="K23" s="19">
        <v>2173.85</v>
      </c>
      <c r="L23" t="str">
        <f>VLOOKUP(E23,PFI!A:B,2,0)</f>
        <v>recherche</v>
      </c>
    </row>
    <row r="24" spans="1:12">
      <c r="A24" s="18" t="s">
        <v>38</v>
      </c>
      <c r="B24" s="18" t="s">
        <v>11</v>
      </c>
      <c r="C24" s="18" t="s">
        <v>18</v>
      </c>
      <c r="D24" s="18" t="s">
        <v>13</v>
      </c>
      <c r="E24" s="18" t="s">
        <v>39</v>
      </c>
      <c r="F24" s="19">
        <v>35000</v>
      </c>
      <c r="G24" s="19">
        <v>35000</v>
      </c>
      <c r="H24" s="19">
        <v>0</v>
      </c>
      <c r="I24" s="19">
        <v>35000</v>
      </c>
      <c r="J24" s="19">
        <v>35000</v>
      </c>
      <c r="K24" s="19">
        <v>0</v>
      </c>
      <c r="L24" t="str">
        <f>VLOOKUP(E24,PFI!A:B,2,0)</f>
        <v>recherche</v>
      </c>
    </row>
    <row r="25" spans="1:12">
      <c r="A25" s="18" t="s">
        <v>40</v>
      </c>
      <c r="B25" s="18" t="s">
        <v>11</v>
      </c>
      <c r="C25" s="18" t="s">
        <v>18</v>
      </c>
      <c r="D25" s="18" t="s">
        <v>31</v>
      </c>
      <c r="E25" s="18" t="s">
        <v>41</v>
      </c>
      <c r="F25" s="19">
        <v>15000</v>
      </c>
      <c r="G25" s="19">
        <v>15000</v>
      </c>
      <c r="H25" s="19">
        <v>0</v>
      </c>
      <c r="I25" s="19">
        <v>15000</v>
      </c>
      <c r="J25" s="19">
        <v>15000</v>
      </c>
      <c r="K25" s="19">
        <v>2017.42</v>
      </c>
      <c r="L25" t="str">
        <f>VLOOKUP(E25,PFI!A:B,2,0)</f>
        <v>recherche</v>
      </c>
    </row>
    <row r="26" spans="1:12">
      <c r="A26" s="18" t="s">
        <v>210</v>
      </c>
      <c r="B26" s="18" t="s">
        <v>11</v>
      </c>
      <c r="C26" s="18" t="s">
        <v>18</v>
      </c>
      <c r="D26" s="18" t="s">
        <v>46</v>
      </c>
      <c r="E26" s="18" t="s">
        <v>359</v>
      </c>
      <c r="F26" s="19">
        <v>0</v>
      </c>
      <c r="G26" s="19">
        <v>0</v>
      </c>
      <c r="H26" s="19">
        <v>1775.41</v>
      </c>
      <c r="I26" s="19">
        <v>0</v>
      </c>
      <c r="J26" s="19">
        <v>0</v>
      </c>
      <c r="K26" s="19">
        <v>1775.41</v>
      </c>
      <c r="L26" t="str">
        <f>VLOOKUP(E26,PFI!A:B,2,0)</f>
        <v>recherche</v>
      </c>
    </row>
    <row r="27" spans="1:12">
      <c r="A27" s="18" t="s">
        <v>210</v>
      </c>
      <c r="B27" s="18" t="s">
        <v>11</v>
      </c>
      <c r="C27" s="18" t="s">
        <v>18</v>
      </c>
      <c r="D27" s="18" t="s">
        <v>31</v>
      </c>
      <c r="E27" s="18" t="s">
        <v>359</v>
      </c>
      <c r="F27" s="19">
        <v>0</v>
      </c>
      <c r="G27" s="19">
        <v>0</v>
      </c>
      <c r="H27" s="19">
        <v>4131.51</v>
      </c>
      <c r="I27" s="19">
        <v>0</v>
      </c>
      <c r="J27" s="19">
        <v>0</v>
      </c>
      <c r="K27" s="19">
        <v>2652</v>
      </c>
      <c r="L27" t="str">
        <f>VLOOKUP(E27,PFI!A:B,2,0)</f>
        <v>recherche</v>
      </c>
    </row>
    <row r="28" spans="1:12">
      <c r="A28" s="18" t="s">
        <v>210</v>
      </c>
      <c r="B28" s="18" t="s">
        <v>11</v>
      </c>
      <c r="C28" s="18" t="s">
        <v>18</v>
      </c>
      <c r="D28" s="18" t="s">
        <v>16</v>
      </c>
      <c r="E28" s="18" t="s">
        <v>359</v>
      </c>
      <c r="F28" s="19">
        <v>0</v>
      </c>
      <c r="G28" s="19">
        <v>0</v>
      </c>
      <c r="H28" s="19">
        <v>5000</v>
      </c>
      <c r="I28" s="19">
        <v>0</v>
      </c>
      <c r="J28" s="19">
        <v>0</v>
      </c>
      <c r="K28" s="19">
        <v>0</v>
      </c>
      <c r="L28" t="str">
        <f>VLOOKUP(E28,PFI!A:B,2,0)</f>
        <v>recherche</v>
      </c>
    </row>
    <row r="29" spans="1:12">
      <c r="A29" s="18" t="s">
        <v>42</v>
      </c>
      <c r="B29" s="18" t="s">
        <v>11</v>
      </c>
      <c r="C29" s="18" t="s">
        <v>18</v>
      </c>
      <c r="D29" s="18" t="s">
        <v>22</v>
      </c>
      <c r="E29" s="18" t="s">
        <v>43</v>
      </c>
      <c r="F29" s="19">
        <v>0</v>
      </c>
      <c r="G29" s="19">
        <v>0</v>
      </c>
      <c r="H29" s="19">
        <v>5099.08</v>
      </c>
      <c r="I29" s="19">
        <v>0</v>
      </c>
      <c r="J29" s="19">
        <v>0</v>
      </c>
      <c r="K29" s="19">
        <v>9514.9500000000007</v>
      </c>
      <c r="L29" t="str">
        <f>VLOOKUP(E29,PFI!A:B,2,0)</f>
        <v>recherche</v>
      </c>
    </row>
    <row r="30" spans="1:12">
      <c r="A30" s="18" t="s">
        <v>55</v>
      </c>
      <c r="B30" s="18" t="s">
        <v>11</v>
      </c>
      <c r="C30" s="18" t="s">
        <v>18</v>
      </c>
      <c r="D30" s="18" t="s">
        <v>16</v>
      </c>
      <c r="E30" s="18" t="s">
        <v>56</v>
      </c>
      <c r="F30" s="19">
        <v>300000</v>
      </c>
      <c r="G30" s="19">
        <v>204949.83</v>
      </c>
      <c r="H30" s="19">
        <v>-915</v>
      </c>
      <c r="I30" s="19">
        <v>300000</v>
      </c>
      <c r="J30" s="19">
        <v>204949.83</v>
      </c>
      <c r="K30" s="19">
        <v>-744.58</v>
      </c>
      <c r="L30" t="s">
        <v>2100</v>
      </c>
    </row>
    <row r="31" spans="1:12">
      <c r="A31" s="18" t="s">
        <v>55</v>
      </c>
      <c r="B31" s="18" t="s">
        <v>11</v>
      </c>
      <c r="C31" s="18" t="s">
        <v>18</v>
      </c>
      <c r="D31" s="18" t="s">
        <v>16</v>
      </c>
      <c r="E31" s="18" t="s">
        <v>366</v>
      </c>
      <c r="F31" s="19">
        <v>0</v>
      </c>
      <c r="G31" s="19">
        <v>0</v>
      </c>
      <c r="H31" s="19">
        <v>160000</v>
      </c>
      <c r="I31" s="19">
        <v>0</v>
      </c>
      <c r="J31" s="19">
        <v>0</v>
      </c>
      <c r="K31" s="19">
        <v>0</v>
      </c>
      <c r="L31" t="str">
        <f>VLOOKUP(E31,PFI!A:B,2,0)</f>
        <v>recherche</v>
      </c>
    </row>
    <row r="32" spans="1:12">
      <c r="A32" s="18" t="s">
        <v>55</v>
      </c>
      <c r="B32" s="18" t="s">
        <v>11</v>
      </c>
      <c r="C32" s="18" t="s">
        <v>18</v>
      </c>
      <c r="D32" s="18" t="s">
        <v>16</v>
      </c>
      <c r="E32" s="18" t="s">
        <v>367</v>
      </c>
      <c r="F32" s="19">
        <v>0</v>
      </c>
      <c r="G32" s="19">
        <v>0</v>
      </c>
      <c r="H32" s="19">
        <v>1074.77</v>
      </c>
      <c r="I32" s="19">
        <v>0</v>
      </c>
      <c r="J32" s="19">
        <v>0</v>
      </c>
      <c r="K32" s="19">
        <v>1074.77</v>
      </c>
      <c r="L32" t="str">
        <f>VLOOKUP(E32,PFI!A:B,2,0)</f>
        <v>recherche</v>
      </c>
    </row>
    <row r="33" spans="1:12">
      <c r="A33" s="18" t="s">
        <v>2128</v>
      </c>
      <c r="B33" s="18" t="s">
        <v>11</v>
      </c>
      <c r="C33" s="18" t="s">
        <v>18</v>
      </c>
      <c r="D33" s="18" t="s">
        <v>46</v>
      </c>
      <c r="E33" s="18" t="s">
        <v>2129</v>
      </c>
      <c r="F33" s="19">
        <v>0</v>
      </c>
      <c r="G33" s="19">
        <v>0</v>
      </c>
      <c r="H33" s="19">
        <v>115.4</v>
      </c>
      <c r="I33" s="19">
        <v>0</v>
      </c>
      <c r="J33" s="19">
        <v>0</v>
      </c>
      <c r="K33" s="19">
        <v>0</v>
      </c>
      <c r="L33" t="s">
        <v>2100</v>
      </c>
    </row>
    <row r="34" spans="1:12">
      <c r="A34" s="18" t="s">
        <v>2128</v>
      </c>
      <c r="B34" s="18" t="s">
        <v>11</v>
      </c>
      <c r="C34" s="18" t="s">
        <v>18</v>
      </c>
      <c r="D34" s="18" t="s">
        <v>16</v>
      </c>
      <c r="E34" s="18" t="s">
        <v>2130</v>
      </c>
      <c r="F34" s="19">
        <v>0</v>
      </c>
      <c r="G34" s="19">
        <v>0</v>
      </c>
      <c r="H34" s="19">
        <v>17.25</v>
      </c>
      <c r="I34" s="19">
        <v>0</v>
      </c>
      <c r="J34" s="19">
        <v>0</v>
      </c>
      <c r="K34" s="19">
        <v>17.25</v>
      </c>
      <c r="L34" t="s">
        <v>2100</v>
      </c>
    </row>
    <row r="35" spans="1:12">
      <c r="A35" s="18" t="s">
        <v>2128</v>
      </c>
      <c r="B35" s="18" t="s">
        <v>11</v>
      </c>
      <c r="C35" s="18" t="s">
        <v>18</v>
      </c>
      <c r="D35" s="18" t="s">
        <v>16</v>
      </c>
      <c r="E35" s="18" t="s">
        <v>2131</v>
      </c>
      <c r="F35" s="19">
        <v>0</v>
      </c>
      <c r="G35" s="19">
        <v>0</v>
      </c>
      <c r="H35" s="19">
        <v>0</v>
      </c>
      <c r="I35" s="19">
        <v>0</v>
      </c>
      <c r="J35" s="19">
        <v>0</v>
      </c>
      <c r="K35" s="19">
        <v>-20.34</v>
      </c>
      <c r="L35" t="s">
        <v>2100</v>
      </c>
    </row>
    <row r="36" spans="1:12">
      <c r="A36" s="18" t="s">
        <v>2128</v>
      </c>
      <c r="B36" s="18" t="s">
        <v>11</v>
      </c>
      <c r="C36" s="18" t="s">
        <v>18</v>
      </c>
      <c r="D36" s="18" t="s">
        <v>16</v>
      </c>
      <c r="E36" s="18" t="s">
        <v>2132</v>
      </c>
      <c r="F36" s="19">
        <v>0</v>
      </c>
      <c r="G36" s="19">
        <v>0</v>
      </c>
      <c r="H36" s="19">
        <v>0</v>
      </c>
      <c r="I36" s="19">
        <v>0</v>
      </c>
      <c r="J36" s="19">
        <v>0</v>
      </c>
      <c r="K36" s="19">
        <v>5000</v>
      </c>
      <c r="L36" t="s">
        <v>2100</v>
      </c>
    </row>
    <row r="37" spans="1:12">
      <c r="A37" s="18" t="s">
        <v>2128</v>
      </c>
      <c r="B37" s="18" t="s">
        <v>11</v>
      </c>
      <c r="C37" s="18" t="s">
        <v>18</v>
      </c>
      <c r="D37" s="18" t="s">
        <v>16</v>
      </c>
      <c r="E37" s="18" t="s">
        <v>2129</v>
      </c>
      <c r="F37" s="19">
        <v>0</v>
      </c>
      <c r="G37" s="19">
        <v>0</v>
      </c>
      <c r="H37" s="19">
        <v>5.42</v>
      </c>
      <c r="I37" s="19">
        <v>0</v>
      </c>
      <c r="J37" s="19">
        <v>0</v>
      </c>
      <c r="K37" s="19">
        <v>0</v>
      </c>
      <c r="L37" t="s">
        <v>2100</v>
      </c>
    </row>
    <row r="38" spans="1:12">
      <c r="A38" s="18" t="s">
        <v>2128</v>
      </c>
      <c r="B38" s="18" t="s">
        <v>11</v>
      </c>
      <c r="C38" s="18" t="s">
        <v>18</v>
      </c>
      <c r="D38" s="18" t="s">
        <v>16</v>
      </c>
      <c r="E38" s="18" t="s">
        <v>2133</v>
      </c>
      <c r="F38" s="19">
        <v>0</v>
      </c>
      <c r="G38" s="19">
        <v>0</v>
      </c>
      <c r="H38" s="19">
        <v>0</v>
      </c>
      <c r="I38" s="19">
        <v>0</v>
      </c>
      <c r="J38" s="19">
        <v>0</v>
      </c>
      <c r="K38" s="19">
        <v>-7.44</v>
      </c>
      <c r="L38" t="s">
        <v>2100</v>
      </c>
    </row>
    <row r="39" spans="1:12">
      <c r="A39" s="18" t="s">
        <v>2128</v>
      </c>
      <c r="B39" s="18" t="s">
        <v>11</v>
      </c>
      <c r="C39" s="18" t="s">
        <v>18</v>
      </c>
      <c r="D39" s="18" t="s">
        <v>16</v>
      </c>
      <c r="E39" s="18" t="s">
        <v>2134</v>
      </c>
      <c r="F39" s="19">
        <v>0</v>
      </c>
      <c r="G39" s="19">
        <v>0</v>
      </c>
      <c r="H39" s="19">
        <v>-100.09</v>
      </c>
      <c r="I39" s="19">
        <v>0</v>
      </c>
      <c r="J39" s="19">
        <v>0</v>
      </c>
      <c r="K39" s="19">
        <v>-42</v>
      </c>
      <c r="L39" t="s">
        <v>2100</v>
      </c>
    </row>
    <row r="40" spans="1:12">
      <c r="A40" s="18" t="s">
        <v>2128</v>
      </c>
      <c r="B40" s="18" t="s">
        <v>11</v>
      </c>
      <c r="C40" s="18" t="s">
        <v>18</v>
      </c>
      <c r="D40" s="18" t="s">
        <v>16</v>
      </c>
      <c r="E40" s="18" t="s">
        <v>2135</v>
      </c>
      <c r="F40" s="19">
        <v>0</v>
      </c>
      <c r="G40" s="19">
        <v>0</v>
      </c>
      <c r="H40" s="19">
        <v>10724.22</v>
      </c>
      <c r="I40" s="19">
        <v>0</v>
      </c>
      <c r="J40" s="19">
        <v>0</v>
      </c>
      <c r="K40" s="19">
        <v>10834.04</v>
      </c>
      <c r="L40" t="s">
        <v>2100</v>
      </c>
    </row>
    <row r="41" spans="1:12">
      <c r="A41" s="18" t="s">
        <v>2128</v>
      </c>
      <c r="B41" s="18" t="s">
        <v>11</v>
      </c>
      <c r="C41" s="18" t="s">
        <v>18</v>
      </c>
      <c r="D41" s="18" t="s">
        <v>16</v>
      </c>
      <c r="E41" s="18" t="s">
        <v>2136</v>
      </c>
      <c r="F41" s="19">
        <v>0</v>
      </c>
      <c r="G41" s="19">
        <v>0</v>
      </c>
      <c r="H41" s="19">
        <v>0</v>
      </c>
      <c r="I41" s="19">
        <v>0</v>
      </c>
      <c r="J41" s="19">
        <v>0</v>
      </c>
      <c r="K41" s="19">
        <v>3036</v>
      </c>
      <c r="L41" t="s">
        <v>2100</v>
      </c>
    </row>
    <row r="42" spans="1:12">
      <c r="A42" s="18" t="s">
        <v>2128</v>
      </c>
      <c r="B42" s="18" t="s">
        <v>11</v>
      </c>
      <c r="C42" s="18" t="s">
        <v>18</v>
      </c>
      <c r="D42" s="18" t="s">
        <v>16</v>
      </c>
      <c r="E42" s="18" t="s">
        <v>2137</v>
      </c>
      <c r="F42" s="19">
        <v>0</v>
      </c>
      <c r="G42" s="19">
        <v>0</v>
      </c>
      <c r="H42" s="19">
        <v>0</v>
      </c>
      <c r="I42" s="19">
        <v>0</v>
      </c>
      <c r="J42" s="19">
        <v>0</v>
      </c>
      <c r="K42" s="19">
        <v>317.68</v>
      </c>
      <c r="L42" t="s">
        <v>2100</v>
      </c>
    </row>
    <row r="43" spans="1:12">
      <c r="A43" s="18" t="s">
        <v>2128</v>
      </c>
      <c r="B43" s="18" t="s">
        <v>11</v>
      </c>
      <c r="C43" s="18" t="s">
        <v>18</v>
      </c>
      <c r="D43" s="18" t="s">
        <v>16</v>
      </c>
      <c r="E43" s="18" t="s">
        <v>2138</v>
      </c>
      <c r="F43" s="19">
        <v>0</v>
      </c>
      <c r="G43" s="19">
        <v>0</v>
      </c>
      <c r="H43" s="19">
        <v>1650</v>
      </c>
      <c r="I43" s="19">
        <v>0</v>
      </c>
      <c r="J43" s="19">
        <v>0</v>
      </c>
      <c r="K43" s="19">
        <v>1650</v>
      </c>
      <c r="L43" t="s">
        <v>2100</v>
      </c>
    </row>
    <row r="44" spans="1:12">
      <c r="A44" s="18" t="s">
        <v>2128</v>
      </c>
      <c r="B44" s="18" t="s">
        <v>11</v>
      </c>
      <c r="C44" s="18" t="s">
        <v>18</v>
      </c>
      <c r="D44" s="18" t="s">
        <v>19</v>
      </c>
      <c r="E44" s="18" t="s">
        <v>2134</v>
      </c>
      <c r="F44" s="19">
        <v>0</v>
      </c>
      <c r="G44" s="19">
        <v>0</v>
      </c>
      <c r="H44" s="19">
        <v>25949.07</v>
      </c>
      <c r="I44" s="19">
        <v>0</v>
      </c>
      <c r="J44" s="19">
        <v>0</v>
      </c>
      <c r="K44" s="19">
        <v>0</v>
      </c>
      <c r="L44" t="s">
        <v>2100</v>
      </c>
    </row>
    <row r="45" spans="1:12">
      <c r="A45" s="18" t="s">
        <v>2128</v>
      </c>
      <c r="B45" s="18" t="s">
        <v>11</v>
      </c>
      <c r="C45" s="18" t="s">
        <v>18</v>
      </c>
      <c r="D45" s="18" t="s">
        <v>13</v>
      </c>
      <c r="E45" s="18" t="s">
        <v>2134</v>
      </c>
      <c r="F45" s="19">
        <v>0</v>
      </c>
      <c r="G45" s="19">
        <v>0</v>
      </c>
      <c r="H45" s="19">
        <v>100.09</v>
      </c>
      <c r="I45" s="19">
        <v>0</v>
      </c>
      <c r="J45" s="19">
        <v>0</v>
      </c>
      <c r="K45" s="19">
        <v>-3.72</v>
      </c>
      <c r="L45" t="s">
        <v>2100</v>
      </c>
    </row>
    <row r="46" spans="1:12">
      <c r="A46" s="18" t="s">
        <v>2139</v>
      </c>
      <c r="B46" s="18" t="s">
        <v>11</v>
      </c>
      <c r="C46" s="18" t="s">
        <v>18</v>
      </c>
      <c r="D46" s="18" t="s">
        <v>16</v>
      </c>
      <c r="E46" s="18" t="s">
        <v>2140</v>
      </c>
      <c r="F46" s="19">
        <v>0</v>
      </c>
      <c r="G46" s="19">
        <v>0</v>
      </c>
      <c r="H46" s="19">
        <v>1.37</v>
      </c>
      <c r="I46" s="19">
        <v>0</v>
      </c>
      <c r="J46" s="19">
        <v>0</v>
      </c>
      <c r="K46" s="19">
        <v>0</v>
      </c>
      <c r="L46" t="s">
        <v>2100</v>
      </c>
    </row>
    <row r="47" spans="1:12">
      <c r="A47" s="18" t="s">
        <v>2139</v>
      </c>
      <c r="B47" s="18" t="s">
        <v>11</v>
      </c>
      <c r="C47" s="18" t="s">
        <v>18</v>
      </c>
      <c r="D47" s="18" t="s">
        <v>16</v>
      </c>
      <c r="E47" s="18" t="s">
        <v>2141</v>
      </c>
      <c r="F47" s="19">
        <v>0</v>
      </c>
      <c r="G47" s="19">
        <v>0</v>
      </c>
      <c r="H47" s="19">
        <v>13795.96</v>
      </c>
      <c r="I47" s="19">
        <v>0</v>
      </c>
      <c r="J47" s="19">
        <v>0</v>
      </c>
      <c r="K47" s="19">
        <v>13795.96</v>
      </c>
      <c r="L47" t="s">
        <v>2100</v>
      </c>
    </row>
    <row r="48" spans="1:12">
      <c r="A48" s="18" t="s">
        <v>2139</v>
      </c>
      <c r="B48" s="18" t="s">
        <v>11</v>
      </c>
      <c r="C48" s="18" t="s">
        <v>18</v>
      </c>
      <c r="D48" s="18" t="s">
        <v>16</v>
      </c>
      <c r="E48" s="18" t="s">
        <v>2142</v>
      </c>
      <c r="F48" s="19">
        <v>0</v>
      </c>
      <c r="G48" s="19">
        <v>0</v>
      </c>
      <c r="H48" s="19">
        <v>-3.1</v>
      </c>
      <c r="I48" s="19">
        <v>0</v>
      </c>
      <c r="J48" s="19">
        <v>0</v>
      </c>
      <c r="K48" s="19">
        <v>0</v>
      </c>
      <c r="L48" t="s">
        <v>2100</v>
      </c>
    </row>
    <row r="49" spans="1:12">
      <c r="A49" s="18" t="s">
        <v>2139</v>
      </c>
      <c r="B49" s="18" t="s">
        <v>11</v>
      </c>
      <c r="C49" s="18" t="s">
        <v>18</v>
      </c>
      <c r="D49" s="18" t="s">
        <v>16</v>
      </c>
      <c r="E49" s="18" t="s">
        <v>2143</v>
      </c>
      <c r="F49" s="19">
        <v>0</v>
      </c>
      <c r="G49" s="19">
        <v>0</v>
      </c>
      <c r="H49" s="19">
        <v>0</v>
      </c>
      <c r="I49" s="19">
        <v>0</v>
      </c>
      <c r="J49" s="19">
        <v>0</v>
      </c>
      <c r="K49" s="19">
        <v>-3.1</v>
      </c>
      <c r="L49" t="s">
        <v>2100</v>
      </c>
    </row>
    <row r="50" spans="1:12">
      <c r="A50" s="18" t="s">
        <v>2144</v>
      </c>
      <c r="B50" s="18" t="s">
        <v>11</v>
      </c>
      <c r="C50" s="18" t="s">
        <v>18</v>
      </c>
      <c r="D50" s="18" t="s">
        <v>16</v>
      </c>
      <c r="E50" s="18" t="s">
        <v>2145</v>
      </c>
      <c r="F50" s="19">
        <v>0</v>
      </c>
      <c r="G50" s="19">
        <v>0</v>
      </c>
      <c r="H50" s="19">
        <v>0</v>
      </c>
      <c r="I50" s="19">
        <v>0</v>
      </c>
      <c r="J50" s="19">
        <v>0</v>
      </c>
      <c r="K50" s="19">
        <v>3000</v>
      </c>
      <c r="L50" t="s">
        <v>2100</v>
      </c>
    </row>
    <row r="51" spans="1:12">
      <c r="A51" s="18" t="s">
        <v>2146</v>
      </c>
      <c r="B51" s="18" t="s">
        <v>11</v>
      </c>
      <c r="C51" s="18" t="s">
        <v>18</v>
      </c>
      <c r="D51" s="18" t="s">
        <v>16</v>
      </c>
      <c r="E51" s="18" t="s">
        <v>2147</v>
      </c>
      <c r="F51" s="19">
        <v>0</v>
      </c>
      <c r="G51" s="19">
        <v>0</v>
      </c>
      <c r="H51" s="19">
        <v>0</v>
      </c>
      <c r="I51" s="19">
        <v>0</v>
      </c>
      <c r="J51" s="19">
        <v>0</v>
      </c>
      <c r="K51" s="19">
        <v>78.13</v>
      </c>
      <c r="L51" t="s">
        <v>2100</v>
      </c>
    </row>
    <row r="52" spans="1:12">
      <c r="A52" s="18" t="s">
        <v>2146</v>
      </c>
      <c r="B52" s="18" t="s">
        <v>11</v>
      </c>
      <c r="C52" s="18" t="s">
        <v>18</v>
      </c>
      <c r="D52" s="18" t="s">
        <v>16</v>
      </c>
      <c r="E52" s="18" t="s">
        <v>2148</v>
      </c>
      <c r="F52" s="19">
        <v>0</v>
      </c>
      <c r="G52" s="19">
        <v>0</v>
      </c>
      <c r="H52" s="19">
        <v>0</v>
      </c>
      <c r="I52" s="19">
        <v>0</v>
      </c>
      <c r="J52" s="19">
        <v>0</v>
      </c>
      <c r="K52" s="19">
        <v>424.15</v>
      </c>
      <c r="L52" t="s">
        <v>2100</v>
      </c>
    </row>
    <row r="53" spans="1:12">
      <c r="A53" s="18" t="s">
        <v>2149</v>
      </c>
      <c r="B53" s="18" t="s">
        <v>11</v>
      </c>
      <c r="C53" s="18" t="s">
        <v>18</v>
      </c>
      <c r="D53" s="18" t="s">
        <v>16</v>
      </c>
      <c r="E53" s="18" t="s">
        <v>2150</v>
      </c>
      <c r="F53" s="19">
        <v>0</v>
      </c>
      <c r="G53" s="19">
        <v>0</v>
      </c>
      <c r="H53" s="19">
        <v>0</v>
      </c>
      <c r="I53" s="19">
        <v>0</v>
      </c>
      <c r="J53" s="19">
        <v>0</v>
      </c>
      <c r="K53" s="19">
        <v>0</v>
      </c>
      <c r="L53" t="s">
        <v>2100</v>
      </c>
    </row>
    <row r="54" spans="1:12">
      <c r="A54" s="18" t="s">
        <v>2149</v>
      </c>
      <c r="B54" s="18" t="s">
        <v>11</v>
      </c>
      <c r="C54" s="18" t="s">
        <v>18</v>
      </c>
      <c r="D54" s="18" t="s">
        <v>16</v>
      </c>
      <c r="E54" s="18" t="s">
        <v>2151</v>
      </c>
      <c r="F54" s="19">
        <v>0</v>
      </c>
      <c r="G54" s="19">
        <v>0</v>
      </c>
      <c r="H54" s="19">
        <v>0</v>
      </c>
      <c r="I54" s="19">
        <v>0</v>
      </c>
      <c r="J54" s="19">
        <v>0</v>
      </c>
      <c r="K54" s="19">
        <v>711.4</v>
      </c>
      <c r="L54" t="s">
        <v>2100</v>
      </c>
    </row>
    <row r="55" spans="1:12">
      <c r="A55" s="18" t="s">
        <v>2149</v>
      </c>
      <c r="B55" s="18" t="s">
        <v>11</v>
      </c>
      <c r="C55" s="18" t="s">
        <v>18</v>
      </c>
      <c r="D55" s="18" t="s">
        <v>16</v>
      </c>
      <c r="E55" s="18" t="s">
        <v>2152</v>
      </c>
      <c r="F55" s="19">
        <v>0</v>
      </c>
      <c r="G55" s="19">
        <v>0</v>
      </c>
      <c r="H55" s="19">
        <v>0</v>
      </c>
      <c r="I55" s="19">
        <v>0</v>
      </c>
      <c r="J55" s="19">
        <v>0</v>
      </c>
      <c r="K55" s="19">
        <v>1069.1600000000001</v>
      </c>
      <c r="L55" t="s">
        <v>2100</v>
      </c>
    </row>
    <row r="56" spans="1:12">
      <c r="A56" s="18" t="s">
        <v>2153</v>
      </c>
      <c r="B56" s="18" t="s">
        <v>11</v>
      </c>
      <c r="C56" s="18" t="s">
        <v>18</v>
      </c>
      <c r="D56" s="18" t="s">
        <v>16</v>
      </c>
      <c r="E56" s="18" t="s">
        <v>2154</v>
      </c>
      <c r="F56" s="19">
        <v>0</v>
      </c>
      <c r="G56" s="19">
        <v>0</v>
      </c>
      <c r="H56" s="19">
        <v>0</v>
      </c>
      <c r="I56" s="19">
        <v>0</v>
      </c>
      <c r="J56" s="19">
        <v>0</v>
      </c>
      <c r="K56" s="19">
        <v>96.7</v>
      </c>
      <c r="L56" t="s">
        <v>2100</v>
      </c>
    </row>
    <row r="57" spans="1:12">
      <c r="A57" s="18" t="s">
        <v>2153</v>
      </c>
      <c r="B57" s="18" t="s">
        <v>11</v>
      </c>
      <c r="C57" s="18" t="s">
        <v>18</v>
      </c>
      <c r="D57" s="18" t="s">
        <v>16</v>
      </c>
      <c r="E57" s="18" t="s">
        <v>2155</v>
      </c>
      <c r="F57" s="19">
        <v>0</v>
      </c>
      <c r="G57" s="19">
        <v>0</v>
      </c>
      <c r="H57" s="19">
        <v>0</v>
      </c>
      <c r="I57" s="19">
        <v>0</v>
      </c>
      <c r="J57" s="19">
        <v>0</v>
      </c>
      <c r="K57" s="19">
        <v>1745</v>
      </c>
      <c r="L57" t="s">
        <v>2100</v>
      </c>
    </row>
    <row r="58" spans="1:12">
      <c r="A58" s="18" t="s">
        <v>2153</v>
      </c>
      <c r="B58" s="18" t="s">
        <v>11</v>
      </c>
      <c r="C58" s="18" t="s">
        <v>18</v>
      </c>
      <c r="D58" s="18" t="s">
        <v>16</v>
      </c>
      <c r="E58" s="18" t="s">
        <v>2156</v>
      </c>
      <c r="F58" s="19">
        <v>0</v>
      </c>
      <c r="G58" s="19">
        <v>0</v>
      </c>
      <c r="H58" s="19">
        <v>4763</v>
      </c>
      <c r="I58" s="19">
        <v>0</v>
      </c>
      <c r="J58" s="19">
        <v>0</v>
      </c>
      <c r="K58" s="19">
        <v>4763</v>
      </c>
      <c r="L58" t="s">
        <v>2100</v>
      </c>
    </row>
    <row r="59" spans="1:12">
      <c r="A59" s="18" t="s">
        <v>2153</v>
      </c>
      <c r="B59" s="18" t="s">
        <v>11</v>
      </c>
      <c r="C59" s="18" t="s">
        <v>18</v>
      </c>
      <c r="D59" s="18" t="s">
        <v>16</v>
      </c>
      <c r="E59" s="18" t="s">
        <v>2157</v>
      </c>
      <c r="F59" s="19">
        <v>0</v>
      </c>
      <c r="G59" s="19">
        <v>0</v>
      </c>
      <c r="H59" s="19">
        <v>0</v>
      </c>
      <c r="I59" s="19">
        <v>0</v>
      </c>
      <c r="J59" s="19">
        <v>0</v>
      </c>
      <c r="K59" s="19">
        <v>24.28</v>
      </c>
      <c r="L59" t="s">
        <v>2100</v>
      </c>
    </row>
    <row r="60" spans="1:12">
      <c r="A60" s="18" t="s">
        <v>2153</v>
      </c>
      <c r="B60" s="18" t="s">
        <v>11</v>
      </c>
      <c r="C60" s="18" t="s">
        <v>18</v>
      </c>
      <c r="D60" s="18" t="s">
        <v>16</v>
      </c>
      <c r="E60" s="18" t="s">
        <v>2158</v>
      </c>
      <c r="F60" s="19">
        <v>0</v>
      </c>
      <c r="G60" s="19">
        <v>0</v>
      </c>
      <c r="H60" s="19">
        <v>0</v>
      </c>
      <c r="I60" s="19">
        <v>0</v>
      </c>
      <c r="J60" s="19">
        <v>0</v>
      </c>
      <c r="K60" s="19">
        <v>104.01</v>
      </c>
      <c r="L60" t="s">
        <v>2100</v>
      </c>
    </row>
    <row r="61" spans="1:12">
      <c r="A61" s="18" t="s">
        <v>2153</v>
      </c>
      <c r="B61" s="18" t="s">
        <v>11</v>
      </c>
      <c r="C61" s="18" t="s">
        <v>18</v>
      </c>
      <c r="D61" s="18" t="s">
        <v>16</v>
      </c>
      <c r="E61" s="18" t="s">
        <v>2159</v>
      </c>
      <c r="F61" s="19">
        <v>0</v>
      </c>
      <c r="G61" s="19">
        <v>0</v>
      </c>
      <c r="H61" s="19">
        <v>95.83</v>
      </c>
      <c r="I61" s="19">
        <v>0</v>
      </c>
      <c r="J61" s="19">
        <v>0</v>
      </c>
      <c r="K61" s="19">
        <v>474.56</v>
      </c>
      <c r="L61" t="s">
        <v>2100</v>
      </c>
    </row>
    <row r="62" spans="1:12">
      <c r="A62" s="18" t="s">
        <v>2153</v>
      </c>
      <c r="B62" s="18" t="s">
        <v>11</v>
      </c>
      <c r="C62" s="18" t="s">
        <v>18</v>
      </c>
      <c r="D62" s="18" t="s">
        <v>16</v>
      </c>
      <c r="E62" s="18" t="s">
        <v>2160</v>
      </c>
      <c r="F62" s="19">
        <v>0</v>
      </c>
      <c r="G62" s="19">
        <v>0</v>
      </c>
      <c r="H62" s="19">
        <v>44.92</v>
      </c>
      <c r="I62" s="19">
        <v>0</v>
      </c>
      <c r="J62" s="19">
        <v>0</v>
      </c>
      <c r="K62" s="19">
        <v>44.92</v>
      </c>
      <c r="L62" t="s">
        <v>2100</v>
      </c>
    </row>
    <row r="63" spans="1:12">
      <c r="A63" s="18" t="s">
        <v>2161</v>
      </c>
      <c r="B63" s="18" t="s">
        <v>11</v>
      </c>
      <c r="C63" s="18" t="s">
        <v>18</v>
      </c>
      <c r="D63" s="18" t="s">
        <v>13</v>
      </c>
      <c r="E63" s="18" t="s">
        <v>2162</v>
      </c>
      <c r="F63" s="19">
        <v>0</v>
      </c>
      <c r="G63" s="19">
        <v>0</v>
      </c>
      <c r="H63" s="19">
        <v>0</v>
      </c>
      <c r="I63" s="19">
        <v>0</v>
      </c>
      <c r="J63" s="19">
        <v>0</v>
      </c>
      <c r="K63" s="19">
        <v>1250</v>
      </c>
      <c r="L63" t="s">
        <v>2100</v>
      </c>
    </row>
    <row r="64" spans="1:12">
      <c r="A64" s="18" t="s">
        <v>2163</v>
      </c>
      <c r="B64" s="18" t="s">
        <v>11</v>
      </c>
      <c r="C64" s="18" t="s">
        <v>18</v>
      </c>
      <c r="D64" s="18" t="s">
        <v>16</v>
      </c>
      <c r="E64" s="18" t="s">
        <v>2164</v>
      </c>
      <c r="F64" s="19">
        <v>0</v>
      </c>
      <c r="G64" s="19">
        <v>0</v>
      </c>
      <c r="H64" s="19">
        <v>228.47</v>
      </c>
      <c r="I64" s="19">
        <v>0</v>
      </c>
      <c r="J64" s="19">
        <v>0</v>
      </c>
      <c r="K64" s="19">
        <v>13205.2</v>
      </c>
      <c r="L64" t="s">
        <v>2100</v>
      </c>
    </row>
    <row r="65" spans="1:12">
      <c r="A65" s="18" t="s">
        <v>2165</v>
      </c>
      <c r="B65" s="18" t="s">
        <v>11</v>
      </c>
      <c r="C65" s="18" t="s">
        <v>18</v>
      </c>
      <c r="D65" s="18" t="s">
        <v>16</v>
      </c>
      <c r="E65" s="18" t="s">
        <v>2166</v>
      </c>
      <c r="F65" s="19">
        <v>0</v>
      </c>
      <c r="G65" s="19">
        <v>0</v>
      </c>
      <c r="H65" s="19">
        <v>0</v>
      </c>
      <c r="I65" s="19">
        <v>0</v>
      </c>
      <c r="J65" s="19">
        <v>0</v>
      </c>
      <c r="K65" s="19">
        <v>-3.72</v>
      </c>
      <c r="L65" t="s">
        <v>2100</v>
      </c>
    </row>
    <row r="66" spans="1:12">
      <c r="A66" s="18" t="s">
        <v>2167</v>
      </c>
      <c r="B66" s="18" t="s">
        <v>11</v>
      </c>
      <c r="C66" s="18" t="s">
        <v>18</v>
      </c>
      <c r="D66" s="18" t="s">
        <v>59</v>
      </c>
      <c r="E66" s="18" t="s">
        <v>2168</v>
      </c>
      <c r="F66" s="19">
        <v>0</v>
      </c>
      <c r="G66" s="19">
        <v>0</v>
      </c>
      <c r="H66" s="19">
        <v>0</v>
      </c>
      <c r="I66" s="19">
        <v>0</v>
      </c>
      <c r="J66" s="19">
        <v>0</v>
      </c>
      <c r="K66" s="19">
        <v>-3.72</v>
      </c>
      <c r="L66" t="s">
        <v>2100</v>
      </c>
    </row>
    <row r="67" spans="1:12">
      <c r="A67" s="18" t="s">
        <v>2167</v>
      </c>
      <c r="B67" s="18" t="s">
        <v>11</v>
      </c>
      <c r="C67" s="18" t="s">
        <v>18</v>
      </c>
      <c r="D67" s="18" t="s">
        <v>22</v>
      </c>
      <c r="E67" s="18" t="s">
        <v>2169</v>
      </c>
      <c r="F67" s="19">
        <v>0</v>
      </c>
      <c r="G67" s="19">
        <v>0</v>
      </c>
      <c r="H67" s="19">
        <v>0</v>
      </c>
      <c r="I67" s="19">
        <v>0</v>
      </c>
      <c r="J67" s="19">
        <v>0</v>
      </c>
      <c r="K67" s="19">
        <v>168.84</v>
      </c>
      <c r="L67" t="s">
        <v>2100</v>
      </c>
    </row>
    <row r="68" spans="1:12">
      <c r="A68" s="18" t="s">
        <v>2167</v>
      </c>
      <c r="B68" s="18" t="s">
        <v>11</v>
      </c>
      <c r="C68" s="18" t="s">
        <v>18</v>
      </c>
      <c r="D68" s="18" t="s">
        <v>16</v>
      </c>
      <c r="E68" s="18" t="s">
        <v>2170</v>
      </c>
      <c r="F68" s="19">
        <v>0</v>
      </c>
      <c r="G68" s="19">
        <v>0</v>
      </c>
      <c r="H68" s="19">
        <v>-3.1</v>
      </c>
      <c r="I68" s="19">
        <v>0</v>
      </c>
      <c r="J68" s="19">
        <v>0</v>
      </c>
      <c r="K68" s="19">
        <v>0</v>
      </c>
      <c r="L68" t="s">
        <v>2100</v>
      </c>
    </row>
    <row r="69" spans="1:12">
      <c r="A69" s="18" t="s">
        <v>2167</v>
      </c>
      <c r="B69" s="18" t="s">
        <v>11</v>
      </c>
      <c r="C69" s="18" t="s">
        <v>18</v>
      </c>
      <c r="D69" s="18" t="s">
        <v>16</v>
      </c>
      <c r="E69" s="18" t="s">
        <v>2171</v>
      </c>
      <c r="F69" s="19">
        <v>0</v>
      </c>
      <c r="G69" s="19">
        <v>0</v>
      </c>
      <c r="H69" s="19">
        <v>12458.8</v>
      </c>
      <c r="I69" s="19">
        <v>0</v>
      </c>
      <c r="J69" s="19">
        <v>0</v>
      </c>
      <c r="K69" s="19">
        <v>14610.8</v>
      </c>
      <c r="L69" t="s">
        <v>2100</v>
      </c>
    </row>
    <row r="70" spans="1:12">
      <c r="A70" s="18" t="s">
        <v>2167</v>
      </c>
      <c r="B70" s="18" t="s">
        <v>11</v>
      </c>
      <c r="C70" s="18" t="s">
        <v>18</v>
      </c>
      <c r="D70" s="18" t="s">
        <v>16</v>
      </c>
      <c r="E70" s="18" t="s">
        <v>2172</v>
      </c>
      <c r="F70" s="19">
        <v>0</v>
      </c>
      <c r="G70" s="19">
        <v>0</v>
      </c>
      <c r="H70" s="19">
        <v>1055.6199999999999</v>
      </c>
      <c r="I70" s="19">
        <v>0</v>
      </c>
      <c r="J70" s="19">
        <v>0</v>
      </c>
      <c r="K70" s="19">
        <v>1055.6199999999999</v>
      </c>
      <c r="L70" t="s">
        <v>2100</v>
      </c>
    </row>
    <row r="71" spans="1:12">
      <c r="A71" s="18" t="s">
        <v>2167</v>
      </c>
      <c r="B71" s="18" t="s">
        <v>11</v>
      </c>
      <c r="C71" s="18" t="s">
        <v>18</v>
      </c>
      <c r="D71" s="18" t="s">
        <v>16</v>
      </c>
      <c r="E71" s="18" t="s">
        <v>2173</v>
      </c>
      <c r="F71" s="19">
        <v>0</v>
      </c>
      <c r="G71" s="19">
        <v>0</v>
      </c>
      <c r="H71" s="19">
        <v>-1290.98</v>
      </c>
      <c r="I71" s="19">
        <v>0</v>
      </c>
      <c r="J71" s="19">
        <v>0</v>
      </c>
      <c r="K71" s="19">
        <v>-1290.98</v>
      </c>
      <c r="L71" t="s">
        <v>2100</v>
      </c>
    </row>
    <row r="72" spans="1:12">
      <c r="A72" s="18" t="s">
        <v>2174</v>
      </c>
      <c r="B72" s="18" t="s">
        <v>11</v>
      </c>
      <c r="C72" s="18" t="s">
        <v>18</v>
      </c>
      <c r="D72" s="18" t="s">
        <v>16</v>
      </c>
      <c r="E72" s="18" t="s">
        <v>2175</v>
      </c>
      <c r="F72" s="19">
        <v>0</v>
      </c>
      <c r="G72" s="19">
        <v>-54949.83</v>
      </c>
      <c r="H72" s="19">
        <v>0</v>
      </c>
      <c r="I72" s="19">
        <v>0</v>
      </c>
      <c r="J72" s="19">
        <v>-54949.83</v>
      </c>
      <c r="K72" s="19">
        <v>0</v>
      </c>
      <c r="L72" t="s">
        <v>2100</v>
      </c>
    </row>
    <row r="73" spans="1:12">
      <c r="A73" s="18" t="s">
        <v>2176</v>
      </c>
      <c r="B73" s="18" t="s">
        <v>11</v>
      </c>
      <c r="C73" s="18" t="s">
        <v>18</v>
      </c>
      <c r="D73" s="18" t="s">
        <v>22</v>
      </c>
      <c r="E73" s="18" t="s">
        <v>2177</v>
      </c>
      <c r="F73" s="19">
        <v>0</v>
      </c>
      <c r="G73" s="19">
        <v>0</v>
      </c>
      <c r="H73" s="19">
        <v>0</v>
      </c>
      <c r="I73" s="19">
        <v>0</v>
      </c>
      <c r="J73" s="19">
        <v>0</v>
      </c>
      <c r="K73" s="19">
        <v>150.54</v>
      </c>
      <c r="L73" t="s">
        <v>2100</v>
      </c>
    </row>
    <row r="74" spans="1:12">
      <c r="A74" s="18" t="s">
        <v>2176</v>
      </c>
      <c r="B74" s="18" t="s">
        <v>11</v>
      </c>
      <c r="C74" s="18" t="s">
        <v>18</v>
      </c>
      <c r="D74" s="18" t="s">
        <v>22</v>
      </c>
      <c r="E74" s="18" t="s">
        <v>2178</v>
      </c>
      <c r="F74" s="19">
        <v>0</v>
      </c>
      <c r="G74" s="19">
        <v>0</v>
      </c>
      <c r="H74" s="19">
        <v>380.49</v>
      </c>
      <c r="I74" s="19">
        <v>0</v>
      </c>
      <c r="J74" s="19">
        <v>0</v>
      </c>
      <c r="K74" s="19">
        <v>662.29</v>
      </c>
      <c r="L74" t="s">
        <v>2100</v>
      </c>
    </row>
    <row r="75" spans="1:12">
      <c r="A75" s="18" t="s">
        <v>2176</v>
      </c>
      <c r="B75" s="18" t="s">
        <v>11</v>
      </c>
      <c r="C75" s="18" t="s">
        <v>18</v>
      </c>
      <c r="D75" s="18" t="s">
        <v>16</v>
      </c>
      <c r="E75" s="18" t="s">
        <v>2177</v>
      </c>
      <c r="F75" s="19">
        <v>0</v>
      </c>
      <c r="G75" s="19">
        <v>0</v>
      </c>
      <c r="H75" s="19">
        <v>0</v>
      </c>
      <c r="I75" s="19">
        <v>0</v>
      </c>
      <c r="J75" s="19">
        <v>0</v>
      </c>
      <c r="K75" s="19">
        <v>1359.72</v>
      </c>
      <c r="L75" t="s">
        <v>2100</v>
      </c>
    </row>
    <row r="76" spans="1:12">
      <c r="A76" s="18" t="s">
        <v>2176</v>
      </c>
      <c r="B76" s="18" t="s">
        <v>11</v>
      </c>
      <c r="C76" s="18" t="s">
        <v>18</v>
      </c>
      <c r="D76" s="18" t="s">
        <v>16</v>
      </c>
      <c r="E76" s="18" t="s">
        <v>2179</v>
      </c>
      <c r="F76" s="19">
        <v>0</v>
      </c>
      <c r="G76" s="19">
        <v>0</v>
      </c>
      <c r="H76" s="19">
        <v>0</v>
      </c>
      <c r="I76" s="19">
        <v>0</v>
      </c>
      <c r="J76" s="19">
        <v>0</v>
      </c>
      <c r="K76" s="19">
        <v>72.89</v>
      </c>
      <c r="L76" t="s">
        <v>2100</v>
      </c>
    </row>
    <row r="77" spans="1:12">
      <c r="A77" s="18" t="s">
        <v>2176</v>
      </c>
      <c r="B77" s="18" t="s">
        <v>11</v>
      </c>
      <c r="C77" s="18" t="s">
        <v>18</v>
      </c>
      <c r="D77" s="18" t="s">
        <v>16</v>
      </c>
      <c r="E77" s="18" t="s">
        <v>2180</v>
      </c>
      <c r="F77" s="19">
        <v>0</v>
      </c>
      <c r="G77" s="19">
        <v>0</v>
      </c>
      <c r="H77" s="19">
        <v>7654.9</v>
      </c>
      <c r="I77" s="19">
        <v>0</v>
      </c>
      <c r="J77" s="19">
        <v>0</v>
      </c>
      <c r="K77" s="19">
        <v>4570.59</v>
      </c>
      <c r="L77" t="s">
        <v>2100</v>
      </c>
    </row>
    <row r="78" spans="1:12">
      <c r="A78" s="18" t="s">
        <v>2176</v>
      </c>
      <c r="B78" s="18" t="s">
        <v>11</v>
      </c>
      <c r="C78" s="18" t="s">
        <v>18</v>
      </c>
      <c r="D78" s="18" t="s">
        <v>16</v>
      </c>
      <c r="E78" s="18" t="s">
        <v>2178</v>
      </c>
      <c r="F78" s="19">
        <v>0</v>
      </c>
      <c r="G78" s="19">
        <v>0</v>
      </c>
      <c r="H78" s="19">
        <v>3283.5</v>
      </c>
      <c r="I78" s="19">
        <v>0</v>
      </c>
      <c r="J78" s="19">
        <v>0</v>
      </c>
      <c r="K78" s="19">
        <v>1331</v>
      </c>
      <c r="L78" t="s">
        <v>2100</v>
      </c>
    </row>
    <row r="79" spans="1:12">
      <c r="A79" s="18" t="s">
        <v>2181</v>
      </c>
      <c r="B79" s="18" t="s">
        <v>11</v>
      </c>
      <c r="C79" s="18" t="s">
        <v>18</v>
      </c>
      <c r="D79" s="18" t="s">
        <v>16</v>
      </c>
      <c r="E79" s="18" t="s">
        <v>2182</v>
      </c>
      <c r="F79" s="19">
        <v>0</v>
      </c>
      <c r="G79" s="19">
        <v>0</v>
      </c>
      <c r="H79" s="19">
        <v>0</v>
      </c>
      <c r="I79" s="19">
        <v>0</v>
      </c>
      <c r="J79" s="19">
        <v>0</v>
      </c>
      <c r="K79" s="19">
        <v>4935</v>
      </c>
      <c r="L79" t="s">
        <v>2100</v>
      </c>
    </row>
    <row r="80" spans="1:12">
      <c r="A80" s="18" t="s">
        <v>2183</v>
      </c>
      <c r="B80" s="18" t="s">
        <v>11</v>
      </c>
      <c r="C80" s="18" t="s">
        <v>18</v>
      </c>
      <c r="D80" s="18" t="s">
        <v>16</v>
      </c>
      <c r="E80" s="18" t="s">
        <v>2184</v>
      </c>
      <c r="F80" s="19">
        <v>0</v>
      </c>
      <c r="G80" s="19">
        <v>0</v>
      </c>
      <c r="H80" s="19">
        <v>0</v>
      </c>
      <c r="I80" s="19">
        <v>0</v>
      </c>
      <c r="J80" s="19">
        <v>0</v>
      </c>
      <c r="K80" s="19">
        <v>62.27</v>
      </c>
      <c r="L80" t="s">
        <v>2100</v>
      </c>
    </row>
    <row r="81" spans="1:12">
      <c r="A81" s="18" t="s">
        <v>2185</v>
      </c>
      <c r="B81" s="18" t="s">
        <v>11</v>
      </c>
      <c r="C81" s="18" t="s">
        <v>18</v>
      </c>
      <c r="D81" s="18" t="s">
        <v>16</v>
      </c>
      <c r="E81" s="18" t="s">
        <v>2186</v>
      </c>
      <c r="F81" s="19">
        <v>0</v>
      </c>
      <c r="G81" s="19">
        <v>0</v>
      </c>
      <c r="H81" s="19">
        <v>3154.27</v>
      </c>
      <c r="I81" s="19">
        <v>0</v>
      </c>
      <c r="J81" s="19">
        <v>0</v>
      </c>
      <c r="K81" s="19">
        <v>3154.27</v>
      </c>
      <c r="L81" t="s">
        <v>2100</v>
      </c>
    </row>
    <row r="82" spans="1:12">
      <c r="A82" s="18" t="s">
        <v>2187</v>
      </c>
      <c r="B82" s="18" t="s">
        <v>11</v>
      </c>
      <c r="C82" s="18" t="s">
        <v>18</v>
      </c>
      <c r="D82" s="18" t="s">
        <v>59</v>
      </c>
      <c r="E82" s="18" t="s">
        <v>2188</v>
      </c>
      <c r="F82" s="19">
        <v>0</v>
      </c>
      <c r="G82" s="19">
        <v>0</v>
      </c>
      <c r="H82" s="19">
        <v>0</v>
      </c>
      <c r="I82" s="19">
        <v>0</v>
      </c>
      <c r="J82" s="19">
        <v>0</v>
      </c>
      <c r="K82" s="19">
        <v>0</v>
      </c>
      <c r="L82" t="s">
        <v>2100</v>
      </c>
    </row>
    <row r="83" spans="1:12">
      <c r="A83" s="18" t="s">
        <v>2187</v>
      </c>
      <c r="B83" s="18" t="s">
        <v>11</v>
      </c>
      <c r="C83" s="18" t="s">
        <v>18</v>
      </c>
      <c r="D83" s="18" t="s">
        <v>59</v>
      </c>
      <c r="E83" s="18" t="s">
        <v>2189</v>
      </c>
      <c r="F83" s="19">
        <v>0</v>
      </c>
      <c r="G83" s="19">
        <v>0</v>
      </c>
      <c r="H83" s="19">
        <v>0</v>
      </c>
      <c r="I83" s="19">
        <v>0</v>
      </c>
      <c r="J83" s="19">
        <v>0</v>
      </c>
      <c r="K83" s="19">
        <v>22606.5</v>
      </c>
      <c r="L83" t="s">
        <v>2100</v>
      </c>
    </row>
    <row r="84" spans="1:12">
      <c r="A84" s="18" t="s">
        <v>2190</v>
      </c>
      <c r="B84" s="18" t="s">
        <v>11</v>
      </c>
      <c r="C84" s="18" t="s">
        <v>18</v>
      </c>
      <c r="D84" s="18" t="s">
        <v>46</v>
      </c>
      <c r="E84" s="18" t="s">
        <v>2191</v>
      </c>
      <c r="F84" s="19">
        <v>0</v>
      </c>
      <c r="G84" s="19">
        <v>0</v>
      </c>
      <c r="H84" s="19">
        <v>0</v>
      </c>
      <c r="I84" s="19">
        <v>0</v>
      </c>
      <c r="J84" s="19">
        <v>0</v>
      </c>
      <c r="K84" s="19">
        <v>74.56</v>
      </c>
      <c r="L84" t="s">
        <v>2100</v>
      </c>
    </row>
    <row r="85" spans="1:12">
      <c r="A85" s="18" t="s">
        <v>2190</v>
      </c>
      <c r="B85" s="18" t="s">
        <v>11</v>
      </c>
      <c r="C85" s="18" t="s">
        <v>18</v>
      </c>
      <c r="D85" s="18" t="s">
        <v>46</v>
      </c>
      <c r="E85" s="18" t="s">
        <v>2192</v>
      </c>
      <c r="F85" s="19">
        <v>0</v>
      </c>
      <c r="G85" s="19">
        <v>0</v>
      </c>
      <c r="H85" s="19">
        <v>-3.72</v>
      </c>
      <c r="I85" s="19">
        <v>0</v>
      </c>
      <c r="J85" s="19">
        <v>0</v>
      </c>
      <c r="K85" s="19">
        <v>-3.72</v>
      </c>
      <c r="L85" t="s">
        <v>2100</v>
      </c>
    </row>
    <row r="86" spans="1:12">
      <c r="A86" s="18" t="s">
        <v>2190</v>
      </c>
      <c r="B86" s="18" t="s">
        <v>11</v>
      </c>
      <c r="C86" s="18" t="s">
        <v>18</v>
      </c>
      <c r="D86" s="18" t="s">
        <v>46</v>
      </c>
      <c r="E86" s="18" t="s">
        <v>2193</v>
      </c>
      <c r="F86" s="19">
        <v>0</v>
      </c>
      <c r="G86" s="19">
        <v>0</v>
      </c>
      <c r="H86" s="19">
        <v>-3.72</v>
      </c>
      <c r="I86" s="19">
        <v>0</v>
      </c>
      <c r="J86" s="19">
        <v>0</v>
      </c>
      <c r="K86" s="19">
        <v>-3.72</v>
      </c>
      <c r="L86" t="s">
        <v>2100</v>
      </c>
    </row>
    <row r="87" spans="1:12">
      <c r="A87" s="18" t="s">
        <v>2190</v>
      </c>
      <c r="B87" s="18" t="s">
        <v>11</v>
      </c>
      <c r="C87" s="18" t="s">
        <v>18</v>
      </c>
      <c r="D87" s="18" t="s">
        <v>46</v>
      </c>
      <c r="E87" s="18" t="s">
        <v>2194</v>
      </c>
      <c r="F87" s="19">
        <v>0</v>
      </c>
      <c r="G87" s="19">
        <v>0</v>
      </c>
      <c r="H87" s="19">
        <v>3.72</v>
      </c>
      <c r="I87" s="19">
        <v>0</v>
      </c>
      <c r="J87" s="19">
        <v>0</v>
      </c>
      <c r="K87" s="19">
        <v>0</v>
      </c>
      <c r="L87" t="s">
        <v>2100</v>
      </c>
    </row>
    <row r="88" spans="1:12">
      <c r="A88" s="18" t="s">
        <v>2190</v>
      </c>
      <c r="B88" s="18" t="s">
        <v>11</v>
      </c>
      <c r="C88" s="18" t="s">
        <v>18</v>
      </c>
      <c r="D88" s="18" t="s">
        <v>16</v>
      </c>
      <c r="E88" s="18" t="s">
        <v>2192</v>
      </c>
      <c r="F88" s="19">
        <v>0</v>
      </c>
      <c r="G88" s="19">
        <v>0</v>
      </c>
      <c r="H88" s="19">
        <v>3.72</v>
      </c>
      <c r="I88" s="19">
        <v>0</v>
      </c>
      <c r="J88" s="19">
        <v>0</v>
      </c>
      <c r="K88" s="19">
        <v>-7.44</v>
      </c>
      <c r="L88" t="s">
        <v>2100</v>
      </c>
    </row>
    <row r="89" spans="1:12">
      <c r="A89" s="18" t="s">
        <v>2190</v>
      </c>
      <c r="B89" s="18" t="s">
        <v>11</v>
      </c>
      <c r="C89" s="18" t="s">
        <v>18</v>
      </c>
      <c r="D89" s="18" t="s">
        <v>16</v>
      </c>
      <c r="E89" s="18" t="s">
        <v>2193</v>
      </c>
      <c r="F89" s="19">
        <v>0</v>
      </c>
      <c r="G89" s="19">
        <v>0</v>
      </c>
      <c r="H89" s="19">
        <v>3.72</v>
      </c>
      <c r="I89" s="19">
        <v>0</v>
      </c>
      <c r="J89" s="19">
        <v>0</v>
      </c>
      <c r="K89" s="19">
        <v>-3.72</v>
      </c>
      <c r="L89" t="s">
        <v>2100</v>
      </c>
    </row>
    <row r="90" spans="1:12">
      <c r="A90" s="18" t="s">
        <v>2195</v>
      </c>
      <c r="B90" s="18" t="s">
        <v>11</v>
      </c>
      <c r="C90" s="18" t="s">
        <v>18</v>
      </c>
      <c r="D90" s="18" t="s">
        <v>22</v>
      </c>
      <c r="E90" s="18" t="s">
        <v>2196</v>
      </c>
      <c r="F90" s="19">
        <v>0</v>
      </c>
      <c r="G90" s="19">
        <v>0</v>
      </c>
      <c r="H90" s="19">
        <v>2378.02</v>
      </c>
      <c r="I90" s="19">
        <v>0</v>
      </c>
      <c r="J90" s="19">
        <v>0</v>
      </c>
      <c r="K90" s="19">
        <v>6502</v>
      </c>
      <c r="L90" t="s">
        <v>2100</v>
      </c>
    </row>
    <row r="91" spans="1:12">
      <c r="A91" s="18" t="s">
        <v>2195</v>
      </c>
      <c r="B91" s="18" t="s">
        <v>11</v>
      </c>
      <c r="C91" s="18" t="s">
        <v>18</v>
      </c>
      <c r="D91" s="18" t="s">
        <v>16</v>
      </c>
      <c r="E91" s="18" t="s">
        <v>2197</v>
      </c>
      <c r="F91" s="19">
        <v>0</v>
      </c>
      <c r="G91" s="19">
        <v>0</v>
      </c>
      <c r="H91" s="19">
        <v>0</v>
      </c>
      <c r="I91" s="19">
        <v>0</v>
      </c>
      <c r="J91" s="19">
        <v>0</v>
      </c>
      <c r="K91" s="19">
        <v>463.18</v>
      </c>
      <c r="L91" t="s">
        <v>2100</v>
      </c>
    </row>
    <row r="92" spans="1:12">
      <c r="A92" s="18" t="s">
        <v>2195</v>
      </c>
      <c r="B92" s="18" t="s">
        <v>11</v>
      </c>
      <c r="C92" s="18" t="s">
        <v>18</v>
      </c>
      <c r="D92" s="18" t="s">
        <v>16</v>
      </c>
      <c r="E92" s="18" t="s">
        <v>2198</v>
      </c>
      <c r="F92" s="19">
        <v>0</v>
      </c>
      <c r="G92" s="19">
        <v>0</v>
      </c>
      <c r="H92" s="19">
        <v>0</v>
      </c>
      <c r="I92" s="19">
        <v>0</v>
      </c>
      <c r="J92" s="19">
        <v>0</v>
      </c>
      <c r="K92" s="19">
        <v>2264.6</v>
      </c>
      <c r="L92" t="s">
        <v>2100</v>
      </c>
    </row>
    <row r="93" spans="1:12">
      <c r="A93" s="18" t="s">
        <v>2195</v>
      </c>
      <c r="B93" s="18" t="s">
        <v>11</v>
      </c>
      <c r="C93" s="18" t="s">
        <v>18</v>
      </c>
      <c r="D93" s="18" t="s">
        <v>16</v>
      </c>
      <c r="E93" s="18" t="s">
        <v>2199</v>
      </c>
      <c r="F93" s="19">
        <v>0</v>
      </c>
      <c r="G93" s="19">
        <v>0</v>
      </c>
      <c r="H93" s="19">
        <v>237.09</v>
      </c>
      <c r="I93" s="19">
        <v>0</v>
      </c>
      <c r="J93" s="19">
        <v>0</v>
      </c>
      <c r="K93" s="19">
        <v>237.09</v>
      </c>
      <c r="L93" t="s">
        <v>2100</v>
      </c>
    </row>
    <row r="94" spans="1:12">
      <c r="A94" s="18" t="s">
        <v>2195</v>
      </c>
      <c r="B94" s="18" t="s">
        <v>11</v>
      </c>
      <c r="C94" s="18" t="s">
        <v>18</v>
      </c>
      <c r="D94" s="18" t="s">
        <v>16</v>
      </c>
      <c r="E94" s="18" t="s">
        <v>2196</v>
      </c>
      <c r="F94" s="19">
        <v>0</v>
      </c>
      <c r="G94" s="19">
        <v>0</v>
      </c>
      <c r="H94" s="19">
        <v>104.36</v>
      </c>
      <c r="I94" s="19">
        <v>0</v>
      </c>
      <c r="J94" s="19">
        <v>0</v>
      </c>
      <c r="K94" s="19">
        <v>1682.28</v>
      </c>
      <c r="L94" t="s">
        <v>2100</v>
      </c>
    </row>
    <row r="95" spans="1:12">
      <c r="A95" s="18" t="s">
        <v>2195</v>
      </c>
      <c r="B95" s="18" t="s">
        <v>11</v>
      </c>
      <c r="C95" s="18" t="s">
        <v>18</v>
      </c>
      <c r="D95" s="18" t="s">
        <v>19</v>
      </c>
      <c r="E95" s="18" t="s">
        <v>2200</v>
      </c>
      <c r="F95" s="19">
        <v>0</v>
      </c>
      <c r="G95" s="19">
        <v>0</v>
      </c>
      <c r="H95" s="19">
        <v>7606.22</v>
      </c>
      <c r="I95" s="19">
        <v>0</v>
      </c>
      <c r="J95" s="19">
        <v>0</v>
      </c>
      <c r="K95" s="19">
        <v>7606.22</v>
      </c>
      <c r="L95" t="s">
        <v>2100</v>
      </c>
    </row>
    <row r="96" spans="1:12">
      <c r="A96" s="18" t="s">
        <v>2201</v>
      </c>
      <c r="B96" s="18" t="s">
        <v>11</v>
      </c>
      <c r="C96" s="18" t="s">
        <v>18</v>
      </c>
      <c r="D96" s="18" t="s">
        <v>16</v>
      </c>
      <c r="E96" s="18" t="s">
        <v>2202</v>
      </c>
      <c r="F96" s="19">
        <v>0</v>
      </c>
      <c r="G96" s="19">
        <v>0</v>
      </c>
      <c r="H96" s="19">
        <v>0</v>
      </c>
      <c r="I96" s="19">
        <v>0</v>
      </c>
      <c r="J96" s="19">
        <v>0</v>
      </c>
      <c r="K96" s="19">
        <v>362.23</v>
      </c>
      <c r="L96" t="s">
        <v>2100</v>
      </c>
    </row>
    <row r="97" spans="1:12">
      <c r="A97" s="18" t="s">
        <v>60</v>
      </c>
      <c r="B97" s="18" t="s">
        <v>11</v>
      </c>
      <c r="C97" s="18" t="s">
        <v>18</v>
      </c>
      <c r="D97" s="18" t="s">
        <v>16</v>
      </c>
      <c r="E97" s="18" t="s">
        <v>61</v>
      </c>
      <c r="F97" s="19">
        <v>10000</v>
      </c>
      <c r="G97" s="19">
        <v>10000</v>
      </c>
      <c r="H97" s="19">
        <v>582.5</v>
      </c>
      <c r="I97" s="19">
        <v>10000</v>
      </c>
      <c r="J97" s="19">
        <v>10000</v>
      </c>
      <c r="K97" s="19">
        <v>408</v>
      </c>
      <c r="L97" t="str">
        <f>VLOOKUP(E97,PFI!A:B,2,0)</f>
        <v>recherche</v>
      </c>
    </row>
    <row r="98" spans="1:12">
      <c r="A98" s="18" t="s">
        <v>62</v>
      </c>
      <c r="B98" s="18" t="s">
        <v>11</v>
      </c>
      <c r="C98" s="18" t="s">
        <v>18</v>
      </c>
      <c r="D98" s="18" t="s">
        <v>46</v>
      </c>
      <c r="E98" s="18" t="s">
        <v>63</v>
      </c>
      <c r="F98" s="19">
        <v>0</v>
      </c>
      <c r="G98" s="19">
        <v>0</v>
      </c>
      <c r="H98" s="19">
        <v>1320</v>
      </c>
      <c r="I98" s="19">
        <v>0</v>
      </c>
      <c r="J98" s="19">
        <v>0</v>
      </c>
      <c r="K98" s="19">
        <v>0</v>
      </c>
      <c r="L98" t="str">
        <f>VLOOKUP(E98,PFI!A:B,2,0)</f>
        <v>recherche</v>
      </c>
    </row>
    <row r="99" spans="1:12">
      <c r="A99" s="18" t="s">
        <v>62</v>
      </c>
      <c r="B99" s="18" t="s">
        <v>11</v>
      </c>
      <c r="C99" s="18" t="s">
        <v>18</v>
      </c>
      <c r="D99" s="18" t="s">
        <v>13</v>
      </c>
      <c r="E99" s="18" t="s">
        <v>63</v>
      </c>
      <c r="F99" s="19">
        <v>50000</v>
      </c>
      <c r="G99" s="19">
        <v>50000</v>
      </c>
      <c r="H99" s="19">
        <v>42840.65</v>
      </c>
      <c r="I99" s="19">
        <v>50000</v>
      </c>
      <c r="J99" s="19">
        <v>50000</v>
      </c>
      <c r="K99" s="19">
        <v>27467.85</v>
      </c>
      <c r="L99" t="str">
        <f>VLOOKUP(E99,PFI!A:B,2,0)</f>
        <v>recherche</v>
      </c>
    </row>
    <row r="100" spans="1:12">
      <c r="A100" s="18" t="s">
        <v>64</v>
      </c>
      <c r="B100" s="18" t="s">
        <v>11</v>
      </c>
      <c r="C100" s="18" t="s">
        <v>18</v>
      </c>
      <c r="D100" s="18" t="s">
        <v>13</v>
      </c>
      <c r="E100" s="18" t="s">
        <v>65</v>
      </c>
      <c r="F100" s="19">
        <v>50000</v>
      </c>
      <c r="G100" s="19">
        <v>50000</v>
      </c>
      <c r="H100" s="19">
        <v>17768.009999999998</v>
      </c>
      <c r="I100" s="19">
        <v>50000</v>
      </c>
      <c r="J100" s="19">
        <v>50000</v>
      </c>
      <c r="K100" s="19">
        <v>13583.84</v>
      </c>
      <c r="L100" t="str">
        <f>VLOOKUP(E100,PFI!A:B,2,0)</f>
        <v>recherche</v>
      </c>
    </row>
    <row r="101" spans="1:12">
      <c r="A101" s="18" t="s">
        <v>66</v>
      </c>
      <c r="B101" s="18" t="s">
        <v>11</v>
      </c>
      <c r="C101" s="18" t="s">
        <v>18</v>
      </c>
      <c r="D101" s="18" t="s">
        <v>13</v>
      </c>
      <c r="E101" s="18" t="s">
        <v>67</v>
      </c>
      <c r="F101" s="19">
        <v>50000</v>
      </c>
      <c r="G101" s="19">
        <v>50000</v>
      </c>
      <c r="H101" s="19">
        <v>24031.19</v>
      </c>
      <c r="I101" s="19">
        <v>50000</v>
      </c>
      <c r="J101" s="19">
        <v>50000</v>
      </c>
      <c r="K101" s="19">
        <v>0</v>
      </c>
      <c r="L101" t="str">
        <f>VLOOKUP(E101,PFI!A:B,2,0)</f>
        <v>recherche</v>
      </c>
    </row>
    <row r="102" spans="1:12">
      <c r="A102" s="18" t="s">
        <v>68</v>
      </c>
      <c r="B102" s="18" t="s">
        <v>11</v>
      </c>
      <c r="C102" s="18" t="s">
        <v>18</v>
      </c>
      <c r="D102" s="18" t="s">
        <v>13</v>
      </c>
      <c r="E102" s="18" t="s">
        <v>69</v>
      </c>
      <c r="F102" s="19">
        <v>50000</v>
      </c>
      <c r="G102" s="19">
        <v>50000</v>
      </c>
      <c r="H102" s="19">
        <v>49676.87</v>
      </c>
      <c r="I102" s="19">
        <v>50000</v>
      </c>
      <c r="J102" s="19">
        <v>50000</v>
      </c>
      <c r="K102" s="19">
        <v>12421.27</v>
      </c>
      <c r="L102" t="str">
        <f>VLOOKUP(E102,PFI!A:B,2,0)</f>
        <v>recherche</v>
      </c>
    </row>
    <row r="103" spans="1:12">
      <c r="A103" s="18" t="s">
        <v>70</v>
      </c>
      <c r="B103" s="18" t="s">
        <v>11</v>
      </c>
      <c r="C103" s="18" t="s">
        <v>18</v>
      </c>
      <c r="D103" s="18" t="s">
        <v>16</v>
      </c>
      <c r="E103" s="18" t="s">
        <v>71</v>
      </c>
      <c r="F103" s="19">
        <v>0</v>
      </c>
      <c r="G103" s="19">
        <v>0</v>
      </c>
      <c r="H103" s="19">
        <v>59829.91</v>
      </c>
      <c r="I103" s="19">
        <v>0</v>
      </c>
      <c r="J103" s="19">
        <v>0</v>
      </c>
      <c r="K103" s="19">
        <v>59831.11</v>
      </c>
      <c r="L103" t="str">
        <f>VLOOKUP(E103,PFI!A:B,2,0)</f>
        <v>recherche</v>
      </c>
    </row>
    <row r="104" spans="1:12">
      <c r="A104" s="18" t="s">
        <v>70</v>
      </c>
      <c r="B104" s="18" t="s">
        <v>11</v>
      </c>
      <c r="C104" s="18" t="s">
        <v>18</v>
      </c>
      <c r="D104" s="18" t="s">
        <v>13</v>
      </c>
      <c r="E104" s="18" t="s">
        <v>71</v>
      </c>
      <c r="F104" s="19">
        <v>50000</v>
      </c>
      <c r="G104" s="19">
        <v>50000</v>
      </c>
      <c r="H104" s="19">
        <v>0</v>
      </c>
      <c r="I104" s="19">
        <v>50000</v>
      </c>
      <c r="J104" s="19">
        <v>50000</v>
      </c>
      <c r="K104" s="19">
        <v>0</v>
      </c>
      <c r="L104" t="str">
        <f>VLOOKUP(E104,PFI!A:B,2,0)</f>
        <v>recherche</v>
      </c>
    </row>
    <row r="105" spans="1:12">
      <c r="A105" s="18" t="s">
        <v>72</v>
      </c>
      <c r="B105" s="18" t="s">
        <v>11</v>
      </c>
      <c r="C105" s="18" t="s">
        <v>18</v>
      </c>
      <c r="D105" s="18" t="s">
        <v>57</v>
      </c>
      <c r="E105" s="18" t="s">
        <v>73</v>
      </c>
      <c r="F105" s="19">
        <v>0</v>
      </c>
      <c r="G105" s="19">
        <v>0</v>
      </c>
      <c r="H105" s="19">
        <v>1430.81</v>
      </c>
      <c r="I105" s="19">
        <v>0</v>
      </c>
      <c r="J105" s="19">
        <v>0</v>
      </c>
      <c r="K105" s="19">
        <v>1430.81</v>
      </c>
      <c r="L105" t="str">
        <f>VLOOKUP(E105,PFI!A:B,2,0)</f>
        <v>formation</v>
      </c>
    </row>
    <row r="106" spans="1:12">
      <c r="A106" s="18" t="s">
        <v>72</v>
      </c>
      <c r="B106" s="18" t="s">
        <v>11</v>
      </c>
      <c r="C106" s="18" t="s">
        <v>18</v>
      </c>
      <c r="D106" s="18" t="s">
        <v>46</v>
      </c>
      <c r="E106" s="18" t="s">
        <v>73</v>
      </c>
      <c r="F106" s="19">
        <v>0</v>
      </c>
      <c r="G106" s="19">
        <v>0</v>
      </c>
      <c r="H106" s="19">
        <v>103088.98</v>
      </c>
      <c r="I106" s="19">
        <v>0</v>
      </c>
      <c r="J106" s="19">
        <v>0</v>
      </c>
      <c r="K106" s="19">
        <v>87760.51</v>
      </c>
      <c r="L106" t="str">
        <f>VLOOKUP(E106,PFI!A:B,2,0)</f>
        <v>formation</v>
      </c>
    </row>
    <row r="107" spans="1:12">
      <c r="A107" s="18" t="s">
        <v>72</v>
      </c>
      <c r="B107" s="18" t="s">
        <v>11</v>
      </c>
      <c r="C107" s="18" t="s">
        <v>18</v>
      </c>
      <c r="D107" s="18" t="s">
        <v>59</v>
      </c>
      <c r="E107" s="18" t="s">
        <v>73</v>
      </c>
      <c r="F107" s="19">
        <v>0</v>
      </c>
      <c r="G107" s="19">
        <v>0</v>
      </c>
      <c r="H107" s="19">
        <v>35132.449999999997</v>
      </c>
      <c r="I107" s="19">
        <v>0</v>
      </c>
      <c r="J107" s="19">
        <v>0</v>
      </c>
      <c r="K107" s="19">
        <v>32086.97</v>
      </c>
      <c r="L107" t="str">
        <f>VLOOKUP(E107,PFI!A:B,2,0)</f>
        <v>formation</v>
      </c>
    </row>
    <row r="108" spans="1:12">
      <c r="A108" s="18" t="s">
        <v>72</v>
      </c>
      <c r="B108" s="18" t="s">
        <v>11</v>
      </c>
      <c r="C108" s="18" t="s">
        <v>18</v>
      </c>
      <c r="D108" s="18" t="s">
        <v>34</v>
      </c>
      <c r="E108" s="18" t="s">
        <v>73</v>
      </c>
      <c r="F108" s="19">
        <v>0</v>
      </c>
      <c r="G108" s="19">
        <v>0</v>
      </c>
      <c r="H108" s="19">
        <v>1257.3800000000001</v>
      </c>
      <c r="I108" s="19">
        <v>0</v>
      </c>
      <c r="J108" s="19">
        <v>0</v>
      </c>
      <c r="K108" s="19">
        <v>1257.3800000000001</v>
      </c>
      <c r="L108" t="str">
        <f>VLOOKUP(E108,PFI!A:B,2,0)</f>
        <v>formation</v>
      </c>
    </row>
    <row r="109" spans="1:12">
      <c r="A109" s="18" t="s">
        <v>72</v>
      </c>
      <c r="B109" s="18" t="s">
        <v>11</v>
      </c>
      <c r="C109" s="18" t="s">
        <v>18</v>
      </c>
      <c r="D109" s="18" t="s">
        <v>15</v>
      </c>
      <c r="E109" s="18" t="s">
        <v>73</v>
      </c>
      <c r="F109" s="19">
        <v>0</v>
      </c>
      <c r="G109" s="19">
        <v>0</v>
      </c>
      <c r="H109" s="19">
        <v>23025.81</v>
      </c>
      <c r="I109" s="19">
        <v>0</v>
      </c>
      <c r="J109" s="19">
        <v>0</v>
      </c>
      <c r="K109" s="19">
        <v>16254.5</v>
      </c>
      <c r="L109" t="str">
        <f>VLOOKUP(E109,PFI!A:B,2,0)</f>
        <v>formation</v>
      </c>
    </row>
    <row r="110" spans="1:12">
      <c r="A110" s="18" t="s">
        <v>72</v>
      </c>
      <c r="B110" s="18" t="s">
        <v>11</v>
      </c>
      <c r="C110" s="18" t="s">
        <v>18</v>
      </c>
      <c r="D110" s="18" t="s">
        <v>22</v>
      </c>
      <c r="E110" s="18" t="s">
        <v>73</v>
      </c>
      <c r="F110" s="19">
        <v>0</v>
      </c>
      <c r="G110" s="19">
        <v>0</v>
      </c>
      <c r="H110" s="19">
        <v>154</v>
      </c>
      <c r="I110" s="19">
        <v>0</v>
      </c>
      <c r="J110" s="19">
        <v>0</v>
      </c>
      <c r="K110" s="19">
        <v>0</v>
      </c>
      <c r="L110" t="str">
        <f>VLOOKUP(E110,PFI!A:B,2,0)</f>
        <v>formation</v>
      </c>
    </row>
    <row r="111" spans="1:12">
      <c r="A111" s="18" t="s">
        <v>72</v>
      </c>
      <c r="B111" s="18" t="s">
        <v>11</v>
      </c>
      <c r="C111" s="18" t="s">
        <v>18</v>
      </c>
      <c r="D111" s="18" t="s">
        <v>16</v>
      </c>
      <c r="E111" s="18" t="s">
        <v>73</v>
      </c>
      <c r="F111" s="19">
        <v>194000</v>
      </c>
      <c r="G111" s="19">
        <v>194000</v>
      </c>
      <c r="H111" s="19">
        <v>735.83</v>
      </c>
      <c r="I111" s="19">
        <v>194000</v>
      </c>
      <c r="J111" s="19">
        <v>194000</v>
      </c>
      <c r="K111" s="19">
        <v>27336.44</v>
      </c>
      <c r="L111" t="str">
        <f>VLOOKUP(E111,PFI!A:B,2,0)</f>
        <v>formation</v>
      </c>
    </row>
    <row r="112" spans="1:12">
      <c r="A112" s="18" t="s">
        <v>72</v>
      </c>
      <c r="B112" s="18" t="s">
        <v>11</v>
      </c>
      <c r="C112" s="18" t="s">
        <v>18</v>
      </c>
      <c r="D112" s="18" t="s">
        <v>13</v>
      </c>
      <c r="E112" s="18" t="s">
        <v>73</v>
      </c>
      <c r="F112" s="19">
        <v>0</v>
      </c>
      <c r="G112" s="19">
        <v>0</v>
      </c>
      <c r="H112" s="19">
        <v>168954.65</v>
      </c>
      <c r="I112" s="19">
        <v>0</v>
      </c>
      <c r="J112" s="19">
        <v>0</v>
      </c>
      <c r="K112" s="19">
        <v>131489.04999999999</v>
      </c>
      <c r="L112" t="str">
        <f>VLOOKUP(E112,PFI!A:B,2,0)</f>
        <v>formation</v>
      </c>
    </row>
    <row r="113" spans="1:12">
      <c r="A113" s="18" t="s">
        <v>10</v>
      </c>
      <c r="B113" s="18" t="s">
        <v>11</v>
      </c>
      <c r="C113" s="18" t="s">
        <v>18</v>
      </c>
      <c r="D113" s="18" t="s">
        <v>46</v>
      </c>
      <c r="E113" s="18" t="s">
        <v>14</v>
      </c>
      <c r="F113" s="19">
        <v>0</v>
      </c>
      <c r="G113" s="19">
        <v>0</v>
      </c>
      <c r="H113" s="19">
        <v>18000</v>
      </c>
      <c r="I113" s="19">
        <v>0</v>
      </c>
      <c r="J113" s="19">
        <v>0</v>
      </c>
      <c r="K113" s="19">
        <v>18000</v>
      </c>
      <c r="L113" t="str">
        <f>VLOOKUP(E113,PFI!A:B,2,0)</f>
        <v>recherche</v>
      </c>
    </row>
    <row r="114" spans="1:12">
      <c r="A114" s="18" t="s">
        <v>10</v>
      </c>
      <c r="B114" s="18" t="s">
        <v>11</v>
      </c>
      <c r="C114" s="18" t="s">
        <v>18</v>
      </c>
      <c r="D114" s="18" t="s">
        <v>13</v>
      </c>
      <c r="E114" s="18" t="s">
        <v>14</v>
      </c>
      <c r="F114" s="19">
        <v>50000</v>
      </c>
      <c r="G114" s="19">
        <v>50000</v>
      </c>
      <c r="H114" s="19">
        <v>8370.4500000000007</v>
      </c>
      <c r="I114" s="19">
        <v>50000</v>
      </c>
      <c r="J114" s="19">
        <v>50000</v>
      </c>
      <c r="K114" s="19">
        <v>6673.33</v>
      </c>
      <c r="L114" t="str">
        <f>VLOOKUP(E114,PFI!A:B,2,0)</f>
        <v>recherche</v>
      </c>
    </row>
    <row r="115" spans="1:12">
      <c r="A115" s="18" t="s">
        <v>230</v>
      </c>
      <c r="B115" s="18" t="s">
        <v>11</v>
      </c>
      <c r="C115" s="18" t="s">
        <v>18</v>
      </c>
      <c r="D115" s="18" t="s">
        <v>46</v>
      </c>
      <c r="E115" s="18" t="s">
        <v>732</v>
      </c>
      <c r="F115" s="19">
        <v>0</v>
      </c>
      <c r="G115" s="19">
        <v>0</v>
      </c>
      <c r="H115" s="19">
        <v>4429.6000000000004</v>
      </c>
      <c r="I115" s="19">
        <v>0</v>
      </c>
      <c r="J115" s="19">
        <v>0</v>
      </c>
      <c r="K115" s="19">
        <v>1305</v>
      </c>
      <c r="L115" t="str">
        <f>VLOOKUP(E115,PFI!A:B,2,0)</f>
        <v>formation</v>
      </c>
    </row>
    <row r="116" spans="1:12">
      <c r="A116" s="18" t="s">
        <v>74</v>
      </c>
      <c r="B116" s="18" t="s">
        <v>11</v>
      </c>
      <c r="C116" s="18" t="s">
        <v>18</v>
      </c>
      <c r="D116" s="18" t="s">
        <v>46</v>
      </c>
      <c r="E116" s="18" t="s">
        <v>75</v>
      </c>
      <c r="F116" s="19">
        <v>0</v>
      </c>
      <c r="G116" s="19">
        <v>0</v>
      </c>
      <c r="H116" s="19">
        <v>20000</v>
      </c>
      <c r="I116" s="19">
        <v>0</v>
      </c>
      <c r="J116" s="19">
        <v>0</v>
      </c>
      <c r="K116" s="19">
        <v>4000</v>
      </c>
      <c r="L116" t="str">
        <f>VLOOKUP(E116,PFI!A:B,2,0)</f>
        <v>recherche</v>
      </c>
    </row>
    <row r="117" spans="1:12">
      <c r="A117" s="18" t="s">
        <v>74</v>
      </c>
      <c r="B117" s="18" t="s">
        <v>11</v>
      </c>
      <c r="C117" s="18" t="s">
        <v>18</v>
      </c>
      <c r="D117" s="18" t="s">
        <v>13</v>
      </c>
      <c r="E117" s="18" t="s">
        <v>75</v>
      </c>
      <c r="F117" s="19">
        <v>50000</v>
      </c>
      <c r="G117" s="19">
        <v>50000</v>
      </c>
      <c r="H117" s="19">
        <v>0</v>
      </c>
      <c r="I117" s="19">
        <v>50000</v>
      </c>
      <c r="J117" s="19">
        <v>50000</v>
      </c>
      <c r="K117" s="19">
        <v>0</v>
      </c>
      <c r="L117" t="str">
        <f>VLOOKUP(E117,PFI!A:B,2,0)</f>
        <v>recherche</v>
      </c>
    </row>
    <row r="118" spans="1:12">
      <c r="A118" s="18" t="s">
        <v>2203</v>
      </c>
      <c r="B118" s="18" t="s">
        <v>11</v>
      </c>
      <c r="C118" s="18" t="s">
        <v>18</v>
      </c>
      <c r="D118" s="18" t="s">
        <v>46</v>
      </c>
      <c r="E118" s="18" t="s">
        <v>2204</v>
      </c>
      <c r="F118" s="19">
        <v>0</v>
      </c>
      <c r="G118" s="19">
        <v>0</v>
      </c>
      <c r="H118" s="19">
        <v>-58.5</v>
      </c>
      <c r="I118" s="19">
        <v>0</v>
      </c>
      <c r="J118" s="19">
        <v>0</v>
      </c>
      <c r="K118" s="19">
        <v>0</v>
      </c>
      <c r="L118" t="s">
        <v>1958</v>
      </c>
    </row>
    <row r="119" spans="1:12">
      <c r="A119" s="18" t="s">
        <v>77</v>
      </c>
      <c r="B119" s="18" t="s">
        <v>11</v>
      </c>
      <c r="C119" s="18" t="s">
        <v>18</v>
      </c>
      <c r="D119" s="18" t="s">
        <v>57</v>
      </c>
      <c r="E119" s="18" t="s">
        <v>78</v>
      </c>
      <c r="F119" s="19">
        <v>164424.79999999999</v>
      </c>
      <c r="G119" s="19">
        <v>164424.79999999999</v>
      </c>
      <c r="H119" s="19">
        <v>501.43</v>
      </c>
      <c r="I119" s="19">
        <v>164424.79999999999</v>
      </c>
      <c r="J119" s="19">
        <v>164424.79999999999</v>
      </c>
      <c r="K119" s="19">
        <v>364.13</v>
      </c>
      <c r="L119" t="str">
        <f>VLOOKUP(E119,PFI!A:B,2,0)</f>
        <v>formation</v>
      </c>
    </row>
    <row r="120" spans="1:12">
      <c r="A120" s="18" t="s">
        <v>77</v>
      </c>
      <c r="B120" s="18" t="s">
        <v>11</v>
      </c>
      <c r="C120" s="18" t="s">
        <v>18</v>
      </c>
      <c r="D120" s="18" t="s">
        <v>46</v>
      </c>
      <c r="E120" s="18" t="s">
        <v>78</v>
      </c>
      <c r="F120" s="19">
        <v>-10658</v>
      </c>
      <c r="G120" s="19">
        <v>-10658</v>
      </c>
      <c r="H120" s="19">
        <v>59902.73</v>
      </c>
      <c r="I120" s="19">
        <v>-10658</v>
      </c>
      <c r="J120" s="19">
        <v>-10658</v>
      </c>
      <c r="K120" s="19">
        <v>86551.59</v>
      </c>
      <c r="L120" t="str">
        <f>VLOOKUP(E120,PFI!A:B,2,0)</f>
        <v>formation</v>
      </c>
    </row>
    <row r="121" spans="1:12">
      <c r="A121" s="18" t="s">
        <v>77</v>
      </c>
      <c r="B121" s="18" t="s">
        <v>11</v>
      </c>
      <c r="C121" s="18" t="s">
        <v>18</v>
      </c>
      <c r="D121" s="18" t="s">
        <v>13</v>
      </c>
      <c r="E121" s="18" t="s">
        <v>78</v>
      </c>
      <c r="F121" s="19">
        <v>0</v>
      </c>
      <c r="G121" s="19">
        <v>0</v>
      </c>
      <c r="H121" s="19">
        <v>655.72</v>
      </c>
      <c r="I121" s="19">
        <v>0</v>
      </c>
      <c r="J121" s="19">
        <v>0</v>
      </c>
      <c r="K121" s="19">
        <v>811.02</v>
      </c>
      <c r="L121" t="str">
        <f>VLOOKUP(E121,PFI!A:B,2,0)</f>
        <v>formation</v>
      </c>
    </row>
    <row r="122" spans="1:12">
      <c r="A122" s="18" t="s">
        <v>2205</v>
      </c>
      <c r="B122" s="18" t="s">
        <v>11</v>
      </c>
      <c r="C122" s="18" t="s">
        <v>18</v>
      </c>
      <c r="D122" s="18" t="s">
        <v>13</v>
      </c>
      <c r="E122" s="18" t="s">
        <v>1922</v>
      </c>
      <c r="F122" s="19">
        <v>0</v>
      </c>
      <c r="G122" s="19">
        <v>0</v>
      </c>
      <c r="H122" s="19">
        <v>188.96</v>
      </c>
      <c r="I122" s="19">
        <v>0</v>
      </c>
      <c r="J122" s="19">
        <v>0</v>
      </c>
      <c r="K122" s="19">
        <v>0</v>
      </c>
      <c r="L122" t="str">
        <f>VLOOKUP(E122,PFI!A:B,2,0)</f>
        <v>formation</v>
      </c>
    </row>
    <row r="123" spans="1:12">
      <c r="A123" s="18" t="s">
        <v>79</v>
      </c>
      <c r="B123" s="18" t="s">
        <v>11</v>
      </c>
      <c r="C123" s="18" t="s">
        <v>18</v>
      </c>
      <c r="D123" s="18" t="s">
        <v>16</v>
      </c>
      <c r="E123" s="18" t="s">
        <v>80</v>
      </c>
      <c r="F123" s="19">
        <v>3009385.67</v>
      </c>
      <c r="G123" s="19">
        <v>3009385.67</v>
      </c>
      <c r="H123" s="19">
        <v>2745637.72</v>
      </c>
      <c r="I123" s="19">
        <v>3009385.67</v>
      </c>
      <c r="J123" s="19">
        <v>3009385.67</v>
      </c>
      <c r="K123" s="19">
        <v>2737769.09</v>
      </c>
      <c r="L123" t="str">
        <f>VLOOKUP(E123,PFI!A:B,2,0)</f>
        <v>recherche</v>
      </c>
    </row>
    <row r="124" spans="1:12">
      <c r="A124" s="18" t="s">
        <v>2206</v>
      </c>
      <c r="B124" s="18" t="s">
        <v>11</v>
      </c>
      <c r="C124" s="18" t="s">
        <v>18</v>
      </c>
      <c r="D124" s="18" t="s">
        <v>15</v>
      </c>
      <c r="E124" s="18" t="s">
        <v>2097</v>
      </c>
      <c r="F124" s="19">
        <v>0</v>
      </c>
      <c r="G124" s="19">
        <v>0</v>
      </c>
      <c r="H124" s="19">
        <v>889.17</v>
      </c>
      <c r="I124" s="19">
        <v>0</v>
      </c>
      <c r="J124" s="19">
        <v>0</v>
      </c>
      <c r="K124" s="19">
        <v>850.97</v>
      </c>
      <c r="L124" t="str">
        <f>VLOOKUP(E124,PFI!A:B,2,0)</f>
        <v>recherche</v>
      </c>
    </row>
    <row r="125" spans="1:12">
      <c r="A125" s="18" t="s">
        <v>2206</v>
      </c>
      <c r="B125" s="18" t="s">
        <v>11</v>
      </c>
      <c r="C125" s="18" t="s">
        <v>18</v>
      </c>
      <c r="D125" s="18" t="s">
        <v>15</v>
      </c>
      <c r="E125" s="18" t="s">
        <v>2207</v>
      </c>
      <c r="F125" s="19">
        <v>0</v>
      </c>
      <c r="G125" s="19">
        <v>0</v>
      </c>
      <c r="H125" s="19">
        <v>912</v>
      </c>
      <c r="I125" s="19">
        <v>0</v>
      </c>
      <c r="J125" s="19">
        <v>0</v>
      </c>
      <c r="K125" s="19">
        <v>912</v>
      </c>
      <c r="L125" t="s">
        <v>1958</v>
      </c>
    </row>
    <row r="126" spans="1:12">
      <c r="A126" s="18" t="s">
        <v>2206</v>
      </c>
      <c r="B126" s="18" t="s">
        <v>11</v>
      </c>
      <c r="C126" s="18" t="s">
        <v>18</v>
      </c>
      <c r="D126" s="18" t="s">
        <v>16</v>
      </c>
      <c r="E126" s="18" t="s">
        <v>80</v>
      </c>
      <c r="F126" s="19">
        <v>441860</v>
      </c>
      <c r="G126" s="19">
        <v>441860</v>
      </c>
      <c r="H126" s="19">
        <v>88.2</v>
      </c>
      <c r="I126" s="19">
        <v>441860</v>
      </c>
      <c r="J126" s="19">
        <v>441860</v>
      </c>
      <c r="K126" s="19">
        <v>88.2</v>
      </c>
      <c r="L126" t="str">
        <f>VLOOKUP(E126,PFI!A:B,2,0)</f>
        <v>recherche</v>
      </c>
    </row>
    <row r="127" spans="1:12">
      <c r="A127" s="18" t="s">
        <v>2206</v>
      </c>
      <c r="B127" s="18" t="s">
        <v>11</v>
      </c>
      <c r="C127" s="18" t="s">
        <v>18</v>
      </c>
      <c r="D127" s="18" t="s">
        <v>16</v>
      </c>
      <c r="E127" s="18" t="s">
        <v>2091</v>
      </c>
      <c r="F127" s="19">
        <v>10745</v>
      </c>
      <c r="G127" s="19">
        <v>10745</v>
      </c>
      <c r="H127" s="19">
        <v>4308.17</v>
      </c>
      <c r="I127" s="19">
        <v>0</v>
      </c>
      <c r="J127" s="19">
        <v>0</v>
      </c>
      <c r="K127" s="19">
        <v>3764.08</v>
      </c>
      <c r="L127" t="str">
        <f>VLOOKUP(E127,PFI!A:B,2,0)</f>
        <v>recherche</v>
      </c>
    </row>
    <row r="128" spans="1:12">
      <c r="A128" s="18" t="s">
        <v>2206</v>
      </c>
      <c r="B128" s="18" t="s">
        <v>11</v>
      </c>
      <c r="C128" s="18" t="s">
        <v>18</v>
      </c>
      <c r="D128" s="18" t="s">
        <v>16</v>
      </c>
      <c r="E128" s="18" t="s">
        <v>2092</v>
      </c>
      <c r="F128" s="19">
        <v>13372.27</v>
      </c>
      <c r="G128" s="19">
        <v>13372.27</v>
      </c>
      <c r="H128" s="19">
        <v>7822.89</v>
      </c>
      <c r="I128" s="19">
        <v>0</v>
      </c>
      <c r="J128" s="19">
        <v>0</v>
      </c>
      <c r="K128" s="19">
        <v>11070.24</v>
      </c>
      <c r="L128" t="str">
        <f>VLOOKUP(E128,PFI!A:B,2,0)</f>
        <v>recherche</v>
      </c>
    </row>
    <row r="129" spans="1:12">
      <c r="A129" s="18" t="s">
        <v>2206</v>
      </c>
      <c r="B129" s="18" t="s">
        <v>11</v>
      </c>
      <c r="C129" s="18" t="s">
        <v>18</v>
      </c>
      <c r="D129" s="18" t="s">
        <v>16</v>
      </c>
      <c r="E129" s="18" t="s">
        <v>2088</v>
      </c>
      <c r="F129" s="19">
        <v>9143</v>
      </c>
      <c r="G129" s="19">
        <v>9143</v>
      </c>
      <c r="H129" s="19">
        <v>10615.6</v>
      </c>
      <c r="I129" s="19">
        <v>0</v>
      </c>
      <c r="J129" s="19">
        <v>0</v>
      </c>
      <c r="K129" s="19">
        <v>11025.11</v>
      </c>
      <c r="L129" t="str">
        <f>VLOOKUP(E129,PFI!A:B,2,0)</f>
        <v>recherche</v>
      </c>
    </row>
    <row r="130" spans="1:12">
      <c r="A130" s="18" t="s">
        <v>2206</v>
      </c>
      <c r="B130" s="18" t="s">
        <v>11</v>
      </c>
      <c r="C130" s="18" t="s">
        <v>18</v>
      </c>
      <c r="D130" s="18" t="s">
        <v>16</v>
      </c>
      <c r="E130" s="18" t="s">
        <v>2090</v>
      </c>
      <c r="F130" s="19">
        <v>8392</v>
      </c>
      <c r="G130" s="19">
        <v>8392</v>
      </c>
      <c r="H130" s="19">
        <v>17010.86</v>
      </c>
      <c r="I130" s="19">
        <v>0</v>
      </c>
      <c r="J130" s="19">
        <v>0</v>
      </c>
      <c r="K130" s="19">
        <v>13123.47</v>
      </c>
      <c r="L130" t="str">
        <f>VLOOKUP(E130,PFI!A:B,2,0)</f>
        <v>recherche</v>
      </c>
    </row>
    <row r="131" spans="1:12">
      <c r="A131" s="18" t="s">
        <v>2206</v>
      </c>
      <c r="B131" s="18" t="s">
        <v>11</v>
      </c>
      <c r="C131" s="18" t="s">
        <v>18</v>
      </c>
      <c r="D131" s="18" t="s">
        <v>16</v>
      </c>
      <c r="E131" s="18" t="s">
        <v>2097</v>
      </c>
      <c r="F131" s="19">
        <v>12025</v>
      </c>
      <c r="G131" s="19">
        <v>12025</v>
      </c>
      <c r="H131" s="19">
        <v>9349.34</v>
      </c>
      <c r="I131" s="19">
        <v>0</v>
      </c>
      <c r="J131" s="19">
        <v>0</v>
      </c>
      <c r="K131" s="19">
        <v>7302.91</v>
      </c>
      <c r="L131" t="str">
        <f>VLOOKUP(E131,PFI!A:B,2,0)</f>
        <v>recherche</v>
      </c>
    </row>
    <row r="132" spans="1:12">
      <c r="A132" s="18" t="s">
        <v>2206</v>
      </c>
      <c r="B132" s="18" t="s">
        <v>11</v>
      </c>
      <c r="C132" s="18" t="s">
        <v>18</v>
      </c>
      <c r="D132" s="18" t="s">
        <v>16</v>
      </c>
      <c r="E132" s="18" t="s">
        <v>2095</v>
      </c>
      <c r="F132" s="19">
        <v>13500</v>
      </c>
      <c r="G132" s="19">
        <v>13500</v>
      </c>
      <c r="H132" s="19">
        <v>5533.78</v>
      </c>
      <c r="I132" s="19">
        <v>0</v>
      </c>
      <c r="J132" s="19">
        <v>0</v>
      </c>
      <c r="K132" s="19">
        <v>4392.78</v>
      </c>
      <c r="L132" t="str">
        <f>VLOOKUP(E132,PFI!A:B,2,0)</f>
        <v>recherche</v>
      </c>
    </row>
    <row r="133" spans="1:12">
      <c r="A133" s="18" t="s">
        <v>2206</v>
      </c>
      <c r="B133" s="18" t="s">
        <v>11</v>
      </c>
      <c r="C133" s="18" t="s">
        <v>18</v>
      </c>
      <c r="D133" s="18" t="s">
        <v>16</v>
      </c>
      <c r="E133" s="18" t="s">
        <v>2096</v>
      </c>
      <c r="F133" s="19">
        <v>11522</v>
      </c>
      <c r="G133" s="19">
        <v>11522</v>
      </c>
      <c r="H133" s="19">
        <v>0</v>
      </c>
      <c r="I133" s="19">
        <v>0</v>
      </c>
      <c r="J133" s="19">
        <v>0</v>
      </c>
      <c r="K133" s="19">
        <v>0</v>
      </c>
      <c r="L133" t="str">
        <f>VLOOKUP(E133,PFI!A:B,2,0)</f>
        <v>recherche</v>
      </c>
    </row>
    <row r="134" spans="1:12">
      <c r="A134" s="18" t="s">
        <v>2206</v>
      </c>
      <c r="B134" s="18" t="s">
        <v>11</v>
      </c>
      <c r="C134" s="18" t="s">
        <v>18</v>
      </c>
      <c r="D134" s="18" t="s">
        <v>16</v>
      </c>
      <c r="E134" s="18" t="s">
        <v>2087</v>
      </c>
      <c r="F134" s="19">
        <v>6322</v>
      </c>
      <c r="G134" s="19">
        <v>6322</v>
      </c>
      <c r="H134" s="19">
        <v>5408.41</v>
      </c>
      <c r="I134" s="19">
        <v>0</v>
      </c>
      <c r="J134" s="19">
        <v>0</v>
      </c>
      <c r="K134" s="19">
        <v>2566.9899999999998</v>
      </c>
      <c r="L134" t="str">
        <f>VLOOKUP(E134,PFI!A:B,2,0)</f>
        <v>recherche</v>
      </c>
    </row>
    <row r="135" spans="1:12">
      <c r="A135" s="18" t="s">
        <v>2206</v>
      </c>
      <c r="B135" s="18" t="s">
        <v>11</v>
      </c>
      <c r="C135" s="18" t="s">
        <v>18</v>
      </c>
      <c r="D135" s="18" t="s">
        <v>16</v>
      </c>
      <c r="E135" s="18" t="s">
        <v>2098</v>
      </c>
      <c r="F135" s="19">
        <v>11390</v>
      </c>
      <c r="G135" s="19">
        <v>11390</v>
      </c>
      <c r="H135" s="19">
        <v>8164.84</v>
      </c>
      <c r="I135" s="19">
        <v>0</v>
      </c>
      <c r="J135" s="19">
        <v>0</v>
      </c>
      <c r="K135" s="19">
        <v>8025.84</v>
      </c>
      <c r="L135" t="str">
        <f>VLOOKUP(E135,PFI!A:B,2,0)</f>
        <v>recherche</v>
      </c>
    </row>
    <row r="136" spans="1:12">
      <c r="A136" s="18" t="s">
        <v>2206</v>
      </c>
      <c r="B136" s="18" t="s">
        <v>11</v>
      </c>
      <c r="C136" s="18" t="s">
        <v>18</v>
      </c>
      <c r="D136" s="18" t="s">
        <v>16</v>
      </c>
      <c r="E136" s="18" t="s">
        <v>2094</v>
      </c>
      <c r="F136" s="19">
        <v>16450</v>
      </c>
      <c r="G136" s="19">
        <v>16450</v>
      </c>
      <c r="H136" s="19">
        <v>2854.3</v>
      </c>
      <c r="I136" s="19">
        <v>0</v>
      </c>
      <c r="J136" s="19">
        <v>0</v>
      </c>
      <c r="K136" s="19">
        <v>3929.26</v>
      </c>
      <c r="L136" t="str">
        <f>VLOOKUP(E136,PFI!A:B,2,0)</f>
        <v>recherche</v>
      </c>
    </row>
    <row r="137" spans="1:12">
      <c r="A137" s="18" t="s">
        <v>2206</v>
      </c>
      <c r="B137" s="18" t="s">
        <v>11</v>
      </c>
      <c r="C137" s="18" t="s">
        <v>18</v>
      </c>
      <c r="D137" s="18" t="s">
        <v>16</v>
      </c>
      <c r="E137" s="18" t="s">
        <v>2089</v>
      </c>
      <c r="F137" s="19">
        <v>4000</v>
      </c>
      <c r="G137" s="19">
        <v>4000</v>
      </c>
      <c r="H137" s="19">
        <v>6861.87</v>
      </c>
      <c r="I137" s="19">
        <v>0</v>
      </c>
      <c r="J137" s="19">
        <v>0</v>
      </c>
      <c r="K137" s="19">
        <v>7485.39</v>
      </c>
      <c r="L137" t="str">
        <f>VLOOKUP(E137,PFI!A:B,2,0)</f>
        <v>recherche</v>
      </c>
    </row>
    <row r="138" spans="1:12">
      <c r="A138" s="18" t="s">
        <v>2206</v>
      </c>
      <c r="B138" s="18" t="s">
        <v>11</v>
      </c>
      <c r="C138" s="18" t="s">
        <v>18</v>
      </c>
      <c r="D138" s="18" t="s">
        <v>16</v>
      </c>
      <c r="E138" s="18" t="s">
        <v>2093</v>
      </c>
      <c r="F138" s="19">
        <v>14500</v>
      </c>
      <c r="G138" s="19">
        <v>14500</v>
      </c>
      <c r="H138" s="19">
        <v>5346.07</v>
      </c>
      <c r="I138" s="19">
        <v>0</v>
      </c>
      <c r="J138" s="19">
        <v>0</v>
      </c>
      <c r="K138" s="19">
        <v>8029.72</v>
      </c>
      <c r="L138" t="str">
        <f>VLOOKUP(E138,PFI!A:B,2,0)</f>
        <v>recherche</v>
      </c>
    </row>
    <row r="139" spans="1:12">
      <c r="A139" s="18" t="s">
        <v>2206</v>
      </c>
      <c r="B139" s="18" t="s">
        <v>11</v>
      </c>
      <c r="C139" s="18" t="s">
        <v>18</v>
      </c>
      <c r="D139" s="18" t="s">
        <v>16</v>
      </c>
      <c r="E139" s="18" t="s">
        <v>2207</v>
      </c>
      <c r="F139" s="19">
        <v>0</v>
      </c>
      <c r="G139" s="19">
        <v>0</v>
      </c>
      <c r="H139" s="19">
        <v>6467.99</v>
      </c>
      <c r="I139" s="19">
        <v>0</v>
      </c>
      <c r="J139" s="19">
        <v>0</v>
      </c>
      <c r="K139" s="19">
        <v>6467.89</v>
      </c>
      <c r="L139" t="s">
        <v>1958</v>
      </c>
    </row>
    <row r="140" spans="1:12">
      <c r="A140" s="18" t="s">
        <v>2206</v>
      </c>
      <c r="B140" s="18" t="s">
        <v>11</v>
      </c>
      <c r="C140" s="18" t="s">
        <v>18</v>
      </c>
      <c r="D140" s="18" t="s">
        <v>16</v>
      </c>
      <c r="E140" s="18" t="s">
        <v>2208</v>
      </c>
      <c r="F140" s="19">
        <v>8876</v>
      </c>
      <c r="G140" s="19">
        <v>8876</v>
      </c>
      <c r="H140" s="19">
        <v>9914.06</v>
      </c>
      <c r="I140" s="19">
        <v>0</v>
      </c>
      <c r="J140" s="19">
        <v>0</v>
      </c>
      <c r="K140" s="19">
        <v>7793.33</v>
      </c>
      <c r="L140" t="s">
        <v>1958</v>
      </c>
    </row>
    <row r="141" spans="1:12">
      <c r="A141" s="18" t="s">
        <v>2209</v>
      </c>
      <c r="B141" s="18" t="s">
        <v>11</v>
      </c>
      <c r="C141" s="18" t="s">
        <v>18</v>
      </c>
      <c r="D141" s="18" t="s">
        <v>16</v>
      </c>
      <c r="E141" s="18" t="s">
        <v>2099</v>
      </c>
      <c r="F141" s="19">
        <v>3153</v>
      </c>
      <c r="G141" s="19">
        <v>3153</v>
      </c>
      <c r="H141" s="19">
        <v>1602.86</v>
      </c>
      <c r="I141" s="19">
        <v>0</v>
      </c>
      <c r="J141" s="19">
        <v>0</v>
      </c>
      <c r="K141" s="19">
        <v>1395.65</v>
      </c>
      <c r="L141" t="str">
        <f>VLOOKUP(E141,PFI!A:B,2,0)</f>
        <v>recherche</v>
      </c>
    </row>
    <row r="142" spans="1:12">
      <c r="A142" s="18" t="s">
        <v>2210</v>
      </c>
      <c r="B142" s="18" t="s">
        <v>11</v>
      </c>
      <c r="C142" s="18" t="s">
        <v>18</v>
      </c>
      <c r="D142" s="18" t="s">
        <v>22</v>
      </c>
      <c r="E142" s="18" t="s">
        <v>2211</v>
      </c>
      <c r="F142" s="19">
        <v>0</v>
      </c>
      <c r="G142" s="19">
        <v>0</v>
      </c>
      <c r="H142" s="19">
        <v>0</v>
      </c>
      <c r="I142" s="19">
        <v>0</v>
      </c>
      <c r="J142" s="19">
        <v>0</v>
      </c>
      <c r="K142" s="19">
        <v>1179.3800000000001</v>
      </c>
      <c r="L142" t="s">
        <v>1958</v>
      </c>
    </row>
    <row r="143" spans="1:12">
      <c r="A143" s="18" t="s">
        <v>2210</v>
      </c>
      <c r="B143" s="18" t="s">
        <v>11</v>
      </c>
      <c r="C143" s="18" t="s">
        <v>18</v>
      </c>
      <c r="D143" s="18" t="s">
        <v>16</v>
      </c>
      <c r="E143" s="18" t="s">
        <v>2212</v>
      </c>
      <c r="F143" s="19">
        <v>15186</v>
      </c>
      <c r="G143" s="19">
        <v>15186</v>
      </c>
      <c r="H143" s="19">
        <v>11723.8</v>
      </c>
      <c r="I143" s="19">
        <v>0</v>
      </c>
      <c r="J143" s="19">
        <v>0</v>
      </c>
      <c r="K143" s="19">
        <v>9479.52</v>
      </c>
      <c r="L143" t="s">
        <v>1958</v>
      </c>
    </row>
    <row r="144" spans="1:12">
      <c r="A144" s="18" t="s">
        <v>2210</v>
      </c>
      <c r="B144" s="18" t="s">
        <v>11</v>
      </c>
      <c r="C144" s="18" t="s">
        <v>18</v>
      </c>
      <c r="D144" s="18" t="s">
        <v>16</v>
      </c>
      <c r="E144" s="18" t="s">
        <v>2211</v>
      </c>
      <c r="F144" s="19">
        <v>6700</v>
      </c>
      <c r="G144" s="19">
        <v>6700</v>
      </c>
      <c r="H144" s="19">
        <v>0</v>
      </c>
      <c r="I144" s="19">
        <v>0</v>
      </c>
      <c r="J144" s="19">
        <v>0</v>
      </c>
      <c r="K144" s="19">
        <v>2694.75</v>
      </c>
      <c r="L144" t="s">
        <v>1958</v>
      </c>
    </row>
    <row r="145" spans="1:12">
      <c r="A145" s="18" t="s">
        <v>81</v>
      </c>
      <c r="B145" s="18" t="s">
        <v>11</v>
      </c>
      <c r="C145" s="18" t="s">
        <v>18</v>
      </c>
      <c r="D145" s="18" t="s">
        <v>46</v>
      </c>
      <c r="E145" s="18" t="s">
        <v>82</v>
      </c>
      <c r="F145" s="19">
        <v>0</v>
      </c>
      <c r="G145" s="19">
        <v>0</v>
      </c>
      <c r="H145" s="19">
        <v>8585.73</v>
      </c>
      <c r="I145" s="19">
        <v>0</v>
      </c>
      <c r="J145" s="19">
        <v>0</v>
      </c>
      <c r="K145" s="19">
        <v>7693.34</v>
      </c>
      <c r="L145" t="str">
        <f>VLOOKUP(E145,PFI!A:B,2,0)</f>
        <v>formation</v>
      </c>
    </row>
    <row r="146" spans="1:12">
      <c r="A146" s="18" t="s">
        <v>81</v>
      </c>
      <c r="B146" s="18" t="s">
        <v>11</v>
      </c>
      <c r="C146" s="18" t="s">
        <v>18</v>
      </c>
      <c r="D146" s="18" t="s">
        <v>16</v>
      </c>
      <c r="E146" s="18" t="s">
        <v>82</v>
      </c>
      <c r="F146" s="19">
        <v>302323.58</v>
      </c>
      <c r="G146" s="19">
        <v>302323.58</v>
      </c>
      <c r="H146" s="19">
        <v>1947.93</v>
      </c>
      <c r="I146" s="19">
        <v>302323.58</v>
      </c>
      <c r="J146" s="19">
        <v>302323.58</v>
      </c>
      <c r="K146" s="19">
        <v>1947.93</v>
      </c>
      <c r="L146" t="str">
        <f>VLOOKUP(E146,PFI!A:B,2,0)</f>
        <v>formation</v>
      </c>
    </row>
    <row r="147" spans="1:12">
      <c r="A147" s="18" t="s">
        <v>2213</v>
      </c>
      <c r="B147" s="18" t="s">
        <v>11</v>
      </c>
      <c r="C147" s="18" t="s">
        <v>18</v>
      </c>
      <c r="D147" s="18" t="s">
        <v>16</v>
      </c>
      <c r="E147" s="18" t="s">
        <v>80</v>
      </c>
      <c r="F147" s="19">
        <v>482719.11</v>
      </c>
      <c r="G147" s="19">
        <v>482719.11</v>
      </c>
      <c r="H147" s="19">
        <v>47006.239999999998</v>
      </c>
      <c r="I147" s="19">
        <v>482719.11</v>
      </c>
      <c r="J147" s="19">
        <v>482719.11</v>
      </c>
      <c r="K147" s="19">
        <v>64879.62</v>
      </c>
      <c r="L147" t="str">
        <f>VLOOKUP(E147,PFI!A:B,2,0)</f>
        <v>recherche</v>
      </c>
    </row>
    <row r="148" spans="1:12">
      <c r="A148" s="18" t="s">
        <v>2213</v>
      </c>
      <c r="B148" s="18" t="s">
        <v>11</v>
      </c>
      <c r="C148" s="18" t="s">
        <v>18</v>
      </c>
      <c r="D148" s="18" t="s">
        <v>16</v>
      </c>
      <c r="E148" s="18" t="s">
        <v>2214</v>
      </c>
      <c r="F148" s="19">
        <v>0</v>
      </c>
      <c r="G148" s="19">
        <v>0</v>
      </c>
      <c r="H148" s="19">
        <v>8504.6200000000008</v>
      </c>
      <c r="I148" s="19">
        <v>0</v>
      </c>
      <c r="J148" s="19">
        <v>0</v>
      </c>
      <c r="K148" s="19">
        <v>6040.51</v>
      </c>
      <c r="L148" t="s">
        <v>1958</v>
      </c>
    </row>
    <row r="149" spans="1:12">
      <c r="A149" s="18" t="s">
        <v>2213</v>
      </c>
      <c r="B149" s="18" t="s">
        <v>11</v>
      </c>
      <c r="C149" s="18" t="s">
        <v>18</v>
      </c>
      <c r="D149" s="18" t="s">
        <v>13</v>
      </c>
      <c r="E149" s="18" t="s">
        <v>80</v>
      </c>
      <c r="F149" s="19">
        <v>0</v>
      </c>
      <c r="G149" s="19">
        <v>0</v>
      </c>
      <c r="H149" s="19">
        <v>87250.92</v>
      </c>
      <c r="I149" s="19">
        <v>0</v>
      </c>
      <c r="J149" s="19">
        <v>0</v>
      </c>
      <c r="K149" s="19">
        <v>50690.05</v>
      </c>
      <c r="L149" t="str">
        <f>VLOOKUP(E149,PFI!A:B,2,0)</f>
        <v>recherche</v>
      </c>
    </row>
    <row r="150" spans="1:12">
      <c r="A150" s="18" t="s">
        <v>2213</v>
      </c>
      <c r="B150" s="18" t="s">
        <v>11</v>
      </c>
      <c r="C150" s="18" t="s">
        <v>18</v>
      </c>
      <c r="D150" s="18" t="s">
        <v>13</v>
      </c>
      <c r="E150" s="18" t="s">
        <v>2214</v>
      </c>
      <c r="F150" s="19">
        <v>0</v>
      </c>
      <c r="G150" s="19">
        <v>0</v>
      </c>
      <c r="H150" s="19">
        <v>0.3</v>
      </c>
      <c r="I150" s="19">
        <v>0</v>
      </c>
      <c r="J150" s="19">
        <v>0</v>
      </c>
      <c r="K150" s="19">
        <v>0.2</v>
      </c>
      <c r="L150" t="s">
        <v>1958</v>
      </c>
    </row>
    <row r="151" spans="1:12">
      <c r="A151" s="18" t="s">
        <v>83</v>
      </c>
      <c r="B151" s="18" t="s">
        <v>11</v>
      </c>
      <c r="C151" s="18" t="s">
        <v>18</v>
      </c>
      <c r="D151" s="18" t="s">
        <v>16</v>
      </c>
      <c r="E151" s="18" t="s">
        <v>84</v>
      </c>
      <c r="F151" s="19">
        <v>34500</v>
      </c>
      <c r="G151" s="19">
        <v>34500</v>
      </c>
      <c r="H151" s="19">
        <v>0</v>
      </c>
      <c r="I151" s="19">
        <v>34500</v>
      </c>
      <c r="J151" s="19">
        <v>34500</v>
      </c>
      <c r="K151" s="19">
        <v>0</v>
      </c>
      <c r="L151" t="str">
        <f>VLOOKUP(E151,PFI!A:B,2,0)</f>
        <v>recherche</v>
      </c>
    </row>
    <row r="152" spans="1:12">
      <c r="A152" s="18" t="s">
        <v>83</v>
      </c>
      <c r="B152" s="18" t="s">
        <v>11</v>
      </c>
      <c r="C152" s="18" t="s">
        <v>18</v>
      </c>
      <c r="D152" s="18" t="s">
        <v>13</v>
      </c>
      <c r="E152" s="18" t="s">
        <v>272</v>
      </c>
      <c r="F152" s="19">
        <v>60000</v>
      </c>
      <c r="G152" s="19">
        <v>60000</v>
      </c>
      <c r="H152" s="19">
        <v>270.5</v>
      </c>
      <c r="I152" s="19">
        <v>60000</v>
      </c>
      <c r="J152" s="19">
        <v>60000</v>
      </c>
      <c r="K152" s="19">
        <v>270.5</v>
      </c>
      <c r="L152" t="str">
        <f>VLOOKUP(E152,PFI!A:B,2,0)</f>
        <v>recherche</v>
      </c>
    </row>
    <row r="153" spans="1:12">
      <c r="A153" s="18" t="s">
        <v>83</v>
      </c>
      <c r="B153" s="18" t="s">
        <v>11</v>
      </c>
      <c r="C153" s="18" t="s">
        <v>18</v>
      </c>
      <c r="D153" s="18" t="s">
        <v>13</v>
      </c>
      <c r="E153" s="18" t="s">
        <v>84</v>
      </c>
      <c r="F153" s="19">
        <v>0</v>
      </c>
      <c r="G153" s="19">
        <v>0</v>
      </c>
      <c r="H153" s="19">
        <v>1863.68</v>
      </c>
      <c r="I153" s="19">
        <v>0</v>
      </c>
      <c r="J153" s="19">
        <v>0</v>
      </c>
      <c r="K153" s="19">
        <v>46825.39</v>
      </c>
      <c r="L153" t="str">
        <f>VLOOKUP(E153,PFI!A:B,2,0)</f>
        <v>recherche</v>
      </c>
    </row>
    <row r="154" spans="1:12">
      <c r="A154" s="18" t="s">
        <v>312</v>
      </c>
      <c r="B154" s="18" t="s">
        <v>11</v>
      </c>
      <c r="C154" s="18" t="s">
        <v>18</v>
      </c>
      <c r="D154" s="18" t="s">
        <v>16</v>
      </c>
      <c r="E154" s="18" t="s">
        <v>86</v>
      </c>
      <c r="F154" s="19">
        <v>-50000</v>
      </c>
      <c r="G154" s="19">
        <v>-50000</v>
      </c>
      <c r="H154" s="19">
        <v>0</v>
      </c>
      <c r="I154" s="19">
        <v>-50000</v>
      </c>
      <c r="J154" s="19">
        <v>-50000</v>
      </c>
      <c r="K154" s="19">
        <v>0</v>
      </c>
      <c r="L154" t="str">
        <f>VLOOKUP(E154,PFI!A:B,2,0)</f>
        <v>recherche</v>
      </c>
    </row>
    <row r="155" spans="1:12">
      <c r="A155" s="18" t="s">
        <v>312</v>
      </c>
      <c r="B155" s="18" t="s">
        <v>11</v>
      </c>
      <c r="C155" s="18" t="s">
        <v>18</v>
      </c>
      <c r="D155" s="18" t="s">
        <v>13</v>
      </c>
      <c r="E155" s="18" t="s">
        <v>86</v>
      </c>
      <c r="F155" s="19">
        <v>50000</v>
      </c>
      <c r="G155" s="19">
        <v>50000</v>
      </c>
      <c r="H155" s="19">
        <v>0</v>
      </c>
      <c r="I155" s="19">
        <v>50000</v>
      </c>
      <c r="J155" s="19">
        <v>50000</v>
      </c>
      <c r="K155" s="19">
        <v>0</v>
      </c>
      <c r="L155" t="str">
        <f>VLOOKUP(E155,PFI!A:B,2,0)</f>
        <v>recherche</v>
      </c>
    </row>
    <row r="156" spans="1:12">
      <c r="A156" s="18" t="s">
        <v>85</v>
      </c>
      <c r="B156" s="18" t="s">
        <v>11</v>
      </c>
      <c r="C156" s="18" t="s">
        <v>18</v>
      </c>
      <c r="D156" s="18" t="s">
        <v>16</v>
      </c>
      <c r="E156" s="18" t="s">
        <v>86</v>
      </c>
      <c r="F156" s="19">
        <v>50000</v>
      </c>
      <c r="G156" s="19">
        <v>50000</v>
      </c>
      <c r="H156" s="19">
        <v>0</v>
      </c>
      <c r="I156" s="19">
        <v>50000</v>
      </c>
      <c r="J156" s="19">
        <v>50000</v>
      </c>
      <c r="K156" s="19">
        <v>0</v>
      </c>
      <c r="L156" t="str">
        <f>VLOOKUP(E156,PFI!A:B,2,0)</f>
        <v>recherche</v>
      </c>
    </row>
    <row r="157" spans="1:12">
      <c r="A157" s="18" t="s">
        <v>85</v>
      </c>
      <c r="B157" s="18" t="s">
        <v>11</v>
      </c>
      <c r="C157" s="18" t="s">
        <v>18</v>
      </c>
      <c r="D157" s="18" t="s">
        <v>13</v>
      </c>
      <c r="E157" s="18" t="s">
        <v>86</v>
      </c>
      <c r="F157" s="19">
        <v>0</v>
      </c>
      <c r="G157" s="19">
        <v>0</v>
      </c>
      <c r="H157" s="19">
        <v>31716.16</v>
      </c>
      <c r="I157" s="19">
        <v>0</v>
      </c>
      <c r="J157" s="19">
        <v>0</v>
      </c>
      <c r="K157" s="19">
        <v>33826.46</v>
      </c>
      <c r="L157" t="str">
        <f>VLOOKUP(E157,PFI!A:B,2,0)</f>
        <v>recherche</v>
      </c>
    </row>
    <row r="158" spans="1:12">
      <c r="A158" s="18" t="s">
        <v>90</v>
      </c>
      <c r="B158" s="18" t="s">
        <v>11</v>
      </c>
      <c r="C158" s="18" t="s">
        <v>18</v>
      </c>
      <c r="D158" s="18" t="s">
        <v>13</v>
      </c>
      <c r="E158" s="18" t="s">
        <v>91</v>
      </c>
      <c r="F158" s="19">
        <v>17090</v>
      </c>
      <c r="G158" s="19">
        <v>17090</v>
      </c>
      <c r="H158" s="19">
        <v>0</v>
      </c>
      <c r="I158" s="19">
        <v>17090</v>
      </c>
      <c r="J158" s="19">
        <v>17090</v>
      </c>
      <c r="K158" s="19">
        <v>0</v>
      </c>
      <c r="L158" t="str">
        <f>VLOOKUP(E158,PFI!A:B,2,0)</f>
        <v>recherche</v>
      </c>
    </row>
    <row r="159" spans="1:12">
      <c r="A159" s="18" t="s">
        <v>90</v>
      </c>
      <c r="B159" s="18" t="s">
        <v>11</v>
      </c>
      <c r="C159" s="18" t="s">
        <v>18</v>
      </c>
      <c r="D159" s="18" t="s">
        <v>888</v>
      </c>
      <c r="E159" s="18" t="s">
        <v>91</v>
      </c>
      <c r="F159" s="19">
        <v>0</v>
      </c>
      <c r="G159" s="19">
        <v>0</v>
      </c>
      <c r="H159" s="19">
        <v>1303.5</v>
      </c>
      <c r="I159" s="19">
        <v>0</v>
      </c>
      <c r="J159" s="19">
        <v>0</v>
      </c>
      <c r="K159" s="19">
        <v>0</v>
      </c>
      <c r="L159" t="str">
        <f>VLOOKUP(E159,PFI!A:B,2,0)</f>
        <v>recherche</v>
      </c>
    </row>
    <row r="160" spans="1:12">
      <c r="A160" s="18" t="s">
        <v>92</v>
      </c>
      <c r="B160" s="18" t="s">
        <v>11</v>
      </c>
      <c r="C160" s="18" t="s">
        <v>18</v>
      </c>
      <c r="D160" s="18" t="s">
        <v>13</v>
      </c>
      <c r="E160" s="18" t="s">
        <v>93</v>
      </c>
      <c r="F160" s="19">
        <v>60000</v>
      </c>
      <c r="G160" s="19">
        <v>60000</v>
      </c>
      <c r="H160" s="19">
        <v>58000</v>
      </c>
      <c r="I160" s="19">
        <v>60000</v>
      </c>
      <c r="J160" s="19">
        <v>60000</v>
      </c>
      <c r="K160" s="19">
        <v>37000</v>
      </c>
      <c r="L160" t="str">
        <f>VLOOKUP(E160,PFI!A:B,2,0)</f>
        <v>recherche</v>
      </c>
    </row>
    <row r="161" spans="1:12">
      <c r="A161" s="18" t="s">
        <v>2215</v>
      </c>
      <c r="B161" s="18" t="s">
        <v>11</v>
      </c>
      <c r="C161" s="18" t="s">
        <v>18</v>
      </c>
      <c r="D161" s="18" t="s">
        <v>94</v>
      </c>
      <c r="E161" s="18" t="s">
        <v>95</v>
      </c>
      <c r="F161" s="19">
        <v>160000</v>
      </c>
      <c r="G161" s="19">
        <v>160000</v>
      </c>
      <c r="H161" s="19">
        <v>0</v>
      </c>
      <c r="I161" s="19">
        <v>0</v>
      </c>
      <c r="J161" s="19">
        <v>0</v>
      </c>
      <c r="K161" s="19">
        <v>0</v>
      </c>
      <c r="L161" t="str">
        <f>VLOOKUP(E161,PFI!A:B,2,0)</f>
        <v>formation</v>
      </c>
    </row>
    <row r="162" spans="1:12">
      <c r="A162" s="18" t="s">
        <v>96</v>
      </c>
      <c r="B162" s="18" t="s">
        <v>11</v>
      </c>
      <c r="C162" s="18" t="s">
        <v>18</v>
      </c>
      <c r="D162" s="18" t="s">
        <v>59</v>
      </c>
      <c r="E162" s="18" t="s">
        <v>97</v>
      </c>
      <c r="F162" s="19">
        <v>0</v>
      </c>
      <c r="G162" s="19">
        <v>0</v>
      </c>
      <c r="H162" s="19">
        <v>172925.05</v>
      </c>
      <c r="I162" s="19">
        <v>0</v>
      </c>
      <c r="J162" s="19">
        <v>0</v>
      </c>
      <c r="K162" s="19">
        <v>146127.70000000001</v>
      </c>
      <c r="L162" t="str">
        <f>VLOOKUP(E162,PFI!A:B,2,0)</f>
        <v>recherche</v>
      </c>
    </row>
    <row r="163" spans="1:12">
      <c r="A163" s="18" t="s">
        <v>96</v>
      </c>
      <c r="B163" s="18" t="s">
        <v>11</v>
      </c>
      <c r="C163" s="18" t="s">
        <v>18</v>
      </c>
      <c r="D163" s="18" t="s">
        <v>13</v>
      </c>
      <c r="E163" s="18" t="s">
        <v>97</v>
      </c>
      <c r="F163" s="19">
        <v>396095.87</v>
      </c>
      <c r="G163" s="19">
        <v>396095.87</v>
      </c>
      <c r="H163" s="19">
        <v>17411.04</v>
      </c>
      <c r="I163" s="19">
        <v>396095.87</v>
      </c>
      <c r="J163" s="19">
        <v>396095.87</v>
      </c>
      <c r="K163" s="19">
        <v>17049.689999999999</v>
      </c>
      <c r="L163" t="str">
        <f>VLOOKUP(E163,PFI!A:B,2,0)</f>
        <v>recherche</v>
      </c>
    </row>
    <row r="164" spans="1:12">
      <c r="A164" s="18" t="s">
        <v>98</v>
      </c>
      <c r="B164" s="18" t="s">
        <v>11</v>
      </c>
      <c r="C164" s="18" t="s">
        <v>18</v>
      </c>
      <c r="D164" s="18" t="s">
        <v>94</v>
      </c>
      <c r="E164" s="18" t="s">
        <v>95</v>
      </c>
      <c r="F164" s="19">
        <v>80000</v>
      </c>
      <c r="G164" s="19">
        <v>80000</v>
      </c>
      <c r="H164" s="19">
        <v>0</v>
      </c>
      <c r="I164" s="19">
        <v>80000</v>
      </c>
      <c r="J164" s="19">
        <v>80000</v>
      </c>
      <c r="K164" s="19">
        <v>3527.34</v>
      </c>
      <c r="L164" t="str">
        <f>VLOOKUP(E164,PFI!A:B,2,0)</f>
        <v>formation</v>
      </c>
    </row>
    <row r="165" spans="1:12">
      <c r="A165" s="18" t="s">
        <v>734</v>
      </c>
      <c r="B165" s="18" t="s">
        <v>11</v>
      </c>
      <c r="C165" s="18" t="s">
        <v>18</v>
      </c>
      <c r="D165" s="18" t="s">
        <v>46</v>
      </c>
      <c r="E165" s="18" t="s">
        <v>371</v>
      </c>
      <c r="F165" s="19">
        <v>0</v>
      </c>
      <c r="G165" s="19">
        <v>0</v>
      </c>
      <c r="H165" s="19">
        <v>44070.63</v>
      </c>
      <c r="I165" s="19">
        <v>0</v>
      </c>
      <c r="J165" s="19">
        <v>0</v>
      </c>
      <c r="K165" s="19">
        <v>9870.6299999999992</v>
      </c>
      <c r="L165" t="str">
        <f>VLOOKUP(E165,PFI!A:B,2,0)</f>
        <v>formation</v>
      </c>
    </row>
    <row r="166" spans="1:12">
      <c r="A166" s="18" t="s">
        <v>734</v>
      </c>
      <c r="B166" s="18" t="s">
        <v>11</v>
      </c>
      <c r="C166" s="18" t="s">
        <v>18</v>
      </c>
      <c r="D166" s="18" t="s">
        <v>16</v>
      </c>
      <c r="E166" s="18" t="s">
        <v>371</v>
      </c>
      <c r="F166" s="19">
        <v>0</v>
      </c>
      <c r="G166" s="19">
        <v>0</v>
      </c>
      <c r="H166" s="19">
        <v>523.88</v>
      </c>
      <c r="I166" s="19">
        <v>0</v>
      </c>
      <c r="J166" s="19">
        <v>0</v>
      </c>
      <c r="K166" s="19">
        <v>523.88</v>
      </c>
      <c r="L166" t="str">
        <f>VLOOKUP(E166,PFI!A:B,2,0)</f>
        <v>formation</v>
      </c>
    </row>
    <row r="167" spans="1:12">
      <c r="A167" s="18" t="s">
        <v>734</v>
      </c>
      <c r="B167" s="18" t="s">
        <v>11</v>
      </c>
      <c r="C167" s="18" t="s">
        <v>18</v>
      </c>
      <c r="D167" s="18" t="s">
        <v>13</v>
      </c>
      <c r="E167" s="18" t="s">
        <v>371</v>
      </c>
      <c r="F167" s="19">
        <v>0</v>
      </c>
      <c r="G167" s="19">
        <v>0</v>
      </c>
      <c r="H167" s="19">
        <v>1579.23</v>
      </c>
      <c r="I167" s="19">
        <v>0</v>
      </c>
      <c r="J167" s="19">
        <v>0</v>
      </c>
      <c r="K167" s="19">
        <v>1579.23</v>
      </c>
      <c r="L167" t="str">
        <f>VLOOKUP(E167,PFI!A:B,2,0)</f>
        <v>formation</v>
      </c>
    </row>
    <row r="168" spans="1:12">
      <c r="A168" s="18" t="s">
        <v>99</v>
      </c>
      <c r="B168" s="18" t="s">
        <v>11</v>
      </c>
      <c r="C168" s="18" t="s">
        <v>18</v>
      </c>
      <c r="D168" s="18" t="s">
        <v>13</v>
      </c>
      <c r="E168" s="18" t="s">
        <v>100</v>
      </c>
      <c r="F168" s="19">
        <v>50000</v>
      </c>
      <c r="G168" s="19">
        <v>50000</v>
      </c>
      <c r="H168" s="19">
        <v>75000</v>
      </c>
      <c r="I168" s="19">
        <v>50000</v>
      </c>
      <c r="J168" s="19">
        <v>50000</v>
      </c>
      <c r="K168" s="19">
        <v>37500</v>
      </c>
      <c r="L168" t="str">
        <f>VLOOKUP(E168,PFI!A:B,2,0)</f>
        <v>recherche</v>
      </c>
    </row>
    <row r="169" spans="1:12">
      <c r="A169" s="18" t="s">
        <v>101</v>
      </c>
      <c r="B169" s="18" t="s">
        <v>11</v>
      </c>
      <c r="C169" s="18" t="s">
        <v>18</v>
      </c>
      <c r="D169" s="18" t="s">
        <v>13</v>
      </c>
      <c r="E169" s="18" t="s">
        <v>2081</v>
      </c>
      <c r="F169" s="19">
        <v>99637.26</v>
      </c>
      <c r="G169" s="19">
        <v>99637.26</v>
      </c>
      <c r="H169" s="19">
        <v>0</v>
      </c>
      <c r="I169" s="19">
        <v>99637.26</v>
      </c>
      <c r="J169" s="19">
        <v>99637.26</v>
      </c>
      <c r="K169" s="19">
        <v>0</v>
      </c>
      <c r="L169" t="str">
        <f>VLOOKUP(E169,PFI!A:B,2,0)</f>
        <v>recherche</v>
      </c>
    </row>
    <row r="170" spans="1:12">
      <c r="A170" s="18" t="s">
        <v>102</v>
      </c>
      <c r="B170" s="18" t="s">
        <v>11</v>
      </c>
      <c r="C170" s="18" t="s">
        <v>18</v>
      </c>
      <c r="D170" s="18" t="s">
        <v>46</v>
      </c>
      <c r="E170" s="18" t="s">
        <v>2204</v>
      </c>
      <c r="F170" s="19">
        <v>13810.83</v>
      </c>
      <c r="G170" s="19">
        <v>13810.83</v>
      </c>
      <c r="H170" s="19">
        <v>58.5</v>
      </c>
      <c r="I170" s="19">
        <v>13810.83</v>
      </c>
      <c r="J170" s="19">
        <v>13810.83</v>
      </c>
      <c r="K170" s="19">
        <v>0</v>
      </c>
      <c r="L170" t="s">
        <v>1958</v>
      </c>
    </row>
    <row r="171" spans="1:12">
      <c r="A171" s="18" t="s">
        <v>102</v>
      </c>
      <c r="B171" s="18" t="s">
        <v>11</v>
      </c>
      <c r="C171" s="18" t="s">
        <v>18</v>
      </c>
      <c r="D171" s="18" t="s">
        <v>13</v>
      </c>
      <c r="E171" s="18" t="s">
        <v>2204</v>
      </c>
      <c r="F171" s="19">
        <v>0</v>
      </c>
      <c r="G171" s="19">
        <v>0</v>
      </c>
      <c r="H171" s="19">
        <v>2273.79</v>
      </c>
      <c r="I171" s="19">
        <v>0</v>
      </c>
      <c r="J171" s="19">
        <v>0</v>
      </c>
      <c r="K171" s="19">
        <v>24957.79</v>
      </c>
      <c r="L171" t="s">
        <v>1958</v>
      </c>
    </row>
    <row r="172" spans="1:12">
      <c r="A172" s="18" t="s">
        <v>109</v>
      </c>
      <c r="B172" s="18" t="s">
        <v>11</v>
      </c>
      <c r="C172" s="18" t="s">
        <v>18</v>
      </c>
      <c r="D172" s="18" t="s">
        <v>13</v>
      </c>
      <c r="E172" s="18" t="s">
        <v>735</v>
      </c>
      <c r="F172" s="19">
        <v>0</v>
      </c>
      <c r="G172" s="19">
        <v>0</v>
      </c>
      <c r="H172" s="19">
        <v>328743.33</v>
      </c>
      <c r="I172" s="19">
        <v>0</v>
      </c>
      <c r="J172" s="19">
        <v>0</v>
      </c>
      <c r="K172" s="19">
        <v>263776.13</v>
      </c>
      <c r="L172" t="str">
        <f>VLOOKUP(E172,PFI!A:B,2,0)</f>
        <v>formation</v>
      </c>
    </row>
    <row r="173" spans="1:12">
      <c r="A173" s="18" t="s">
        <v>118</v>
      </c>
      <c r="B173" s="18" t="s">
        <v>11</v>
      </c>
      <c r="C173" s="18" t="s">
        <v>18</v>
      </c>
      <c r="D173" s="18" t="s">
        <v>13</v>
      </c>
      <c r="E173" s="18" t="s">
        <v>310</v>
      </c>
      <c r="F173" s="19">
        <v>848240</v>
      </c>
      <c r="G173" s="19">
        <v>848240</v>
      </c>
      <c r="H173" s="19">
        <v>843170.56</v>
      </c>
      <c r="I173" s="19">
        <v>848240</v>
      </c>
      <c r="J173" s="19">
        <v>848240</v>
      </c>
      <c r="K173" s="19">
        <v>813654.7</v>
      </c>
      <c r="L173" t="str">
        <f>VLOOKUP(E173,PFI!A:B,2,0)</f>
        <v>formation</v>
      </c>
    </row>
    <row r="174" spans="1:12">
      <c r="A174" s="18" t="s">
        <v>103</v>
      </c>
      <c r="B174" s="18" t="s">
        <v>11</v>
      </c>
      <c r="C174" s="18" t="s">
        <v>18</v>
      </c>
      <c r="D174" s="18" t="s">
        <v>13</v>
      </c>
      <c r="E174" s="18" t="s">
        <v>104</v>
      </c>
      <c r="F174" s="19">
        <v>82000</v>
      </c>
      <c r="G174" s="19">
        <v>82000</v>
      </c>
      <c r="H174" s="19">
        <v>92671.45</v>
      </c>
      <c r="I174" s="19">
        <v>82000</v>
      </c>
      <c r="J174" s="19">
        <v>82000</v>
      </c>
      <c r="K174" s="19">
        <v>99307.81</v>
      </c>
      <c r="L174" t="str">
        <f>VLOOKUP(E174,PFI!A:B,2,0)</f>
        <v>recherche</v>
      </c>
    </row>
    <row r="175" spans="1:12">
      <c r="A175" s="18" t="s">
        <v>105</v>
      </c>
      <c r="B175" s="18" t="s">
        <v>11</v>
      </c>
      <c r="C175" s="18" t="s">
        <v>18</v>
      </c>
      <c r="D175" s="18" t="s">
        <v>13</v>
      </c>
      <c r="E175" s="18" t="s">
        <v>106</v>
      </c>
      <c r="F175" s="19">
        <v>0</v>
      </c>
      <c r="G175" s="19">
        <v>0</v>
      </c>
      <c r="H175" s="19">
        <v>123754.09</v>
      </c>
      <c r="I175" s="19">
        <v>0</v>
      </c>
      <c r="J175" s="19">
        <v>0</v>
      </c>
      <c r="K175" s="19">
        <v>123754.09</v>
      </c>
      <c r="L175" t="str">
        <f>VLOOKUP(E175,PFI!A:B,2,0)</f>
        <v>recherche</v>
      </c>
    </row>
    <row r="176" spans="1:12">
      <c r="A176" s="18" t="s">
        <v>2216</v>
      </c>
      <c r="B176" s="18" t="s">
        <v>107</v>
      </c>
      <c r="C176" s="18" t="s">
        <v>108</v>
      </c>
      <c r="D176" s="18" t="s">
        <v>46</v>
      </c>
      <c r="E176" s="18" t="s">
        <v>18</v>
      </c>
      <c r="F176" s="19">
        <v>0</v>
      </c>
      <c r="G176" s="19">
        <v>0</v>
      </c>
      <c r="H176" s="19">
        <v>6200</v>
      </c>
      <c r="I176" s="19">
        <v>0</v>
      </c>
      <c r="J176" s="19">
        <v>0</v>
      </c>
      <c r="K176" s="19">
        <v>6200</v>
      </c>
      <c r="L176" t="e">
        <f>VLOOKUP(E176,PFI!A:B,2,0)</f>
        <v>#N/A</v>
      </c>
    </row>
    <row r="177" spans="1:12">
      <c r="A177" s="18" t="s">
        <v>2217</v>
      </c>
      <c r="B177" s="18" t="s">
        <v>107</v>
      </c>
      <c r="C177" s="18" t="s">
        <v>108</v>
      </c>
      <c r="D177" s="18" t="s">
        <v>57</v>
      </c>
      <c r="E177" s="18" t="s">
        <v>18</v>
      </c>
      <c r="F177" s="19">
        <v>0</v>
      </c>
      <c r="G177" s="19">
        <v>0</v>
      </c>
      <c r="H177" s="19">
        <v>1000</v>
      </c>
      <c r="I177" s="19">
        <v>0</v>
      </c>
      <c r="J177" s="19">
        <v>0</v>
      </c>
      <c r="K177" s="19">
        <v>1000</v>
      </c>
      <c r="L177" t="e">
        <f>VLOOKUP(E177,PFI!A:B,2,0)</f>
        <v>#N/A</v>
      </c>
    </row>
    <row r="178" spans="1:12">
      <c r="A178" s="18" t="s">
        <v>1666</v>
      </c>
      <c r="B178" s="18" t="s">
        <v>107</v>
      </c>
      <c r="C178" s="18" t="s">
        <v>108</v>
      </c>
      <c r="D178" s="18" t="s">
        <v>57</v>
      </c>
      <c r="E178" s="18" t="s">
        <v>18</v>
      </c>
      <c r="F178" s="19">
        <v>0</v>
      </c>
      <c r="G178" s="19">
        <v>0</v>
      </c>
      <c r="H178" s="19">
        <v>31811</v>
      </c>
      <c r="I178" s="19">
        <v>0</v>
      </c>
      <c r="J178" s="19">
        <v>0</v>
      </c>
      <c r="K178" s="19">
        <v>31811</v>
      </c>
      <c r="L178" t="e">
        <f>VLOOKUP(E178,PFI!A:B,2,0)</f>
        <v>#N/A</v>
      </c>
    </row>
    <row r="179" spans="1:12">
      <c r="A179" s="18" t="s">
        <v>1669</v>
      </c>
      <c r="B179" s="18" t="s">
        <v>107</v>
      </c>
      <c r="C179" s="18" t="s">
        <v>108</v>
      </c>
      <c r="D179" s="18" t="s">
        <v>59</v>
      </c>
      <c r="E179" s="18" t="s">
        <v>18</v>
      </c>
      <c r="F179" s="19">
        <v>0</v>
      </c>
      <c r="G179" s="19">
        <v>0</v>
      </c>
      <c r="H179" s="19">
        <v>0</v>
      </c>
      <c r="I179" s="19">
        <v>0</v>
      </c>
      <c r="J179" s="19">
        <v>0</v>
      </c>
      <c r="K179" s="19">
        <v>1000</v>
      </c>
      <c r="L179" t="e">
        <f>VLOOKUP(E179,PFI!A:B,2,0)</f>
        <v>#N/A</v>
      </c>
    </row>
    <row r="180" spans="1:12">
      <c r="A180" s="18" t="s">
        <v>1669</v>
      </c>
      <c r="B180" s="18" t="s">
        <v>107</v>
      </c>
      <c r="C180" s="18" t="s">
        <v>108</v>
      </c>
      <c r="D180" s="18" t="s">
        <v>13</v>
      </c>
      <c r="E180" s="18" t="s">
        <v>18</v>
      </c>
      <c r="F180" s="19">
        <v>0</v>
      </c>
      <c r="G180" s="19">
        <v>0</v>
      </c>
      <c r="H180" s="19">
        <v>8885.7999999999993</v>
      </c>
      <c r="I180" s="19">
        <v>0</v>
      </c>
      <c r="J180" s="19">
        <v>0</v>
      </c>
      <c r="K180" s="19">
        <v>7548.36</v>
      </c>
      <c r="L180" t="e">
        <f>VLOOKUP(E180,PFI!A:B,2,0)</f>
        <v>#N/A</v>
      </c>
    </row>
    <row r="181" spans="1:12">
      <c r="A181" s="18" t="s">
        <v>1588</v>
      </c>
      <c r="B181" s="18" t="s">
        <v>107</v>
      </c>
      <c r="C181" s="18" t="s">
        <v>813</v>
      </c>
      <c r="D181" s="18" t="s">
        <v>57</v>
      </c>
      <c r="E181" s="18" t="s">
        <v>18</v>
      </c>
      <c r="F181" s="19">
        <v>0</v>
      </c>
      <c r="G181" s="19">
        <v>0</v>
      </c>
      <c r="H181" s="19">
        <v>698.74</v>
      </c>
      <c r="I181" s="19">
        <v>0</v>
      </c>
      <c r="J181" s="19">
        <v>0</v>
      </c>
      <c r="K181" s="19">
        <v>698.74</v>
      </c>
      <c r="L181" t="e">
        <f>VLOOKUP(E181,PFI!A:B,2,0)</f>
        <v>#N/A</v>
      </c>
    </row>
    <row r="182" spans="1:12">
      <c r="A182" s="18" t="s">
        <v>38</v>
      </c>
      <c r="B182" s="18" t="s">
        <v>107</v>
      </c>
      <c r="C182" s="18" t="s">
        <v>849</v>
      </c>
      <c r="D182" s="18" t="s">
        <v>31</v>
      </c>
      <c r="E182" s="18" t="s">
        <v>18</v>
      </c>
      <c r="F182" s="19">
        <v>0</v>
      </c>
      <c r="G182" s="19">
        <v>0</v>
      </c>
      <c r="H182" s="19">
        <v>21400</v>
      </c>
      <c r="I182" s="19">
        <v>0</v>
      </c>
      <c r="J182" s="19">
        <v>0</v>
      </c>
      <c r="K182" s="19">
        <v>19248.830000000002</v>
      </c>
      <c r="L182" t="e">
        <f>VLOOKUP(E182,PFI!A:B,2,0)</f>
        <v>#N/A</v>
      </c>
    </row>
    <row r="183" spans="1:12">
      <c r="A183" s="18" t="s">
        <v>1510</v>
      </c>
      <c r="B183" s="18" t="s">
        <v>107</v>
      </c>
      <c r="C183" s="18" t="s">
        <v>849</v>
      </c>
      <c r="D183" s="18" t="s">
        <v>19</v>
      </c>
      <c r="E183" s="18" t="s">
        <v>18</v>
      </c>
      <c r="F183" s="19">
        <v>0</v>
      </c>
      <c r="G183" s="19">
        <v>0</v>
      </c>
      <c r="H183" s="19">
        <v>0</v>
      </c>
      <c r="I183" s="19">
        <v>0</v>
      </c>
      <c r="J183" s="19">
        <v>0</v>
      </c>
      <c r="K183" s="19">
        <v>-6768.66</v>
      </c>
      <c r="L183" t="e">
        <f>VLOOKUP(E183,PFI!A:B,2,0)</f>
        <v>#N/A</v>
      </c>
    </row>
    <row r="184" spans="1:12">
      <c r="A184" s="18" t="s">
        <v>2218</v>
      </c>
      <c r="B184" s="18" t="s">
        <v>107</v>
      </c>
      <c r="C184" s="18" t="s">
        <v>849</v>
      </c>
      <c r="D184" s="18" t="s">
        <v>46</v>
      </c>
      <c r="E184" s="18" t="s">
        <v>18</v>
      </c>
      <c r="F184" s="19">
        <v>0</v>
      </c>
      <c r="G184" s="19">
        <v>0</v>
      </c>
      <c r="H184" s="19">
        <v>70</v>
      </c>
      <c r="I184" s="19">
        <v>0</v>
      </c>
      <c r="J184" s="19">
        <v>0</v>
      </c>
      <c r="K184" s="19">
        <v>70</v>
      </c>
      <c r="L184" t="e">
        <f>VLOOKUP(E184,PFI!A:B,2,0)</f>
        <v>#N/A</v>
      </c>
    </row>
    <row r="185" spans="1:12">
      <c r="A185" s="18" t="s">
        <v>1686</v>
      </c>
      <c r="B185" s="18" t="s">
        <v>107</v>
      </c>
      <c r="C185" s="18" t="s">
        <v>849</v>
      </c>
      <c r="D185" s="18" t="s">
        <v>13</v>
      </c>
      <c r="E185" s="18" t="s">
        <v>18</v>
      </c>
      <c r="F185" s="19">
        <v>0</v>
      </c>
      <c r="G185" s="19">
        <v>0</v>
      </c>
      <c r="H185" s="19">
        <v>473.5</v>
      </c>
      <c r="I185" s="19">
        <v>0</v>
      </c>
      <c r="J185" s="19">
        <v>0</v>
      </c>
      <c r="K185" s="19">
        <v>473.5</v>
      </c>
      <c r="L185" t="e">
        <f>VLOOKUP(E185,PFI!A:B,2,0)</f>
        <v>#N/A</v>
      </c>
    </row>
    <row r="186" spans="1:12">
      <c r="A186" s="18" t="s">
        <v>312</v>
      </c>
      <c r="B186" s="18" t="s">
        <v>107</v>
      </c>
      <c r="C186" s="18" t="s">
        <v>849</v>
      </c>
      <c r="D186" s="18" t="s">
        <v>57</v>
      </c>
      <c r="E186" s="18" t="s">
        <v>18</v>
      </c>
      <c r="F186" s="19">
        <v>0</v>
      </c>
      <c r="G186" s="19">
        <v>0</v>
      </c>
      <c r="H186" s="19">
        <v>1239.26</v>
      </c>
      <c r="I186" s="19">
        <v>0</v>
      </c>
      <c r="J186" s="19">
        <v>0</v>
      </c>
      <c r="K186" s="19">
        <v>1239.26</v>
      </c>
      <c r="L186" t="e">
        <f>VLOOKUP(E186,PFI!A:B,2,0)</f>
        <v>#N/A</v>
      </c>
    </row>
    <row r="187" spans="1:12">
      <c r="A187" s="18" t="s">
        <v>1474</v>
      </c>
      <c r="B187" s="18" t="s">
        <v>107</v>
      </c>
      <c r="C187" s="18" t="s">
        <v>849</v>
      </c>
      <c r="D187" s="18" t="s">
        <v>13</v>
      </c>
      <c r="E187" s="18" t="s">
        <v>18</v>
      </c>
      <c r="F187" s="19">
        <v>0</v>
      </c>
      <c r="G187" s="19">
        <v>0</v>
      </c>
      <c r="H187" s="19">
        <v>0</v>
      </c>
      <c r="I187" s="19">
        <v>0</v>
      </c>
      <c r="J187" s="19">
        <v>0</v>
      </c>
      <c r="K187" s="19">
        <v>-16.8</v>
      </c>
      <c r="L187" t="e">
        <f>VLOOKUP(E187,PFI!A:B,2,0)</f>
        <v>#N/A</v>
      </c>
    </row>
    <row r="188" spans="1:12">
      <c r="A188" s="18" t="s">
        <v>1036</v>
      </c>
      <c r="B188" s="18" t="s">
        <v>107</v>
      </c>
      <c r="C188" s="18" t="s">
        <v>849</v>
      </c>
      <c r="D188" s="18" t="s">
        <v>19</v>
      </c>
      <c r="E188" s="18" t="s">
        <v>18</v>
      </c>
      <c r="F188" s="19">
        <v>0</v>
      </c>
      <c r="G188" s="19">
        <v>0</v>
      </c>
      <c r="H188" s="19">
        <v>35000</v>
      </c>
      <c r="I188" s="19">
        <v>0</v>
      </c>
      <c r="J188" s="19">
        <v>0</v>
      </c>
      <c r="K188" s="19">
        <v>0</v>
      </c>
      <c r="L188" t="e">
        <f>VLOOKUP(E188,PFI!A:B,2,0)</f>
        <v>#N/A</v>
      </c>
    </row>
    <row r="189" spans="1:12">
      <c r="A189" s="18" t="s">
        <v>1065</v>
      </c>
      <c r="B189" s="18" t="s">
        <v>107</v>
      </c>
      <c r="C189" s="18" t="s">
        <v>849</v>
      </c>
      <c r="D189" s="18" t="s">
        <v>13</v>
      </c>
      <c r="E189" s="18" t="s">
        <v>1066</v>
      </c>
      <c r="F189" s="19">
        <v>0</v>
      </c>
      <c r="G189" s="19">
        <v>0</v>
      </c>
      <c r="H189" s="19">
        <v>50000</v>
      </c>
      <c r="I189" s="19">
        <v>0</v>
      </c>
      <c r="J189" s="19">
        <v>0</v>
      </c>
      <c r="K189" s="19">
        <v>0</v>
      </c>
      <c r="L189" t="str">
        <f>VLOOKUP(E189,PFI!A:B,2,0)</f>
        <v>formation</v>
      </c>
    </row>
    <row r="190" spans="1:12">
      <c r="A190" s="18" t="s">
        <v>119</v>
      </c>
      <c r="B190" s="18" t="s">
        <v>107</v>
      </c>
      <c r="C190" s="18" t="s">
        <v>18</v>
      </c>
      <c r="D190" s="18" t="s">
        <v>16</v>
      </c>
      <c r="E190" s="18" t="s">
        <v>18</v>
      </c>
      <c r="F190" s="19">
        <v>51600</v>
      </c>
      <c r="G190" s="19">
        <v>51600</v>
      </c>
      <c r="H190" s="19">
        <v>708.6</v>
      </c>
      <c r="I190" s="19">
        <v>0</v>
      </c>
      <c r="J190" s="19">
        <v>0</v>
      </c>
      <c r="K190" s="19">
        <v>708.6</v>
      </c>
      <c r="L190" t="e">
        <f>VLOOKUP(E190,PFI!A:B,2,0)</f>
        <v>#N/A</v>
      </c>
    </row>
    <row r="191" spans="1:12">
      <c r="A191" s="18" t="s">
        <v>119</v>
      </c>
      <c r="B191" s="18" t="s">
        <v>107</v>
      </c>
      <c r="C191" s="18" t="s">
        <v>18</v>
      </c>
      <c r="D191" s="18" t="s">
        <v>13</v>
      </c>
      <c r="E191" s="18" t="s">
        <v>781</v>
      </c>
      <c r="F191" s="19">
        <v>0</v>
      </c>
      <c r="G191" s="19">
        <v>0</v>
      </c>
      <c r="H191" s="19">
        <v>3743.78</v>
      </c>
      <c r="I191" s="19">
        <v>0</v>
      </c>
      <c r="J191" s="19">
        <v>0</v>
      </c>
      <c r="K191" s="19">
        <v>2697.6</v>
      </c>
      <c r="L191" t="e">
        <f>VLOOKUP(E191,PFI!A:B,2,0)</f>
        <v>#N/A</v>
      </c>
    </row>
    <row r="192" spans="1:12">
      <c r="A192" s="18" t="s">
        <v>119</v>
      </c>
      <c r="B192" s="18" t="s">
        <v>107</v>
      </c>
      <c r="C192" s="18" t="s">
        <v>18</v>
      </c>
      <c r="D192" s="18" t="s">
        <v>13</v>
      </c>
      <c r="E192" s="18" t="s">
        <v>18</v>
      </c>
      <c r="F192" s="19">
        <v>0</v>
      </c>
      <c r="G192" s="19">
        <v>0</v>
      </c>
      <c r="H192" s="19">
        <v>34528</v>
      </c>
      <c r="I192" s="19">
        <v>0</v>
      </c>
      <c r="J192" s="19">
        <v>0</v>
      </c>
      <c r="K192" s="19">
        <v>18995.48</v>
      </c>
      <c r="L192" t="e">
        <f>VLOOKUP(E192,PFI!A:B,2,0)</f>
        <v>#N/A</v>
      </c>
    </row>
    <row r="193" spans="1:12">
      <c r="A193" s="18" t="s">
        <v>1447</v>
      </c>
      <c r="B193" s="18" t="s">
        <v>107</v>
      </c>
      <c r="C193" s="18" t="s">
        <v>18</v>
      </c>
      <c r="D193" s="18" t="s">
        <v>16</v>
      </c>
      <c r="E193" s="18" t="s">
        <v>18</v>
      </c>
      <c r="F193" s="19">
        <v>3119000</v>
      </c>
      <c r="G193" s="19">
        <v>3119000</v>
      </c>
      <c r="H193" s="19">
        <v>0</v>
      </c>
      <c r="I193" s="19">
        <v>0</v>
      </c>
      <c r="J193" s="19">
        <v>0</v>
      </c>
      <c r="K193" s="19">
        <v>0</v>
      </c>
      <c r="L193" t="e">
        <f>VLOOKUP(E193,PFI!A:B,2,0)</f>
        <v>#N/A</v>
      </c>
    </row>
    <row r="194" spans="1:12">
      <c r="A194" s="18" t="s">
        <v>1447</v>
      </c>
      <c r="B194" s="18" t="s">
        <v>107</v>
      </c>
      <c r="C194" s="18" t="s">
        <v>18</v>
      </c>
      <c r="D194" s="18" t="s">
        <v>13</v>
      </c>
      <c r="E194" s="18" t="s">
        <v>18</v>
      </c>
      <c r="F194" s="19">
        <v>0</v>
      </c>
      <c r="G194" s="19">
        <v>0</v>
      </c>
      <c r="H194" s="19">
        <v>1397170</v>
      </c>
      <c r="I194" s="19">
        <v>0</v>
      </c>
      <c r="J194" s="19">
        <v>0</v>
      </c>
      <c r="K194" s="19">
        <v>1397170</v>
      </c>
      <c r="L194" t="e">
        <f>VLOOKUP(E194,PFI!A:B,2,0)</f>
        <v>#N/A</v>
      </c>
    </row>
    <row r="195" spans="1:12">
      <c r="A195" s="18" t="s">
        <v>1448</v>
      </c>
      <c r="B195" s="18" t="s">
        <v>107</v>
      </c>
      <c r="C195" s="18" t="s">
        <v>18</v>
      </c>
      <c r="D195" s="18" t="s">
        <v>16</v>
      </c>
      <c r="E195" s="18" t="s">
        <v>18</v>
      </c>
      <c r="F195" s="19">
        <v>90000</v>
      </c>
      <c r="G195" s="19">
        <v>90000</v>
      </c>
      <c r="H195" s="19">
        <v>0</v>
      </c>
      <c r="I195" s="19">
        <v>0</v>
      </c>
      <c r="J195" s="19">
        <v>0</v>
      </c>
      <c r="K195" s="19">
        <v>0</v>
      </c>
      <c r="L195" t="e">
        <f>VLOOKUP(E195,PFI!A:B,2,0)</f>
        <v>#N/A</v>
      </c>
    </row>
    <row r="196" spans="1:12">
      <c r="A196" s="18" t="s">
        <v>1448</v>
      </c>
      <c r="B196" s="18" t="s">
        <v>107</v>
      </c>
      <c r="C196" s="18" t="s">
        <v>18</v>
      </c>
      <c r="D196" s="18" t="s">
        <v>13</v>
      </c>
      <c r="E196" s="18" t="s">
        <v>18</v>
      </c>
      <c r="F196" s="19">
        <v>0</v>
      </c>
      <c r="G196" s="19">
        <v>0</v>
      </c>
      <c r="H196" s="19">
        <v>75039.67</v>
      </c>
      <c r="I196" s="19">
        <v>0</v>
      </c>
      <c r="J196" s="19">
        <v>0</v>
      </c>
      <c r="K196" s="19">
        <v>54039.67</v>
      </c>
      <c r="L196" t="e">
        <f>VLOOKUP(E196,PFI!A:B,2,0)</f>
        <v>#N/A</v>
      </c>
    </row>
    <row r="197" spans="1:12">
      <c r="A197" s="18" t="s">
        <v>1450</v>
      </c>
      <c r="B197" s="18" t="s">
        <v>107</v>
      </c>
      <c r="C197" s="18" t="s">
        <v>18</v>
      </c>
      <c r="D197" s="18" t="s">
        <v>16</v>
      </c>
      <c r="E197" s="18" t="s">
        <v>18</v>
      </c>
      <c r="F197" s="19">
        <v>280000</v>
      </c>
      <c r="G197" s="19">
        <v>280000</v>
      </c>
      <c r="H197" s="19">
        <v>0</v>
      </c>
      <c r="I197" s="19">
        <v>0</v>
      </c>
      <c r="J197" s="19">
        <v>0</v>
      </c>
      <c r="K197" s="19">
        <v>0</v>
      </c>
      <c r="L197" t="e">
        <f>VLOOKUP(E197,PFI!A:B,2,0)</f>
        <v>#N/A</v>
      </c>
    </row>
    <row r="198" spans="1:12">
      <c r="A198" s="18" t="s">
        <v>1450</v>
      </c>
      <c r="B198" s="18" t="s">
        <v>107</v>
      </c>
      <c r="C198" s="18" t="s">
        <v>18</v>
      </c>
      <c r="D198" s="18" t="s">
        <v>13</v>
      </c>
      <c r="E198" s="18" t="s">
        <v>18</v>
      </c>
      <c r="F198" s="19">
        <v>0</v>
      </c>
      <c r="G198" s="19">
        <v>0</v>
      </c>
      <c r="H198" s="19">
        <v>208450</v>
      </c>
      <c r="I198" s="19">
        <v>0</v>
      </c>
      <c r="J198" s="19">
        <v>0</v>
      </c>
      <c r="K198" s="19">
        <v>208450</v>
      </c>
      <c r="L198" t="e">
        <f>VLOOKUP(E198,PFI!A:B,2,0)</f>
        <v>#N/A</v>
      </c>
    </row>
    <row r="199" spans="1:12">
      <c r="A199" s="18" t="s">
        <v>1449</v>
      </c>
      <c r="B199" s="18" t="s">
        <v>107</v>
      </c>
      <c r="C199" s="18" t="s">
        <v>18</v>
      </c>
      <c r="D199" s="18" t="s">
        <v>16</v>
      </c>
      <c r="E199" s="18" t="s">
        <v>18</v>
      </c>
      <c r="F199" s="19">
        <v>43300</v>
      </c>
      <c r="G199" s="19">
        <v>43300</v>
      </c>
      <c r="H199" s="19">
        <v>0</v>
      </c>
      <c r="I199" s="19">
        <v>0</v>
      </c>
      <c r="J199" s="19">
        <v>0</v>
      </c>
      <c r="K199" s="19">
        <v>0</v>
      </c>
      <c r="L199" t="e">
        <f>VLOOKUP(E199,PFI!A:B,2,0)</f>
        <v>#N/A</v>
      </c>
    </row>
    <row r="200" spans="1:12">
      <c r="A200" s="18" t="s">
        <v>2219</v>
      </c>
      <c r="B200" s="18" t="s">
        <v>107</v>
      </c>
      <c r="C200" s="18" t="s">
        <v>18</v>
      </c>
      <c r="D200" s="18" t="s">
        <v>13</v>
      </c>
      <c r="E200" s="18" t="s">
        <v>2220</v>
      </c>
      <c r="F200" s="19">
        <v>2689</v>
      </c>
      <c r="G200" s="19">
        <v>2689</v>
      </c>
      <c r="H200" s="19">
        <v>0</v>
      </c>
      <c r="I200" s="19">
        <v>3989</v>
      </c>
      <c r="J200" s="19">
        <v>3989</v>
      </c>
      <c r="K200" s="19">
        <v>0</v>
      </c>
      <c r="L200" t="e">
        <f>VLOOKUP(E200,PFI!A:B,2,0)</f>
        <v>#N/A</v>
      </c>
    </row>
    <row r="201" spans="1:12">
      <c r="A201" s="18" t="s">
        <v>2221</v>
      </c>
      <c r="B201" s="18" t="s">
        <v>107</v>
      </c>
      <c r="C201" s="18" t="s">
        <v>18</v>
      </c>
      <c r="D201" s="18" t="s">
        <v>22</v>
      </c>
      <c r="E201" s="18" t="s">
        <v>2222</v>
      </c>
      <c r="F201" s="19">
        <v>0</v>
      </c>
      <c r="G201" s="19">
        <v>0</v>
      </c>
      <c r="H201" s="19">
        <v>27602.97</v>
      </c>
      <c r="I201" s="19">
        <v>0</v>
      </c>
      <c r="J201" s="19">
        <v>0</v>
      </c>
      <c r="K201" s="19">
        <v>28111.68</v>
      </c>
      <c r="L201" t="e">
        <f>VLOOKUP(E201,PFI!A:B,2,0)</f>
        <v>#N/A</v>
      </c>
    </row>
    <row r="202" spans="1:12">
      <c r="A202" s="18" t="s">
        <v>2221</v>
      </c>
      <c r="B202" s="18" t="s">
        <v>107</v>
      </c>
      <c r="C202" s="18" t="s">
        <v>18</v>
      </c>
      <c r="D202" s="18" t="s">
        <v>16</v>
      </c>
      <c r="E202" s="18" t="s">
        <v>2222</v>
      </c>
      <c r="F202" s="19">
        <v>77324</v>
      </c>
      <c r="G202" s="19">
        <v>77324</v>
      </c>
      <c r="H202" s="19">
        <v>0</v>
      </c>
      <c r="I202" s="19">
        <v>77324</v>
      </c>
      <c r="J202" s="19">
        <v>77324</v>
      </c>
      <c r="K202" s="19">
        <v>0</v>
      </c>
      <c r="L202" t="e">
        <f>VLOOKUP(E202,PFI!A:B,2,0)</f>
        <v>#N/A</v>
      </c>
    </row>
    <row r="203" spans="1:12">
      <c r="A203" s="18" t="s">
        <v>2223</v>
      </c>
      <c r="B203" s="18" t="s">
        <v>107</v>
      </c>
      <c r="C203" s="18" t="s">
        <v>18</v>
      </c>
      <c r="D203" s="18" t="s">
        <v>22</v>
      </c>
      <c r="E203" s="18" t="s">
        <v>2224</v>
      </c>
      <c r="F203" s="19">
        <v>0</v>
      </c>
      <c r="G203" s="19">
        <v>0</v>
      </c>
      <c r="H203" s="19">
        <v>0</v>
      </c>
      <c r="I203" s="19">
        <v>0</v>
      </c>
      <c r="J203" s="19">
        <v>0</v>
      </c>
      <c r="K203" s="19">
        <v>123.26</v>
      </c>
      <c r="L203" t="e">
        <f>VLOOKUP(E203,PFI!A:B,2,0)</f>
        <v>#N/A</v>
      </c>
    </row>
    <row r="204" spans="1:12">
      <c r="A204" s="18" t="s">
        <v>2223</v>
      </c>
      <c r="B204" s="18" t="s">
        <v>107</v>
      </c>
      <c r="C204" s="18" t="s">
        <v>18</v>
      </c>
      <c r="D204" s="18" t="s">
        <v>22</v>
      </c>
      <c r="E204" s="18" t="s">
        <v>2225</v>
      </c>
      <c r="F204" s="19">
        <v>0</v>
      </c>
      <c r="G204" s="19">
        <v>0</v>
      </c>
      <c r="H204" s="19">
        <v>2256.84</v>
      </c>
      <c r="I204" s="19">
        <v>0</v>
      </c>
      <c r="J204" s="19">
        <v>0</v>
      </c>
      <c r="K204" s="19">
        <v>256.83999999999997</v>
      </c>
      <c r="L204" t="e">
        <f>VLOOKUP(E204,PFI!A:B,2,0)</f>
        <v>#N/A</v>
      </c>
    </row>
    <row r="205" spans="1:12">
      <c r="A205" s="18" t="s">
        <v>2223</v>
      </c>
      <c r="B205" s="18" t="s">
        <v>107</v>
      </c>
      <c r="C205" s="18" t="s">
        <v>18</v>
      </c>
      <c r="D205" s="18" t="s">
        <v>22</v>
      </c>
      <c r="E205" s="18" t="s">
        <v>18</v>
      </c>
      <c r="F205" s="19">
        <v>0</v>
      </c>
      <c r="G205" s="19">
        <v>0</v>
      </c>
      <c r="H205" s="19">
        <v>23658.81</v>
      </c>
      <c r="I205" s="19">
        <v>0</v>
      </c>
      <c r="J205" s="19">
        <v>0</v>
      </c>
      <c r="K205" s="19">
        <v>28072.84</v>
      </c>
      <c r="L205" t="e">
        <f>VLOOKUP(E205,PFI!A:B,2,0)</f>
        <v>#N/A</v>
      </c>
    </row>
    <row r="206" spans="1:12">
      <c r="A206" s="18" t="s">
        <v>2223</v>
      </c>
      <c r="B206" s="18" t="s">
        <v>107</v>
      </c>
      <c r="C206" s="18" t="s">
        <v>18</v>
      </c>
      <c r="D206" s="18" t="s">
        <v>13</v>
      </c>
      <c r="E206" s="18" t="s">
        <v>18</v>
      </c>
      <c r="F206" s="19">
        <v>0</v>
      </c>
      <c r="G206" s="19">
        <v>0</v>
      </c>
      <c r="H206" s="19">
        <v>0.1</v>
      </c>
      <c r="I206" s="19">
        <v>0</v>
      </c>
      <c r="J206" s="19">
        <v>0</v>
      </c>
      <c r="K206" s="19">
        <v>197.12</v>
      </c>
      <c r="L206" t="e">
        <f>VLOOKUP(E206,PFI!A:B,2,0)</f>
        <v>#N/A</v>
      </c>
    </row>
    <row r="207" spans="1:12">
      <c r="A207" s="18" t="s">
        <v>120</v>
      </c>
      <c r="B207" s="18" t="s">
        <v>107</v>
      </c>
      <c r="C207" s="18" t="s">
        <v>18</v>
      </c>
      <c r="D207" s="18" t="s">
        <v>22</v>
      </c>
      <c r="E207" s="18" t="s">
        <v>2226</v>
      </c>
      <c r="F207" s="19">
        <v>10223.84</v>
      </c>
      <c r="G207" s="19">
        <v>10223.84</v>
      </c>
      <c r="H207" s="19">
        <v>12076.6</v>
      </c>
      <c r="I207" s="19">
        <v>10223.84</v>
      </c>
      <c r="J207" s="19">
        <v>10223.84</v>
      </c>
      <c r="K207" s="19">
        <v>8046.12</v>
      </c>
      <c r="L207" t="e">
        <f>VLOOKUP(E207,PFI!A:B,2,0)</f>
        <v>#N/A</v>
      </c>
    </row>
    <row r="208" spans="1:12">
      <c r="A208" s="18" t="s">
        <v>120</v>
      </c>
      <c r="B208" s="18" t="s">
        <v>107</v>
      </c>
      <c r="C208" s="18" t="s">
        <v>18</v>
      </c>
      <c r="D208" s="18" t="s">
        <v>22</v>
      </c>
      <c r="E208" s="18" t="s">
        <v>121</v>
      </c>
      <c r="F208" s="19">
        <v>0</v>
      </c>
      <c r="G208" s="19">
        <v>0</v>
      </c>
      <c r="H208" s="19">
        <v>14975.24</v>
      </c>
      <c r="I208" s="19">
        <v>0</v>
      </c>
      <c r="J208" s="19">
        <v>0</v>
      </c>
      <c r="K208" s="19">
        <v>14311.73</v>
      </c>
      <c r="L208" t="str">
        <f>VLOOKUP(E208,PFI!A:B,2,0)</f>
        <v>recherche</v>
      </c>
    </row>
    <row r="209" spans="1:12">
      <c r="A209" s="18" t="s">
        <v>120</v>
      </c>
      <c r="B209" s="18" t="s">
        <v>107</v>
      </c>
      <c r="C209" s="18" t="s">
        <v>18</v>
      </c>
      <c r="D209" s="18" t="s">
        <v>22</v>
      </c>
      <c r="E209" s="18" t="s">
        <v>2227</v>
      </c>
      <c r="F209" s="19">
        <v>0</v>
      </c>
      <c r="G209" s="19">
        <v>0</v>
      </c>
      <c r="H209" s="19">
        <v>0</v>
      </c>
      <c r="I209" s="19">
        <v>0</v>
      </c>
      <c r="J209" s="19">
        <v>0</v>
      </c>
      <c r="K209" s="19">
        <v>152.69</v>
      </c>
      <c r="L209" t="e">
        <f>VLOOKUP(E209,PFI!A:B,2,0)</f>
        <v>#N/A</v>
      </c>
    </row>
    <row r="210" spans="1:12">
      <c r="A210" s="18" t="s">
        <v>120</v>
      </c>
      <c r="B210" s="18" t="s">
        <v>107</v>
      </c>
      <c r="C210" s="18" t="s">
        <v>18</v>
      </c>
      <c r="D210" s="18" t="s">
        <v>22</v>
      </c>
      <c r="E210" s="18" t="s">
        <v>18</v>
      </c>
      <c r="F210" s="19">
        <v>0</v>
      </c>
      <c r="G210" s="19">
        <v>0</v>
      </c>
      <c r="H210" s="19">
        <v>28231.1</v>
      </c>
      <c r="I210" s="19">
        <v>0</v>
      </c>
      <c r="J210" s="19">
        <v>0</v>
      </c>
      <c r="K210" s="19">
        <v>23357.08</v>
      </c>
      <c r="L210" t="e">
        <f>VLOOKUP(E210,PFI!A:B,2,0)</f>
        <v>#N/A</v>
      </c>
    </row>
    <row r="211" spans="1:12">
      <c r="A211" s="18" t="s">
        <v>120</v>
      </c>
      <c r="B211" s="18" t="s">
        <v>107</v>
      </c>
      <c r="C211" s="18" t="s">
        <v>18</v>
      </c>
      <c r="D211" s="18" t="s">
        <v>13</v>
      </c>
      <c r="E211" s="18" t="s">
        <v>121</v>
      </c>
      <c r="F211" s="19">
        <v>15000</v>
      </c>
      <c r="G211" s="19">
        <v>15000</v>
      </c>
      <c r="H211" s="19">
        <v>0</v>
      </c>
      <c r="I211" s="19">
        <v>15000</v>
      </c>
      <c r="J211" s="19">
        <v>15000</v>
      </c>
      <c r="K211" s="19">
        <v>0</v>
      </c>
      <c r="L211" t="str">
        <f>VLOOKUP(E211,PFI!A:B,2,0)</f>
        <v>recherche</v>
      </c>
    </row>
    <row r="212" spans="1:12">
      <c r="A212" s="18" t="s">
        <v>2228</v>
      </c>
      <c r="B212" s="18" t="s">
        <v>107</v>
      </c>
      <c r="C212" s="18" t="s">
        <v>18</v>
      </c>
      <c r="D212" s="18" t="s">
        <v>46</v>
      </c>
      <c r="E212" s="18" t="s">
        <v>18</v>
      </c>
      <c r="F212" s="19">
        <v>0</v>
      </c>
      <c r="G212" s="19">
        <v>0</v>
      </c>
      <c r="H212" s="19">
        <v>348.29</v>
      </c>
      <c r="I212" s="19">
        <v>0</v>
      </c>
      <c r="J212" s="19">
        <v>0</v>
      </c>
      <c r="K212" s="19">
        <v>348.29</v>
      </c>
      <c r="L212" t="e">
        <f>VLOOKUP(E212,PFI!A:B,2,0)</f>
        <v>#N/A</v>
      </c>
    </row>
    <row r="213" spans="1:12">
      <c r="A213" s="18" t="s">
        <v>2228</v>
      </c>
      <c r="B213" s="18" t="s">
        <v>107</v>
      </c>
      <c r="C213" s="18" t="s">
        <v>18</v>
      </c>
      <c r="D213" s="18" t="s">
        <v>22</v>
      </c>
      <c r="E213" s="18" t="s">
        <v>2077</v>
      </c>
      <c r="F213" s="19">
        <v>0</v>
      </c>
      <c r="G213" s="19">
        <v>0</v>
      </c>
      <c r="H213" s="19">
        <v>5160.8599999999997</v>
      </c>
      <c r="I213" s="19">
        <v>0</v>
      </c>
      <c r="J213" s="19">
        <v>0</v>
      </c>
      <c r="K213" s="19">
        <v>5144.0600000000004</v>
      </c>
      <c r="L213" t="str">
        <f>VLOOKUP(E213,PFI!A:B,2,0)</f>
        <v>recherche</v>
      </c>
    </row>
    <row r="214" spans="1:12">
      <c r="A214" s="18" t="s">
        <v>2228</v>
      </c>
      <c r="B214" s="18" t="s">
        <v>107</v>
      </c>
      <c r="C214" s="18" t="s">
        <v>18</v>
      </c>
      <c r="D214" s="18" t="s">
        <v>22</v>
      </c>
      <c r="E214" s="18" t="s">
        <v>18</v>
      </c>
      <c r="F214" s="19">
        <v>0</v>
      </c>
      <c r="G214" s="19">
        <v>0</v>
      </c>
      <c r="H214" s="19">
        <v>15331.74</v>
      </c>
      <c r="I214" s="19">
        <v>0</v>
      </c>
      <c r="J214" s="19">
        <v>0</v>
      </c>
      <c r="K214" s="19">
        <v>12217.15</v>
      </c>
      <c r="L214" t="e">
        <f>VLOOKUP(E214,PFI!A:B,2,0)</f>
        <v>#N/A</v>
      </c>
    </row>
    <row r="215" spans="1:12">
      <c r="A215" s="18" t="s">
        <v>928</v>
      </c>
      <c r="B215" s="18" t="s">
        <v>107</v>
      </c>
      <c r="C215" s="18" t="s">
        <v>18</v>
      </c>
      <c r="D215" s="18" t="s">
        <v>22</v>
      </c>
      <c r="E215" s="18" t="s">
        <v>1955</v>
      </c>
      <c r="F215" s="19">
        <v>14211</v>
      </c>
      <c r="G215" s="19">
        <v>14211</v>
      </c>
      <c r="H215" s="19">
        <v>3853.11</v>
      </c>
      <c r="I215" s="19">
        <v>14211</v>
      </c>
      <c r="J215" s="19">
        <v>14211</v>
      </c>
      <c r="K215" s="19">
        <v>3485.51</v>
      </c>
      <c r="L215" t="str">
        <f>VLOOKUP(E215,PFI!A:B,2,0)</f>
        <v>formation</v>
      </c>
    </row>
    <row r="216" spans="1:12">
      <c r="A216" s="18" t="s">
        <v>928</v>
      </c>
      <c r="B216" s="18" t="s">
        <v>107</v>
      </c>
      <c r="C216" s="18" t="s">
        <v>18</v>
      </c>
      <c r="D216" s="18" t="s">
        <v>22</v>
      </c>
      <c r="E216" s="18" t="s">
        <v>18</v>
      </c>
      <c r="F216" s="19">
        <v>0</v>
      </c>
      <c r="G216" s="19">
        <v>0</v>
      </c>
      <c r="H216" s="19">
        <v>17982.87</v>
      </c>
      <c r="I216" s="19">
        <v>0</v>
      </c>
      <c r="J216" s="19">
        <v>0</v>
      </c>
      <c r="K216" s="19">
        <v>17248.740000000002</v>
      </c>
      <c r="L216" t="e">
        <f>VLOOKUP(E216,PFI!A:B,2,0)</f>
        <v>#N/A</v>
      </c>
    </row>
    <row r="217" spans="1:12">
      <c r="A217" s="18" t="s">
        <v>2229</v>
      </c>
      <c r="B217" s="18" t="s">
        <v>107</v>
      </c>
      <c r="C217" s="18" t="s">
        <v>18</v>
      </c>
      <c r="D217" s="18" t="s">
        <v>22</v>
      </c>
      <c r="E217" s="18" t="s">
        <v>18</v>
      </c>
      <c r="F217" s="19">
        <v>0</v>
      </c>
      <c r="G217" s="19">
        <v>0</v>
      </c>
      <c r="H217" s="19">
        <v>6393.6</v>
      </c>
      <c r="I217" s="19">
        <v>0</v>
      </c>
      <c r="J217" s="19">
        <v>0</v>
      </c>
      <c r="K217" s="19">
        <v>5233.8500000000004</v>
      </c>
      <c r="L217" t="e">
        <f>VLOOKUP(E217,PFI!A:B,2,0)</f>
        <v>#N/A</v>
      </c>
    </row>
    <row r="218" spans="1:12">
      <c r="A218" s="18" t="s">
        <v>2229</v>
      </c>
      <c r="B218" s="18" t="s">
        <v>107</v>
      </c>
      <c r="C218" s="18" t="s">
        <v>18</v>
      </c>
      <c r="D218" s="18" t="s">
        <v>13</v>
      </c>
      <c r="E218" s="18" t="s">
        <v>18</v>
      </c>
      <c r="F218" s="19">
        <v>0</v>
      </c>
      <c r="G218" s="19">
        <v>0</v>
      </c>
      <c r="H218" s="19">
        <v>887.5</v>
      </c>
      <c r="I218" s="19">
        <v>0</v>
      </c>
      <c r="J218" s="19">
        <v>0</v>
      </c>
      <c r="K218" s="19">
        <v>1599.25</v>
      </c>
      <c r="L218" t="e">
        <f>VLOOKUP(E218,PFI!A:B,2,0)</f>
        <v>#N/A</v>
      </c>
    </row>
    <row r="219" spans="1:12">
      <c r="A219" s="18" t="s">
        <v>122</v>
      </c>
      <c r="B219" s="18" t="s">
        <v>107</v>
      </c>
      <c r="C219" s="18" t="s">
        <v>18</v>
      </c>
      <c r="D219" s="18" t="s">
        <v>31</v>
      </c>
      <c r="E219" s="18" t="s">
        <v>2029</v>
      </c>
      <c r="F219" s="19">
        <v>0</v>
      </c>
      <c r="G219" s="19">
        <v>0</v>
      </c>
      <c r="H219" s="19">
        <v>669.07</v>
      </c>
      <c r="I219" s="19">
        <v>0</v>
      </c>
      <c r="J219" s="19">
        <v>0</v>
      </c>
      <c r="K219" s="19">
        <v>669.07</v>
      </c>
      <c r="L219" t="str">
        <f>VLOOKUP(E219,PFI!A:B,2,0)</f>
        <v>recherche</v>
      </c>
    </row>
    <row r="220" spans="1:12">
      <c r="A220" s="18" t="s">
        <v>122</v>
      </c>
      <c r="B220" s="18" t="s">
        <v>107</v>
      </c>
      <c r="C220" s="18" t="s">
        <v>18</v>
      </c>
      <c r="D220" s="18" t="s">
        <v>15</v>
      </c>
      <c r="E220" s="18" t="s">
        <v>123</v>
      </c>
      <c r="F220" s="19">
        <v>1232</v>
      </c>
      <c r="G220" s="19">
        <v>1232</v>
      </c>
      <c r="H220" s="19">
        <v>0</v>
      </c>
      <c r="I220" s="19">
        <v>1232</v>
      </c>
      <c r="J220" s="19">
        <v>1232</v>
      </c>
      <c r="K220" s="19">
        <v>0</v>
      </c>
      <c r="L220" t="str">
        <f>VLOOKUP(E220,PFI!A:B,2,0)</f>
        <v>recherche</v>
      </c>
    </row>
    <row r="221" spans="1:12">
      <c r="A221" s="18" t="s">
        <v>122</v>
      </c>
      <c r="B221" s="18" t="s">
        <v>107</v>
      </c>
      <c r="C221" s="18" t="s">
        <v>18</v>
      </c>
      <c r="D221" s="18" t="s">
        <v>27</v>
      </c>
      <c r="E221" s="18" t="s">
        <v>2046</v>
      </c>
      <c r="F221" s="19">
        <v>2000</v>
      </c>
      <c r="G221" s="19">
        <v>2000</v>
      </c>
      <c r="H221" s="19">
        <v>0</v>
      </c>
      <c r="I221" s="19">
        <v>2000</v>
      </c>
      <c r="J221" s="19">
        <v>2000</v>
      </c>
      <c r="K221" s="19">
        <v>0</v>
      </c>
      <c r="L221" t="str">
        <f>VLOOKUP(E221,PFI!A:B,2,0)</f>
        <v>recherche</v>
      </c>
    </row>
    <row r="222" spans="1:12">
      <c r="A222" s="18" t="s">
        <v>122</v>
      </c>
      <c r="B222" s="18" t="s">
        <v>107</v>
      </c>
      <c r="C222" s="18" t="s">
        <v>18</v>
      </c>
      <c r="D222" s="18" t="s">
        <v>58</v>
      </c>
      <c r="E222" s="18" t="s">
        <v>124</v>
      </c>
      <c r="F222" s="19">
        <v>15000</v>
      </c>
      <c r="G222" s="19">
        <v>15000</v>
      </c>
      <c r="H222" s="19">
        <v>0</v>
      </c>
      <c r="I222" s="19">
        <v>15000</v>
      </c>
      <c r="J222" s="19">
        <v>15000</v>
      </c>
      <c r="K222" s="19">
        <v>0</v>
      </c>
      <c r="L222" t="str">
        <f>VLOOKUP(E222,PFI!A:B,2,0)</f>
        <v>recherche</v>
      </c>
    </row>
    <row r="223" spans="1:12">
      <c r="A223" s="18" t="s">
        <v>122</v>
      </c>
      <c r="B223" s="18" t="s">
        <v>107</v>
      </c>
      <c r="C223" s="18" t="s">
        <v>18</v>
      </c>
      <c r="D223" s="18" t="s">
        <v>22</v>
      </c>
      <c r="E223" s="18" t="s">
        <v>1984</v>
      </c>
      <c r="F223" s="19">
        <v>2000</v>
      </c>
      <c r="G223" s="19">
        <v>2000</v>
      </c>
      <c r="H223" s="19">
        <v>0</v>
      </c>
      <c r="I223" s="19">
        <v>2000</v>
      </c>
      <c r="J223" s="19">
        <v>2000</v>
      </c>
      <c r="K223" s="19">
        <v>0</v>
      </c>
      <c r="L223" t="str">
        <f>VLOOKUP(E223,PFI!A:B,2,0)</f>
        <v>recherche</v>
      </c>
    </row>
    <row r="224" spans="1:12">
      <c r="A224" s="18" t="s">
        <v>122</v>
      </c>
      <c r="B224" s="18" t="s">
        <v>107</v>
      </c>
      <c r="C224" s="18" t="s">
        <v>18</v>
      </c>
      <c r="D224" s="18" t="s">
        <v>22</v>
      </c>
      <c r="E224" s="18" t="s">
        <v>1063</v>
      </c>
      <c r="F224" s="19">
        <v>10930</v>
      </c>
      <c r="G224" s="19">
        <v>10930</v>
      </c>
      <c r="H224" s="19">
        <v>0</v>
      </c>
      <c r="I224" s="19">
        <v>10930</v>
      </c>
      <c r="J224" s="19">
        <v>10930</v>
      </c>
      <c r="K224" s="19">
        <v>0</v>
      </c>
      <c r="L224" t="str">
        <f>VLOOKUP(E224,PFI!A:B,2,0)</f>
        <v>recherche</v>
      </c>
    </row>
    <row r="225" spans="1:12">
      <c r="A225" s="18" t="s">
        <v>122</v>
      </c>
      <c r="B225" s="18" t="s">
        <v>107</v>
      </c>
      <c r="C225" s="18" t="s">
        <v>18</v>
      </c>
      <c r="D225" s="18" t="s">
        <v>16</v>
      </c>
      <c r="E225" s="18" t="s">
        <v>125</v>
      </c>
      <c r="F225" s="19">
        <v>27250</v>
      </c>
      <c r="G225" s="19">
        <v>27250</v>
      </c>
      <c r="H225" s="19">
        <v>21673.439999999999</v>
      </c>
      <c r="I225" s="19">
        <v>27250</v>
      </c>
      <c r="J225" s="19">
        <v>27250</v>
      </c>
      <c r="K225" s="19">
        <v>18179.73</v>
      </c>
      <c r="L225" t="str">
        <f>VLOOKUP(E225,PFI!A:B,2,0)</f>
        <v>recherche</v>
      </c>
    </row>
    <row r="226" spans="1:12">
      <c r="A226" s="18" t="s">
        <v>122</v>
      </c>
      <c r="B226" s="18" t="s">
        <v>107</v>
      </c>
      <c r="C226" s="18" t="s">
        <v>18</v>
      </c>
      <c r="D226" s="18" t="s">
        <v>16</v>
      </c>
      <c r="E226" s="18" t="s">
        <v>1969</v>
      </c>
      <c r="F226" s="19">
        <v>0</v>
      </c>
      <c r="G226" s="19">
        <v>0</v>
      </c>
      <c r="H226" s="19">
        <v>6953.5</v>
      </c>
      <c r="I226" s="19">
        <v>0</v>
      </c>
      <c r="J226" s="19">
        <v>0</v>
      </c>
      <c r="K226" s="19">
        <v>2681.1</v>
      </c>
      <c r="L226" t="str">
        <f>VLOOKUP(E226,PFI!A:B,2,0)</f>
        <v>recherche</v>
      </c>
    </row>
    <row r="227" spans="1:12">
      <c r="A227" s="18" t="s">
        <v>122</v>
      </c>
      <c r="B227" s="18" t="s">
        <v>107</v>
      </c>
      <c r="C227" s="18" t="s">
        <v>18</v>
      </c>
      <c r="D227" s="18" t="s">
        <v>16</v>
      </c>
      <c r="E227" s="18" t="s">
        <v>2230</v>
      </c>
      <c r="F227" s="19">
        <v>3609.42</v>
      </c>
      <c r="G227" s="19">
        <v>3609.42</v>
      </c>
      <c r="H227" s="19">
        <v>8703.67</v>
      </c>
      <c r="I227" s="19">
        <v>3609.42</v>
      </c>
      <c r="J227" s="19">
        <v>3609.42</v>
      </c>
      <c r="K227" s="19">
        <v>5984.03</v>
      </c>
      <c r="L227" t="e">
        <f>VLOOKUP(E227,PFI!A:B,2,0)</f>
        <v>#N/A</v>
      </c>
    </row>
    <row r="228" spans="1:12">
      <c r="A228" s="18" t="s">
        <v>122</v>
      </c>
      <c r="B228" s="18" t="s">
        <v>107</v>
      </c>
      <c r="C228" s="18" t="s">
        <v>18</v>
      </c>
      <c r="D228" s="18" t="s">
        <v>16</v>
      </c>
      <c r="E228" s="18" t="s">
        <v>2231</v>
      </c>
      <c r="F228" s="19">
        <v>0</v>
      </c>
      <c r="G228" s="19">
        <v>0</v>
      </c>
      <c r="H228" s="19">
        <v>421.65</v>
      </c>
      <c r="I228" s="19">
        <v>0</v>
      </c>
      <c r="J228" s="19">
        <v>0</v>
      </c>
      <c r="K228" s="19">
        <v>363.32</v>
      </c>
      <c r="L228" t="e">
        <f>VLOOKUP(E228,PFI!A:B,2,0)</f>
        <v>#N/A</v>
      </c>
    </row>
    <row r="229" spans="1:12">
      <c r="A229" s="18" t="s">
        <v>122</v>
      </c>
      <c r="B229" s="18" t="s">
        <v>107</v>
      </c>
      <c r="C229" s="18" t="s">
        <v>18</v>
      </c>
      <c r="D229" s="18" t="s">
        <v>16</v>
      </c>
      <c r="E229" s="18" t="s">
        <v>2232</v>
      </c>
      <c r="F229" s="19">
        <v>0</v>
      </c>
      <c r="G229" s="19">
        <v>0</v>
      </c>
      <c r="H229" s="19">
        <v>33080.370000000003</v>
      </c>
      <c r="I229" s="19">
        <v>0</v>
      </c>
      <c r="J229" s="19">
        <v>0</v>
      </c>
      <c r="K229" s="19">
        <v>23520.67</v>
      </c>
      <c r="L229" t="e">
        <f>VLOOKUP(E229,PFI!A:B,2,0)</f>
        <v>#N/A</v>
      </c>
    </row>
    <row r="230" spans="1:12">
      <c r="A230" s="18" t="s">
        <v>122</v>
      </c>
      <c r="B230" s="18" t="s">
        <v>107</v>
      </c>
      <c r="C230" s="18" t="s">
        <v>18</v>
      </c>
      <c r="D230" s="18" t="s">
        <v>16</v>
      </c>
      <c r="E230" s="18" t="s">
        <v>124</v>
      </c>
      <c r="F230" s="19">
        <v>0</v>
      </c>
      <c r="G230" s="19">
        <v>0</v>
      </c>
      <c r="H230" s="19">
        <v>9891.2099999999991</v>
      </c>
      <c r="I230" s="19">
        <v>0</v>
      </c>
      <c r="J230" s="19">
        <v>0</v>
      </c>
      <c r="K230" s="19">
        <v>4996.3999999999996</v>
      </c>
      <c r="L230" t="str">
        <f>VLOOKUP(E230,PFI!A:B,2,0)</f>
        <v>recherche</v>
      </c>
    </row>
    <row r="231" spans="1:12">
      <c r="A231" s="18" t="s">
        <v>122</v>
      </c>
      <c r="B231" s="18" t="s">
        <v>107</v>
      </c>
      <c r="C231" s="18" t="s">
        <v>18</v>
      </c>
      <c r="D231" s="18" t="s">
        <v>16</v>
      </c>
      <c r="E231" s="18" t="s">
        <v>1073</v>
      </c>
      <c r="F231" s="19">
        <v>0</v>
      </c>
      <c r="G231" s="19">
        <v>0</v>
      </c>
      <c r="H231" s="19">
        <v>1989.82</v>
      </c>
      <c r="I231" s="19">
        <v>0</v>
      </c>
      <c r="J231" s="19">
        <v>0</v>
      </c>
      <c r="K231" s="19">
        <v>3618.13</v>
      </c>
      <c r="L231" t="str">
        <f>VLOOKUP(E231,PFI!A:B,2,0)</f>
        <v>recherche</v>
      </c>
    </row>
    <row r="232" spans="1:12">
      <c r="A232" s="18" t="s">
        <v>122</v>
      </c>
      <c r="B232" s="18" t="s">
        <v>107</v>
      </c>
      <c r="C232" s="18" t="s">
        <v>18</v>
      </c>
      <c r="D232" s="18" t="s">
        <v>16</v>
      </c>
      <c r="E232" s="18" t="s">
        <v>2233</v>
      </c>
      <c r="F232" s="19">
        <v>0</v>
      </c>
      <c r="G232" s="19">
        <v>0</v>
      </c>
      <c r="H232" s="19">
        <v>2739.03</v>
      </c>
      <c r="I232" s="19">
        <v>0</v>
      </c>
      <c r="J232" s="19">
        <v>0</v>
      </c>
      <c r="K232" s="19">
        <v>5255.82</v>
      </c>
      <c r="L232" t="e">
        <f>VLOOKUP(E232,PFI!A:B,2,0)</f>
        <v>#N/A</v>
      </c>
    </row>
    <row r="233" spans="1:12">
      <c r="A233" s="18" t="s">
        <v>122</v>
      </c>
      <c r="B233" s="18" t="s">
        <v>107</v>
      </c>
      <c r="C233" s="18" t="s">
        <v>18</v>
      </c>
      <c r="D233" s="18" t="s">
        <v>16</v>
      </c>
      <c r="E233" s="18" t="s">
        <v>1984</v>
      </c>
      <c r="F233" s="19">
        <v>0</v>
      </c>
      <c r="G233" s="19">
        <v>0</v>
      </c>
      <c r="H233" s="19">
        <v>3772.49</v>
      </c>
      <c r="I233" s="19">
        <v>0</v>
      </c>
      <c r="J233" s="19">
        <v>0</v>
      </c>
      <c r="K233" s="19">
        <v>898.49</v>
      </c>
      <c r="L233" t="str">
        <f>VLOOKUP(E233,PFI!A:B,2,0)</f>
        <v>recherche</v>
      </c>
    </row>
    <row r="234" spans="1:12">
      <c r="A234" s="18" t="s">
        <v>122</v>
      </c>
      <c r="B234" s="18" t="s">
        <v>107</v>
      </c>
      <c r="C234" s="18" t="s">
        <v>18</v>
      </c>
      <c r="D234" s="18" t="s">
        <v>16</v>
      </c>
      <c r="E234" s="18" t="s">
        <v>1989</v>
      </c>
      <c r="F234" s="19">
        <v>6394.3</v>
      </c>
      <c r="G234" s="19">
        <v>6394.3</v>
      </c>
      <c r="H234" s="19">
        <v>4605.28</v>
      </c>
      <c r="I234" s="19">
        <v>6394.3</v>
      </c>
      <c r="J234" s="19">
        <v>6394.3</v>
      </c>
      <c r="K234" s="19">
        <v>4369.88</v>
      </c>
      <c r="L234" t="str">
        <f>VLOOKUP(E234,PFI!A:B,2,0)</f>
        <v>recherche</v>
      </c>
    </row>
    <row r="235" spans="1:12">
      <c r="A235" s="18" t="s">
        <v>122</v>
      </c>
      <c r="B235" s="18" t="s">
        <v>107</v>
      </c>
      <c r="C235" s="18" t="s">
        <v>18</v>
      </c>
      <c r="D235" s="18" t="s">
        <v>16</v>
      </c>
      <c r="E235" s="18" t="s">
        <v>2018</v>
      </c>
      <c r="F235" s="19">
        <v>9867.74</v>
      </c>
      <c r="G235" s="19">
        <v>9867.74</v>
      </c>
      <c r="H235" s="19">
        <v>1587.88</v>
      </c>
      <c r="I235" s="19">
        <v>9867.74</v>
      </c>
      <c r="J235" s="19">
        <v>9867.74</v>
      </c>
      <c r="K235" s="19">
        <v>2355.37</v>
      </c>
      <c r="L235" t="str">
        <f>VLOOKUP(E235,PFI!A:B,2,0)</f>
        <v>recherche</v>
      </c>
    </row>
    <row r="236" spans="1:12">
      <c r="A236" s="18" t="s">
        <v>122</v>
      </c>
      <c r="B236" s="18" t="s">
        <v>107</v>
      </c>
      <c r="C236" s="18" t="s">
        <v>18</v>
      </c>
      <c r="D236" s="18" t="s">
        <v>16</v>
      </c>
      <c r="E236" s="18" t="s">
        <v>2234</v>
      </c>
      <c r="F236" s="19">
        <v>0</v>
      </c>
      <c r="G236" s="19">
        <v>0</v>
      </c>
      <c r="H236" s="19">
        <v>7891.54</v>
      </c>
      <c r="I236" s="19">
        <v>0</v>
      </c>
      <c r="J236" s="19">
        <v>0</v>
      </c>
      <c r="K236" s="19">
        <v>5714.91</v>
      </c>
      <c r="L236" t="e">
        <f>VLOOKUP(E236,PFI!A:B,2,0)</f>
        <v>#N/A</v>
      </c>
    </row>
    <row r="237" spans="1:12">
      <c r="A237" s="18" t="s">
        <v>122</v>
      </c>
      <c r="B237" s="18" t="s">
        <v>107</v>
      </c>
      <c r="C237" s="18" t="s">
        <v>18</v>
      </c>
      <c r="D237" s="18" t="s">
        <v>16</v>
      </c>
      <c r="E237" s="18" t="s">
        <v>2235</v>
      </c>
      <c r="F237" s="19">
        <v>0</v>
      </c>
      <c r="G237" s="19">
        <v>0</v>
      </c>
      <c r="H237" s="19">
        <v>4400.75</v>
      </c>
      <c r="I237" s="19">
        <v>0</v>
      </c>
      <c r="J237" s="19">
        <v>0</v>
      </c>
      <c r="K237" s="19">
        <v>4169.1499999999996</v>
      </c>
      <c r="L237" t="e">
        <f>VLOOKUP(E237,PFI!A:B,2,0)</f>
        <v>#N/A</v>
      </c>
    </row>
    <row r="238" spans="1:12">
      <c r="A238" s="18" t="s">
        <v>122</v>
      </c>
      <c r="B238" s="18" t="s">
        <v>107</v>
      </c>
      <c r="C238" s="18" t="s">
        <v>18</v>
      </c>
      <c r="D238" s="18" t="s">
        <v>16</v>
      </c>
      <c r="E238" s="18" t="s">
        <v>2033</v>
      </c>
      <c r="F238" s="19">
        <v>55371.72</v>
      </c>
      <c r="G238" s="19">
        <v>55371.72</v>
      </c>
      <c r="H238" s="19">
        <v>4560.71</v>
      </c>
      <c r="I238" s="19">
        <v>55371.72</v>
      </c>
      <c r="J238" s="19">
        <v>55371.72</v>
      </c>
      <c r="K238" s="19">
        <v>5238.71</v>
      </c>
      <c r="L238" t="str">
        <f>VLOOKUP(E238,PFI!A:B,2,0)</f>
        <v>recherche</v>
      </c>
    </row>
    <row r="239" spans="1:12">
      <c r="A239" s="18" t="s">
        <v>122</v>
      </c>
      <c r="B239" s="18" t="s">
        <v>107</v>
      </c>
      <c r="C239" s="18" t="s">
        <v>18</v>
      </c>
      <c r="D239" s="18" t="s">
        <v>16</v>
      </c>
      <c r="E239" s="18" t="s">
        <v>1063</v>
      </c>
      <c r="F239" s="19">
        <v>0</v>
      </c>
      <c r="G239" s="19">
        <v>0</v>
      </c>
      <c r="H239" s="19">
        <v>4866.3</v>
      </c>
      <c r="I239" s="19">
        <v>0</v>
      </c>
      <c r="J239" s="19">
        <v>0</v>
      </c>
      <c r="K239" s="19">
        <v>9281.66</v>
      </c>
      <c r="L239" t="str">
        <f>VLOOKUP(E239,PFI!A:B,2,0)</f>
        <v>recherche</v>
      </c>
    </row>
    <row r="240" spans="1:12">
      <c r="A240" s="18" t="s">
        <v>122</v>
      </c>
      <c r="B240" s="18" t="s">
        <v>107</v>
      </c>
      <c r="C240" s="18" t="s">
        <v>18</v>
      </c>
      <c r="D240" s="18" t="s">
        <v>16</v>
      </c>
      <c r="E240" s="18" t="s">
        <v>123</v>
      </c>
      <c r="F240" s="19">
        <v>0</v>
      </c>
      <c r="G240" s="19">
        <v>0</v>
      </c>
      <c r="H240" s="19">
        <v>1010</v>
      </c>
      <c r="I240" s="19">
        <v>0</v>
      </c>
      <c r="J240" s="19">
        <v>0</v>
      </c>
      <c r="K240" s="19">
        <v>1010</v>
      </c>
      <c r="L240" t="str">
        <f>VLOOKUP(E240,PFI!A:B,2,0)</f>
        <v>recherche</v>
      </c>
    </row>
    <row r="241" spans="1:12">
      <c r="A241" s="18" t="s">
        <v>122</v>
      </c>
      <c r="B241" s="18" t="s">
        <v>107</v>
      </c>
      <c r="C241" s="18" t="s">
        <v>18</v>
      </c>
      <c r="D241" s="18" t="s">
        <v>16</v>
      </c>
      <c r="E241" s="18" t="s">
        <v>2029</v>
      </c>
      <c r="F241" s="19">
        <v>0</v>
      </c>
      <c r="G241" s="19">
        <v>0</v>
      </c>
      <c r="H241" s="19">
        <v>17443.28</v>
      </c>
      <c r="I241" s="19">
        <v>15206.45</v>
      </c>
      <c r="J241" s="19">
        <v>15206.45</v>
      </c>
      <c r="K241" s="19">
        <v>15122.03</v>
      </c>
      <c r="L241" t="str">
        <f>VLOOKUP(E241,PFI!A:B,2,0)</f>
        <v>recherche</v>
      </c>
    </row>
    <row r="242" spans="1:12">
      <c r="A242" s="18" t="s">
        <v>122</v>
      </c>
      <c r="B242" s="18" t="s">
        <v>107</v>
      </c>
      <c r="C242" s="18" t="s">
        <v>18</v>
      </c>
      <c r="D242" s="18" t="s">
        <v>16</v>
      </c>
      <c r="E242" s="18" t="s">
        <v>296</v>
      </c>
      <c r="F242" s="19">
        <v>23373</v>
      </c>
      <c r="G242" s="19">
        <v>23373</v>
      </c>
      <c r="H242" s="19">
        <v>0</v>
      </c>
      <c r="I242" s="19">
        <v>23373</v>
      </c>
      <c r="J242" s="19">
        <v>23373</v>
      </c>
      <c r="K242" s="19">
        <v>0</v>
      </c>
      <c r="L242" t="str">
        <f>VLOOKUP(E242,PFI!A:B,2,0)</f>
        <v>recherche</v>
      </c>
    </row>
    <row r="243" spans="1:12">
      <c r="A243" s="18" t="s">
        <v>122</v>
      </c>
      <c r="B243" s="18" t="s">
        <v>107</v>
      </c>
      <c r="C243" s="18" t="s">
        <v>18</v>
      </c>
      <c r="D243" s="18" t="s">
        <v>16</v>
      </c>
      <c r="E243" s="18" t="s">
        <v>349</v>
      </c>
      <c r="F243" s="19">
        <v>0</v>
      </c>
      <c r="G243" s="19">
        <v>0</v>
      </c>
      <c r="H243" s="19">
        <v>313.26</v>
      </c>
      <c r="I243" s="19">
        <v>0</v>
      </c>
      <c r="J243" s="19">
        <v>0</v>
      </c>
      <c r="K243" s="19">
        <v>311.22000000000003</v>
      </c>
      <c r="L243" t="str">
        <f>VLOOKUP(E243,PFI!A:B,2,0)</f>
        <v>recherche</v>
      </c>
    </row>
    <row r="244" spans="1:12">
      <c r="A244" s="18" t="s">
        <v>122</v>
      </c>
      <c r="B244" s="18" t="s">
        <v>107</v>
      </c>
      <c r="C244" s="18" t="s">
        <v>18</v>
      </c>
      <c r="D244" s="18" t="s">
        <v>16</v>
      </c>
      <c r="E244" s="18" t="s">
        <v>18</v>
      </c>
      <c r="F244" s="19">
        <v>0</v>
      </c>
      <c r="G244" s="19">
        <v>0</v>
      </c>
      <c r="H244" s="19">
        <v>35103.79</v>
      </c>
      <c r="I244" s="19">
        <v>0</v>
      </c>
      <c r="J244" s="19">
        <v>0</v>
      </c>
      <c r="K244" s="19">
        <v>38101.269999999997</v>
      </c>
      <c r="L244" t="e">
        <f>VLOOKUP(E244,PFI!A:B,2,0)</f>
        <v>#N/A</v>
      </c>
    </row>
    <row r="245" spans="1:12">
      <c r="A245" s="18" t="s">
        <v>122</v>
      </c>
      <c r="B245" s="18" t="s">
        <v>107</v>
      </c>
      <c r="C245" s="18" t="s">
        <v>18</v>
      </c>
      <c r="D245" s="18" t="s">
        <v>13</v>
      </c>
      <c r="E245" s="18" t="s">
        <v>2232</v>
      </c>
      <c r="F245" s="19">
        <v>0</v>
      </c>
      <c r="G245" s="19">
        <v>0</v>
      </c>
      <c r="H245" s="19">
        <v>1053.3</v>
      </c>
      <c r="I245" s="19">
        <v>0</v>
      </c>
      <c r="J245" s="19">
        <v>0</v>
      </c>
      <c r="K245" s="19">
        <v>235</v>
      </c>
      <c r="L245" t="e">
        <f>VLOOKUP(E245,PFI!A:B,2,0)</f>
        <v>#N/A</v>
      </c>
    </row>
    <row r="246" spans="1:12">
      <c r="A246" s="18" t="s">
        <v>122</v>
      </c>
      <c r="B246" s="18" t="s">
        <v>107</v>
      </c>
      <c r="C246" s="18" t="s">
        <v>18</v>
      </c>
      <c r="D246" s="18" t="s">
        <v>13</v>
      </c>
      <c r="E246" s="18" t="s">
        <v>2234</v>
      </c>
      <c r="F246" s="19">
        <v>0</v>
      </c>
      <c r="G246" s="19">
        <v>0</v>
      </c>
      <c r="H246" s="19">
        <v>1061.72</v>
      </c>
      <c r="I246" s="19">
        <v>0</v>
      </c>
      <c r="J246" s="19">
        <v>0</v>
      </c>
      <c r="K246" s="19">
        <v>1061.72</v>
      </c>
      <c r="L246" t="e">
        <f>VLOOKUP(E246,PFI!A:B,2,0)</f>
        <v>#N/A</v>
      </c>
    </row>
    <row r="247" spans="1:12">
      <c r="A247" s="18" t="s">
        <v>122</v>
      </c>
      <c r="B247" s="18" t="s">
        <v>107</v>
      </c>
      <c r="C247" s="18" t="s">
        <v>18</v>
      </c>
      <c r="D247" s="18" t="s">
        <v>13</v>
      </c>
      <c r="E247" s="18" t="s">
        <v>18</v>
      </c>
      <c r="F247" s="19">
        <v>0</v>
      </c>
      <c r="G247" s="19">
        <v>0</v>
      </c>
      <c r="H247" s="19">
        <v>1013.35</v>
      </c>
      <c r="I247" s="19">
        <v>0</v>
      </c>
      <c r="J247" s="19">
        <v>0</v>
      </c>
      <c r="K247" s="19">
        <v>693.35</v>
      </c>
      <c r="L247" t="e">
        <f>VLOOKUP(E247,PFI!A:B,2,0)</f>
        <v>#N/A</v>
      </c>
    </row>
    <row r="248" spans="1:12">
      <c r="A248" s="18" t="s">
        <v>2236</v>
      </c>
      <c r="B248" s="18" t="s">
        <v>107</v>
      </c>
      <c r="C248" s="18" t="s">
        <v>18</v>
      </c>
      <c r="D248" s="18" t="s">
        <v>16</v>
      </c>
      <c r="E248" s="18" t="s">
        <v>18</v>
      </c>
      <c r="F248" s="19">
        <v>0</v>
      </c>
      <c r="G248" s="19">
        <v>0</v>
      </c>
      <c r="H248" s="19">
        <v>2466.39</v>
      </c>
      <c r="I248" s="19">
        <v>0</v>
      </c>
      <c r="J248" s="19">
        <v>0</v>
      </c>
      <c r="K248" s="19">
        <v>1508.09</v>
      </c>
      <c r="L248" t="e">
        <f>VLOOKUP(E248,PFI!A:B,2,0)</f>
        <v>#N/A</v>
      </c>
    </row>
    <row r="249" spans="1:12">
      <c r="A249" s="18" t="s">
        <v>2237</v>
      </c>
      <c r="B249" s="18" t="s">
        <v>107</v>
      </c>
      <c r="C249" s="18" t="s">
        <v>18</v>
      </c>
      <c r="D249" s="18" t="s">
        <v>22</v>
      </c>
      <c r="E249" s="18" t="s">
        <v>18</v>
      </c>
      <c r="F249" s="19">
        <v>0</v>
      </c>
      <c r="G249" s="19">
        <v>0</v>
      </c>
      <c r="H249" s="19">
        <v>52741.83</v>
      </c>
      <c r="I249" s="19">
        <v>0</v>
      </c>
      <c r="J249" s="19">
        <v>0</v>
      </c>
      <c r="K249" s="19">
        <v>47854.38</v>
      </c>
      <c r="L249" t="e">
        <f>VLOOKUP(E249,PFI!A:B,2,0)</f>
        <v>#N/A</v>
      </c>
    </row>
    <row r="250" spans="1:12">
      <c r="A250" s="18" t="s">
        <v>2237</v>
      </c>
      <c r="B250" s="18" t="s">
        <v>107</v>
      </c>
      <c r="C250" s="18" t="s">
        <v>18</v>
      </c>
      <c r="D250" s="18" t="s">
        <v>13</v>
      </c>
      <c r="E250" s="18" t="s">
        <v>18</v>
      </c>
      <c r="F250" s="19">
        <v>0</v>
      </c>
      <c r="G250" s="19">
        <v>0</v>
      </c>
      <c r="H250" s="19">
        <v>251.9</v>
      </c>
      <c r="I250" s="19">
        <v>0</v>
      </c>
      <c r="J250" s="19">
        <v>0</v>
      </c>
      <c r="K250" s="19">
        <v>251.9</v>
      </c>
      <c r="L250" t="e">
        <f>VLOOKUP(E250,PFI!A:B,2,0)</f>
        <v>#N/A</v>
      </c>
    </row>
    <row r="251" spans="1:12">
      <c r="A251" s="18" t="s">
        <v>126</v>
      </c>
      <c r="B251" s="18" t="s">
        <v>107</v>
      </c>
      <c r="C251" s="18" t="s">
        <v>18</v>
      </c>
      <c r="D251" s="18" t="s">
        <v>22</v>
      </c>
      <c r="E251" s="18" t="s">
        <v>2238</v>
      </c>
      <c r="F251" s="19">
        <v>0</v>
      </c>
      <c r="G251" s="19">
        <v>0</v>
      </c>
      <c r="H251" s="19">
        <v>-15.62</v>
      </c>
      <c r="I251" s="19">
        <v>0</v>
      </c>
      <c r="J251" s="19">
        <v>0</v>
      </c>
      <c r="K251" s="19">
        <v>3027.74</v>
      </c>
      <c r="L251" t="e">
        <f>VLOOKUP(E251,PFI!A:B,2,0)</f>
        <v>#N/A</v>
      </c>
    </row>
    <row r="252" spans="1:12">
      <c r="A252" s="18" t="s">
        <v>126</v>
      </c>
      <c r="B252" s="18" t="s">
        <v>107</v>
      </c>
      <c r="C252" s="18" t="s">
        <v>18</v>
      </c>
      <c r="D252" s="18" t="s">
        <v>22</v>
      </c>
      <c r="E252" s="18" t="s">
        <v>2239</v>
      </c>
      <c r="F252" s="19">
        <v>26261.21</v>
      </c>
      <c r="G252" s="19">
        <v>26261.21</v>
      </c>
      <c r="H252" s="19">
        <v>31928.54</v>
      </c>
      <c r="I252" s="19">
        <v>26261.21</v>
      </c>
      <c r="J252" s="19">
        <v>26261.21</v>
      </c>
      <c r="K252" s="19">
        <v>34763.74</v>
      </c>
      <c r="L252" t="e">
        <f>VLOOKUP(E252,PFI!A:B,2,0)</f>
        <v>#N/A</v>
      </c>
    </row>
    <row r="253" spans="1:12">
      <c r="A253" s="18" t="s">
        <v>126</v>
      </c>
      <c r="B253" s="18" t="s">
        <v>107</v>
      </c>
      <c r="C253" s="18" t="s">
        <v>18</v>
      </c>
      <c r="D253" s="18" t="s">
        <v>22</v>
      </c>
      <c r="E253" s="18" t="s">
        <v>127</v>
      </c>
      <c r="F253" s="19">
        <v>0</v>
      </c>
      <c r="G253" s="19">
        <v>0</v>
      </c>
      <c r="H253" s="19">
        <v>14859.6</v>
      </c>
      <c r="I253" s="19">
        <v>0</v>
      </c>
      <c r="J253" s="19">
        <v>0</v>
      </c>
      <c r="K253" s="19">
        <v>14728.84</v>
      </c>
      <c r="L253" t="str">
        <f>VLOOKUP(E253,PFI!A:B,2,0)</f>
        <v>recherche</v>
      </c>
    </row>
    <row r="254" spans="1:12">
      <c r="A254" s="18" t="s">
        <v>126</v>
      </c>
      <c r="B254" s="18" t="s">
        <v>107</v>
      </c>
      <c r="C254" s="18" t="s">
        <v>18</v>
      </c>
      <c r="D254" s="18" t="s">
        <v>22</v>
      </c>
      <c r="E254" s="18" t="s">
        <v>128</v>
      </c>
      <c r="F254" s="19">
        <v>0</v>
      </c>
      <c r="G254" s="19">
        <v>0</v>
      </c>
      <c r="H254" s="19">
        <v>8159.6</v>
      </c>
      <c r="I254" s="19">
        <v>0</v>
      </c>
      <c r="J254" s="19">
        <v>0</v>
      </c>
      <c r="K254" s="19">
        <v>7979.76</v>
      </c>
      <c r="L254" t="str">
        <f>VLOOKUP(E254,PFI!A:B,2,0)</f>
        <v>recherche</v>
      </c>
    </row>
    <row r="255" spans="1:12">
      <c r="A255" s="18" t="s">
        <v>126</v>
      </c>
      <c r="B255" s="18" t="s">
        <v>107</v>
      </c>
      <c r="C255" s="18" t="s">
        <v>18</v>
      </c>
      <c r="D255" s="18" t="s">
        <v>22</v>
      </c>
      <c r="E255" s="18" t="s">
        <v>2073</v>
      </c>
      <c r="F255" s="19">
        <v>0</v>
      </c>
      <c r="G255" s="19">
        <v>0</v>
      </c>
      <c r="H255" s="19">
        <v>1000</v>
      </c>
      <c r="I255" s="19">
        <v>0</v>
      </c>
      <c r="J255" s="19">
        <v>0</v>
      </c>
      <c r="K255" s="19">
        <v>0</v>
      </c>
      <c r="L255" t="str">
        <f>VLOOKUP(E255,PFI!A:B,2,0)</f>
        <v>recherche</v>
      </c>
    </row>
    <row r="256" spans="1:12">
      <c r="A256" s="18" t="s">
        <v>126</v>
      </c>
      <c r="B256" s="18" t="s">
        <v>107</v>
      </c>
      <c r="C256" s="18" t="s">
        <v>18</v>
      </c>
      <c r="D256" s="18" t="s">
        <v>22</v>
      </c>
      <c r="E256" s="18" t="s">
        <v>2070</v>
      </c>
      <c r="F256" s="19">
        <v>0</v>
      </c>
      <c r="G256" s="19">
        <v>0</v>
      </c>
      <c r="H256" s="19">
        <v>1000</v>
      </c>
      <c r="I256" s="19">
        <v>0</v>
      </c>
      <c r="J256" s="19">
        <v>0</v>
      </c>
      <c r="K256" s="19">
        <v>1000</v>
      </c>
      <c r="L256" t="str">
        <f>VLOOKUP(E256,PFI!A:B,2,0)</f>
        <v>recherche</v>
      </c>
    </row>
    <row r="257" spans="1:12">
      <c r="A257" s="18" t="s">
        <v>126</v>
      </c>
      <c r="B257" s="18" t="s">
        <v>107</v>
      </c>
      <c r="C257" s="18" t="s">
        <v>18</v>
      </c>
      <c r="D257" s="18" t="s">
        <v>22</v>
      </c>
      <c r="E257" s="18" t="s">
        <v>18</v>
      </c>
      <c r="F257" s="19">
        <v>0</v>
      </c>
      <c r="G257" s="19">
        <v>0</v>
      </c>
      <c r="H257" s="19">
        <v>20015.22</v>
      </c>
      <c r="I257" s="19">
        <v>0</v>
      </c>
      <c r="J257" s="19">
        <v>0</v>
      </c>
      <c r="K257" s="19">
        <v>17930.82</v>
      </c>
      <c r="L257" t="e">
        <f>VLOOKUP(E257,PFI!A:B,2,0)</f>
        <v>#N/A</v>
      </c>
    </row>
    <row r="258" spans="1:12">
      <c r="A258" s="18" t="s">
        <v>126</v>
      </c>
      <c r="B258" s="18" t="s">
        <v>107</v>
      </c>
      <c r="C258" s="18" t="s">
        <v>18</v>
      </c>
      <c r="D258" s="18" t="s">
        <v>13</v>
      </c>
      <c r="E258" s="18" t="s">
        <v>127</v>
      </c>
      <c r="F258" s="19">
        <v>27681.58</v>
      </c>
      <c r="G258" s="19">
        <v>27681.58</v>
      </c>
      <c r="H258" s="19">
        <v>0</v>
      </c>
      <c r="I258" s="19">
        <v>27681.58</v>
      </c>
      <c r="J258" s="19">
        <v>27681.58</v>
      </c>
      <c r="K258" s="19">
        <v>0</v>
      </c>
      <c r="L258" t="str">
        <f>VLOOKUP(E258,PFI!A:B,2,0)</f>
        <v>recherche</v>
      </c>
    </row>
    <row r="259" spans="1:12">
      <c r="A259" s="18" t="s">
        <v>126</v>
      </c>
      <c r="B259" s="18" t="s">
        <v>107</v>
      </c>
      <c r="C259" s="18" t="s">
        <v>18</v>
      </c>
      <c r="D259" s="18" t="s">
        <v>13</v>
      </c>
      <c r="E259" s="18" t="s">
        <v>128</v>
      </c>
      <c r="F259" s="19">
        <v>53499.73</v>
      </c>
      <c r="G259" s="19">
        <v>53499.73</v>
      </c>
      <c r="H259" s="19">
        <v>0</v>
      </c>
      <c r="I259" s="19">
        <v>53499.73</v>
      </c>
      <c r="J259" s="19">
        <v>53499.73</v>
      </c>
      <c r="K259" s="19">
        <v>0</v>
      </c>
      <c r="L259" t="str">
        <f>VLOOKUP(E259,PFI!A:B,2,0)</f>
        <v>recherche</v>
      </c>
    </row>
    <row r="260" spans="1:12">
      <c r="A260" s="18" t="s">
        <v>126</v>
      </c>
      <c r="B260" s="18" t="s">
        <v>107</v>
      </c>
      <c r="C260" s="18" t="s">
        <v>18</v>
      </c>
      <c r="D260" s="18" t="s">
        <v>13</v>
      </c>
      <c r="E260" s="18" t="s">
        <v>2070</v>
      </c>
      <c r="F260" s="19">
        <v>1000</v>
      </c>
      <c r="G260" s="19">
        <v>1000</v>
      </c>
      <c r="H260" s="19">
        <v>0</v>
      </c>
      <c r="I260" s="19">
        <v>1000</v>
      </c>
      <c r="J260" s="19">
        <v>1000</v>
      </c>
      <c r="K260" s="19">
        <v>0</v>
      </c>
      <c r="L260" t="str">
        <f>VLOOKUP(E260,PFI!A:B,2,0)</f>
        <v>recherche</v>
      </c>
    </row>
    <row r="261" spans="1:12">
      <c r="A261" s="18" t="s">
        <v>129</v>
      </c>
      <c r="B261" s="18" t="s">
        <v>107</v>
      </c>
      <c r="C261" s="18" t="s">
        <v>18</v>
      </c>
      <c r="D261" s="18" t="s">
        <v>31</v>
      </c>
      <c r="E261" s="18" t="s">
        <v>131</v>
      </c>
      <c r="F261" s="19">
        <v>0</v>
      </c>
      <c r="G261" s="19">
        <v>0</v>
      </c>
      <c r="H261" s="19">
        <v>386.2</v>
      </c>
      <c r="I261" s="19">
        <v>0</v>
      </c>
      <c r="J261" s="19">
        <v>0</v>
      </c>
      <c r="K261" s="19">
        <v>386.2</v>
      </c>
      <c r="L261" t="str">
        <f>VLOOKUP(E261,PFI!A:B,2,0)</f>
        <v>recherche</v>
      </c>
    </row>
    <row r="262" spans="1:12">
      <c r="A262" s="18" t="s">
        <v>129</v>
      </c>
      <c r="B262" s="18" t="s">
        <v>107</v>
      </c>
      <c r="C262" s="18" t="s">
        <v>18</v>
      </c>
      <c r="D262" s="18" t="s">
        <v>22</v>
      </c>
      <c r="E262" s="18" t="s">
        <v>1962</v>
      </c>
      <c r="F262" s="19">
        <v>28397.279999999999</v>
      </c>
      <c r="G262" s="19">
        <v>28397.279999999999</v>
      </c>
      <c r="H262" s="19">
        <v>24147.54</v>
      </c>
      <c r="I262" s="19">
        <v>28397.279999999999</v>
      </c>
      <c r="J262" s="19">
        <v>28397.279999999999</v>
      </c>
      <c r="K262" s="19">
        <v>18497.060000000001</v>
      </c>
      <c r="L262" t="str">
        <f>VLOOKUP(E262,PFI!A:B,2,0)</f>
        <v>recherche</v>
      </c>
    </row>
    <row r="263" spans="1:12">
      <c r="A263" s="18" t="s">
        <v>129</v>
      </c>
      <c r="B263" s="18" t="s">
        <v>107</v>
      </c>
      <c r="C263" s="18" t="s">
        <v>18</v>
      </c>
      <c r="D263" s="18" t="s">
        <v>22</v>
      </c>
      <c r="E263" s="18" t="s">
        <v>2240</v>
      </c>
      <c r="F263" s="19">
        <v>0</v>
      </c>
      <c r="G263" s="19">
        <v>0</v>
      </c>
      <c r="H263" s="19">
        <v>500</v>
      </c>
      <c r="I263" s="19">
        <v>0</v>
      </c>
      <c r="J263" s="19">
        <v>0</v>
      </c>
      <c r="K263" s="19">
        <v>500</v>
      </c>
      <c r="L263" t="e">
        <f>VLOOKUP(E263,PFI!A:B,2,0)</f>
        <v>#N/A</v>
      </c>
    </row>
    <row r="264" spans="1:12">
      <c r="A264" s="18" t="s">
        <v>129</v>
      </c>
      <c r="B264" s="18" t="s">
        <v>107</v>
      </c>
      <c r="C264" s="18" t="s">
        <v>18</v>
      </c>
      <c r="D264" s="18" t="s">
        <v>22</v>
      </c>
      <c r="E264" s="18" t="s">
        <v>130</v>
      </c>
      <c r="F264" s="19">
        <v>35920.400000000001</v>
      </c>
      <c r="G264" s="19">
        <v>35920.400000000001</v>
      </c>
      <c r="H264" s="19">
        <v>62388.68</v>
      </c>
      <c r="I264" s="19">
        <v>35920.400000000001</v>
      </c>
      <c r="J264" s="19">
        <v>35920.400000000001</v>
      </c>
      <c r="K264" s="19">
        <v>56860.75</v>
      </c>
      <c r="L264" t="str">
        <f>VLOOKUP(E264,PFI!A:B,2,0)</f>
        <v>recherche</v>
      </c>
    </row>
    <row r="265" spans="1:12">
      <c r="A265" s="18" t="s">
        <v>129</v>
      </c>
      <c r="B265" s="18" t="s">
        <v>107</v>
      </c>
      <c r="C265" s="18" t="s">
        <v>18</v>
      </c>
      <c r="D265" s="18" t="s">
        <v>22</v>
      </c>
      <c r="E265" s="18" t="s">
        <v>131</v>
      </c>
      <c r="F265" s="19">
        <v>0</v>
      </c>
      <c r="G265" s="19">
        <v>0</v>
      </c>
      <c r="H265" s="19">
        <v>2769.32</v>
      </c>
      <c r="I265" s="19">
        <v>0</v>
      </c>
      <c r="J265" s="19">
        <v>0</v>
      </c>
      <c r="K265" s="19">
        <v>2562.52</v>
      </c>
      <c r="L265" t="str">
        <f>VLOOKUP(E265,PFI!A:B,2,0)</f>
        <v>recherche</v>
      </c>
    </row>
    <row r="266" spans="1:12">
      <c r="A266" s="18" t="s">
        <v>129</v>
      </c>
      <c r="B266" s="18" t="s">
        <v>107</v>
      </c>
      <c r="C266" s="18" t="s">
        <v>18</v>
      </c>
      <c r="D266" s="18" t="s">
        <v>22</v>
      </c>
      <c r="E266" s="18" t="s">
        <v>2028</v>
      </c>
      <c r="F266" s="19">
        <v>0</v>
      </c>
      <c r="G266" s="19">
        <v>0</v>
      </c>
      <c r="H266" s="19">
        <v>6384.46</v>
      </c>
      <c r="I266" s="19">
        <v>0</v>
      </c>
      <c r="J266" s="19">
        <v>0</v>
      </c>
      <c r="K266" s="19">
        <v>5198.25</v>
      </c>
      <c r="L266" t="str">
        <f>VLOOKUP(E266,PFI!A:B,2,0)</f>
        <v>recherche</v>
      </c>
    </row>
    <row r="267" spans="1:12">
      <c r="A267" s="18" t="s">
        <v>129</v>
      </c>
      <c r="B267" s="18" t="s">
        <v>107</v>
      </c>
      <c r="C267" s="18" t="s">
        <v>18</v>
      </c>
      <c r="D267" s="18" t="s">
        <v>22</v>
      </c>
      <c r="E267" s="18" t="s">
        <v>18</v>
      </c>
      <c r="F267" s="19">
        <v>0</v>
      </c>
      <c r="G267" s="19">
        <v>0</v>
      </c>
      <c r="H267" s="19">
        <v>22987.7</v>
      </c>
      <c r="I267" s="19">
        <v>0</v>
      </c>
      <c r="J267" s="19">
        <v>0</v>
      </c>
      <c r="K267" s="19">
        <v>22346.15</v>
      </c>
      <c r="L267" t="e">
        <f>VLOOKUP(E267,PFI!A:B,2,0)</f>
        <v>#N/A</v>
      </c>
    </row>
    <row r="268" spans="1:12">
      <c r="A268" s="18" t="s">
        <v>129</v>
      </c>
      <c r="B268" s="18" t="s">
        <v>107</v>
      </c>
      <c r="C268" s="18" t="s">
        <v>18</v>
      </c>
      <c r="D268" s="18" t="s">
        <v>16</v>
      </c>
      <c r="E268" s="18" t="s">
        <v>131</v>
      </c>
      <c r="F268" s="19">
        <v>27000</v>
      </c>
      <c r="G268" s="19">
        <v>27000</v>
      </c>
      <c r="H268" s="19">
        <v>0</v>
      </c>
      <c r="I268" s="19">
        <v>27000</v>
      </c>
      <c r="J268" s="19">
        <v>27000</v>
      </c>
      <c r="K268" s="19">
        <v>0</v>
      </c>
      <c r="L268" t="str">
        <f>VLOOKUP(E268,PFI!A:B,2,0)</f>
        <v>recherche</v>
      </c>
    </row>
    <row r="269" spans="1:12">
      <c r="A269" s="18" t="s">
        <v>132</v>
      </c>
      <c r="B269" s="18" t="s">
        <v>107</v>
      </c>
      <c r="C269" s="18" t="s">
        <v>18</v>
      </c>
      <c r="D269" s="18" t="s">
        <v>58</v>
      </c>
      <c r="E269" s="18" t="s">
        <v>133</v>
      </c>
      <c r="F269" s="19">
        <v>15000</v>
      </c>
      <c r="G269" s="19">
        <v>15000</v>
      </c>
      <c r="H269" s="19">
        <v>0</v>
      </c>
      <c r="I269" s="19">
        <v>15000</v>
      </c>
      <c r="J269" s="19">
        <v>15000</v>
      </c>
      <c r="K269" s="19">
        <v>0</v>
      </c>
      <c r="L269" t="str">
        <f>VLOOKUP(E269,PFI!A:B,2,0)</f>
        <v>recherche</v>
      </c>
    </row>
    <row r="270" spans="1:12">
      <c r="A270" s="18" t="s">
        <v>132</v>
      </c>
      <c r="B270" s="18" t="s">
        <v>107</v>
      </c>
      <c r="C270" s="18" t="s">
        <v>18</v>
      </c>
      <c r="D270" s="18" t="s">
        <v>22</v>
      </c>
      <c r="E270" s="18" t="s">
        <v>133</v>
      </c>
      <c r="F270" s="19">
        <v>0</v>
      </c>
      <c r="G270" s="19">
        <v>0</v>
      </c>
      <c r="H270" s="19">
        <v>2853.9</v>
      </c>
      <c r="I270" s="19">
        <v>0</v>
      </c>
      <c r="J270" s="19">
        <v>0</v>
      </c>
      <c r="K270" s="19">
        <v>2838.9</v>
      </c>
      <c r="L270" t="str">
        <f>VLOOKUP(E270,PFI!A:B,2,0)</f>
        <v>recherche</v>
      </c>
    </row>
    <row r="271" spans="1:12">
      <c r="A271" s="18" t="s">
        <v>132</v>
      </c>
      <c r="B271" s="18" t="s">
        <v>107</v>
      </c>
      <c r="C271" s="18" t="s">
        <v>18</v>
      </c>
      <c r="D271" s="18" t="s">
        <v>22</v>
      </c>
      <c r="E271" s="18" t="s">
        <v>2002</v>
      </c>
      <c r="F271" s="19">
        <v>0</v>
      </c>
      <c r="G271" s="19">
        <v>0</v>
      </c>
      <c r="H271" s="19">
        <v>800</v>
      </c>
      <c r="I271" s="19">
        <v>0</v>
      </c>
      <c r="J271" s="19">
        <v>0</v>
      </c>
      <c r="K271" s="19">
        <v>300</v>
      </c>
      <c r="L271" t="str">
        <f>VLOOKUP(E271,PFI!A:B,2,0)</f>
        <v>recherche</v>
      </c>
    </row>
    <row r="272" spans="1:12">
      <c r="A272" s="18" t="s">
        <v>132</v>
      </c>
      <c r="B272" s="18" t="s">
        <v>107</v>
      </c>
      <c r="C272" s="18" t="s">
        <v>18</v>
      </c>
      <c r="D272" s="18" t="s">
        <v>22</v>
      </c>
      <c r="E272" s="18" t="s">
        <v>351</v>
      </c>
      <c r="F272" s="19">
        <v>0</v>
      </c>
      <c r="G272" s="19">
        <v>0</v>
      </c>
      <c r="H272" s="19">
        <v>3186.4</v>
      </c>
      <c r="I272" s="19">
        <v>0</v>
      </c>
      <c r="J272" s="19">
        <v>0</v>
      </c>
      <c r="K272" s="19">
        <v>1960.36</v>
      </c>
      <c r="L272" t="str">
        <f>VLOOKUP(E272,PFI!A:B,2,0)</f>
        <v>recherche</v>
      </c>
    </row>
    <row r="273" spans="1:12">
      <c r="A273" s="18" t="s">
        <v>132</v>
      </c>
      <c r="B273" s="18" t="s">
        <v>107</v>
      </c>
      <c r="C273" s="18" t="s">
        <v>18</v>
      </c>
      <c r="D273" s="18" t="s">
        <v>22</v>
      </c>
      <c r="E273" s="18" t="s">
        <v>2241</v>
      </c>
      <c r="F273" s="19">
        <v>0</v>
      </c>
      <c r="G273" s="19">
        <v>0</v>
      </c>
      <c r="H273" s="19">
        <v>195</v>
      </c>
      <c r="I273" s="19">
        <v>0</v>
      </c>
      <c r="J273" s="19">
        <v>0</v>
      </c>
      <c r="K273" s="19">
        <v>2595</v>
      </c>
      <c r="L273" t="e">
        <f>VLOOKUP(E273,PFI!A:B,2,0)</f>
        <v>#N/A</v>
      </c>
    </row>
    <row r="274" spans="1:12">
      <c r="A274" s="18" t="s">
        <v>132</v>
      </c>
      <c r="B274" s="18" t="s">
        <v>107</v>
      </c>
      <c r="C274" s="18" t="s">
        <v>18</v>
      </c>
      <c r="D274" s="18" t="s">
        <v>22</v>
      </c>
      <c r="E274" s="18" t="s">
        <v>890</v>
      </c>
      <c r="F274" s="19">
        <v>0</v>
      </c>
      <c r="G274" s="19">
        <v>0</v>
      </c>
      <c r="H274" s="19">
        <v>1917.74</v>
      </c>
      <c r="I274" s="19">
        <v>0</v>
      </c>
      <c r="J274" s="19">
        <v>0</v>
      </c>
      <c r="K274" s="19">
        <v>1917.74</v>
      </c>
      <c r="L274" t="str">
        <f>VLOOKUP(E274,PFI!A:B,2,0)</f>
        <v>recherche</v>
      </c>
    </row>
    <row r="275" spans="1:12">
      <c r="A275" s="18" t="s">
        <v>132</v>
      </c>
      <c r="B275" s="18" t="s">
        <v>107</v>
      </c>
      <c r="C275" s="18" t="s">
        <v>18</v>
      </c>
      <c r="D275" s="18" t="s">
        <v>22</v>
      </c>
      <c r="E275" s="18" t="s">
        <v>18</v>
      </c>
      <c r="F275" s="19">
        <v>0</v>
      </c>
      <c r="G275" s="19">
        <v>0</v>
      </c>
      <c r="H275" s="19">
        <v>70891.59</v>
      </c>
      <c r="I275" s="19">
        <v>0</v>
      </c>
      <c r="J275" s="19">
        <v>0</v>
      </c>
      <c r="K275" s="19">
        <v>66197.710000000006</v>
      </c>
      <c r="L275" t="e">
        <f>VLOOKUP(E275,PFI!A:B,2,0)</f>
        <v>#N/A</v>
      </c>
    </row>
    <row r="276" spans="1:12">
      <c r="A276" s="18" t="s">
        <v>132</v>
      </c>
      <c r="B276" s="18" t="s">
        <v>107</v>
      </c>
      <c r="C276" s="18" t="s">
        <v>18</v>
      </c>
      <c r="D276" s="18" t="s">
        <v>16</v>
      </c>
      <c r="E276" s="18" t="s">
        <v>351</v>
      </c>
      <c r="F276" s="19">
        <v>0</v>
      </c>
      <c r="G276" s="19">
        <v>0</v>
      </c>
      <c r="H276" s="19">
        <v>0.4</v>
      </c>
      <c r="I276" s="19">
        <v>0</v>
      </c>
      <c r="J276" s="19">
        <v>0</v>
      </c>
      <c r="K276" s="19">
        <v>0</v>
      </c>
      <c r="L276" t="str">
        <f>VLOOKUP(E276,PFI!A:B,2,0)</f>
        <v>recherche</v>
      </c>
    </row>
    <row r="277" spans="1:12">
      <c r="A277" s="18" t="s">
        <v>132</v>
      </c>
      <c r="B277" s="18" t="s">
        <v>107</v>
      </c>
      <c r="C277" s="18" t="s">
        <v>18</v>
      </c>
      <c r="D277" s="18" t="s">
        <v>16</v>
      </c>
      <c r="E277" s="18" t="s">
        <v>18</v>
      </c>
      <c r="F277" s="19">
        <v>0</v>
      </c>
      <c r="G277" s="19">
        <v>0</v>
      </c>
      <c r="H277" s="19">
        <v>2068.54</v>
      </c>
      <c r="I277" s="19">
        <v>0</v>
      </c>
      <c r="J277" s="19">
        <v>0</v>
      </c>
      <c r="K277" s="19">
        <v>0</v>
      </c>
      <c r="L277" t="e">
        <f>VLOOKUP(E277,PFI!A:B,2,0)</f>
        <v>#N/A</v>
      </c>
    </row>
    <row r="278" spans="1:12">
      <c r="A278" s="18" t="s">
        <v>134</v>
      </c>
      <c r="B278" s="18" t="s">
        <v>107</v>
      </c>
      <c r="C278" s="18" t="s">
        <v>18</v>
      </c>
      <c r="D278" s="18" t="s">
        <v>46</v>
      </c>
      <c r="E278" s="18" t="s">
        <v>135</v>
      </c>
      <c r="F278" s="19">
        <v>0</v>
      </c>
      <c r="G278" s="19">
        <v>0</v>
      </c>
      <c r="H278" s="19">
        <v>2296.36</v>
      </c>
      <c r="I278" s="19">
        <v>0</v>
      </c>
      <c r="J278" s="19">
        <v>0</v>
      </c>
      <c r="K278" s="19">
        <v>2296.36</v>
      </c>
      <c r="L278" t="str">
        <f>VLOOKUP(E278,PFI!A:B,2,0)</f>
        <v>recherche</v>
      </c>
    </row>
    <row r="279" spans="1:12">
      <c r="A279" s="18" t="s">
        <v>134</v>
      </c>
      <c r="B279" s="18" t="s">
        <v>107</v>
      </c>
      <c r="C279" s="18" t="s">
        <v>18</v>
      </c>
      <c r="D279" s="18" t="s">
        <v>22</v>
      </c>
      <c r="E279" s="18" t="s">
        <v>135</v>
      </c>
      <c r="F279" s="19">
        <v>27041.66</v>
      </c>
      <c r="G279" s="19">
        <v>27041.66</v>
      </c>
      <c r="H279" s="19">
        <v>9370.33</v>
      </c>
      <c r="I279" s="19">
        <v>27041.66</v>
      </c>
      <c r="J279" s="19">
        <v>27041.66</v>
      </c>
      <c r="K279" s="19">
        <v>7822.95</v>
      </c>
      <c r="L279" t="str">
        <f>VLOOKUP(E279,PFI!A:B,2,0)</f>
        <v>recherche</v>
      </c>
    </row>
    <row r="280" spans="1:12">
      <c r="A280" s="18" t="s">
        <v>134</v>
      </c>
      <c r="B280" s="18" t="s">
        <v>107</v>
      </c>
      <c r="C280" s="18" t="s">
        <v>18</v>
      </c>
      <c r="D280" s="18" t="s">
        <v>22</v>
      </c>
      <c r="E280" s="18" t="s">
        <v>2045</v>
      </c>
      <c r="F280" s="19">
        <v>0</v>
      </c>
      <c r="G280" s="19">
        <v>0</v>
      </c>
      <c r="H280" s="19">
        <v>1427.89</v>
      </c>
      <c r="I280" s="19">
        <v>0</v>
      </c>
      <c r="J280" s="19">
        <v>0</v>
      </c>
      <c r="K280" s="19">
        <v>857.43</v>
      </c>
      <c r="L280" t="str">
        <f>VLOOKUP(E280,PFI!A:B,2,0)</f>
        <v>recherche</v>
      </c>
    </row>
    <row r="281" spans="1:12">
      <c r="A281" s="18" t="s">
        <v>134</v>
      </c>
      <c r="B281" s="18" t="s">
        <v>107</v>
      </c>
      <c r="C281" s="18" t="s">
        <v>18</v>
      </c>
      <c r="D281" s="18" t="s">
        <v>22</v>
      </c>
      <c r="E281" s="18" t="s">
        <v>18</v>
      </c>
      <c r="F281" s="19">
        <v>0</v>
      </c>
      <c r="G281" s="19">
        <v>0</v>
      </c>
      <c r="H281" s="19">
        <v>23443.83</v>
      </c>
      <c r="I281" s="19">
        <v>0</v>
      </c>
      <c r="J281" s="19">
        <v>0</v>
      </c>
      <c r="K281" s="19">
        <v>22967.78</v>
      </c>
      <c r="L281" t="e">
        <f>VLOOKUP(E281,PFI!A:B,2,0)</f>
        <v>#N/A</v>
      </c>
    </row>
    <row r="282" spans="1:12">
      <c r="A282" s="18" t="s">
        <v>134</v>
      </c>
      <c r="B282" s="18" t="s">
        <v>107</v>
      </c>
      <c r="C282" s="18" t="s">
        <v>18</v>
      </c>
      <c r="D282" s="18" t="s">
        <v>16</v>
      </c>
      <c r="E282" s="18" t="s">
        <v>2045</v>
      </c>
      <c r="F282" s="19">
        <v>0</v>
      </c>
      <c r="G282" s="19">
        <v>0</v>
      </c>
      <c r="H282" s="19">
        <v>418.85</v>
      </c>
      <c r="I282" s="19">
        <v>0</v>
      </c>
      <c r="J282" s="19">
        <v>0</v>
      </c>
      <c r="K282" s="19">
        <v>418.85</v>
      </c>
      <c r="L282" t="str">
        <f>VLOOKUP(E282,PFI!A:B,2,0)</f>
        <v>recherche</v>
      </c>
    </row>
    <row r="283" spans="1:12">
      <c r="A283" s="18" t="s">
        <v>136</v>
      </c>
      <c r="B283" s="18" t="s">
        <v>107</v>
      </c>
      <c r="C283" s="18" t="s">
        <v>18</v>
      </c>
      <c r="D283" s="18" t="s">
        <v>59</v>
      </c>
      <c r="E283" s="18" t="s">
        <v>137</v>
      </c>
      <c r="F283" s="19">
        <v>0</v>
      </c>
      <c r="G283" s="19">
        <v>0</v>
      </c>
      <c r="H283" s="19">
        <v>1187.69</v>
      </c>
      <c r="I283" s="19">
        <v>0</v>
      </c>
      <c r="J283" s="19">
        <v>0</v>
      </c>
      <c r="K283" s="19">
        <v>154.28</v>
      </c>
      <c r="L283" t="str">
        <f>VLOOKUP(E283,PFI!A:B,2,0)</f>
        <v>recherche</v>
      </c>
    </row>
    <row r="284" spans="1:12">
      <c r="A284" s="18" t="s">
        <v>136</v>
      </c>
      <c r="B284" s="18" t="s">
        <v>107</v>
      </c>
      <c r="C284" s="18" t="s">
        <v>18</v>
      </c>
      <c r="D284" s="18" t="s">
        <v>59</v>
      </c>
      <c r="E284" s="18" t="s">
        <v>2242</v>
      </c>
      <c r="F284" s="19">
        <v>0</v>
      </c>
      <c r="G284" s="19">
        <v>0</v>
      </c>
      <c r="H284" s="19">
        <v>64.69</v>
      </c>
      <c r="I284" s="19">
        <v>0</v>
      </c>
      <c r="J284" s="19">
        <v>0</v>
      </c>
      <c r="K284" s="19">
        <v>64.69</v>
      </c>
      <c r="L284" t="e">
        <f>VLOOKUP(E284,PFI!A:B,2,0)</f>
        <v>#N/A</v>
      </c>
    </row>
    <row r="285" spans="1:12">
      <c r="A285" s="18" t="s">
        <v>136</v>
      </c>
      <c r="B285" s="18" t="s">
        <v>107</v>
      </c>
      <c r="C285" s="18" t="s">
        <v>18</v>
      </c>
      <c r="D285" s="18" t="s">
        <v>59</v>
      </c>
      <c r="E285" s="18" t="s">
        <v>365</v>
      </c>
      <c r="F285" s="19">
        <v>0</v>
      </c>
      <c r="G285" s="19">
        <v>0</v>
      </c>
      <c r="H285" s="19">
        <v>3185.52</v>
      </c>
      <c r="I285" s="19">
        <v>0</v>
      </c>
      <c r="J285" s="19">
        <v>0</v>
      </c>
      <c r="K285" s="19">
        <v>2337.31</v>
      </c>
      <c r="L285" t="str">
        <f>VLOOKUP(E285,PFI!A:B,2,0)</f>
        <v>recherche</v>
      </c>
    </row>
    <row r="286" spans="1:12">
      <c r="A286" s="18" t="s">
        <v>136</v>
      </c>
      <c r="B286" s="18" t="s">
        <v>107</v>
      </c>
      <c r="C286" s="18" t="s">
        <v>18</v>
      </c>
      <c r="D286" s="18" t="s">
        <v>59</v>
      </c>
      <c r="E286" s="18" t="s">
        <v>18</v>
      </c>
      <c r="F286" s="19">
        <v>0</v>
      </c>
      <c r="G286" s="19">
        <v>0</v>
      </c>
      <c r="H286" s="19">
        <v>22922.03</v>
      </c>
      <c r="I286" s="19">
        <v>0</v>
      </c>
      <c r="J286" s="19">
        <v>0</v>
      </c>
      <c r="K286" s="19">
        <v>16672.54</v>
      </c>
      <c r="L286" t="e">
        <f>VLOOKUP(E286,PFI!A:B,2,0)</f>
        <v>#N/A</v>
      </c>
    </row>
    <row r="287" spans="1:12">
      <c r="A287" s="18" t="s">
        <v>136</v>
      </c>
      <c r="B287" s="18" t="s">
        <v>107</v>
      </c>
      <c r="C287" s="18" t="s">
        <v>18</v>
      </c>
      <c r="D287" s="18" t="s">
        <v>22</v>
      </c>
      <c r="E287" s="18" t="s">
        <v>137</v>
      </c>
      <c r="F287" s="19">
        <v>0</v>
      </c>
      <c r="G287" s="19">
        <v>0</v>
      </c>
      <c r="H287" s="19">
        <v>1168.6199999999999</v>
      </c>
      <c r="I287" s="19">
        <v>0</v>
      </c>
      <c r="J287" s="19">
        <v>0</v>
      </c>
      <c r="K287" s="19">
        <v>1868.62</v>
      </c>
      <c r="L287" t="str">
        <f>VLOOKUP(E287,PFI!A:B,2,0)</f>
        <v>recherche</v>
      </c>
    </row>
    <row r="288" spans="1:12">
      <c r="A288" s="18" t="s">
        <v>136</v>
      </c>
      <c r="B288" s="18" t="s">
        <v>107</v>
      </c>
      <c r="C288" s="18" t="s">
        <v>18</v>
      </c>
      <c r="D288" s="18" t="s">
        <v>22</v>
      </c>
      <c r="E288" s="18" t="s">
        <v>2242</v>
      </c>
      <c r="F288" s="19">
        <v>0</v>
      </c>
      <c r="G288" s="19">
        <v>0</v>
      </c>
      <c r="H288" s="19">
        <v>0</v>
      </c>
      <c r="I288" s="19">
        <v>0</v>
      </c>
      <c r="J288" s="19">
        <v>0</v>
      </c>
      <c r="K288" s="19">
        <v>332.59</v>
      </c>
      <c r="L288" t="e">
        <f>VLOOKUP(E288,PFI!A:B,2,0)</f>
        <v>#N/A</v>
      </c>
    </row>
    <row r="289" spans="1:12">
      <c r="A289" s="18" t="s">
        <v>136</v>
      </c>
      <c r="B289" s="18" t="s">
        <v>107</v>
      </c>
      <c r="C289" s="18" t="s">
        <v>18</v>
      </c>
      <c r="D289" s="18" t="s">
        <v>22</v>
      </c>
      <c r="E289" s="18" t="s">
        <v>1982</v>
      </c>
      <c r="F289" s="19">
        <v>10962.29</v>
      </c>
      <c r="G289" s="19">
        <v>10962.29</v>
      </c>
      <c r="H289" s="19">
        <v>4070.64</v>
      </c>
      <c r="I289" s="19">
        <v>10962.29</v>
      </c>
      <c r="J289" s="19">
        <v>10962.29</v>
      </c>
      <c r="K289" s="19">
        <v>3282.53</v>
      </c>
      <c r="L289" t="str">
        <f>VLOOKUP(E289,PFI!A:B,2,0)</f>
        <v>recherche</v>
      </c>
    </row>
    <row r="290" spans="1:12">
      <c r="A290" s="18" t="s">
        <v>136</v>
      </c>
      <c r="B290" s="18" t="s">
        <v>107</v>
      </c>
      <c r="C290" s="18" t="s">
        <v>18</v>
      </c>
      <c r="D290" s="18" t="s">
        <v>22</v>
      </c>
      <c r="E290" s="18" t="s">
        <v>138</v>
      </c>
      <c r="F290" s="19">
        <v>0</v>
      </c>
      <c r="G290" s="19">
        <v>0</v>
      </c>
      <c r="H290" s="19">
        <v>6332.48</v>
      </c>
      <c r="I290" s="19">
        <v>0</v>
      </c>
      <c r="J290" s="19">
        <v>0</v>
      </c>
      <c r="K290" s="19">
        <v>5080.32</v>
      </c>
      <c r="L290" t="str">
        <f>VLOOKUP(E290,PFI!A:B,2,0)</f>
        <v>recherche</v>
      </c>
    </row>
    <row r="291" spans="1:12">
      <c r="A291" s="18" t="s">
        <v>136</v>
      </c>
      <c r="B291" s="18" t="s">
        <v>107</v>
      </c>
      <c r="C291" s="18" t="s">
        <v>18</v>
      </c>
      <c r="D291" s="18" t="s">
        <v>22</v>
      </c>
      <c r="E291" s="18" t="s">
        <v>2063</v>
      </c>
      <c r="F291" s="19">
        <v>1000</v>
      </c>
      <c r="G291" s="19">
        <v>1000</v>
      </c>
      <c r="H291" s="19">
        <v>1340.59</v>
      </c>
      <c r="I291" s="19">
        <v>1000</v>
      </c>
      <c r="J291" s="19">
        <v>1000</v>
      </c>
      <c r="K291" s="19">
        <v>763.26</v>
      </c>
      <c r="L291" t="str">
        <f>VLOOKUP(E291,PFI!A:B,2,0)</f>
        <v>recherche</v>
      </c>
    </row>
    <row r="292" spans="1:12">
      <c r="A292" s="18" t="s">
        <v>136</v>
      </c>
      <c r="B292" s="18" t="s">
        <v>107</v>
      </c>
      <c r="C292" s="18" t="s">
        <v>18</v>
      </c>
      <c r="D292" s="18" t="s">
        <v>22</v>
      </c>
      <c r="E292" s="18" t="s">
        <v>365</v>
      </c>
      <c r="F292" s="19">
        <v>0</v>
      </c>
      <c r="G292" s="19">
        <v>0</v>
      </c>
      <c r="H292" s="19">
        <v>38719.26</v>
      </c>
      <c r="I292" s="19">
        <v>0</v>
      </c>
      <c r="J292" s="19">
        <v>0</v>
      </c>
      <c r="K292" s="19">
        <v>35761.24</v>
      </c>
      <c r="L292" t="str">
        <f>VLOOKUP(E292,PFI!A:B,2,0)</f>
        <v>recherche</v>
      </c>
    </row>
    <row r="293" spans="1:12">
      <c r="A293" s="18" t="s">
        <v>136</v>
      </c>
      <c r="B293" s="18" t="s">
        <v>107</v>
      </c>
      <c r="C293" s="18" t="s">
        <v>18</v>
      </c>
      <c r="D293" s="18" t="s">
        <v>22</v>
      </c>
      <c r="E293" s="18" t="s">
        <v>18</v>
      </c>
      <c r="F293" s="19">
        <v>0</v>
      </c>
      <c r="G293" s="19">
        <v>0</v>
      </c>
      <c r="H293" s="19">
        <v>28501.39</v>
      </c>
      <c r="I293" s="19">
        <v>0</v>
      </c>
      <c r="J293" s="19">
        <v>0</v>
      </c>
      <c r="K293" s="19">
        <v>28489.23</v>
      </c>
      <c r="L293" t="e">
        <f>VLOOKUP(E293,PFI!A:B,2,0)</f>
        <v>#N/A</v>
      </c>
    </row>
    <row r="294" spans="1:12">
      <c r="A294" s="18" t="s">
        <v>136</v>
      </c>
      <c r="B294" s="18" t="s">
        <v>107</v>
      </c>
      <c r="C294" s="18" t="s">
        <v>18</v>
      </c>
      <c r="D294" s="18" t="s">
        <v>16</v>
      </c>
      <c r="E294" s="18" t="s">
        <v>137</v>
      </c>
      <c r="F294" s="19">
        <v>2000</v>
      </c>
      <c r="G294" s="19">
        <v>2000</v>
      </c>
      <c r="H294" s="19">
        <v>0</v>
      </c>
      <c r="I294" s="19">
        <v>2000</v>
      </c>
      <c r="J294" s="19">
        <v>2000</v>
      </c>
      <c r="K294" s="19">
        <v>0</v>
      </c>
      <c r="L294" t="str">
        <f>VLOOKUP(E294,PFI!A:B,2,0)</f>
        <v>recherche</v>
      </c>
    </row>
    <row r="295" spans="1:12">
      <c r="A295" s="18" t="s">
        <v>136</v>
      </c>
      <c r="B295" s="18" t="s">
        <v>107</v>
      </c>
      <c r="C295" s="18" t="s">
        <v>18</v>
      </c>
      <c r="D295" s="18" t="s">
        <v>16</v>
      </c>
      <c r="E295" s="18" t="s">
        <v>138</v>
      </c>
      <c r="F295" s="19">
        <v>15000</v>
      </c>
      <c r="G295" s="19">
        <v>15000</v>
      </c>
      <c r="H295" s="19">
        <v>208.66</v>
      </c>
      <c r="I295" s="19">
        <v>15000</v>
      </c>
      <c r="J295" s="19">
        <v>15000</v>
      </c>
      <c r="K295" s="19">
        <v>208.66</v>
      </c>
      <c r="L295" t="str">
        <f>VLOOKUP(E295,PFI!A:B,2,0)</f>
        <v>recherche</v>
      </c>
    </row>
    <row r="296" spans="1:12">
      <c r="A296" s="18" t="s">
        <v>21</v>
      </c>
      <c r="B296" s="18" t="s">
        <v>107</v>
      </c>
      <c r="C296" s="18" t="s">
        <v>18</v>
      </c>
      <c r="D296" s="18" t="s">
        <v>22</v>
      </c>
      <c r="E296" s="18" t="s">
        <v>2243</v>
      </c>
      <c r="F296" s="19">
        <v>0</v>
      </c>
      <c r="G296" s="19">
        <v>0</v>
      </c>
      <c r="H296" s="19">
        <v>0</v>
      </c>
      <c r="I296" s="19">
        <v>0</v>
      </c>
      <c r="J296" s="19">
        <v>0</v>
      </c>
      <c r="K296" s="19">
        <v>241.06</v>
      </c>
      <c r="L296" t="e">
        <f>VLOOKUP(E296,PFI!A:B,2,0)</f>
        <v>#N/A</v>
      </c>
    </row>
    <row r="297" spans="1:12">
      <c r="A297" s="18" t="s">
        <v>21</v>
      </c>
      <c r="B297" s="18" t="s">
        <v>107</v>
      </c>
      <c r="C297" s="18" t="s">
        <v>18</v>
      </c>
      <c r="D297" s="18" t="s">
        <v>22</v>
      </c>
      <c r="E297" s="18" t="s">
        <v>139</v>
      </c>
      <c r="F297" s="19">
        <v>2500</v>
      </c>
      <c r="G297" s="19">
        <v>2500</v>
      </c>
      <c r="H297" s="19">
        <v>1656.42</v>
      </c>
      <c r="I297" s="19">
        <v>2500</v>
      </c>
      <c r="J297" s="19">
        <v>2500</v>
      </c>
      <c r="K297" s="19">
        <v>1621.39</v>
      </c>
      <c r="L297" t="str">
        <f>VLOOKUP(E297,PFI!A:B,2,0)</f>
        <v>recherche</v>
      </c>
    </row>
    <row r="298" spans="1:12">
      <c r="A298" s="18" t="s">
        <v>21</v>
      </c>
      <c r="B298" s="18" t="s">
        <v>107</v>
      </c>
      <c r="C298" s="18" t="s">
        <v>18</v>
      </c>
      <c r="D298" s="18" t="s">
        <v>22</v>
      </c>
      <c r="E298" s="18" t="s">
        <v>2009</v>
      </c>
      <c r="F298" s="19">
        <v>0</v>
      </c>
      <c r="G298" s="19">
        <v>0</v>
      </c>
      <c r="H298" s="19">
        <v>0</v>
      </c>
      <c r="I298" s="19">
        <v>0</v>
      </c>
      <c r="J298" s="19">
        <v>0</v>
      </c>
      <c r="K298" s="19">
        <v>1307.3399999999999</v>
      </c>
      <c r="L298" t="str">
        <f>VLOOKUP(E298,PFI!A:B,2,0)</f>
        <v>recherche</v>
      </c>
    </row>
    <row r="299" spans="1:12">
      <c r="A299" s="18" t="s">
        <v>21</v>
      </c>
      <c r="B299" s="18" t="s">
        <v>107</v>
      </c>
      <c r="C299" s="18" t="s">
        <v>18</v>
      </c>
      <c r="D299" s="18" t="s">
        <v>22</v>
      </c>
      <c r="E299" s="18" t="s">
        <v>2244</v>
      </c>
      <c r="F299" s="19">
        <v>0</v>
      </c>
      <c r="G299" s="19">
        <v>0</v>
      </c>
      <c r="H299" s="19">
        <v>366.65</v>
      </c>
      <c r="I299" s="19">
        <v>0</v>
      </c>
      <c r="J299" s="19">
        <v>0</v>
      </c>
      <c r="K299" s="19">
        <v>557.35</v>
      </c>
      <c r="L299" t="e">
        <f>VLOOKUP(E299,PFI!A:B,2,0)</f>
        <v>#N/A</v>
      </c>
    </row>
    <row r="300" spans="1:12">
      <c r="A300" s="18" t="s">
        <v>21</v>
      </c>
      <c r="B300" s="18" t="s">
        <v>107</v>
      </c>
      <c r="C300" s="18" t="s">
        <v>18</v>
      </c>
      <c r="D300" s="18" t="s">
        <v>22</v>
      </c>
      <c r="E300" s="18" t="s">
        <v>2005</v>
      </c>
      <c r="F300" s="19">
        <v>0</v>
      </c>
      <c r="G300" s="19">
        <v>0</v>
      </c>
      <c r="H300" s="19">
        <v>0</v>
      </c>
      <c r="I300" s="19">
        <v>0</v>
      </c>
      <c r="J300" s="19">
        <v>0</v>
      </c>
      <c r="K300" s="19">
        <v>535.12</v>
      </c>
      <c r="L300" t="str">
        <f>VLOOKUP(E300,PFI!A:B,2,0)</f>
        <v>recherche</v>
      </c>
    </row>
    <row r="301" spans="1:12">
      <c r="A301" s="18" t="s">
        <v>21</v>
      </c>
      <c r="B301" s="18" t="s">
        <v>107</v>
      </c>
      <c r="C301" s="18" t="s">
        <v>18</v>
      </c>
      <c r="D301" s="18" t="s">
        <v>22</v>
      </c>
      <c r="E301" s="18" t="s">
        <v>2245</v>
      </c>
      <c r="F301" s="19">
        <v>6048</v>
      </c>
      <c r="G301" s="19">
        <v>6048</v>
      </c>
      <c r="H301" s="19">
        <v>7731.66</v>
      </c>
      <c r="I301" s="19">
        <v>6048</v>
      </c>
      <c r="J301" s="19">
        <v>6048</v>
      </c>
      <c r="K301" s="19">
        <v>10864.58</v>
      </c>
      <c r="L301" t="e">
        <f>VLOOKUP(E301,PFI!A:B,2,0)</f>
        <v>#N/A</v>
      </c>
    </row>
    <row r="302" spans="1:12">
      <c r="A302" s="18" t="s">
        <v>21</v>
      </c>
      <c r="B302" s="18" t="s">
        <v>107</v>
      </c>
      <c r="C302" s="18" t="s">
        <v>18</v>
      </c>
      <c r="D302" s="18" t="s">
        <v>22</v>
      </c>
      <c r="E302" s="18" t="s">
        <v>2246</v>
      </c>
      <c r="F302" s="19">
        <v>0</v>
      </c>
      <c r="G302" s="19">
        <v>0</v>
      </c>
      <c r="H302" s="19">
        <v>0</v>
      </c>
      <c r="I302" s="19">
        <v>0</v>
      </c>
      <c r="J302" s="19">
        <v>0</v>
      </c>
      <c r="K302" s="19">
        <v>3640.88</v>
      </c>
      <c r="L302" t="e">
        <f>VLOOKUP(E302,PFI!A:B,2,0)</f>
        <v>#N/A</v>
      </c>
    </row>
    <row r="303" spans="1:12">
      <c r="A303" s="18" t="s">
        <v>21</v>
      </c>
      <c r="B303" s="18" t="s">
        <v>107</v>
      </c>
      <c r="C303" s="18" t="s">
        <v>18</v>
      </c>
      <c r="D303" s="18" t="s">
        <v>22</v>
      </c>
      <c r="E303" s="18" t="s">
        <v>2247</v>
      </c>
      <c r="F303" s="19">
        <v>0</v>
      </c>
      <c r="G303" s="19">
        <v>0</v>
      </c>
      <c r="H303" s="19">
        <v>0</v>
      </c>
      <c r="I303" s="19">
        <v>0</v>
      </c>
      <c r="J303" s="19">
        <v>0</v>
      </c>
      <c r="K303" s="19">
        <v>3996.4</v>
      </c>
      <c r="L303" t="e">
        <f>VLOOKUP(E303,PFI!A:B,2,0)</f>
        <v>#N/A</v>
      </c>
    </row>
    <row r="304" spans="1:12">
      <c r="A304" s="18" t="s">
        <v>21</v>
      </c>
      <c r="B304" s="18" t="s">
        <v>107</v>
      </c>
      <c r="C304" s="18" t="s">
        <v>18</v>
      </c>
      <c r="D304" s="18" t="s">
        <v>22</v>
      </c>
      <c r="E304" s="18" t="s">
        <v>2248</v>
      </c>
      <c r="F304" s="19">
        <v>0</v>
      </c>
      <c r="G304" s="19">
        <v>0</v>
      </c>
      <c r="H304" s="19">
        <v>0</v>
      </c>
      <c r="I304" s="19">
        <v>0</v>
      </c>
      <c r="J304" s="19">
        <v>0</v>
      </c>
      <c r="K304" s="19">
        <v>981.5</v>
      </c>
      <c r="L304" t="e">
        <f>VLOOKUP(E304,PFI!A:B,2,0)</f>
        <v>#N/A</v>
      </c>
    </row>
    <row r="305" spans="1:12">
      <c r="A305" s="18" t="s">
        <v>21</v>
      </c>
      <c r="B305" s="18" t="s">
        <v>107</v>
      </c>
      <c r="C305" s="18" t="s">
        <v>18</v>
      </c>
      <c r="D305" s="18" t="s">
        <v>22</v>
      </c>
      <c r="E305" s="18" t="s">
        <v>1748</v>
      </c>
      <c r="F305" s="19">
        <v>3500</v>
      </c>
      <c r="G305" s="19">
        <v>3500</v>
      </c>
      <c r="H305" s="19">
        <v>2894.96</v>
      </c>
      <c r="I305" s="19">
        <v>3500</v>
      </c>
      <c r="J305" s="19">
        <v>3500</v>
      </c>
      <c r="K305" s="19">
        <v>7772.34</v>
      </c>
      <c r="L305" t="str">
        <f>VLOOKUP(E305,PFI!A:B,2,0)</f>
        <v>recherche</v>
      </c>
    </row>
    <row r="306" spans="1:12">
      <c r="A306" s="18" t="s">
        <v>21</v>
      </c>
      <c r="B306" s="18" t="s">
        <v>107</v>
      </c>
      <c r="C306" s="18" t="s">
        <v>18</v>
      </c>
      <c r="D306" s="18" t="s">
        <v>22</v>
      </c>
      <c r="E306" s="18" t="s">
        <v>360</v>
      </c>
      <c r="F306" s="19">
        <v>0</v>
      </c>
      <c r="G306" s="19">
        <v>0</v>
      </c>
      <c r="H306" s="19">
        <v>1636.88</v>
      </c>
      <c r="I306" s="19">
        <v>0</v>
      </c>
      <c r="J306" s="19">
        <v>0</v>
      </c>
      <c r="K306" s="19">
        <v>230.1</v>
      </c>
      <c r="L306" t="str">
        <f>VLOOKUP(E306,PFI!A:B,2,0)</f>
        <v>recherche</v>
      </c>
    </row>
    <row r="307" spans="1:12">
      <c r="A307" s="18" t="s">
        <v>21</v>
      </c>
      <c r="B307" s="18" t="s">
        <v>107</v>
      </c>
      <c r="C307" s="18" t="s">
        <v>18</v>
      </c>
      <c r="D307" s="18" t="s">
        <v>22</v>
      </c>
      <c r="E307" s="18" t="s">
        <v>2066</v>
      </c>
      <c r="F307" s="19">
        <v>0</v>
      </c>
      <c r="G307" s="19">
        <v>0</v>
      </c>
      <c r="H307" s="19">
        <v>28446.13</v>
      </c>
      <c r="I307" s="19">
        <v>0</v>
      </c>
      <c r="J307" s="19">
        <v>0</v>
      </c>
      <c r="K307" s="19">
        <v>19093.689999999999</v>
      </c>
      <c r="L307" t="str">
        <f>VLOOKUP(E307,PFI!A:B,2,0)</f>
        <v>recherche</v>
      </c>
    </row>
    <row r="308" spans="1:12">
      <c r="A308" s="18" t="s">
        <v>21</v>
      </c>
      <c r="B308" s="18" t="s">
        <v>107</v>
      </c>
      <c r="C308" s="18" t="s">
        <v>18</v>
      </c>
      <c r="D308" s="18" t="s">
        <v>22</v>
      </c>
      <c r="E308" s="18" t="s">
        <v>2079</v>
      </c>
      <c r="F308" s="19">
        <v>0</v>
      </c>
      <c r="G308" s="19">
        <v>0</v>
      </c>
      <c r="H308" s="19">
        <v>11075.65</v>
      </c>
      <c r="I308" s="19">
        <v>0</v>
      </c>
      <c r="J308" s="19">
        <v>0</v>
      </c>
      <c r="K308" s="19">
        <v>9971.74</v>
      </c>
      <c r="L308" t="str">
        <f>VLOOKUP(E308,PFI!A:B,2,0)</f>
        <v>recherche</v>
      </c>
    </row>
    <row r="309" spans="1:12">
      <c r="A309" s="18" t="s">
        <v>21</v>
      </c>
      <c r="B309" s="18" t="s">
        <v>107</v>
      </c>
      <c r="C309" s="18" t="s">
        <v>18</v>
      </c>
      <c r="D309" s="18" t="s">
        <v>22</v>
      </c>
      <c r="E309" s="18" t="s">
        <v>2249</v>
      </c>
      <c r="F309" s="19">
        <v>0</v>
      </c>
      <c r="G309" s="19">
        <v>0</v>
      </c>
      <c r="H309" s="19">
        <v>9336.14</v>
      </c>
      <c r="I309" s="19">
        <v>0</v>
      </c>
      <c r="J309" s="19">
        <v>0</v>
      </c>
      <c r="K309" s="19">
        <v>9244.26</v>
      </c>
      <c r="L309" t="e">
        <f>VLOOKUP(E309,PFI!A:B,2,0)</f>
        <v>#N/A</v>
      </c>
    </row>
    <row r="310" spans="1:12">
      <c r="A310" s="18" t="s">
        <v>21</v>
      </c>
      <c r="B310" s="18" t="s">
        <v>107</v>
      </c>
      <c r="C310" s="18" t="s">
        <v>18</v>
      </c>
      <c r="D310" s="18" t="s">
        <v>22</v>
      </c>
      <c r="E310" s="18" t="s">
        <v>736</v>
      </c>
      <c r="F310" s="19">
        <v>0</v>
      </c>
      <c r="G310" s="19">
        <v>0</v>
      </c>
      <c r="H310" s="19">
        <v>1892.01</v>
      </c>
      <c r="I310" s="19">
        <v>0</v>
      </c>
      <c r="J310" s="19">
        <v>0</v>
      </c>
      <c r="K310" s="19">
        <v>1892.01</v>
      </c>
      <c r="L310" t="str">
        <f>VLOOKUP(E310,PFI!A:B,2,0)</f>
        <v>recherche</v>
      </c>
    </row>
    <row r="311" spans="1:12">
      <c r="A311" s="18" t="s">
        <v>21</v>
      </c>
      <c r="B311" s="18" t="s">
        <v>107</v>
      </c>
      <c r="C311" s="18" t="s">
        <v>18</v>
      </c>
      <c r="D311" s="18" t="s">
        <v>22</v>
      </c>
      <c r="E311" s="18" t="s">
        <v>2060</v>
      </c>
      <c r="F311" s="19">
        <v>0</v>
      </c>
      <c r="G311" s="19">
        <v>0</v>
      </c>
      <c r="H311" s="19">
        <v>4092</v>
      </c>
      <c r="I311" s="19">
        <v>0</v>
      </c>
      <c r="J311" s="19">
        <v>0</v>
      </c>
      <c r="K311" s="19">
        <v>1662.33</v>
      </c>
      <c r="L311" t="str">
        <f>VLOOKUP(E311,PFI!A:B,2,0)</f>
        <v>recherche</v>
      </c>
    </row>
    <row r="312" spans="1:12">
      <c r="A312" s="18" t="s">
        <v>21</v>
      </c>
      <c r="B312" s="18" t="s">
        <v>107</v>
      </c>
      <c r="C312" s="18" t="s">
        <v>18</v>
      </c>
      <c r="D312" s="18" t="s">
        <v>22</v>
      </c>
      <c r="E312" s="18" t="s">
        <v>18</v>
      </c>
      <c r="F312" s="19">
        <v>0</v>
      </c>
      <c r="G312" s="19">
        <v>0</v>
      </c>
      <c r="H312" s="19">
        <v>14700.21</v>
      </c>
      <c r="I312" s="19">
        <v>0</v>
      </c>
      <c r="J312" s="19">
        <v>0</v>
      </c>
      <c r="K312" s="19">
        <v>22694.52</v>
      </c>
      <c r="L312" t="e">
        <f>VLOOKUP(E312,PFI!A:B,2,0)</f>
        <v>#N/A</v>
      </c>
    </row>
    <row r="313" spans="1:12">
      <c r="A313" s="18" t="s">
        <v>917</v>
      </c>
      <c r="B313" s="18" t="s">
        <v>107</v>
      </c>
      <c r="C313" s="18" t="s">
        <v>18</v>
      </c>
      <c r="D313" s="18" t="s">
        <v>13</v>
      </c>
      <c r="E313" s="18" t="s">
        <v>918</v>
      </c>
      <c r="F313" s="19">
        <v>0</v>
      </c>
      <c r="G313" s="19">
        <v>0</v>
      </c>
      <c r="H313" s="19">
        <v>3458.7</v>
      </c>
      <c r="I313" s="19">
        <v>0</v>
      </c>
      <c r="J313" s="19">
        <v>0</v>
      </c>
      <c r="K313" s="19">
        <v>1332.45</v>
      </c>
      <c r="L313" t="str">
        <f>VLOOKUP(E313,PFI!A:B,2,0)</f>
        <v>formation</v>
      </c>
    </row>
    <row r="314" spans="1:12">
      <c r="A314" s="18" t="s">
        <v>140</v>
      </c>
      <c r="B314" s="18" t="s">
        <v>107</v>
      </c>
      <c r="C314" s="18" t="s">
        <v>18</v>
      </c>
      <c r="D314" s="18" t="s">
        <v>46</v>
      </c>
      <c r="E314" s="18" t="s">
        <v>18</v>
      </c>
      <c r="F314" s="19">
        <v>0</v>
      </c>
      <c r="G314" s="19">
        <v>0</v>
      </c>
      <c r="H314" s="19">
        <v>0</v>
      </c>
      <c r="I314" s="19">
        <v>0</v>
      </c>
      <c r="J314" s="19">
        <v>0</v>
      </c>
      <c r="K314" s="19">
        <v>109.81</v>
      </c>
      <c r="L314" t="e">
        <f>VLOOKUP(E314,PFI!A:B,2,0)</f>
        <v>#N/A</v>
      </c>
    </row>
    <row r="315" spans="1:12">
      <c r="A315" s="18" t="s">
        <v>140</v>
      </c>
      <c r="B315" s="18" t="s">
        <v>107</v>
      </c>
      <c r="C315" s="18" t="s">
        <v>18</v>
      </c>
      <c r="D315" s="18" t="s">
        <v>15</v>
      </c>
      <c r="E315" s="18" t="s">
        <v>1743</v>
      </c>
      <c r="F315" s="19">
        <v>0</v>
      </c>
      <c r="G315" s="19">
        <v>0</v>
      </c>
      <c r="H315" s="19">
        <v>48</v>
      </c>
      <c r="I315" s="19">
        <v>0</v>
      </c>
      <c r="J315" s="19">
        <v>0</v>
      </c>
      <c r="K315" s="19">
        <v>93</v>
      </c>
      <c r="L315" t="str">
        <f>VLOOKUP(E315,PFI!A:B,2,0)</f>
        <v>recherche</v>
      </c>
    </row>
    <row r="316" spans="1:12">
      <c r="A316" s="18" t="s">
        <v>140</v>
      </c>
      <c r="B316" s="18" t="s">
        <v>107</v>
      </c>
      <c r="C316" s="18" t="s">
        <v>18</v>
      </c>
      <c r="D316" s="18" t="s">
        <v>15</v>
      </c>
      <c r="E316" s="18" t="s">
        <v>18</v>
      </c>
      <c r="F316" s="19">
        <v>0</v>
      </c>
      <c r="G316" s="19">
        <v>0</v>
      </c>
      <c r="H316" s="19">
        <v>1714.26</v>
      </c>
      <c r="I316" s="19">
        <v>0</v>
      </c>
      <c r="J316" s="19">
        <v>0</v>
      </c>
      <c r="K316" s="19">
        <v>924.26</v>
      </c>
      <c r="L316" t="e">
        <f>VLOOKUP(E316,PFI!A:B,2,0)</f>
        <v>#N/A</v>
      </c>
    </row>
    <row r="317" spans="1:12">
      <c r="A317" s="18" t="s">
        <v>140</v>
      </c>
      <c r="B317" s="18" t="s">
        <v>107</v>
      </c>
      <c r="C317" s="18" t="s">
        <v>18</v>
      </c>
      <c r="D317" s="18" t="s">
        <v>22</v>
      </c>
      <c r="E317" s="18" t="s">
        <v>18</v>
      </c>
      <c r="F317" s="19">
        <v>0</v>
      </c>
      <c r="G317" s="19">
        <v>0</v>
      </c>
      <c r="H317" s="19">
        <v>-3166.56</v>
      </c>
      <c r="I317" s="19">
        <v>0</v>
      </c>
      <c r="J317" s="19">
        <v>0</v>
      </c>
      <c r="K317" s="19">
        <v>-3166.56</v>
      </c>
      <c r="L317" t="e">
        <f>VLOOKUP(E317,PFI!A:B,2,0)</f>
        <v>#N/A</v>
      </c>
    </row>
    <row r="318" spans="1:12">
      <c r="A318" s="18" t="s">
        <v>140</v>
      </c>
      <c r="B318" s="18" t="s">
        <v>107</v>
      </c>
      <c r="C318" s="18" t="s">
        <v>18</v>
      </c>
      <c r="D318" s="18" t="s">
        <v>16</v>
      </c>
      <c r="E318" s="18" t="s">
        <v>2250</v>
      </c>
      <c r="F318" s="19">
        <v>0</v>
      </c>
      <c r="G318" s="19">
        <v>0</v>
      </c>
      <c r="H318" s="19">
        <v>0</v>
      </c>
      <c r="I318" s="19">
        <v>0</v>
      </c>
      <c r="J318" s="19">
        <v>0</v>
      </c>
      <c r="K318" s="19">
        <v>568.67999999999995</v>
      </c>
      <c r="L318" t="e">
        <f>VLOOKUP(E318,PFI!A:B,2,0)</f>
        <v>#N/A</v>
      </c>
    </row>
    <row r="319" spans="1:12">
      <c r="A319" s="18" t="s">
        <v>140</v>
      </c>
      <c r="B319" s="18" t="s">
        <v>107</v>
      </c>
      <c r="C319" s="18" t="s">
        <v>18</v>
      </c>
      <c r="D319" s="18" t="s">
        <v>16</v>
      </c>
      <c r="E319" s="18" t="s">
        <v>1743</v>
      </c>
      <c r="F319" s="19">
        <v>0</v>
      </c>
      <c r="G319" s="19">
        <v>0</v>
      </c>
      <c r="H319" s="19">
        <v>3534.87</v>
      </c>
      <c r="I319" s="19">
        <v>0</v>
      </c>
      <c r="J319" s="19">
        <v>0</v>
      </c>
      <c r="K319" s="19">
        <v>3321.97</v>
      </c>
      <c r="L319" t="str">
        <f>VLOOKUP(E319,PFI!A:B,2,0)</f>
        <v>recherche</v>
      </c>
    </row>
    <row r="320" spans="1:12">
      <c r="A320" s="18" t="s">
        <v>140</v>
      </c>
      <c r="B320" s="18" t="s">
        <v>107</v>
      </c>
      <c r="C320" s="18" t="s">
        <v>18</v>
      </c>
      <c r="D320" s="18" t="s">
        <v>16</v>
      </c>
      <c r="E320" s="18" t="s">
        <v>2017</v>
      </c>
      <c r="F320" s="19">
        <v>0</v>
      </c>
      <c r="G320" s="19">
        <v>0</v>
      </c>
      <c r="H320" s="19">
        <v>841.19</v>
      </c>
      <c r="I320" s="19">
        <v>0</v>
      </c>
      <c r="J320" s="19">
        <v>0</v>
      </c>
      <c r="K320" s="19">
        <v>590.1</v>
      </c>
      <c r="L320" t="str">
        <f>VLOOKUP(E320,PFI!A:B,2,0)</f>
        <v>recherche</v>
      </c>
    </row>
    <row r="321" spans="1:12">
      <c r="A321" s="18" t="s">
        <v>140</v>
      </c>
      <c r="B321" s="18" t="s">
        <v>107</v>
      </c>
      <c r="C321" s="18" t="s">
        <v>18</v>
      </c>
      <c r="D321" s="18" t="s">
        <v>16</v>
      </c>
      <c r="E321" s="18" t="s">
        <v>18</v>
      </c>
      <c r="F321" s="19">
        <v>31385</v>
      </c>
      <c r="G321" s="19">
        <v>31385</v>
      </c>
      <c r="H321" s="19">
        <v>9764.3700000000008</v>
      </c>
      <c r="I321" s="19">
        <v>0</v>
      </c>
      <c r="J321" s="19">
        <v>0</v>
      </c>
      <c r="K321" s="19">
        <v>19738.16</v>
      </c>
      <c r="L321" t="e">
        <f>VLOOKUP(E321,PFI!A:B,2,0)</f>
        <v>#N/A</v>
      </c>
    </row>
    <row r="322" spans="1:12">
      <c r="A322" s="18" t="s">
        <v>140</v>
      </c>
      <c r="B322" s="18" t="s">
        <v>107</v>
      </c>
      <c r="C322" s="18" t="s">
        <v>18</v>
      </c>
      <c r="D322" s="18" t="s">
        <v>13</v>
      </c>
      <c r="E322" s="18" t="s">
        <v>1743</v>
      </c>
      <c r="F322" s="19">
        <v>14490</v>
      </c>
      <c r="G322" s="19">
        <v>14490</v>
      </c>
      <c r="H322" s="19">
        <v>0</v>
      </c>
      <c r="I322" s="19">
        <v>14490</v>
      </c>
      <c r="J322" s="19">
        <v>14490</v>
      </c>
      <c r="K322" s="19">
        <v>0</v>
      </c>
      <c r="L322" t="str">
        <f>VLOOKUP(E322,PFI!A:B,2,0)</f>
        <v>recherche</v>
      </c>
    </row>
    <row r="323" spans="1:12">
      <c r="A323" s="18" t="s">
        <v>140</v>
      </c>
      <c r="B323" s="18" t="s">
        <v>107</v>
      </c>
      <c r="C323" s="18" t="s">
        <v>18</v>
      </c>
      <c r="D323" s="18" t="s">
        <v>13</v>
      </c>
      <c r="E323" s="18" t="s">
        <v>2020</v>
      </c>
      <c r="F323" s="19">
        <v>0</v>
      </c>
      <c r="G323" s="19">
        <v>0</v>
      </c>
      <c r="H323" s="19">
        <v>0</v>
      </c>
      <c r="I323" s="19">
        <v>-53561.91</v>
      </c>
      <c r="J323" s="19">
        <v>-53561.91</v>
      </c>
      <c r="K323" s="19">
        <v>0</v>
      </c>
      <c r="L323" t="str">
        <f>VLOOKUP(E323,PFI!A:B,2,0)</f>
        <v>recherche</v>
      </c>
    </row>
    <row r="324" spans="1:12">
      <c r="A324" s="18" t="s">
        <v>140</v>
      </c>
      <c r="B324" s="18" t="s">
        <v>107</v>
      </c>
      <c r="C324" s="18" t="s">
        <v>18</v>
      </c>
      <c r="D324" s="18" t="s">
        <v>13</v>
      </c>
      <c r="E324" s="18" t="s">
        <v>2017</v>
      </c>
      <c r="F324" s="19">
        <v>3000</v>
      </c>
      <c r="G324" s="19">
        <v>3000</v>
      </c>
      <c r="H324" s="19">
        <v>1015.2</v>
      </c>
      <c r="I324" s="19">
        <v>3000</v>
      </c>
      <c r="J324" s="19">
        <v>3000</v>
      </c>
      <c r="K324" s="19">
        <v>1015.2</v>
      </c>
      <c r="L324" t="str">
        <f>VLOOKUP(E324,PFI!A:B,2,0)</f>
        <v>recherche</v>
      </c>
    </row>
    <row r="325" spans="1:12">
      <c r="A325" s="18" t="s">
        <v>140</v>
      </c>
      <c r="B325" s="18" t="s">
        <v>107</v>
      </c>
      <c r="C325" s="18" t="s">
        <v>18</v>
      </c>
      <c r="D325" s="18" t="s">
        <v>13</v>
      </c>
      <c r="E325" s="18" t="s">
        <v>18</v>
      </c>
      <c r="F325" s="19">
        <v>0</v>
      </c>
      <c r="G325" s="19">
        <v>0</v>
      </c>
      <c r="H325" s="19">
        <v>18924.59</v>
      </c>
      <c r="I325" s="19">
        <v>0</v>
      </c>
      <c r="J325" s="19">
        <v>0</v>
      </c>
      <c r="K325" s="19">
        <v>20497.13</v>
      </c>
      <c r="L325" t="e">
        <f>VLOOKUP(E325,PFI!A:B,2,0)</f>
        <v>#N/A</v>
      </c>
    </row>
    <row r="326" spans="1:12">
      <c r="A326" s="18" t="s">
        <v>24</v>
      </c>
      <c r="B326" s="18" t="s">
        <v>107</v>
      </c>
      <c r="C326" s="18" t="s">
        <v>18</v>
      </c>
      <c r="D326" s="18" t="s">
        <v>15</v>
      </c>
      <c r="E326" s="18" t="s">
        <v>18</v>
      </c>
      <c r="F326" s="19">
        <v>0</v>
      </c>
      <c r="G326" s="19">
        <v>0</v>
      </c>
      <c r="H326" s="19">
        <v>40</v>
      </c>
      <c r="I326" s="19">
        <v>0</v>
      </c>
      <c r="J326" s="19">
        <v>0</v>
      </c>
      <c r="K326" s="19">
        <v>0</v>
      </c>
      <c r="L326" t="e">
        <f>VLOOKUP(E326,PFI!A:B,2,0)</f>
        <v>#N/A</v>
      </c>
    </row>
    <row r="327" spans="1:12">
      <c r="A327" s="18" t="s">
        <v>24</v>
      </c>
      <c r="B327" s="18" t="s">
        <v>107</v>
      </c>
      <c r="C327" s="18" t="s">
        <v>18</v>
      </c>
      <c r="D327" s="18" t="s">
        <v>16</v>
      </c>
      <c r="E327" s="18" t="s">
        <v>2020</v>
      </c>
      <c r="F327" s="19">
        <v>0</v>
      </c>
      <c r="G327" s="19">
        <v>0</v>
      </c>
      <c r="H327" s="19">
        <v>36989.32</v>
      </c>
      <c r="I327" s="19">
        <v>0</v>
      </c>
      <c r="J327" s="19">
        <v>0</v>
      </c>
      <c r="K327" s="19">
        <v>31964.62</v>
      </c>
      <c r="L327" t="str">
        <f>VLOOKUP(E327,PFI!A:B,2,0)</f>
        <v>recherche</v>
      </c>
    </row>
    <row r="328" spans="1:12">
      <c r="A328" s="18" t="s">
        <v>24</v>
      </c>
      <c r="B328" s="18" t="s">
        <v>107</v>
      </c>
      <c r="C328" s="18" t="s">
        <v>18</v>
      </c>
      <c r="D328" s="18" t="s">
        <v>16</v>
      </c>
      <c r="E328" s="18" t="s">
        <v>737</v>
      </c>
      <c r="F328" s="19">
        <v>0</v>
      </c>
      <c r="G328" s="19">
        <v>0</v>
      </c>
      <c r="H328" s="19">
        <v>6180.3</v>
      </c>
      <c r="I328" s="19">
        <v>0</v>
      </c>
      <c r="J328" s="19">
        <v>0</v>
      </c>
      <c r="K328" s="19">
        <v>6180.3</v>
      </c>
      <c r="L328" t="str">
        <f>VLOOKUP(E328,PFI!A:B,2,0)</f>
        <v>recherche</v>
      </c>
    </row>
    <row r="329" spans="1:12">
      <c r="A329" s="18" t="s">
        <v>24</v>
      </c>
      <c r="B329" s="18" t="s">
        <v>107</v>
      </c>
      <c r="C329" s="18" t="s">
        <v>18</v>
      </c>
      <c r="D329" s="18" t="s">
        <v>16</v>
      </c>
      <c r="E329" s="18" t="s">
        <v>18</v>
      </c>
      <c r="F329" s="19">
        <v>0</v>
      </c>
      <c r="G329" s="19">
        <v>0</v>
      </c>
      <c r="H329" s="19">
        <v>4009.03</v>
      </c>
      <c r="I329" s="19">
        <v>0</v>
      </c>
      <c r="J329" s="19">
        <v>0</v>
      </c>
      <c r="K329" s="19">
        <v>2637.47</v>
      </c>
      <c r="L329" t="e">
        <f>VLOOKUP(E329,PFI!A:B,2,0)</f>
        <v>#N/A</v>
      </c>
    </row>
    <row r="330" spans="1:12">
      <c r="A330" s="18" t="s">
        <v>24</v>
      </c>
      <c r="B330" s="18" t="s">
        <v>107</v>
      </c>
      <c r="C330" s="18" t="s">
        <v>18</v>
      </c>
      <c r="D330" s="18" t="s">
        <v>13</v>
      </c>
      <c r="E330" s="18" t="s">
        <v>2020</v>
      </c>
      <c r="F330" s="19">
        <v>109251.09</v>
      </c>
      <c r="G330" s="19">
        <v>109251.09</v>
      </c>
      <c r="H330" s="19">
        <v>2048</v>
      </c>
      <c r="I330" s="19">
        <v>109251.09</v>
      </c>
      <c r="J330" s="19">
        <v>109251.09</v>
      </c>
      <c r="K330" s="19">
        <v>2754.4</v>
      </c>
      <c r="L330" t="str">
        <f>VLOOKUP(E330,PFI!A:B,2,0)</f>
        <v>recherche</v>
      </c>
    </row>
    <row r="331" spans="1:12">
      <c r="A331" s="18" t="s">
        <v>24</v>
      </c>
      <c r="B331" s="18" t="s">
        <v>107</v>
      </c>
      <c r="C331" s="18" t="s">
        <v>18</v>
      </c>
      <c r="D331" s="18" t="s">
        <v>13</v>
      </c>
      <c r="E331" s="18" t="s">
        <v>737</v>
      </c>
      <c r="F331" s="19">
        <v>0</v>
      </c>
      <c r="G331" s="19">
        <v>0</v>
      </c>
      <c r="H331" s="19">
        <v>7115.85</v>
      </c>
      <c r="I331" s="19">
        <v>0</v>
      </c>
      <c r="J331" s="19">
        <v>0</v>
      </c>
      <c r="K331" s="19">
        <v>567</v>
      </c>
      <c r="L331" t="str">
        <f>VLOOKUP(E331,PFI!A:B,2,0)</f>
        <v>recherche</v>
      </c>
    </row>
    <row r="332" spans="1:12">
      <c r="A332" s="18" t="s">
        <v>24</v>
      </c>
      <c r="B332" s="18" t="s">
        <v>107</v>
      </c>
      <c r="C332" s="18" t="s">
        <v>18</v>
      </c>
      <c r="D332" s="18" t="s">
        <v>13</v>
      </c>
      <c r="E332" s="18" t="s">
        <v>18</v>
      </c>
      <c r="F332" s="19">
        <v>0</v>
      </c>
      <c r="G332" s="19">
        <v>0</v>
      </c>
      <c r="H332" s="19">
        <v>3458.77</v>
      </c>
      <c r="I332" s="19">
        <v>0</v>
      </c>
      <c r="J332" s="19">
        <v>0</v>
      </c>
      <c r="K332" s="19">
        <v>2518.7600000000002</v>
      </c>
      <c r="L332" t="e">
        <f>VLOOKUP(E332,PFI!A:B,2,0)</f>
        <v>#N/A</v>
      </c>
    </row>
    <row r="333" spans="1:12">
      <c r="A333" s="18" t="s">
        <v>2251</v>
      </c>
      <c r="B333" s="18" t="s">
        <v>107</v>
      </c>
      <c r="C333" s="18" t="s">
        <v>18</v>
      </c>
      <c r="D333" s="18" t="s">
        <v>59</v>
      </c>
      <c r="E333" s="18" t="s">
        <v>18</v>
      </c>
      <c r="F333" s="19">
        <v>0</v>
      </c>
      <c r="G333" s="19">
        <v>0</v>
      </c>
      <c r="H333" s="19">
        <v>499.73</v>
      </c>
      <c r="I333" s="19">
        <v>0</v>
      </c>
      <c r="J333" s="19">
        <v>0</v>
      </c>
      <c r="K333" s="19">
        <v>499.73</v>
      </c>
      <c r="L333" t="e">
        <f>VLOOKUP(E333,PFI!A:B,2,0)</f>
        <v>#N/A</v>
      </c>
    </row>
    <row r="334" spans="1:12">
      <c r="A334" s="18" t="s">
        <v>2251</v>
      </c>
      <c r="B334" s="18" t="s">
        <v>107</v>
      </c>
      <c r="C334" s="18" t="s">
        <v>18</v>
      </c>
      <c r="D334" s="18" t="s">
        <v>15</v>
      </c>
      <c r="E334" s="18" t="s">
        <v>18</v>
      </c>
      <c r="F334" s="19">
        <v>0</v>
      </c>
      <c r="G334" s="19">
        <v>0</v>
      </c>
      <c r="H334" s="19">
        <v>5568.21</v>
      </c>
      <c r="I334" s="19">
        <v>0</v>
      </c>
      <c r="J334" s="19">
        <v>0</v>
      </c>
      <c r="K334" s="19">
        <v>8844.0300000000007</v>
      </c>
      <c r="L334" t="e">
        <f>VLOOKUP(E334,PFI!A:B,2,0)</f>
        <v>#N/A</v>
      </c>
    </row>
    <row r="335" spans="1:12">
      <c r="A335" s="18" t="s">
        <v>2251</v>
      </c>
      <c r="B335" s="18" t="s">
        <v>107</v>
      </c>
      <c r="C335" s="18" t="s">
        <v>18</v>
      </c>
      <c r="D335" s="18" t="s">
        <v>16</v>
      </c>
      <c r="E335" s="18" t="s">
        <v>18</v>
      </c>
      <c r="F335" s="19">
        <v>0</v>
      </c>
      <c r="G335" s="19">
        <v>0</v>
      </c>
      <c r="H335" s="19">
        <v>360.75</v>
      </c>
      <c r="I335" s="19">
        <v>0</v>
      </c>
      <c r="J335" s="19">
        <v>0</v>
      </c>
      <c r="K335" s="19">
        <v>2182.7399999999998</v>
      </c>
      <c r="L335" t="e">
        <f>VLOOKUP(E335,PFI!A:B,2,0)</f>
        <v>#N/A</v>
      </c>
    </row>
    <row r="336" spans="1:12">
      <c r="A336" s="18" t="s">
        <v>2252</v>
      </c>
      <c r="B336" s="18" t="s">
        <v>107</v>
      </c>
      <c r="C336" s="18" t="s">
        <v>18</v>
      </c>
      <c r="D336" s="18" t="s">
        <v>46</v>
      </c>
      <c r="E336" s="18" t="s">
        <v>18</v>
      </c>
      <c r="F336" s="19">
        <v>0</v>
      </c>
      <c r="G336" s="19">
        <v>0</v>
      </c>
      <c r="H336" s="19">
        <v>57.75</v>
      </c>
      <c r="I336" s="19">
        <v>0</v>
      </c>
      <c r="J336" s="19">
        <v>0</v>
      </c>
      <c r="K336" s="19">
        <v>1654.64</v>
      </c>
      <c r="L336" t="e">
        <f>VLOOKUP(E336,PFI!A:B,2,0)</f>
        <v>#N/A</v>
      </c>
    </row>
    <row r="337" spans="1:12">
      <c r="A337" s="18" t="s">
        <v>2252</v>
      </c>
      <c r="B337" s="18" t="s">
        <v>107</v>
      </c>
      <c r="C337" s="18" t="s">
        <v>18</v>
      </c>
      <c r="D337" s="18" t="s">
        <v>15</v>
      </c>
      <c r="E337" s="18" t="s">
        <v>2021</v>
      </c>
      <c r="F337" s="19">
        <v>0</v>
      </c>
      <c r="G337" s="19">
        <v>0</v>
      </c>
      <c r="H337" s="19">
        <v>75</v>
      </c>
      <c r="I337" s="19">
        <v>0</v>
      </c>
      <c r="J337" s="19">
        <v>0</v>
      </c>
      <c r="K337" s="19">
        <v>74.459999999999994</v>
      </c>
      <c r="L337" t="str">
        <f>VLOOKUP(E337,PFI!A:B,2,0)</f>
        <v>recherche</v>
      </c>
    </row>
    <row r="338" spans="1:12">
      <c r="A338" s="18" t="s">
        <v>2252</v>
      </c>
      <c r="B338" s="18" t="s">
        <v>107</v>
      </c>
      <c r="C338" s="18" t="s">
        <v>18</v>
      </c>
      <c r="D338" s="18" t="s">
        <v>15</v>
      </c>
      <c r="E338" s="18" t="s">
        <v>18</v>
      </c>
      <c r="F338" s="19">
        <v>0</v>
      </c>
      <c r="G338" s="19">
        <v>0</v>
      </c>
      <c r="H338" s="19">
        <v>562.04</v>
      </c>
      <c r="I338" s="19">
        <v>0</v>
      </c>
      <c r="J338" s="19">
        <v>0</v>
      </c>
      <c r="K338" s="19">
        <v>562.04</v>
      </c>
      <c r="L338" t="e">
        <f>VLOOKUP(E338,PFI!A:B,2,0)</f>
        <v>#N/A</v>
      </c>
    </row>
    <row r="339" spans="1:12">
      <c r="A339" s="18" t="s">
        <v>2252</v>
      </c>
      <c r="B339" s="18" t="s">
        <v>107</v>
      </c>
      <c r="C339" s="18" t="s">
        <v>18</v>
      </c>
      <c r="D339" s="18" t="s">
        <v>16</v>
      </c>
      <c r="E339" s="18" t="s">
        <v>2021</v>
      </c>
      <c r="F339" s="19">
        <v>0</v>
      </c>
      <c r="G339" s="19">
        <v>0</v>
      </c>
      <c r="H339" s="19">
        <v>4218.32</v>
      </c>
      <c r="I339" s="19">
        <v>0</v>
      </c>
      <c r="J339" s="19">
        <v>0</v>
      </c>
      <c r="K339" s="19">
        <v>3680.39</v>
      </c>
      <c r="L339" t="str">
        <f>VLOOKUP(E339,PFI!A:B,2,0)</f>
        <v>recherche</v>
      </c>
    </row>
    <row r="340" spans="1:12">
      <c r="A340" s="18" t="s">
        <v>2252</v>
      </c>
      <c r="B340" s="18" t="s">
        <v>107</v>
      </c>
      <c r="C340" s="18" t="s">
        <v>18</v>
      </c>
      <c r="D340" s="18" t="s">
        <v>16</v>
      </c>
      <c r="E340" s="18" t="s">
        <v>18</v>
      </c>
      <c r="F340" s="19">
        <v>0</v>
      </c>
      <c r="G340" s="19">
        <v>0</v>
      </c>
      <c r="H340" s="19">
        <v>11722.09</v>
      </c>
      <c r="I340" s="19">
        <v>0</v>
      </c>
      <c r="J340" s="19">
        <v>0</v>
      </c>
      <c r="K340" s="19">
        <v>14842.98</v>
      </c>
      <c r="L340" t="e">
        <f>VLOOKUP(E340,PFI!A:B,2,0)</f>
        <v>#N/A</v>
      </c>
    </row>
    <row r="341" spans="1:12">
      <c r="A341" s="18" t="s">
        <v>2252</v>
      </c>
      <c r="B341" s="18" t="s">
        <v>107</v>
      </c>
      <c r="C341" s="18" t="s">
        <v>18</v>
      </c>
      <c r="D341" s="18" t="s">
        <v>13</v>
      </c>
      <c r="E341" s="18" t="s">
        <v>2021</v>
      </c>
      <c r="F341" s="19">
        <v>5921.92</v>
      </c>
      <c r="G341" s="19">
        <v>5921.92</v>
      </c>
      <c r="H341" s="19">
        <v>0</v>
      </c>
      <c r="I341" s="19">
        <v>5921.92</v>
      </c>
      <c r="J341" s="19">
        <v>5921.92</v>
      </c>
      <c r="K341" s="19">
        <v>0</v>
      </c>
      <c r="L341" t="str">
        <f>VLOOKUP(E341,PFI!A:B,2,0)</f>
        <v>recherche</v>
      </c>
    </row>
    <row r="342" spans="1:12">
      <c r="A342" s="18" t="s">
        <v>2252</v>
      </c>
      <c r="B342" s="18" t="s">
        <v>107</v>
      </c>
      <c r="C342" s="18" t="s">
        <v>18</v>
      </c>
      <c r="D342" s="18" t="s">
        <v>13</v>
      </c>
      <c r="E342" s="18" t="s">
        <v>18</v>
      </c>
      <c r="F342" s="19">
        <v>0</v>
      </c>
      <c r="G342" s="19">
        <v>0</v>
      </c>
      <c r="H342" s="19">
        <v>795.02</v>
      </c>
      <c r="I342" s="19">
        <v>0</v>
      </c>
      <c r="J342" s="19">
        <v>0</v>
      </c>
      <c r="K342" s="19">
        <v>1030.9000000000001</v>
      </c>
      <c r="L342" t="e">
        <f>VLOOKUP(E342,PFI!A:B,2,0)</f>
        <v>#N/A</v>
      </c>
    </row>
    <row r="343" spans="1:12">
      <c r="A343" s="18" t="s">
        <v>141</v>
      </c>
      <c r="B343" s="18" t="s">
        <v>107</v>
      </c>
      <c r="C343" s="18" t="s">
        <v>18</v>
      </c>
      <c r="D343" s="18" t="s">
        <v>15</v>
      </c>
      <c r="E343" s="18" t="s">
        <v>142</v>
      </c>
      <c r="F343" s="19">
        <v>9244.5400000000009</v>
      </c>
      <c r="G343" s="19">
        <v>9244.5400000000009</v>
      </c>
      <c r="H343" s="19">
        <v>1489.95</v>
      </c>
      <c r="I343" s="19">
        <v>9244.5400000000009</v>
      </c>
      <c r="J343" s="19">
        <v>9244.5400000000009</v>
      </c>
      <c r="K343" s="19">
        <v>95</v>
      </c>
      <c r="L343" t="str">
        <f>VLOOKUP(E343,PFI!A:B,2,0)</f>
        <v>recherche</v>
      </c>
    </row>
    <row r="344" spans="1:12">
      <c r="A344" s="18" t="s">
        <v>141</v>
      </c>
      <c r="B344" s="18" t="s">
        <v>107</v>
      </c>
      <c r="C344" s="18" t="s">
        <v>18</v>
      </c>
      <c r="D344" s="18" t="s">
        <v>15</v>
      </c>
      <c r="E344" s="18" t="s">
        <v>738</v>
      </c>
      <c r="F344" s="19">
        <v>0</v>
      </c>
      <c r="G344" s="19">
        <v>0</v>
      </c>
      <c r="H344" s="19">
        <v>527.86</v>
      </c>
      <c r="I344" s="19">
        <v>0</v>
      </c>
      <c r="J344" s="19">
        <v>0</v>
      </c>
      <c r="K344" s="19">
        <v>0</v>
      </c>
      <c r="L344" t="str">
        <f>VLOOKUP(E344,PFI!A:B,2,0)</f>
        <v>recherche</v>
      </c>
    </row>
    <row r="345" spans="1:12">
      <c r="A345" s="18" t="s">
        <v>141</v>
      </c>
      <c r="B345" s="18" t="s">
        <v>107</v>
      </c>
      <c r="C345" s="18" t="s">
        <v>18</v>
      </c>
      <c r="D345" s="18" t="s">
        <v>15</v>
      </c>
      <c r="E345" s="18" t="s">
        <v>18</v>
      </c>
      <c r="F345" s="19">
        <v>0</v>
      </c>
      <c r="G345" s="19">
        <v>0</v>
      </c>
      <c r="H345" s="19">
        <v>2472.0100000000002</v>
      </c>
      <c r="I345" s="19">
        <v>0</v>
      </c>
      <c r="J345" s="19">
        <v>0</v>
      </c>
      <c r="K345" s="19">
        <v>1244.4100000000001</v>
      </c>
      <c r="L345" t="e">
        <f>VLOOKUP(E345,PFI!A:B,2,0)</f>
        <v>#N/A</v>
      </c>
    </row>
    <row r="346" spans="1:12">
      <c r="A346" s="18" t="s">
        <v>141</v>
      </c>
      <c r="B346" s="18" t="s">
        <v>107</v>
      </c>
      <c r="C346" s="18" t="s">
        <v>18</v>
      </c>
      <c r="D346" s="18" t="s">
        <v>16</v>
      </c>
      <c r="E346" s="18" t="s">
        <v>142</v>
      </c>
      <c r="F346" s="19">
        <v>0</v>
      </c>
      <c r="G346" s="19">
        <v>0</v>
      </c>
      <c r="H346" s="19">
        <v>8356.7999999999993</v>
      </c>
      <c r="I346" s="19">
        <v>0</v>
      </c>
      <c r="J346" s="19">
        <v>0</v>
      </c>
      <c r="K346" s="19">
        <v>6475.05</v>
      </c>
      <c r="L346" t="str">
        <f>VLOOKUP(E346,PFI!A:B,2,0)</f>
        <v>recherche</v>
      </c>
    </row>
    <row r="347" spans="1:12">
      <c r="A347" s="18" t="s">
        <v>141</v>
      </c>
      <c r="B347" s="18" t="s">
        <v>107</v>
      </c>
      <c r="C347" s="18" t="s">
        <v>18</v>
      </c>
      <c r="D347" s="18" t="s">
        <v>16</v>
      </c>
      <c r="E347" s="18" t="s">
        <v>738</v>
      </c>
      <c r="F347" s="19">
        <v>0</v>
      </c>
      <c r="G347" s="19">
        <v>0</v>
      </c>
      <c r="H347" s="19">
        <v>4504.82</v>
      </c>
      <c r="I347" s="19">
        <v>0</v>
      </c>
      <c r="J347" s="19">
        <v>0</v>
      </c>
      <c r="K347" s="19">
        <v>1138.77</v>
      </c>
      <c r="L347" t="str">
        <f>VLOOKUP(E347,PFI!A:B,2,0)</f>
        <v>recherche</v>
      </c>
    </row>
    <row r="348" spans="1:12">
      <c r="A348" s="18" t="s">
        <v>141</v>
      </c>
      <c r="B348" s="18" t="s">
        <v>107</v>
      </c>
      <c r="C348" s="18" t="s">
        <v>18</v>
      </c>
      <c r="D348" s="18" t="s">
        <v>16</v>
      </c>
      <c r="E348" s="18" t="s">
        <v>18</v>
      </c>
      <c r="F348" s="19">
        <v>0</v>
      </c>
      <c r="G348" s="19">
        <v>0</v>
      </c>
      <c r="H348" s="19">
        <v>19218.71</v>
      </c>
      <c r="I348" s="19">
        <v>0</v>
      </c>
      <c r="J348" s="19">
        <v>0</v>
      </c>
      <c r="K348" s="19">
        <v>22198.21</v>
      </c>
      <c r="L348" t="e">
        <f>VLOOKUP(E348,PFI!A:B,2,0)</f>
        <v>#N/A</v>
      </c>
    </row>
    <row r="349" spans="1:12">
      <c r="A349" s="18" t="s">
        <v>26</v>
      </c>
      <c r="B349" s="18" t="s">
        <v>107</v>
      </c>
      <c r="C349" s="18" t="s">
        <v>18</v>
      </c>
      <c r="D349" s="18" t="s">
        <v>31</v>
      </c>
      <c r="E349" s="18" t="s">
        <v>145</v>
      </c>
      <c r="F349" s="19">
        <v>17600</v>
      </c>
      <c r="G349" s="19">
        <v>17600</v>
      </c>
      <c r="H349" s="19">
        <v>0</v>
      </c>
      <c r="I349" s="19">
        <v>17600</v>
      </c>
      <c r="J349" s="19">
        <v>17600</v>
      </c>
      <c r="K349" s="19">
        <v>0</v>
      </c>
      <c r="L349" t="str">
        <f>VLOOKUP(E349,PFI!A:B,2,0)</f>
        <v>recherche</v>
      </c>
    </row>
    <row r="350" spans="1:12">
      <c r="A350" s="18" t="s">
        <v>26</v>
      </c>
      <c r="B350" s="18" t="s">
        <v>107</v>
      </c>
      <c r="C350" s="18" t="s">
        <v>18</v>
      </c>
      <c r="D350" s="18" t="s">
        <v>15</v>
      </c>
      <c r="E350" s="18" t="s">
        <v>2253</v>
      </c>
      <c r="F350" s="19">
        <v>51062.6</v>
      </c>
      <c r="G350" s="19">
        <v>51062.6</v>
      </c>
      <c r="H350" s="19">
        <v>0</v>
      </c>
      <c r="I350" s="19">
        <v>51062.6</v>
      </c>
      <c r="J350" s="19">
        <v>51062.6</v>
      </c>
      <c r="K350" s="19">
        <v>0</v>
      </c>
      <c r="L350" t="e">
        <f>VLOOKUP(E350,PFI!A:B,2,0)</f>
        <v>#N/A</v>
      </c>
    </row>
    <row r="351" spans="1:12">
      <c r="A351" s="18" t="s">
        <v>26</v>
      </c>
      <c r="B351" s="18" t="s">
        <v>107</v>
      </c>
      <c r="C351" s="18" t="s">
        <v>18</v>
      </c>
      <c r="D351" s="18" t="s">
        <v>15</v>
      </c>
      <c r="E351" s="18" t="s">
        <v>146</v>
      </c>
      <c r="F351" s="19">
        <v>23597.39</v>
      </c>
      <c r="G351" s="19">
        <v>23597.39</v>
      </c>
      <c r="H351" s="19">
        <v>0</v>
      </c>
      <c r="I351" s="19">
        <v>23597.39</v>
      </c>
      <c r="J351" s="19">
        <v>23597.39</v>
      </c>
      <c r="K351" s="19">
        <v>0</v>
      </c>
      <c r="L351" t="str">
        <f>VLOOKUP(E351,PFI!A:B,2,0)</f>
        <v>recherche</v>
      </c>
    </row>
    <row r="352" spans="1:12">
      <c r="A352" s="18" t="s">
        <v>26</v>
      </c>
      <c r="B352" s="18" t="s">
        <v>107</v>
      </c>
      <c r="C352" s="18" t="s">
        <v>18</v>
      </c>
      <c r="D352" s="18" t="s">
        <v>15</v>
      </c>
      <c r="E352" s="18" t="s">
        <v>2254</v>
      </c>
      <c r="F352" s="19">
        <v>-4000</v>
      </c>
      <c r="G352" s="19">
        <v>-4000</v>
      </c>
      <c r="H352" s="19">
        <v>0</v>
      </c>
      <c r="I352" s="19">
        <v>-4000</v>
      </c>
      <c r="J352" s="19">
        <v>-4000</v>
      </c>
      <c r="K352" s="19">
        <v>0</v>
      </c>
      <c r="L352" t="e">
        <f>VLOOKUP(E352,PFI!A:B,2,0)</f>
        <v>#N/A</v>
      </c>
    </row>
    <row r="353" spans="1:12">
      <c r="A353" s="18" t="s">
        <v>26</v>
      </c>
      <c r="B353" s="18" t="s">
        <v>107</v>
      </c>
      <c r="C353" s="18" t="s">
        <v>18</v>
      </c>
      <c r="D353" s="18" t="s">
        <v>27</v>
      </c>
      <c r="E353" s="18" t="s">
        <v>2255</v>
      </c>
      <c r="F353" s="19">
        <v>0</v>
      </c>
      <c r="G353" s="19">
        <v>0</v>
      </c>
      <c r="H353" s="19">
        <v>0</v>
      </c>
      <c r="I353" s="19">
        <v>0</v>
      </c>
      <c r="J353" s="19">
        <v>0</v>
      </c>
      <c r="K353" s="19">
        <v>25</v>
      </c>
      <c r="L353" t="e">
        <f>VLOOKUP(E353,PFI!A:B,2,0)</f>
        <v>#N/A</v>
      </c>
    </row>
    <row r="354" spans="1:12">
      <c r="A354" s="18" t="s">
        <v>26</v>
      </c>
      <c r="B354" s="18" t="s">
        <v>107</v>
      </c>
      <c r="C354" s="18" t="s">
        <v>18</v>
      </c>
      <c r="D354" s="18" t="s">
        <v>27</v>
      </c>
      <c r="E354" s="18" t="s">
        <v>2253</v>
      </c>
      <c r="F354" s="19">
        <v>-2000</v>
      </c>
      <c r="G354" s="19">
        <v>-2000</v>
      </c>
      <c r="H354" s="19">
        <v>17012.810000000001</v>
      </c>
      <c r="I354" s="19">
        <v>-2000</v>
      </c>
      <c r="J354" s="19">
        <v>-2000</v>
      </c>
      <c r="K354" s="19">
        <v>16932.650000000001</v>
      </c>
      <c r="L354" t="e">
        <f>VLOOKUP(E354,PFI!A:B,2,0)</f>
        <v>#N/A</v>
      </c>
    </row>
    <row r="355" spans="1:12">
      <c r="A355" s="18" t="s">
        <v>26</v>
      </c>
      <c r="B355" s="18" t="s">
        <v>107</v>
      </c>
      <c r="C355" s="18" t="s">
        <v>18</v>
      </c>
      <c r="D355" s="18" t="s">
        <v>27</v>
      </c>
      <c r="E355" s="18" t="s">
        <v>146</v>
      </c>
      <c r="F355" s="19">
        <v>0</v>
      </c>
      <c r="G355" s="19">
        <v>0</v>
      </c>
      <c r="H355" s="19">
        <v>8057.61</v>
      </c>
      <c r="I355" s="19">
        <v>0</v>
      </c>
      <c r="J355" s="19">
        <v>0</v>
      </c>
      <c r="K355" s="19">
        <v>7561.45</v>
      </c>
      <c r="L355" t="str">
        <f>VLOOKUP(E355,PFI!A:B,2,0)</f>
        <v>recherche</v>
      </c>
    </row>
    <row r="356" spans="1:12">
      <c r="A356" s="18" t="s">
        <v>26</v>
      </c>
      <c r="B356" s="18" t="s">
        <v>107</v>
      </c>
      <c r="C356" s="18" t="s">
        <v>18</v>
      </c>
      <c r="D356" s="18" t="s">
        <v>27</v>
      </c>
      <c r="E356" s="18" t="s">
        <v>1970</v>
      </c>
      <c r="F356" s="19">
        <v>0</v>
      </c>
      <c r="G356" s="19">
        <v>0</v>
      </c>
      <c r="H356" s="19">
        <v>829.31</v>
      </c>
      <c r="I356" s="19">
        <v>0</v>
      </c>
      <c r="J356" s="19">
        <v>0</v>
      </c>
      <c r="K356" s="19">
        <v>2237.0700000000002</v>
      </c>
      <c r="L356" t="str">
        <f>VLOOKUP(E356,PFI!A:B,2,0)</f>
        <v>recherche</v>
      </c>
    </row>
    <row r="357" spans="1:12">
      <c r="A357" s="18" t="s">
        <v>26</v>
      </c>
      <c r="B357" s="18" t="s">
        <v>107</v>
      </c>
      <c r="C357" s="18" t="s">
        <v>18</v>
      </c>
      <c r="D357" s="18" t="s">
        <v>27</v>
      </c>
      <c r="E357" s="18" t="s">
        <v>1966</v>
      </c>
      <c r="F357" s="19">
        <v>0</v>
      </c>
      <c r="G357" s="19">
        <v>0</v>
      </c>
      <c r="H357" s="19">
        <v>7334.35</v>
      </c>
      <c r="I357" s="19">
        <v>0</v>
      </c>
      <c r="J357" s="19">
        <v>0</v>
      </c>
      <c r="K357" s="19">
        <v>3661.5</v>
      </c>
      <c r="L357" t="str">
        <f>VLOOKUP(E357,PFI!A:B,2,0)</f>
        <v>recherche</v>
      </c>
    </row>
    <row r="358" spans="1:12">
      <c r="A358" s="18" t="s">
        <v>26</v>
      </c>
      <c r="B358" s="18" t="s">
        <v>107</v>
      </c>
      <c r="C358" s="18" t="s">
        <v>18</v>
      </c>
      <c r="D358" s="18" t="s">
        <v>27</v>
      </c>
      <c r="E358" s="18" t="s">
        <v>2256</v>
      </c>
      <c r="F358" s="19">
        <v>0</v>
      </c>
      <c r="G358" s="19">
        <v>0</v>
      </c>
      <c r="H358" s="19">
        <v>0</v>
      </c>
      <c r="I358" s="19">
        <v>0</v>
      </c>
      <c r="J358" s="19">
        <v>0</v>
      </c>
      <c r="K358" s="19">
        <v>38.57</v>
      </c>
      <c r="L358" t="e">
        <f>VLOOKUP(E358,PFI!A:B,2,0)</f>
        <v>#N/A</v>
      </c>
    </row>
    <row r="359" spans="1:12">
      <c r="A359" s="18" t="s">
        <v>26</v>
      </c>
      <c r="B359" s="18" t="s">
        <v>107</v>
      </c>
      <c r="C359" s="18" t="s">
        <v>18</v>
      </c>
      <c r="D359" s="18" t="s">
        <v>27</v>
      </c>
      <c r="E359" s="18" t="s">
        <v>1973</v>
      </c>
      <c r="F359" s="19">
        <v>0</v>
      </c>
      <c r="G359" s="19">
        <v>0</v>
      </c>
      <c r="H359" s="19">
        <v>-1123.49</v>
      </c>
      <c r="I359" s="19">
        <v>0</v>
      </c>
      <c r="J359" s="19">
        <v>0</v>
      </c>
      <c r="K359" s="19">
        <v>2011.89</v>
      </c>
      <c r="L359" t="str">
        <f>VLOOKUP(E359,PFI!A:B,2,0)</f>
        <v>recherche</v>
      </c>
    </row>
    <row r="360" spans="1:12">
      <c r="A360" s="18" t="s">
        <v>26</v>
      </c>
      <c r="B360" s="18" t="s">
        <v>107</v>
      </c>
      <c r="C360" s="18" t="s">
        <v>18</v>
      </c>
      <c r="D360" s="18" t="s">
        <v>27</v>
      </c>
      <c r="E360" s="18" t="s">
        <v>116</v>
      </c>
      <c r="F360" s="19">
        <v>1957.37</v>
      </c>
      <c r="G360" s="19">
        <v>1957.37</v>
      </c>
      <c r="H360" s="19">
        <v>8780.0499999999993</v>
      </c>
      <c r="I360" s="19">
        <v>1957.37</v>
      </c>
      <c r="J360" s="19">
        <v>1957.37</v>
      </c>
      <c r="K360" s="19">
        <v>5934.31</v>
      </c>
      <c r="L360" t="str">
        <f>VLOOKUP(E360,PFI!A:B,2,0)</f>
        <v>recherche</v>
      </c>
    </row>
    <row r="361" spans="1:12">
      <c r="A361" s="18" t="s">
        <v>26</v>
      </c>
      <c r="B361" s="18" t="s">
        <v>107</v>
      </c>
      <c r="C361" s="18" t="s">
        <v>18</v>
      </c>
      <c r="D361" s="18" t="s">
        <v>27</v>
      </c>
      <c r="E361" s="18" t="s">
        <v>2257</v>
      </c>
      <c r="F361" s="19">
        <v>0</v>
      </c>
      <c r="G361" s="19">
        <v>0</v>
      </c>
      <c r="H361" s="19">
        <v>3624.62</v>
      </c>
      <c r="I361" s="19">
        <v>0</v>
      </c>
      <c r="J361" s="19">
        <v>0</v>
      </c>
      <c r="K361" s="19">
        <v>3964.01</v>
      </c>
      <c r="L361" t="e">
        <f>VLOOKUP(E361,PFI!A:B,2,0)</f>
        <v>#N/A</v>
      </c>
    </row>
    <row r="362" spans="1:12">
      <c r="A362" s="18" t="s">
        <v>26</v>
      </c>
      <c r="B362" s="18" t="s">
        <v>107</v>
      </c>
      <c r="C362" s="18" t="s">
        <v>18</v>
      </c>
      <c r="D362" s="18" t="s">
        <v>27</v>
      </c>
      <c r="E362" s="18" t="s">
        <v>2258</v>
      </c>
      <c r="F362" s="19">
        <v>0</v>
      </c>
      <c r="G362" s="19">
        <v>0</v>
      </c>
      <c r="H362" s="19">
        <v>0</v>
      </c>
      <c r="I362" s="19">
        <v>0</v>
      </c>
      <c r="J362" s="19">
        <v>0</v>
      </c>
      <c r="K362" s="19">
        <v>464.87</v>
      </c>
      <c r="L362" t="e">
        <f>VLOOKUP(E362,PFI!A:B,2,0)</f>
        <v>#N/A</v>
      </c>
    </row>
    <row r="363" spans="1:12">
      <c r="A363" s="18" t="s">
        <v>26</v>
      </c>
      <c r="B363" s="18" t="s">
        <v>107</v>
      </c>
      <c r="C363" s="18" t="s">
        <v>18</v>
      </c>
      <c r="D363" s="18" t="s">
        <v>27</v>
      </c>
      <c r="E363" s="18" t="s">
        <v>2259</v>
      </c>
      <c r="F363" s="19">
        <v>0</v>
      </c>
      <c r="G363" s="19">
        <v>0</v>
      </c>
      <c r="H363" s="19">
        <v>652.30999999999995</v>
      </c>
      <c r="I363" s="19">
        <v>0</v>
      </c>
      <c r="J363" s="19">
        <v>0</v>
      </c>
      <c r="K363" s="19">
        <v>1114.5</v>
      </c>
      <c r="L363" t="e">
        <f>VLOOKUP(E363,PFI!A:B,2,0)</f>
        <v>#N/A</v>
      </c>
    </row>
    <row r="364" spans="1:12">
      <c r="A364" s="18" t="s">
        <v>26</v>
      </c>
      <c r="B364" s="18" t="s">
        <v>107</v>
      </c>
      <c r="C364" s="18" t="s">
        <v>18</v>
      </c>
      <c r="D364" s="18" t="s">
        <v>27</v>
      </c>
      <c r="E364" s="18" t="s">
        <v>1978</v>
      </c>
      <c r="F364" s="19">
        <v>3340</v>
      </c>
      <c r="G364" s="19">
        <v>3340</v>
      </c>
      <c r="H364" s="19">
        <v>0</v>
      </c>
      <c r="I364" s="19">
        <v>3340</v>
      </c>
      <c r="J364" s="19">
        <v>3340</v>
      </c>
      <c r="K364" s="19">
        <v>0</v>
      </c>
      <c r="L364" t="str">
        <f>VLOOKUP(E364,PFI!A:B,2,0)</f>
        <v>recherche</v>
      </c>
    </row>
    <row r="365" spans="1:12">
      <c r="A365" s="18" t="s">
        <v>26</v>
      </c>
      <c r="B365" s="18" t="s">
        <v>107</v>
      </c>
      <c r="C365" s="18" t="s">
        <v>18</v>
      </c>
      <c r="D365" s="18" t="s">
        <v>27</v>
      </c>
      <c r="E365" s="18" t="s">
        <v>147</v>
      </c>
      <c r="F365" s="19">
        <v>0</v>
      </c>
      <c r="G365" s="19">
        <v>0</v>
      </c>
      <c r="H365" s="19">
        <v>6008.92</v>
      </c>
      <c r="I365" s="19">
        <v>0</v>
      </c>
      <c r="J365" s="19">
        <v>0</v>
      </c>
      <c r="K365" s="19">
        <v>5393.54</v>
      </c>
      <c r="L365" t="str">
        <f>VLOOKUP(E365,PFI!A:B,2,0)</f>
        <v>recherche</v>
      </c>
    </row>
    <row r="366" spans="1:12">
      <c r="A366" s="18" t="s">
        <v>26</v>
      </c>
      <c r="B366" s="18" t="s">
        <v>107</v>
      </c>
      <c r="C366" s="18" t="s">
        <v>18</v>
      </c>
      <c r="D366" s="18" t="s">
        <v>27</v>
      </c>
      <c r="E366" s="18" t="s">
        <v>143</v>
      </c>
      <c r="F366" s="19">
        <v>4002.02</v>
      </c>
      <c r="G366" s="19">
        <v>4002.02</v>
      </c>
      <c r="H366" s="19">
        <v>2047.07</v>
      </c>
      <c r="I366" s="19">
        <v>4002.02</v>
      </c>
      <c r="J366" s="19">
        <v>4002.02</v>
      </c>
      <c r="K366" s="19">
        <v>4523.3500000000004</v>
      </c>
      <c r="L366" t="str">
        <f>VLOOKUP(E366,PFI!A:B,2,0)</f>
        <v>recherche</v>
      </c>
    </row>
    <row r="367" spans="1:12">
      <c r="A367" s="18" t="s">
        <v>26</v>
      </c>
      <c r="B367" s="18" t="s">
        <v>107</v>
      </c>
      <c r="C367" s="18" t="s">
        <v>18</v>
      </c>
      <c r="D367" s="18" t="s">
        <v>27</v>
      </c>
      <c r="E367" s="18" t="s">
        <v>2254</v>
      </c>
      <c r="F367" s="19">
        <v>9000</v>
      </c>
      <c r="G367" s="19">
        <v>9000</v>
      </c>
      <c r="H367" s="19">
        <v>2076.39</v>
      </c>
      <c r="I367" s="19">
        <v>9000</v>
      </c>
      <c r="J367" s="19">
        <v>9000</v>
      </c>
      <c r="K367" s="19">
        <v>3788.27</v>
      </c>
      <c r="L367" t="e">
        <f>VLOOKUP(E367,PFI!A:B,2,0)</f>
        <v>#N/A</v>
      </c>
    </row>
    <row r="368" spans="1:12">
      <c r="A368" s="18" t="s">
        <v>26</v>
      </c>
      <c r="B368" s="18" t="s">
        <v>107</v>
      </c>
      <c r="C368" s="18" t="s">
        <v>18</v>
      </c>
      <c r="D368" s="18" t="s">
        <v>27</v>
      </c>
      <c r="E368" s="18" t="s">
        <v>2260</v>
      </c>
      <c r="F368" s="19">
        <v>0</v>
      </c>
      <c r="G368" s="19">
        <v>0</v>
      </c>
      <c r="H368" s="19">
        <v>3438.67</v>
      </c>
      <c r="I368" s="19">
        <v>0</v>
      </c>
      <c r="J368" s="19">
        <v>0</v>
      </c>
      <c r="K368" s="19">
        <v>1353.57</v>
      </c>
      <c r="L368" t="e">
        <f>VLOOKUP(E368,PFI!A:B,2,0)</f>
        <v>#N/A</v>
      </c>
    </row>
    <row r="369" spans="1:12">
      <c r="A369" s="18" t="s">
        <v>26</v>
      </c>
      <c r="B369" s="18" t="s">
        <v>107</v>
      </c>
      <c r="C369" s="18" t="s">
        <v>18</v>
      </c>
      <c r="D369" s="18" t="s">
        <v>27</v>
      </c>
      <c r="E369" s="18" t="s">
        <v>1994</v>
      </c>
      <c r="F369" s="19">
        <v>26787.7</v>
      </c>
      <c r="G369" s="19">
        <v>26787.7</v>
      </c>
      <c r="H369" s="19">
        <v>27324.78</v>
      </c>
      <c r="I369" s="19">
        <v>26787.7</v>
      </c>
      <c r="J369" s="19">
        <v>26787.7</v>
      </c>
      <c r="K369" s="19">
        <v>20982.21</v>
      </c>
      <c r="L369" t="str">
        <f>VLOOKUP(E369,PFI!A:B,2,0)</f>
        <v>recherche</v>
      </c>
    </row>
    <row r="370" spans="1:12">
      <c r="A370" s="18" t="s">
        <v>26</v>
      </c>
      <c r="B370" s="18" t="s">
        <v>107</v>
      </c>
      <c r="C370" s="18" t="s">
        <v>18</v>
      </c>
      <c r="D370" s="18" t="s">
        <v>27</v>
      </c>
      <c r="E370" s="18" t="s">
        <v>148</v>
      </c>
      <c r="F370" s="19">
        <v>0</v>
      </c>
      <c r="G370" s="19">
        <v>0</v>
      </c>
      <c r="H370" s="19">
        <v>22358.82</v>
      </c>
      <c r="I370" s="19">
        <v>0</v>
      </c>
      <c r="J370" s="19">
        <v>0</v>
      </c>
      <c r="K370" s="19">
        <v>10557.06</v>
      </c>
      <c r="L370" t="str">
        <f>VLOOKUP(E370,PFI!A:B,2,0)</f>
        <v>recherche</v>
      </c>
    </row>
    <row r="371" spans="1:12">
      <c r="A371" s="18" t="s">
        <v>26</v>
      </c>
      <c r="B371" s="18" t="s">
        <v>107</v>
      </c>
      <c r="C371" s="18" t="s">
        <v>18</v>
      </c>
      <c r="D371" s="18" t="s">
        <v>27</v>
      </c>
      <c r="E371" s="18" t="s">
        <v>2261</v>
      </c>
      <c r="F371" s="19">
        <v>3587.39</v>
      </c>
      <c r="G371" s="19">
        <v>3587.39</v>
      </c>
      <c r="H371" s="19">
        <v>4339.84</v>
      </c>
      <c r="I371" s="19">
        <v>3587.39</v>
      </c>
      <c r="J371" s="19">
        <v>3587.39</v>
      </c>
      <c r="K371" s="19">
        <v>3837.12</v>
      </c>
      <c r="L371" t="e">
        <f>VLOOKUP(E371,PFI!A:B,2,0)</f>
        <v>#N/A</v>
      </c>
    </row>
    <row r="372" spans="1:12">
      <c r="A372" s="18" t="s">
        <v>26</v>
      </c>
      <c r="B372" s="18" t="s">
        <v>107</v>
      </c>
      <c r="C372" s="18" t="s">
        <v>18</v>
      </c>
      <c r="D372" s="18" t="s">
        <v>27</v>
      </c>
      <c r="E372" s="18" t="s">
        <v>1952</v>
      </c>
      <c r="F372" s="19">
        <v>0</v>
      </c>
      <c r="G372" s="19">
        <v>0</v>
      </c>
      <c r="H372" s="19">
        <v>18471.32</v>
      </c>
      <c r="I372" s="19">
        <v>0</v>
      </c>
      <c r="J372" s="19">
        <v>0</v>
      </c>
      <c r="K372" s="19">
        <v>14195.68</v>
      </c>
      <c r="L372" t="str">
        <f>VLOOKUP(E372,PFI!A:B,2,0)</f>
        <v>formation</v>
      </c>
    </row>
    <row r="373" spans="1:12">
      <c r="A373" s="18" t="s">
        <v>26</v>
      </c>
      <c r="B373" s="18" t="s">
        <v>107</v>
      </c>
      <c r="C373" s="18" t="s">
        <v>18</v>
      </c>
      <c r="D373" s="18" t="s">
        <v>27</v>
      </c>
      <c r="E373" s="18" t="s">
        <v>144</v>
      </c>
      <c r="F373" s="19">
        <v>0</v>
      </c>
      <c r="G373" s="19">
        <v>0</v>
      </c>
      <c r="H373" s="19">
        <v>10210.94</v>
      </c>
      <c r="I373" s="19">
        <v>0</v>
      </c>
      <c r="J373" s="19">
        <v>0</v>
      </c>
      <c r="K373" s="19">
        <v>8114.03</v>
      </c>
      <c r="L373" t="str">
        <f>VLOOKUP(E373,PFI!A:B,2,0)</f>
        <v>recherche</v>
      </c>
    </row>
    <row r="374" spans="1:12">
      <c r="A374" s="18" t="s">
        <v>26</v>
      </c>
      <c r="B374" s="18" t="s">
        <v>107</v>
      </c>
      <c r="C374" s="18" t="s">
        <v>18</v>
      </c>
      <c r="D374" s="18" t="s">
        <v>27</v>
      </c>
      <c r="E374" s="18" t="s">
        <v>149</v>
      </c>
      <c r="F374" s="19">
        <v>17993</v>
      </c>
      <c r="G374" s="19">
        <v>17993</v>
      </c>
      <c r="H374" s="19">
        <v>11432.96</v>
      </c>
      <c r="I374" s="19">
        <v>17993</v>
      </c>
      <c r="J374" s="19">
        <v>17993</v>
      </c>
      <c r="K374" s="19">
        <v>0</v>
      </c>
      <c r="L374" t="str">
        <f>VLOOKUP(E374,PFI!A:B,2,0)</f>
        <v>recherche</v>
      </c>
    </row>
    <row r="375" spans="1:12">
      <c r="A375" s="18" t="s">
        <v>26</v>
      </c>
      <c r="B375" s="18" t="s">
        <v>107</v>
      </c>
      <c r="C375" s="18" t="s">
        <v>18</v>
      </c>
      <c r="D375" s="18" t="s">
        <v>27</v>
      </c>
      <c r="E375" s="18" t="s">
        <v>150</v>
      </c>
      <c r="F375" s="19">
        <v>47757</v>
      </c>
      <c r="G375" s="19">
        <v>47757</v>
      </c>
      <c r="H375" s="19">
        <v>24742.26</v>
      </c>
      <c r="I375" s="19">
        <v>47757</v>
      </c>
      <c r="J375" s="19">
        <v>47757</v>
      </c>
      <c r="K375" s="19">
        <v>9283.18</v>
      </c>
      <c r="L375" t="str">
        <f>VLOOKUP(E375,PFI!A:B,2,0)</f>
        <v>recherche</v>
      </c>
    </row>
    <row r="376" spans="1:12">
      <c r="A376" s="18" t="s">
        <v>26</v>
      </c>
      <c r="B376" s="18" t="s">
        <v>107</v>
      </c>
      <c r="C376" s="18" t="s">
        <v>18</v>
      </c>
      <c r="D376" s="18" t="s">
        <v>27</v>
      </c>
      <c r="E376" s="18" t="s">
        <v>151</v>
      </c>
      <c r="F376" s="19">
        <v>22660</v>
      </c>
      <c r="G376" s="19">
        <v>22660</v>
      </c>
      <c r="H376" s="19">
        <v>0</v>
      </c>
      <c r="I376" s="19">
        <v>22660</v>
      </c>
      <c r="J376" s="19">
        <v>22660</v>
      </c>
      <c r="K376" s="19">
        <v>0</v>
      </c>
      <c r="L376" t="str">
        <f>VLOOKUP(E376,PFI!A:B,2,0)</f>
        <v>recherche</v>
      </c>
    </row>
    <row r="377" spans="1:12">
      <c r="A377" s="18" t="s">
        <v>26</v>
      </c>
      <c r="B377" s="18" t="s">
        <v>107</v>
      </c>
      <c r="C377" s="18" t="s">
        <v>18</v>
      </c>
      <c r="D377" s="18" t="s">
        <v>27</v>
      </c>
      <c r="E377" s="18" t="s">
        <v>2262</v>
      </c>
      <c r="F377" s="19">
        <v>0</v>
      </c>
      <c r="G377" s="19">
        <v>0</v>
      </c>
      <c r="H377" s="19">
        <v>142.24</v>
      </c>
      <c r="I377" s="19">
        <v>0</v>
      </c>
      <c r="J377" s="19">
        <v>0</v>
      </c>
      <c r="K377" s="19">
        <v>272.27999999999997</v>
      </c>
      <c r="L377" t="e">
        <f>VLOOKUP(E377,PFI!A:B,2,0)</f>
        <v>#N/A</v>
      </c>
    </row>
    <row r="378" spans="1:12">
      <c r="A378" s="18" t="s">
        <v>26</v>
      </c>
      <c r="B378" s="18" t="s">
        <v>107</v>
      </c>
      <c r="C378" s="18" t="s">
        <v>18</v>
      </c>
      <c r="D378" s="18" t="s">
        <v>27</v>
      </c>
      <c r="E378" s="18" t="s">
        <v>152</v>
      </c>
      <c r="F378" s="19">
        <v>14484</v>
      </c>
      <c r="G378" s="19">
        <v>14484</v>
      </c>
      <c r="H378" s="19">
        <v>14388.22</v>
      </c>
      <c r="I378" s="19">
        <v>14484</v>
      </c>
      <c r="J378" s="19">
        <v>14484</v>
      </c>
      <c r="K378" s="19">
        <v>10529.99</v>
      </c>
      <c r="L378" t="str">
        <f>VLOOKUP(E378,PFI!A:B,2,0)</f>
        <v>recherche</v>
      </c>
    </row>
    <row r="379" spans="1:12">
      <c r="A379" s="18" t="s">
        <v>26</v>
      </c>
      <c r="B379" s="18" t="s">
        <v>107</v>
      </c>
      <c r="C379" s="18" t="s">
        <v>18</v>
      </c>
      <c r="D379" s="18" t="s">
        <v>27</v>
      </c>
      <c r="E379" s="18" t="s">
        <v>145</v>
      </c>
      <c r="F379" s="19">
        <v>0</v>
      </c>
      <c r="G379" s="19">
        <v>0</v>
      </c>
      <c r="H379" s="19">
        <v>6918.95</v>
      </c>
      <c r="I379" s="19">
        <v>0</v>
      </c>
      <c r="J379" s="19">
        <v>0</v>
      </c>
      <c r="K379" s="19">
        <v>1888.68</v>
      </c>
      <c r="L379" t="str">
        <f>VLOOKUP(E379,PFI!A:B,2,0)</f>
        <v>recherche</v>
      </c>
    </row>
    <row r="380" spans="1:12">
      <c r="A380" s="18" t="s">
        <v>26</v>
      </c>
      <c r="B380" s="18" t="s">
        <v>107</v>
      </c>
      <c r="C380" s="18" t="s">
        <v>18</v>
      </c>
      <c r="D380" s="18" t="s">
        <v>27</v>
      </c>
      <c r="E380" s="18" t="s">
        <v>153</v>
      </c>
      <c r="F380" s="19">
        <v>50000</v>
      </c>
      <c r="G380" s="19">
        <v>50000</v>
      </c>
      <c r="H380" s="19">
        <v>4575.1400000000003</v>
      </c>
      <c r="I380" s="19">
        <v>50000</v>
      </c>
      <c r="J380" s="19">
        <v>50000</v>
      </c>
      <c r="K380" s="19">
        <v>5346.28</v>
      </c>
      <c r="L380" t="str">
        <f>VLOOKUP(E380,PFI!A:B,2,0)</f>
        <v>recherche</v>
      </c>
    </row>
    <row r="381" spans="1:12">
      <c r="A381" s="18" t="s">
        <v>26</v>
      </c>
      <c r="B381" s="18" t="s">
        <v>107</v>
      </c>
      <c r="C381" s="18" t="s">
        <v>18</v>
      </c>
      <c r="D381" s="18" t="s">
        <v>27</v>
      </c>
      <c r="E381" s="18" t="s">
        <v>154</v>
      </c>
      <c r="F381" s="19">
        <v>0</v>
      </c>
      <c r="G381" s="19">
        <v>0</v>
      </c>
      <c r="H381" s="19">
        <v>47117.49</v>
      </c>
      <c r="I381" s="19">
        <v>0</v>
      </c>
      <c r="J381" s="19">
        <v>0</v>
      </c>
      <c r="K381" s="19">
        <v>44000.89</v>
      </c>
      <c r="L381" t="str">
        <f>VLOOKUP(E381,PFI!A:B,2,0)</f>
        <v>recherche</v>
      </c>
    </row>
    <row r="382" spans="1:12">
      <c r="A382" s="18" t="s">
        <v>26</v>
      </c>
      <c r="B382" s="18" t="s">
        <v>107</v>
      </c>
      <c r="C382" s="18" t="s">
        <v>18</v>
      </c>
      <c r="D382" s="18" t="s">
        <v>27</v>
      </c>
      <c r="E382" s="18" t="s">
        <v>155</v>
      </c>
      <c r="F382" s="19">
        <v>19400</v>
      </c>
      <c r="G382" s="19">
        <v>19400</v>
      </c>
      <c r="H382" s="19">
        <v>6300.23</v>
      </c>
      <c r="I382" s="19">
        <v>19400</v>
      </c>
      <c r="J382" s="19">
        <v>19400</v>
      </c>
      <c r="K382" s="19">
        <v>3147.46</v>
      </c>
      <c r="L382" t="str">
        <f>VLOOKUP(E382,PFI!A:B,2,0)</f>
        <v>recherche</v>
      </c>
    </row>
    <row r="383" spans="1:12">
      <c r="A383" s="18" t="s">
        <v>26</v>
      </c>
      <c r="B383" s="18" t="s">
        <v>107</v>
      </c>
      <c r="C383" s="18" t="s">
        <v>18</v>
      </c>
      <c r="D383" s="18" t="s">
        <v>27</v>
      </c>
      <c r="E383" s="18" t="s">
        <v>156</v>
      </c>
      <c r="F383" s="19">
        <v>6331</v>
      </c>
      <c r="G383" s="19">
        <v>6331</v>
      </c>
      <c r="H383" s="19">
        <v>21810.94</v>
      </c>
      <c r="I383" s="19">
        <v>6331</v>
      </c>
      <c r="J383" s="19">
        <v>6331</v>
      </c>
      <c r="K383" s="19">
        <v>3505.04</v>
      </c>
      <c r="L383" t="str">
        <f>VLOOKUP(E383,PFI!A:B,2,0)</f>
        <v>recherche</v>
      </c>
    </row>
    <row r="384" spans="1:12">
      <c r="A384" s="18" t="s">
        <v>26</v>
      </c>
      <c r="B384" s="18" t="s">
        <v>107</v>
      </c>
      <c r="C384" s="18" t="s">
        <v>18</v>
      </c>
      <c r="D384" s="18" t="s">
        <v>27</v>
      </c>
      <c r="E384" s="18" t="s">
        <v>157</v>
      </c>
      <c r="F384" s="19">
        <v>11730</v>
      </c>
      <c r="G384" s="19">
        <v>11730</v>
      </c>
      <c r="H384" s="19">
        <v>9201.2099999999991</v>
      </c>
      <c r="I384" s="19">
        <v>11730</v>
      </c>
      <c r="J384" s="19">
        <v>11730</v>
      </c>
      <c r="K384" s="19">
        <v>1164.2</v>
      </c>
      <c r="L384" t="str">
        <f>VLOOKUP(E384,PFI!A:B,2,0)</f>
        <v>recherche</v>
      </c>
    </row>
    <row r="385" spans="1:12">
      <c r="A385" s="18" t="s">
        <v>26</v>
      </c>
      <c r="B385" s="18" t="s">
        <v>107</v>
      </c>
      <c r="C385" s="18" t="s">
        <v>18</v>
      </c>
      <c r="D385" s="18" t="s">
        <v>27</v>
      </c>
      <c r="E385" s="18" t="s">
        <v>2263</v>
      </c>
      <c r="F385" s="19">
        <v>3051.58</v>
      </c>
      <c r="G385" s="19">
        <v>3051.58</v>
      </c>
      <c r="H385" s="19">
        <v>1928.48</v>
      </c>
      <c r="I385" s="19">
        <v>3051.58</v>
      </c>
      <c r="J385" s="19">
        <v>3051.58</v>
      </c>
      <c r="K385" s="19">
        <v>2999.84</v>
      </c>
      <c r="L385" t="e">
        <f>VLOOKUP(E385,PFI!A:B,2,0)</f>
        <v>#N/A</v>
      </c>
    </row>
    <row r="386" spans="1:12">
      <c r="A386" s="18" t="s">
        <v>26</v>
      </c>
      <c r="B386" s="18" t="s">
        <v>107</v>
      </c>
      <c r="C386" s="18" t="s">
        <v>18</v>
      </c>
      <c r="D386" s="18" t="s">
        <v>27</v>
      </c>
      <c r="E386" s="18" t="s">
        <v>1075</v>
      </c>
      <c r="F386" s="19">
        <v>0</v>
      </c>
      <c r="G386" s="19">
        <v>0</v>
      </c>
      <c r="H386" s="19">
        <v>7300</v>
      </c>
      <c r="I386" s="19">
        <v>0</v>
      </c>
      <c r="J386" s="19">
        <v>0</v>
      </c>
      <c r="K386" s="19">
        <v>4701.82</v>
      </c>
      <c r="L386" t="e">
        <f>VLOOKUP(E386,PFI!A:B,2,0)</f>
        <v>#N/A</v>
      </c>
    </row>
    <row r="387" spans="1:12">
      <c r="A387" s="18" t="s">
        <v>26</v>
      </c>
      <c r="B387" s="18" t="s">
        <v>107</v>
      </c>
      <c r="C387" s="18" t="s">
        <v>18</v>
      </c>
      <c r="D387" s="18" t="s">
        <v>27</v>
      </c>
      <c r="E387" s="18" t="s">
        <v>160</v>
      </c>
      <c r="F387" s="19">
        <v>0</v>
      </c>
      <c r="G387" s="19">
        <v>0</v>
      </c>
      <c r="H387" s="19">
        <v>535.4</v>
      </c>
      <c r="I387" s="19">
        <v>0</v>
      </c>
      <c r="J387" s="19">
        <v>0</v>
      </c>
      <c r="K387" s="19">
        <v>280.52</v>
      </c>
      <c r="L387" t="str">
        <f>VLOOKUP(E387,PFI!A:B,2,0)</f>
        <v>recherche</v>
      </c>
    </row>
    <row r="388" spans="1:12">
      <c r="A388" s="18" t="s">
        <v>26</v>
      </c>
      <c r="B388" s="18" t="s">
        <v>107</v>
      </c>
      <c r="C388" s="18" t="s">
        <v>18</v>
      </c>
      <c r="D388" s="18" t="s">
        <v>27</v>
      </c>
      <c r="E388" s="18" t="s">
        <v>2025</v>
      </c>
      <c r="F388" s="19">
        <v>0</v>
      </c>
      <c r="G388" s="19">
        <v>0</v>
      </c>
      <c r="H388" s="19">
        <v>5618.65</v>
      </c>
      <c r="I388" s="19">
        <v>0</v>
      </c>
      <c r="J388" s="19">
        <v>0</v>
      </c>
      <c r="K388" s="19">
        <v>0</v>
      </c>
      <c r="L388" t="str">
        <f>VLOOKUP(E388,PFI!A:B,2,0)</f>
        <v>recherche</v>
      </c>
    </row>
    <row r="389" spans="1:12">
      <c r="A389" s="18" t="s">
        <v>26</v>
      </c>
      <c r="B389" s="18" t="s">
        <v>107</v>
      </c>
      <c r="C389" s="18" t="s">
        <v>18</v>
      </c>
      <c r="D389" s="18" t="s">
        <v>27</v>
      </c>
      <c r="E389" s="18" t="s">
        <v>315</v>
      </c>
      <c r="F389" s="19">
        <v>5000</v>
      </c>
      <c r="G389" s="19">
        <v>5000</v>
      </c>
      <c r="H389" s="19">
        <v>4194.92</v>
      </c>
      <c r="I389" s="19">
        <v>5000</v>
      </c>
      <c r="J389" s="19">
        <v>5000</v>
      </c>
      <c r="K389" s="19">
        <v>1880.02</v>
      </c>
      <c r="L389" t="str">
        <f>VLOOKUP(E389,PFI!A:B,2,0)</f>
        <v>recherche</v>
      </c>
    </row>
    <row r="390" spans="1:12">
      <c r="A390" s="18" t="s">
        <v>26</v>
      </c>
      <c r="B390" s="18" t="s">
        <v>107</v>
      </c>
      <c r="C390" s="18" t="s">
        <v>18</v>
      </c>
      <c r="D390" s="18" t="s">
        <v>27</v>
      </c>
      <c r="E390" s="18" t="s">
        <v>158</v>
      </c>
      <c r="F390" s="19">
        <v>1593.75</v>
      </c>
      <c r="G390" s="19">
        <v>1593.75</v>
      </c>
      <c r="H390" s="19">
        <v>0</v>
      </c>
      <c r="I390" s="19">
        <v>1593.75</v>
      </c>
      <c r="J390" s="19">
        <v>1593.75</v>
      </c>
      <c r="K390" s="19">
        <v>0</v>
      </c>
      <c r="L390" t="str">
        <f>VLOOKUP(E390,PFI!A:B,2,0)</f>
        <v>recherche</v>
      </c>
    </row>
    <row r="391" spans="1:12">
      <c r="A391" s="18" t="s">
        <v>26</v>
      </c>
      <c r="B391" s="18" t="s">
        <v>107</v>
      </c>
      <c r="C391" s="18" t="s">
        <v>18</v>
      </c>
      <c r="D391" s="18" t="s">
        <v>27</v>
      </c>
      <c r="E391" s="18" t="s">
        <v>2046</v>
      </c>
      <c r="F391" s="19">
        <v>0</v>
      </c>
      <c r="G391" s="19">
        <v>0</v>
      </c>
      <c r="H391" s="19">
        <v>4279.2700000000004</v>
      </c>
      <c r="I391" s="19">
        <v>0</v>
      </c>
      <c r="J391" s="19">
        <v>0</v>
      </c>
      <c r="K391" s="19">
        <v>2719.18</v>
      </c>
      <c r="L391" t="str">
        <f>VLOOKUP(E391,PFI!A:B,2,0)</f>
        <v>recherche</v>
      </c>
    </row>
    <row r="392" spans="1:12">
      <c r="A392" s="18" t="s">
        <v>26</v>
      </c>
      <c r="B392" s="18" t="s">
        <v>107</v>
      </c>
      <c r="C392" s="18" t="s">
        <v>18</v>
      </c>
      <c r="D392" s="18" t="s">
        <v>27</v>
      </c>
      <c r="E392" s="18" t="s">
        <v>2049</v>
      </c>
      <c r="F392" s="19">
        <v>2638.6</v>
      </c>
      <c r="G392" s="19">
        <v>2638.6</v>
      </c>
      <c r="H392" s="19">
        <v>1209.0899999999999</v>
      </c>
      <c r="I392" s="19">
        <v>2638.6</v>
      </c>
      <c r="J392" s="19">
        <v>2638.6</v>
      </c>
      <c r="K392" s="19">
        <v>1051.8399999999999</v>
      </c>
      <c r="L392" t="str">
        <f>VLOOKUP(E392,PFI!A:B,2,0)</f>
        <v>recherche</v>
      </c>
    </row>
    <row r="393" spans="1:12">
      <c r="A393" s="18" t="s">
        <v>26</v>
      </c>
      <c r="B393" s="18" t="s">
        <v>107</v>
      </c>
      <c r="C393" s="18" t="s">
        <v>18</v>
      </c>
      <c r="D393" s="18" t="s">
        <v>27</v>
      </c>
      <c r="E393" s="18" t="s">
        <v>325</v>
      </c>
      <c r="F393" s="19">
        <v>1580</v>
      </c>
      <c r="G393" s="19">
        <v>1580</v>
      </c>
      <c r="H393" s="19">
        <v>0</v>
      </c>
      <c r="I393" s="19">
        <v>1580</v>
      </c>
      <c r="J393" s="19">
        <v>1580</v>
      </c>
      <c r="K393" s="19">
        <v>0</v>
      </c>
      <c r="L393" t="str">
        <f>VLOOKUP(E393,PFI!A:B,2,0)</f>
        <v>recherche</v>
      </c>
    </row>
    <row r="394" spans="1:12">
      <c r="A394" s="18" t="s">
        <v>26</v>
      </c>
      <c r="B394" s="18" t="s">
        <v>107</v>
      </c>
      <c r="C394" s="18" t="s">
        <v>18</v>
      </c>
      <c r="D394" s="18" t="s">
        <v>27</v>
      </c>
      <c r="E394" s="18" t="s">
        <v>159</v>
      </c>
      <c r="F394" s="19">
        <v>0</v>
      </c>
      <c r="G394" s="19">
        <v>0</v>
      </c>
      <c r="H394" s="19">
        <v>10474.459999999999</v>
      </c>
      <c r="I394" s="19">
        <v>0</v>
      </c>
      <c r="J394" s="19">
        <v>0</v>
      </c>
      <c r="K394" s="19">
        <v>10269.01</v>
      </c>
      <c r="L394" t="str">
        <f>VLOOKUP(E394,PFI!A:B,2,0)</f>
        <v>recherche</v>
      </c>
    </row>
    <row r="395" spans="1:12">
      <c r="A395" s="18" t="s">
        <v>26</v>
      </c>
      <c r="B395" s="18" t="s">
        <v>107</v>
      </c>
      <c r="C395" s="18" t="s">
        <v>18</v>
      </c>
      <c r="D395" s="18" t="s">
        <v>27</v>
      </c>
      <c r="E395" s="18" t="s">
        <v>362</v>
      </c>
      <c r="F395" s="19">
        <v>0</v>
      </c>
      <c r="G395" s="19">
        <v>0</v>
      </c>
      <c r="H395" s="19">
        <v>17982.599999999999</v>
      </c>
      <c r="I395" s="19">
        <v>0</v>
      </c>
      <c r="J395" s="19">
        <v>0</v>
      </c>
      <c r="K395" s="19">
        <v>9537</v>
      </c>
      <c r="L395" t="str">
        <f>VLOOKUP(E395,PFI!A:B,2,0)</f>
        <v>recherche</v>
      </c>
    </row>
    <row r="396" spans="1:12">
      <c r="A396" s="18" t="s">
        <v>26</v>
      </c>
      <c r="B396" s="18" t="s">
        <v>107</v>
      </c>
      <c r="C396" s="18" t="s">
        <v>18</v>
      </c>
      <c r="D396" s="18" t="s">
        <v>27</v>
      </c>
      <c r="E396" s="18" t="s">
        <v>739</v>
      </c>
      <c r="F396" s="19">
        <v>0</v>
      </c>
      <c r="G396" s="19">
        <v>0</v>
      </c>
      <c r="H396" s="19">
        <v>1582.62</v>
      </c>
      <c r="I396" s="19">
        <v>0</v>
      </c>
      <c r="J396" s="19">
        <v>0</v>
      </c>
      <c r="K396" s="19">
        <v>0</v>
      </c>
      <c r="L396" t="str">
        <f>VLOOKUP(E396,PFI!A:B,2,0)</f>
        <v>recherche</v>
      </c>
    </row>
    <row r="397" spans="1:12">
      <c r="A397" s="18" t="s">
        <v>26</v>
      </c>
      <c r="B397" s="18" t="s">
        <v>107</v>
      </c>
      <c r="C397" s="18" t="s">
        <v>18</v>
      </c>
      <c r="D397" s="18" t="s">
        <v>27</v>
      </c>
      <c r="E397" s="18" t="s">
        <v>776</v>
      </c>
      <c r="F397" s="19">
        <v>0</v>
      </c>
      <c r="G397" s="19">
        <v>0</v>
      </c>
      <c r="H397" s="19">
        <v>1383.39</v>
      </c>
      <c r="I397" s="19">
        <v>0</v>
      </c>
      <c r="J397" s="19">
        <v>0</v>
      </c>
      <c r="K397" s="19">
        <v>121.45</v>
      </c>
      <c r="L397" t="str">
        <f>VLOOKUP(E397,PFI!A:B,2,0)</f>
        <v>recherche</v>
      </c>
    </row>
    <row r="398" spans="1:12">
      <c r="A398" s="18" t="s">
        <v>26</v>
      </c>
      <c r="B398" s="18" t="s">
        <v>107</v>
      </c>
      <c r="C398" s="18" t="s">
        <v>18</v>
      </c>
      <c r="D398" s="18" t="s">
        <v>27</v>
      </c>
      <c r="E398" s="18" t="s">
        <v>2264</v>
      </c>
      <c r="F398" s="19">
        <v>0</v>
      </c>
      <c r="G398" s="19">
        <v>0</v>
      </c>
      <c r="H398" s="19">
        <v>4439.5600000000004</v>
      </c>
      <c r="I398" s="19">
        <v>0</v>
      </c>
      <c r="J398" s="19">
        <v>0</v>
      </c>
      <c r="K398" s="19">
        <v>0</v>
      </c>
      <c r="L398" t="e">
        <f>VLOOKUP(E398,PFI!A:B,2,0)</f>
        <v>#N/A</v>
      </c>
    </row>
    <row r="399" spans="1:12">
      <c r="A399" s="18" t="s">
        <v>26</v>
      </c>
      <c r="B399" s="18" t="s">
        <v>107</v>
      </c>
      <c r="C399" s="18" t="s">
        <v>18</v>
      </c>
      <c r="D399" s="18" t="s">
        <v>27</v>
      </c>
      <c r="E399" s="18" t="s">
        <v>363</v>
      </c>
      <c r="F399" s="19">
        <v>0</v>
      </c>
      <c r="G399" s="19">
        <v>0</v>
      </c>
      <c r="H399" s="19">
        <v>4252.28</v>
      </c>
      <c r="I399" s="19">
        <v>0</v>
      </c>
      <c r="J399" s="19">
        <v>0</v>
      </c>
      <c r="K399" s="19">
        <v>2863.35</v>
      </c>
      <c r="L399" t="str">
        <f>VLOOKUP(E399,PFI!A:B,2,0)</f>
        <v>recherche</v>
      </c>
    </row>
    <row r="400" spans="1:12">
      <c r="A400" s="18" t="s">
        <v>26</v>
      </c>
      <c r="B400" s="18" t="s">
        <v>107</v>
      </c>
      <c r="C400" s="18" t="s">
        <v>18</v>
      </c>
      <c r="D400" s="18" t="s">
        <v>27</v>
      </c>
      <c r="E400" s="18" t="s">
        <v>741</v>
      </c>
      <c r="F400" s="19">
        <v>0</v>
      </c>
      <c r="G400" s="19">
        <v>0</v>
      </c>
      <c r="H400" s="19">
        <v>464.92</v>
      </c>
      <c r="I400" s="19">
        <v>0</v>
      </c>
      <c r="J400" s="19">
        <v>0</v>
      </c>
      <c r="K400" s="19">
        <v>0</v>
      </c>
      <c r="L400" t="str">
        <f>VLOOKUP(E400,PFI!A:B,2,0)</f>
        <v>recherche</v>
      </c>
    </row>
    <row r="401" spans="1:12">
      <c r="A401" s="18" t="s">
        <v>26</v>
      </c>
      <c r="B401" s="18" t="s">
        <v>107</v>
      </c>
      <c r="C401" s="18" t="s">
        <v>18</v>
      </c>
      <c r="D401" s="18" t="s">
        <v>27</v>
      </c>
      <c r="E401" s="18" t="s">
        <v>892</v>
      </c>
      <c r="F401" s="19">
        <v>0</v>
      </c>
      <c r="G401" s="19">
        <v>0</v>
      </c>
      <c r="H401" s="19">
        <v>660</v>
      </c>
      <c r="I401" s="19">
        <v>0</v>
      </c>
      <c r="J401" s="19">
        <v>0</v>
      </c>
      <c r="K401" s="19">
        <v>0</v>
      </c>
      <c r="L401" t="str">
        <f>VLOOKUP(E401,PFI!A:B,2,0)</f>
        <v>recherche</v>
      </c>
    </row>
    <row r="402" spans="1:12">
      <c r="A402" s="18" t="s">
        <v>26</v>
      </c>
      <c r="B402" s="18" t="s">
        <v>107</v>
      </c>
      <c r="C402" s="18" t="s">
        <v>18</v>
      </c>
      <c r="D402" s="18" t="s">
        <v>27</v>
      </c>
      <c r="E402" s="18" t="s">
        <v>18</v>
      </c>
      <c r="F402" s="19">
        <v>20000</v>
      </c>
      <c r="G402" s="19">
        <v>20000</v>
      </c>
      <c r="H402" s="19">
        <v>133770.68</v>
      </c>
      <c r="I402" s="19">
        <v>0</v>
      </c>
      <c r="J402" s="19">
        <v>0</v>
      </c>
      <c r="K402" s="19">
        <v>120792.11</v>
      </c>
      <c r="L402" t="e">
        <f>VLOOKUP(E402,PFI!A:B,2,0)</f>
        <v>#N/A</v>
      </c>
    </row>
    <row r="403" spans="1:12">
      <c r="A403" s="18" t="s">
        <v>26</v>
      </c>
      <c r="B403" s="18" t="s">
        <v>107</v>
      </c>
      <c r="C403" s="18" t="s">
        <v>18</v>
      </c>
      <c r="D403" s="18" t="s">
        <v>22</v>
      </c>
      <c r="E403" s="18" t="s">
        <v>2257</v>
      </c>
      <c r="F403" s="19">
        <v>5274.93</v>
      </c>
      <c r="G403" s="19">
        <v>5274.93</v>
      </c>
      <c r="H403" s="19">
        <v>0</v>
      </c>
      <c r="I403" s="19">
        <v>5274.93</v>
      </c>
      <c r="J403" s="19">
        <v>5274.93</v>
      </c>
      <c r="K403" s="19">
        <v>0</v>
      </c>
      <c r="L403" t="e">
        <f>VLOOKUP(E403,PFI!A:B,2,0)</f>
        <v>#N/A</v>
      </c>
    </row>
    <row r="404" spans="1:12">
      <c r="A404" s="18" t="s">
        <v>26</v>
      </c>
      <c r="B404" s="18" t="s">
        <v>107</v>
      </c>
      <c r="C404" s="18" t="s">
        <v>18</v>
      </c>
      <c r="D404" s="18" t="s">
        <v>22</v>
      </c>
      <c r="E404" s="18" t="s">
        <v>144</v>
      </c>
      <c r="F404" s="19">
        <v>8667</v>
      </c>
      <c r="G404" s="19">
        <v>8667</v>
      </c>
      <c r="H404" s="19">
        <v>0</v>
      </c>
      <c r="I404" s="19">
        <v>8667</v>
      </c>
      <c r="J404" s="19">
        <v>8667</v>
      </c>
      <c r="K404" s="19">
        <v>0</v>
      </c>
      <c r="L404" t="str">
        <f>VLOOKUP(E404,PFI!A:B,2,0)</f>
        <v>recherche</v>
      </c>
    </row>
    <row r="405" spans="1:12">
      <c r="A405" s="18" t="s">
        <v>26</v>
      </c>
      <c r="B405" s="18" t="s">
        <v>107</v>
      </c>
      <c r="C405" s="18" t="s">
        <v>18</v>
      </c>
      <c r="D405" s="18" t="s">
        <v>16</v>
      </c>
      <c r="E405" s="18" t="s">
        <v>1952</v>
      </c>
      <c r="F405" s="19">
        <v>31001.65</v>
      </c>
      <c r="G405" s="19">
        <v>31001.65</v>
      </c>
      <c r="H405" s="19">
        <v>0</v>
      </c>
      <c r="I405" s="19">
        <v>31001.65</v>
      </c>
      <c r="J405" s="19">
        <v>31001.65</v>
      </c>
      <c r="K405" s="19">
        <v>0</v>
      </c>
      <c r="L405" t="str">
        <f>VLOOKUP(E405,PFI!A:B,2,0)</f>
        <v>formation</v>
      </c>
    </row>
    <row r="406" spans="1:12">
      <c r="A406" s="18" t="s">
        <v>26</v>
      </c>
      <c r="B406" s="18" t="s">
        <v>107</v>
      </c>
      <c r="C406" s="18" t="s">
        <v>18</v>
      </c>
      <c r="D406" s="18" t="s">
        <v>16</v>
      </c>
      <c r="E406" s="18" t="s">
        <v>18</v>
      </c>
      <c r="F406" s="19">
        <v>0</v>
      </c>
      <c r="G406" s="19">
        <v>0</v>
      </c>
      <c r="H406" s="19">
        <v>141.69999999999999</v>
      </c>
      <c r="I406" s="19">
        <v>0</v>
      </c>
      <c r="J406" s="19">
        <v>0</v>
      </c>
      <c r="K406" s="19">
        <v>0</v>
      </c>
      <c r="L406" t="e">
        <f>VLOOKUP(E406,PFI!A:B,2,0)</f>
        <v>#N/A</v>
      </c>
    </row>
    <row r="407" spans="1:12">
      <c r="A407" s="18" t="s">
        <v>26</v>
      </c>
      <c r="B407" s="18" t="s">
        <v>107</v>
      </c>
      <c r="C407" s="18" t="s">
        <v>18</v>
      </c>
      <c r="D407" s="18" t="s">
        <v>13</v>
      </c>
      <c r="E407" s="18" t="s">
        <v>147</v>
      </c>
      <c r="F407" s="19">
        <v>5660</v>
      </c>
      <c r="G407" s="19">
        <v>5660</v>
      </c>
      <c r="H407" s="19">
        <v>0</v>
      </c>
      <c r="I407" s="19">
        <v>5660</v>
      </c>
      <c r="J407" s="19">
        <v>5660</v>
      </c>
      <c r="K407" s="19">
        <v>0</v>
      </c>
      <c r="L407" t="str">
        <f>VLOOKUP(E407,PFI!A:B,2,0)</f>
        <v>recherche</v>
      </c>
    </row>
    <row r="408" spans="1:12">
      <c r="A408" s="18" t="s">
        <v>26</v>
      </c>
      <c r="B408" s="18" t="s">
        <v>107</v>
      </c>
      <c r="C408" s="18" t="s">
        <v>18</v>
      </c>
      <c r="D408" s="18" t="s">
        <v>13</v>
      </c>
      <c r="E408" s="18" t="s">
        <v>2260</v>
      </c>
      <c r="F408" s="19">
        <v>3326.76</v>
      </c>
      <c r="G408" s="19">
        <v>3326.76</v>
      </c>
      <c r="H408" s="19">
        <v>0</v>
      </c>
      <c r="I408" s="19">
        <v>3326.76</v>
      </c>
      <c r="J408" s="19">
        <v>3326.76</v>
      </c>
      <c r="K408" s="19">
        <v>0</v>
      </c>
      <c r="L408" t="e">
        <f>VLOOKUP(E408,PFI!A:B,2,0)</f>
        <v>#N/A</v>
      </c>
    </row>
    <row r="409" spans="1:12">
      <c r="A409" s="18" t="s">
        <v>26</v>
      </c>
      <c r="B409" s="18" t="s">
        <v>107</v>
      </c>
      <c r="C409" s="18" t="s">
        <v>18</v>
      </c>
      <c r="D409" s="18" t="s">
        <v>13</v>
      </c>
      <c r="E409" s="18" t="s">
        <v>148</v>
      </c>
      <c r="F409" s="19">
        <v>14520</v>
      </c>
      <c r="G409" s="19">
        <v>14520</v>
      </c>
      <c r="H409" s="19">
        <v>0</v>
      </c>
      <c r="I409" s="19">
        <v>14520</v>
      </c>
      <c r="J409" s="19">
        <v>14520</v>
      </c>
      <c r="K409" s="19">
        <v>0</v>
      </c>
      <c r="L409" t="str">
        <f>VLOOKUP(E409,PFI!A:B,2,0)</f>
        <v>recherche</v>
      </c>
    </row>
    <row r="410" spans="1:12">
      <c r="A410" s="18" t="s">
        <v>26</v>
      </c>
      <c r="B410" s="18" t="s">
        <v>107</v>
      </c>
      <c r="C410" s="18" t="s">
        <v>18</v>
      </c>
      <c r="D410" s="18" t="s">
        <v>13</v>
      </c>
      <c r="E410" s="18" t="s">
        <v>2025</v>
      </c>
      <c r="F410" s="19">
        <v>5604.93</v>
      </c>
      <c r="G410" s="19">
        <v>5604.93</v>
      </c>
      <c r="H410" s="19">
        <v>0</v>
      </c>
      <c r="I410" s="19">
        <v>5604.93</v>
      </c>
      <c r="J410" s="19">
        <v>5604.93</v>
      </c>
      <c r="K410" s="19">
        <v>0</v>
      </c>
      <c r="L410" t="str">
        <f>VLOOKUP(E410,PFI!A:B,2,0)</f>
        <v>recherche</v>
      </c>
    </row>
    <row r="411" spans="1:12">
      <c r="A411" s="18" t="s">
        <v>932</v>
      </c>
      <c r="B411" s="18" t="s">
        <v>107</v>
      </c>
      <c r="C411" s="18" t="s">
        <v>18</v>
      </c>
      <c r="D411" s="18" t="s">
        <v>16</v>
      </c>
      <c r="E411" s="18" t="s">
        <v>18</v>
      </c>
      <c r="F411" s="19">
        <v>9000</v>
      </c>
      <c r="G411" s="19">
        <v>9000</v>
      </c>
      <c r="H411" s="19">
        <v>29891.69</v>
      </c>
      <c r="I411" s="19">
        <v>0</v>
      </c>
      <c r="J411" s="19">
        <v>0</v>
      </c>
      <c r="K411" s="19">
        <v>32112.77</v>
      </c>
      <c r="L411" t="e">
        <f>VLOOKUP(E411,PFI!A:B,2,0)</f>
        <v>#N/A</v>
      </c>
    </row>
    <row r="412" spans="1:12">
      <c r="A412" s="18" t="s">
        <v>113</v>
      </c>
      <c r="B412" s="18" t="s">
        <v>107</v>
      </c>
      <c r="C412" s="18" t="s">
        <v>18</v>
      </c>
      <c r="D412" s="18" t="s">
        <v>46</v>
      </c>
      <c r="E412" s="18" t="s">
        <v>1979</v>
      </c>
      <c r="F412" s="19">
        <v>0</v>
      </c>
      <c r="G412" s="19">
        <v>0</v>
      </c>
      <c r="H412" s="19">
        <v>342.23</v>
      </c>
      <c r="I412" s="19">
        <v>0</v>
      </c>
      <c r="J412" s="19">
        <v>0</v>
      </c>
      <c r="K412" s="19">
        <v>342.23</v>
      </c>
      <c r="L412" t="str">
        <f>VLOOKUP(E412,PFI!A:B,2,0)</f>
        <v>recherche</v>
      </c>
    </row>
    <row r="413" spans="1:12">
      <c r="A413" s="18" t="s">
        <v>113</v>
      </c>
      <c r="B413" s="18" t="s">
        <v>107</v>
      </c>
      <c r="C413" s="18" t="s">
        <v>18</v>
      </c>
      <c r="D413" s="18" t="s">
        <v>46</v>
      </c>
      <c r="E413" s="18" t="s">
        <v>164</v>
      </c>
      <c r="F413" s="19">
        <v>0</v>
      </c>
      <c r="G413" s="19">
        <v>0</v>
      </c>
      <c r="H413" s="19">
        <v>374.08</v>
      </c>
      <c r="I413" s="19">
        <v>0</v>
      </c>
      <c r="J413" s="19">
        <v>0</v>
      </c>
      <c r="K413" s="19">
        <v>374.08</v>
      </c>
      <c r="L413" t="str">
        <f>VLOOKUP(E413,PFI!A:B,2,0)</f>
        <v>recherche</v>
      </c>
    </row>
    <row r="414" spans="1:12">
      <c r="A414" s="18" t="s">
        <v>113</v>
      </c>
      <c r="B414" s="18" t="s">
        <v>107</v>
      </c>
      <c r="C414" s="18" t="s">
        <v>18</v>
      </c>
      <c r="D414" s="18" t="s">
        <v>46</v>
      </c>
      <c r="E414" s="18" t="s">
        <v>18</v>
      </c>
      <c r="F414" s="19">
        <v>0</v>
      </c>
      <c r="G414" s="19">
        <v>0</v>
      </c>
      <c r="H414" s="19">
        <v>459.57</v>
      </c>
      <c r="I414" s="19">
        <v>0</v>
      </c>
      <c r="J414" s="19">
        <v>0</v>
      </c>
      <c r="K414" s="19">
        <v>0</v>
      </c>
      <c r="L414" t="e">
        <f>VLOOKUP(E414,PFI!A:B,2,0)</f>
        <v>#N/A</v>
      </c>
    </row>
    <row r="415" spans="1:12">
      <c r="A415" s="18" t="s">
        <v>113</v>
      </c>
      <c r="B415" s="18" t="s">
        <v>107</v>
      </c>
      <c r="C415" s="18" t="s">
        <v>18</v>
      </c>
      <c r="D415" s="18" t="s">
        <v>31</v>
      </c>
      <c r="E415" s="18" t="s">
        <v>161</v>
      </c>
      <c r="F415" s="19">
        <v>10000</v>
      </c>
      <c r="G415" s="19">
        <v>10000</v>
      </c>
      <c r="H415" s="19">
        <v>0</v>
      </c>
      <c r="I415" s="19">
        <v>10000</v>
      </c>
      <c r="J415" s="19">
        <v>10000</v>
      </c>
      <c r="K415" s="19">
        <v>0</v>
      </c>
      <c r="L415" t="str">
        <f>VLOOKUP(E415,PFI!A:B,2,0)</f>
        <v>recherche</v>
      </c>
    </row>
    <row r="416" spans="1:12">
      <c r="A416" s="18" t="s">
        <v>113</v>
      </c>
      <c r="B416" s="18" t="s">
        <v>107</v>
      </c>
      <c r="C416" s="18" t="s">
        <v>18</v>
      </c>
      <c r="D416" s="18" t="s">
        <v>31</v>
      </c>
      <c r="E416" s="18" t="s">
        <v>162</v>
      </c>
      <c r="F416" s="19">
        <v>5000</v>
      </c>
      <c r="G416" s="19">
        <v>5000</v>
      </c>
      <c r="H416" s="19">
        <v>0</v>
      </c>
      <c r="I416" s="19">
        <v>5000</v>
      </c>
      <c r="J416" s="19">
        <v>5000</v>
      </c>
      <c r="K416" s="19">
        <v>0</v>
      </c>
      <c r="L416" t="str">
        <f>VLOOKUP(E416,PFI!A:B,2,0)</f>
        <v>recherche</v>
      </c>
    </row>
    <row r="417" spans="1:12">
      <c r="A417" s="18" t="s">
        <v>113</v>
      </c>
      <c r="B417" s="18" t="s">
        <v>107</v>
      </c>
      <c r="C417" s="18" t="s">
        <v>18</v>
      </c>
      <c r="D417" s="18" t="s">
        <v>31</v>
      </c>
      <c r="E417" s="18" t="s">
        <v>163</v>
      </c>
      <c r="F417" s="19">
        <v>5000</v>
      </c>
      <c r="G417" s="19">
        <v>5000</v>
      </c>
      <c r="H417" s="19">
        <v>0</v>
      </c>
      <c r="I417" s="19">
        <v>5000</v>
      </c>
      <c r="J417" s="19">
        <v>5000</v>
      </c>
      <c r="K417" s="19">
        <v>0</v>
      </c>
      <c r="L417" t="str">
        <f>VLOOKUP(E417,PFI!A:B,2,0)</f>
        <v>recherche</v>
      </c>
    </row>
    <row r="418" spans="1:12">
      <c r="A418" s="18" t="s">
        <v>113</v>
      </c>
      <c r="B418" s="18" t="s">
        <v>107</v>
      </c>
      <c r="C418" s="18" t="s">
        <v>18</v>
      </c>
      <c r="D418" s="18" t="s">
        <v>31</v>
      </c>
      <c r="E418" s="18" t="s">
        <v>164</v>
      </c>
      <c r="F418" s="19">
        <v>2500</v>
      </c>
      <c r="G418" s="19">
        <v>2500</v>
      </c>
      <c r="H418" s="19">
        <v>0</v>
      </c>
      <c r="I418" s="19">
        <v>2500</v>
      </c>
      <c r="J418" s="19">
        <v>2500</v>
      </c>
      <c r="K418" s="19">
        <v>0</v>
      </c>
      <c r="L418" t="str">
        <f>VLOOKUP(E418,PFI!A:B,2,0)</f>
        <v>recherche</v>
      </c>
    </row>
    <row r="419" spans="1:12">
      <c r="A419" s="18" t="s">
        <v>113</v>
      </c>
      <c r="B419" s="18" t="s">
        <v>107</v>
      </c>
      <c r="C419" s="18" t="s">
        <v>18</v>
      </c>
      <c r="D419" s="18" t="s">
        <v>15</v>
      </c>
      <c r="E419" s="18" t="s">
        <v>2265</v>
      </c>
      <c r="F419" s="19">
        <v>0</v>
      </c>
      <c r="G419" s="19">
        <v>0</v>
      </c>
      <c r="H419" s="19">
        <v>18705.66</v>
      </c>
      <c r="I419" s="19">
        <v>0</v>
      </c>
      <c r="J419" s="19">
        <v>0</v>
      </c>
      <c r="K419" s="19">
        <v>6143.17</v>
      </c>
      <c r="L419" t="e">
        <f>VLOOKUP(E419,PFI!A:B,2,0)</f>
        <v>#N/A</v>
      </c>
    </row>
    <row r="420" spans="1:12">
      <c r="A420" s="18" t="s">
        <v>113</v>
      </c>
      <c r="B420" s="18" t="s">
        <v>107</v>
      </c>
      <c r="C420" s="18" t="s">
        <v>18</v>
      </c>
      <c r="D420" s="18" t="s">
        <v>15</v>
      </c>
      <c r="E420" s="18" t="s">
        <v>2266</v>
      </c>
      <c r="F420" s="19">
        <v>0</v>
      </c>
      <c r="G420" s="19">
        <v>0</v>
      </c>
      <c r="H420" s="19">
        <v>0</v>
      </c>
      <c r="I420" s="19">
        <v>0</v>
      </c>
      <c r="J420" s="19">
        <v>0</v>
      </c>
      <c r="K420" s="19">
        <v>1910.01</v>
      </c>
      <c r="L420" t="e">
        <f>VLOOKUP(E420,PFI!A:B,2,0)</f>
        <v>#N/A</v>
      </c>
    </row>
    <row r="421" spans="1:12">
      <c r="A421" s="18" t="s">
        <v>113</v>
      </c>
      <c r="B421" s="18" t="s">
        <v>107</v>
      </c>
      <c r="C421" s="18" t="s">
        <v>18</v>
      </c>
      <c r="D421" s="18" t="s">
        <v>15</v>
      </c>
      <c r="E421" s="18" t="s">
        <v>1965</v>
      </c>
      <c r="F421" s="19">
        <v>4671.8999999999996</v>
      </c>
      <c r="G421" s="19">
        <v>4671.8999999999996</v>
      </c>
      <c r="H421" s="19">
        <v>7060.98</v>
      </c>
      <c r="I421" s="19">
        <v>4671.8999999999996</v>
      </c>
      <c r="J421" s="19">
        <v>4671.8999999999996</v>
      </c>
      <c r="K421" s="19">
        <v>7060.88</v>
      </c>
      <c r="L421" t="str">
        <f>VLOOKUP(E421,PFI!A:B,2,0)</f>
        <v>recherche</v>
      </c>
    </row>
    <row r="422" spans="1:12">
      <c r="A422" s="18" t="s">
        <v>113</v>
      </c>
      <c r="B422" s="18" t="s">
        <v>107</v>
      </c>
      <c r="C422" s="18" t="s">
        <v>18</v>
      </c>
      <c r="D422" s="18" t="s">
        <v>15</v>
      </c>
      <c r="E422" s="18" t="s">
        <v>2267</v>
      </c>
      <c r="F422" s="19">
        <v>0</v>
      </c>
      <c r="G422" s="19">
        <v>0</v>
      </c>
      <c r="H422" s="19">
        <v>30578.65</v>
      </c>
      <c r="I422" s="19">
        <v>0</v>
      </c>
      <c r="J422" s="19">
        <v>0</v>
      </c>
      <c r="K422" s="19">
        <v>9837.43</v>
      </c>
      <c r="L422" t="e">
        <f>VLOOKUP(E422,PFI!A:B,2,0)</f>
        <v>#N/A</v>
      </c>
    </row>
    <row r="423" spans="1:12">
      <c r="A423" s="18" t="s">
        <v>113</v>
      </c>
      <c r="B423" s="18" t="s">
        <v>107</v>
      </c>
      <c r="C423" s="18" t="s">
        <v>18</v>
      </c>
      <c r="D423" s="18" t="s">
        <v>15</v>
      </c>
      <c r="E423" s="18" t="s">
        <v>2268</v>
      </c>
      <c r="F423" s="19">
        <v>454.26</v>
      </c>
      <c r="G423" s="19">
        <v>454.26</v>
      </c>
      <c r="H423" s="19">
        <v>0</v>
      </c>
      <c r="I423" s="19">
        <v>454.26</v>
      </c>
      <c r="J423" s="19">
        <v>454.26</v>
      </c>
      <c r="K423" s="19">
        <v>0</v>
      </c>
      <c r="L423" t="e">
        <f>VLOOKUP(E423,PFI!A:B,2,0)</f>
        <v>#N/A</v>
      </c>
    </row>
    <row r="424" spans="1:12">
      <c r="A424" s="18" t="s">
        <v>113</v>
      </c>
      <c r="B424" s="18" t="s">
        <v>107</v>
      </c>
      <c r="C424" s="18" t="s">
        <v>18</v>
      </c>
      <c r="D424" s="18" t="s">
        <v>15</v>
      </c>
      <c r="E424" s="18" t="s">
        <v>2269</v>
      </c>
      <c r="F424" s="19">
        <v>7450.86</v>
      </c>
      <c r="G424" s="19">
        <v>7450.86</v>
      </c>
      <c r="H424" s="19">
        <v>2225.31</v>
      </c>
      <c r="I424" s="19">
        <v>7450.86</v>
      </c>
      <c r="J424" s="19">
        <v>7450.86</v>
      </c>
      <c r="K424" s="19">
        <v>1871.22</v>
      </c>
      <c r="L424" t="e">
        <f>VLOOKUP(E424,PFI!A:B,2,0)</f>
        <v>#N/A</v>
      </c>
    </row>
    <row r="425" spans="1:12">
      <c r="A425" s="18" t="s">
        <v>113</v>
      </c>
      <c r="B425" s="18" t="s">
        <v>107</v>
      </c>
      <c r="C425" s="18" t="s">
        <v>18</v>
      </c>
      <c r="D425" s="18" t="s">
        <v>15</v>
      </c>
      <c r="E425" s="18" t="s">
        <v>1080</v>
      </c>
      <c r="F425" s="19">
        <v>34923.360000000001</v>
      </c>
      <c r="G425" s="19">
        <v>34923.360000000001</v>
      </c>
      <c r="H425" s="19">
        <v>14741.31</v>
      </c>
      <c r="I425" s="19">
        <v>34923.360000000001</v>
      </c>
      <c r="J425" s="19">
        <v>34923.360000000001</v>
      </c>
      <c r="K425" s="19">
        <v>15911.69</v>
      </c>
      <c r="L425" t="str">
        <f>VLOOKUP(E425,PFI!A:B,2,0)</f>
        <v>recherche</v>
      </c>
    </row>
    <row r="426" spans="1:12">
      <c r="A426" s="18" t="s">
        <v>113</v>
      </c>
      <c r="B426" s="18" t="s">
        <v>107</v>
      </c>
      <c r="C426" s="18" t="s">
        <v>18</v>
      </c>
      <c r="D426" s="18" t="s">
        <v>15</v>
      </c>
      <c r="E426" s="18" t="s">
        <v>1977</v>
      </c>
      <c r="F426" s="19">
        <v>2617.7800000000002</v>
      </c>
      <c r="G426" s="19">
        <v>2617.7800000000002</v>
      </c>
      <c r="H426" s="19">
        <v>4449.0600000000004</v>
      </c>
      <c r="I426" s="19">
        <v>2617.7800000000002</v>
      </c>
      <c r="J426" s="19">
        <v>2617.7800000000002</v>
      </c>
      <c r="K426" s="19">
        <v>3357.19</v>
      </c>
      <c r="L426" t="str">
        <f>VLOOKUP(E426,PFI!A:B,2,0)</f>
        <v>recherche</v>
      </c>
    </row>
    <row r="427" spans="1:12">
      <c r="A427" s="18" t="s">
        <v>113</v>
      </c>
      <c r="B427" s="18" t="s">
        <v>107</v>
      </c>
      <c r="C427" s="18" t="s">
        <v>18</v>
      </c>
      <c r="D427" s="18" t="s">
        <v>15</v>
      </c>
      <c r="E427" s="18" t="s">
        <v>1974</v>
      </c>
      <c r="F427" s="19">
        <v>8766.91</v>
      </c>
      <c r="G427" s="19">
        <v>8766.91</v>
      </c>
      <c r="H427" s="19">
        <v>2820.02</v>
      </c>
      <c r="I427" s="19">
        <v>8766.91</v>
      </c>
      <c r="J427" s="19">
        <v>8766.91</v>
      </c>
      <c r="K427" s="19">
        <v>2820.02</v>
      </c>
      <c r="L427" t="str">
        <f>VLOOKUP(E427,PFI!A:B,2,0)</f>
        <v>recherche</v>
      </c>
    </row>
    <row r="428" spans="1:12">
      <c r="A428" s="18" t="s">
        <v>113</v>
      </c>
      <c r="B428" s="18" t="s">
        <v>107</v>
      </c>
      <c r="C428" s="18" t="s">
        <v>18</v>
      </c>
      <c r="D428" s="18" t="s">
        <v>15</v>
      </c>
      <c r="E428" s="18" t="s">
        <v>1975</v>
      </c>
      <c r="F428" s="19">
        <v>8117.05</v>
      </c>
      <c r="G428" s="19">
        <v>8117.05</v>
      </c>
      <c r="H428" s="19">
        <v>10583.71</v>
      </c>
      <c r="I428" s="19">
        <v>8117.05</v>
      </c>
      <c r="J428" s="19">
        <v>8117.05</v>
      </c>
      <c r="K428" s="19">
        <v>10516.49</v>
      </c>
      <c r="L428" t="str">
        <f>VLOOKUP(E428,PFI!A:B,2,0)</f>
        <v>recherche</v>
      </c>
    </row>
    <row r="429" spans="1:12">
      <c r="A429" s="18" t="s">
        <v>113</v>
      </c>
      <c r="B429" s="18" t="s">
        <v>107</v>
      </c>
      <c r="C429" s="18" t="s">
        <v>18</v>
      </c>
      <c r="D429" s="18" t="s">
        <v>15</v>
      </c>
      <c r="E429" s="18" t="s">
        <v>1979</v>
      </c>
      <c r="F429" s="19">
        <v>7912.86</v>
      </c>
      <c r="G429" s="19">
        <v>7912.86</v>
      </c>
      <c r="H429" s="19">
        <v>20579.73</v>
      </c>
      <c r="I429" s="19">
        <v>7912.86</v>
      </c>
      <c r="J429" s="19">
        <v>7912.86</v>
      </c>
      <c r="K429" s="19">
        <v>15415.36</v>
      </c>
      <c r="L429" t="str">
        <f>VLOOKUP(E429,PFI!A:B,2,0)</f>
        <v>recherche</v>
      </c>
    </row>
    <row r="430" spans="1:12">
      <c r="A430" s="18" t="s">
        <v>113</v>
      </c>
      <c r="B430" s="18" t="s">
        <v>107</v>
      </c>
      <c r="C430" s="18" t="s">
        <v>18</v>
      </c>
      <c r="D430" s="18" t="s">
        <v>15</v>
      </c>
      <c r="E430" s="18" t="s">
        <v>165</v>
      </c>
      <c r="F430" s="19">
        <v>20000</v>
      </c>
      <c r="G430" s="19">
        <v>20000</v>
      </c>
      <c r="H430" s="19">
        <v>22209.68</v>
      </c>
      <c r="I430" s="19">
        <v>20000</v>
      </c>
      <c r="J430" s="19">
        <v>20000</v>
      </c>
      <c r="K430" s="19">
        <v>22517.53</v>
      </c>
      <c r="L430" t="str">
        <f>VLOOKUP(E430,PFI!A:B,2,0)</f>
        <v>recherche</v>
      </c>
    </row>
    <row r="431" spans="1:12">
      <c r="A431" s="18" t="s">
        <v>113</v>
      </c>
      <c r="B431" s="18" t="s">
        <v>107</v>
      </c>
      <c r="C431" s="18" t="s">
        <v>18</v>
      </c>
      <c r="D431" s="18" t="s">
        <v>15</v>
      </c>
      <c r="E431" s="18" t="s">
        <v>115</v>
      </c>
      <c r="F431" s="19">
        <v>15000</v>
      </c>
      <c r="G431" s="19">
        <v>15000</v>
      </c>
      <c r="H431" s="19">
        <v>13617.88</v>
      </c>
      <c r="I431" s="19">
        <v>15000</v>
      </c>
      <c r="J431" s="19">
        <v>15000</v>
      </c>
      <c r="K431" s="19">
        <v>11764.64</v>
      </c>
      <c r="L431" t="str">
        <f>VLOOKUP(E431,PFI!A:B,2,0)</f>
        <v>recherche</v>
      </c>
    </row>
    <row r="432" spans="1:12">
      <c r="A432" s="18" t="s">
        <v>113</v>
      </c>
      <c r="B432" s="18" t="s">
        <v>107</v>
      </c>
      <c r="C432" s="18" t="s">
        <v>18</v>
      </c>
      <c r="D432" s="18" t="s">
        <v>15</v>
      </c>
      <c r="E432" s="18" t="s">
        <v>161</v>
      </c>
      <c r="F432" s="19">
        <v>0</v>
      </c>
      <c r="G432" s="19">
        <v>0</v>
      </c>
      <c r="H432" s="19">
        <v>17632.900000000001</v>
      </c>
      <c r="I432" s="19">
        <v>0</v>
      </c>
      <c r="J432" s="19">
        <v>0</v>
      </c>
      <c r="K432" s="19">
        <v>14663.88</v>
      </c>
      <c r="L432" t="str">
        <f>VLOOKUP(E432,PFI!A:B,2,0)</f>
        <v>recherche</v>
      </c>
    </row>
    <row r="433" spans="1:12">
      <c r="A433" s="18" t="s">
        <v>113</v>
      </c>
      <c r="B433" s="18" t="s">
        <v>107</v>
      </c>
      <c r="C433" s="18" t="s">
        <v>18</v>
      </c>
      <c r="D433" s="18" t="s">
        <v>15</v>
      </c>
      <c r="E433" s="18" t="s">
        <v>162</v>
      </c>
      <c r="F433" s="19">
        <v>0</v>
      </c>
      <c r="G433" s="19">
        <v>0</v>
      </c>
      <c r="H433" s="19">
        <v>9961.42</v>
      </c>
      <c r="I433" s="19">
        <v>0</v>
      </c>
      <c r="J433" s="19">
        <v>0</v>
      </c>
      <c r="K433" s="19">
        <v>10443.870000000001</v>
      </c>
      <c r="L433" t="str">
        <f>VLOOKUP(E433,PFI!A:B,2,0)</f>
        <v>recherche</v>
      </c>
    </row>
    <row r="434" spans="1:12">
      <c r="A434" s="18" t="s">
        <v>113</v>
      </c>
      <c r="B434" s="18" t="s">
        <v>107</v>
      </c>
      <c r="C434" s="18" t="s">
        <v>18</v>
      </c>
      <c r="D434" s="18" t="s">
        <v>15</v>
      </c>
      <c r="E434" s="18" t="s">
        <v>163</v>
      </c>
      <c r="F434" s="19">
        <v>0</v>
      </c>
      <c r="G434" s="19">
        <v>0</v>
      </c>
      <c r="H434" s="19">
        <v>8835.51</v>
      </c>
      <c r="I434" s="19">
        <v>0</v>
      </c>
      <c r="J434" s="19">
        <v>0</v>
      </c>
      <c r="K434" s="19">
        <v>7033.1</v>
      </c>
      <c r="L434" t="str">
        <f>VLOOKUP(E434,PFI!A:B,2,0)</f>
        <v>recherche</v>
      </c>
    </row>
    <row r="435" spans="1:12">
      <c r="A435" s="18" t="s">
        <v>113</v>
      </c>
      <c r="B435" s="18" t="s">
        <v>107</v>
      </c>
      <c r="C435" s="18" t="s">
        <v>18</v>
      </c>
      <c r="D435" s="18" t="s">
        <v>15</v>
      </c>
      <c r="E435" s="18" t="s">
        <v>164</v>
      </c>
      <c r="F435" s="19">
        <v>0</v>
      </c>
      <c r="G435" s="19">
        <v>0</v>
      </c>
      <c r="H435" s="19">
        <v>2329.94</v>
      </c>
      <c r="I435" s="19">
        <v>0</v>
      </c>
      <c r="J435" s="19">
        <v>0</v>
      </c>
      <c r="K435" s="19">
        <v>795.54</v>
      </c>
      <c r="L435" t="str">
        <f>VLOOKUP(E435,PFI!A:B,2,0)</f>
        <v>recherche</v>
      </c>
    </row>
    <row r="436" spans="1:12">
      <c r="A436" s="18" t="s">
        <v>113</v>
      </c>
      <c r="B436" s="18" t="s">
        <v>107</v>
      </c>
      <c r="C436" s="18" t="s">
        <v>18</v>
      </c>
      <c r="D436" s="18" t="s">
        <v>15</v>
      </c>
      <c r="E436" s="18" t="s">
        <v>2007</v>
      </c>
      <c r="F436" s="19">
        <v>0</v>
      </c>
      <c r="G436" s="19">
        <v>0</v>
      </c>
      <c r="H436" s="19">
        <v>3394.4</v>
      </c>
      <c r="I436" s="19">
        <v>0</v>
      </c>
      <c r="J436" s="19">
        <v>0</v>
      </c>
      <c r="K436" s="19">
        <v>3318.18</v>
      </c>
      <c r="L436" t="str">
        <f>VLOOKUP(E436,PFI!A:B,2,0)</f>
        <v>recherche</v>
      </c>
    </row>
    <row r="437" spans="1:12">
      <c r="A437" s="18" t="s">
        <v>113</v>
      </c>
      <c r="B437" s="18" t="s">
        <v>107</v>
      </c>
      <c r="C437" s="18" t="s">
        <v>18</v>
      </c>
      <c r="D437" s="18" t="s">
        <v>15</v>
      </c>
      <c r="E437" s="18" t="s">
        <v>166</v>
      </c>
      <c r="F437" s="19">
        <v>0</v>
      </c>
      <c r="G437" s="19">
        <v>0</v>
      </c>
      <c r="H437" s="19">
        <v>13104.95</v>
      </c>
      <c r="I437" s="19">
        <v>0</v>
      </c>
      <c r="J437" s="19">
        <v>0</v>
      </c>
      <c r="K437" s="19">
        <v>10101.76</v>
      </c>
      <c r="L437" t="str">
        <f>VLOOKUP(E437,PFI!A:B,2,0)</f>
        <v>recherche</v>
      </c>
    </row>
    <row r="438" spans="1:12">
      <c r="A438" s="18" t="s">
        <v>113</v>
      </c>
      <c r="B438" s="18" t="s">
        <v>107</v>
      </c>
      <c r="C438" s="18" t="s">
        <v>18</v>
      </c>
      <c r="D438" s="18" t="s">
        <v>15</v>
      </c>
      <c r="E438" s="18" t="s">
        <v>167</v>
      </c>
      <c r="F438" s="19">
        <v>7000</v>
      </c>
      <c r="G438" s="19">
        <v>7000</v>
      </c>
      <c r="H438" s="19">
        <v>0</v>
      </c>
      <c r="I438" s="19">
        <v>7000</v>
      </c>
      <c r="J438" s="19">
        <v>7000</v>
      </c>
      <c r="K438" s="19">
        <v>0</v>
      </c>
      <c r="L438" t="str">
        <f>VLOOKUP(E438,PFI!A:B,2,0)</f>
        <v>recherche</v>
      </c>
    </row>
    <row r="439" spans="1:12">
      <c r="A439" s="18" t="s">
        <v>113</v>
      </c>
      <c r="B439" s="18" t="s">
        <v>107</v>
      </c>
      <c r="C439" s="18" t="s">
        <v>18</v>
      </c>
      <c r="D439" s="18" t="s">
        <v>15</v>
      </c>
      <c r="E439" s="18" t="s">
        <v>326</v>
      </c>
      <c r="F439" s="19">
        <v>1200</v>
      </c>
      <c r="G439" s="19">
        <v>1200</v>
      </c>
      <c r="H439" s="19">
        <v>324.79000000000002</v>
      </c>
      <c r="I439" s="19">
        <v>1200</v>
      </c>
      <c r="J439" s="19">
        <v>1200</v>
      </c>
      <c r="K439" s="19">
        <v>324.79000000000002</v>
      </c>
      <c r="L439" t="str">
        <f>VLOOKUP(E439,PFI!A:B,2,0)</f>
        <v>recherche</v>
      </c>
    </row>
    <row r="440" spans="1:12">
      <c r="A440" s="18" t="s">
        <v>113</v>
      </c>
      <c r="B440" s="18" t="s">
        <v>107</v>
      </c>
      <c r="C440" s="18" t="s">
        <v>18</v>
      </c>
      <c r="D440" s="18" t="s">
        <v>15</v>
      </c>
      <c r="E440" s="18" t="s">
        <v>353</v>
      </c>
      <c r="F440" s="19">
        <v>0</v>
      </c>
      <c r="G440" s="19">
        <v>0</v>
      </c>
      <c r="H440" s="19">
        <v>6632.14</v>
      </c>
      <c r="I440" s="19">
        <v>0</v>
      </c>
      <c r="J440" s="19">
        <v>0</v>
      </c>
      <c r="K440" s="19">
        <v>4127.3</v>
      </c>
      <c r="L440" t="str">
        <f>VLOOKUP(E440,PFI!A:B,2,0)</f>
        <v>recherche</v>
      </c>
    </row>
    <row r="441" spans="1:12">
      <c r="A441" s="18" t="s">
        <v>113</v>
      </c>
      <c r="B441" s="18" t="s">
        <v>107</v>
      </c>
      <c r="C441" s="18" t="s">
        <v>18</v>
      </c>
      <c r="D441" s="18" t="s">
        <v>15</v>
      </c>
      <c r="E441" s="18" t="s">
        <v>742</v>
      </c>
      <c r="F441" s="19">
        <v>0</v>
      </c>
      <c r="G441" s="19">
        <v>0</v>
      </c>
      <c r="H441" s="19">
        <v>15723.38</v>
      </c>
      <c r="I441" s="19">
        <v>0</v>
      </c>
      <c r="J441" s="19">
        <v>0</v>
      </c>
      <c r="K441" s="19">
        <v>2050</v>
      </c>
      <c r="L441" t="str">
        <f>VLOOKUP(E441,PFI!A:B,2,0)</f>
        <v>recherche</v>
      </c>
    </row>
    <row r="442" spans="1:12">
      <c r="A442" s="18" t="s">
        <v>113</v>
      </c>
      <c r="B442" s="18" t="s">
        <v>107</v>
      </c>
      <c r="C442" s="18" t="s">
        <v>18</v>
      </c>
      <c r="D442" s="18" t="s">
        <v>15</v>
      </c>
      <c r="E442" s="18" t="s">
        <v>168</v>
      </c>
      <c r="F442" s="19">
        <v>78499.399999999994</v>
      </c>
      <c r="G442" s="19">
        <v>78499.399999999994</v>
      </c>
      <c r="H442" s="19">
        <v>83495.59</v>
      </c>
      <c r="I442" s="19">
        <v>78499.399999999994</v>
      </c>
      <c r="J442" s="19">
        <v>78499.399999999994</v>
      </c>
      <c r="K442" s="19">
        <v>45546.18</v>
      </c>
      <c r="L442" t="str">
        <f>VLOOKUP(E442,PFI!A:B,2,0)</f>
        <v>recherche</v>
      </c>
    </row>
    <row r="443" spans="1:12">
      <c r="A443" s="18" t="s">
        <v>113</v>
      </c>
      <c r="B443" s="18" t="s">
        <v>107</v>
      </c>
      <c r="C443" s="18" t="s">
        <v>18</v>
      </c>
      <c r="D443" s="18" t="s">
        <v>15</v>
      </c>
      <c r="E443" s="18" t="s">
        <v>777</v>
      </c>
      <c r="F443" s="19">
        <v>0</v>
      </c>
      <c r="G443" s="19">
        <v>0</v>
      </c>
      <c r="H443" s="19">
        <v>6391.78</v>
      </c>
      <c r="I443" s="19">
        <v>0</v>
      </c>
      <c r="J443" s="19">
        <v>0</v>
      </c>
      <c r="K443" s="19">
        <v>5976.88</v>
      </c>
      <c r="L443" t="str">
        <f>VLOOKUP(E443,PFI!A:B,2,0)</f>
        <v>recherche</v>
      </c>
    </row>
    <row r="444" spans="1:12">
      <c r="A444" s="18" t="s">
        <v>113</v>
      </c>
      <c r="B444" s="18" t="s">
        <v>107</v>
      </c>
      <c r="C444" s="18" t="s">
        <v>18</v>
      </c>
      <c r="D444" s="18" t="s">
        <v>15</v>
      </c>
      <c r="E444" s="18" t="s">
        <v>743</v>
      </c>
      <c r="F444" s="19">
        <v>0</v>
      </c>
      <c r="G444" s="19">
        <v>0</v>
      </c>
      <c r="H444" s="19">
        <v>1294.08</v>
      </c>
      <c r="I444" s="19">
        <v>0</v>
      </c>
      <c r="J444" s="19">
        <v>0</v>
      </c>
      <c r="K444" s="19">
        <v>0</v>
      </c>
      <c r="L444" t="str">
        <f>VLOOKUP(E444,PFI!A:B,2,0)</f>
        <v>recherche</v>
      </c>
    </row>
    <row r="445" spans="1:12">
      <c r="A445" s="18" t="s">
        <v>113</v>
      </c>
      <c r="B445" s="18" t="s">
        <v>107</v>
      </c>
      <c r="C445" s="18" t="s">
        <v>18</v>
      </c>
      <c r="D445" s="18" t="s">
        <v>15</v>
      </c>
      <c r="E445" s="18" t="s">
        <v>744</v>
      </c>
      <c r="F445" s="19">
        <v>0</v>
      </c>
      <c r="G445" s="19">
        <v>0</v>
      </c>
      <c r="H445" s="19">
        <v>18809.3</v>
      </c>
      <c r="I445" s="19">
        <v>0</v>
      </c>
      <c r="J445" s="19">
        <v>0</v>
      </c>
      <c r="K445" s="19">
        <v>2315</v>
      </c>
      <c r="L445" t="str">
        <f>VLOOKUP(E445,PFI!A:B,2,0)</f>
        <v>recherche</v>
      </c>
    </row>
    <row r="446" spans="1:12">
      <c r="A446" s="18" t="s">
        <v>113</v>
      </c>
      <c r="B446" s="18" t="s">
        <v>107</v>
      </c>
      <c r="C446" s="18" t="s">
        <v>18</v>
      </c>
      <c r="D446" s="18" t="s">
        <v>15</v>
      </c>
      <c r="E446" s="18" t="s">
        <v>18</v>
      </c>
      <c r="F446" s="19">
        <v>0</v>
      </c>
      <c r="G446" s="19">
        <v>0</v>
      </c>
      <c r="H446" s="19">
        <v>325612.98</v>
      </c>
      <c r="I446" s="19">
        <v>0</v>
      </c>
      <c r="J446" s="19">
        <v>0</v>
      </c>
      <c r="K446" s="19">
        <v>257972.33</v>
      </c>
      <c r="L446" t="e">
        <f>VLOOKUP(E446,PFI!A:B,2,0)</f>
        <v>#N/A</v>
      </c>
    </row>
    <row r="447" spans="1:12">
      <c r="A447" s="18" t="s">
        <v>113</v>
      </c>
      <c r="B447" s="18" t="s">
        <v>107</v>
      </c>
      <c r="C447" s="18" t="s">
        <v>18</v>
      </c>
      <c r="D447" s="18" t="s">
        <v>15</v>
      </c>
      <c r="E447" s="18" t="s">
        <v>169</v>
      </c>
      <c r="F447" s="19">
        <v>15000</v>
      </c>
      <c r="G447" s="19">
        <v>15000</v>
      </c>
      <c r="H447" s="19">
        <v>117.85</v>
      </c>
      <c r="I447" s="19">
        <v>15000</v>
      </c>
      <c r="J447" s="19">
        <v>15000</v>
      </c>
      <c r="K447" s="19">
        <v>317.69</v>
      </c>
      <c r="L447" t="str">
        <f>VLOOKUP(E447,PFI!A:B,2,0)</f>
        <v>recherche</v>
      </c>
    </row>
    <row r="448" spans="1:12">
      <c r="A448" s="18" t="s">
        <v>113</v>
      </c>
      <c r="B448" s="18" t="s">
        <v>107</v>
      </c>
      <c r="C448" s="18" t="s">
        <v>18</v>
      </c>
      <c r="D448" s="18" t="s">
        <v>13</v>
      </c>
      <c r="E448" s="18" t="s">
        <v>166</v>
      </c>
      <c r="F448" s="19">
        <v>56250</v>
      </c>
      <c r="G448" s="19">
        <v>56250</v>
      </c>
      <c r="H448" s="19">
        <v>0</v>
      </c>
      <c r="I448" s="19">
        <v>56250</v>
      </c>
      <c r="J448" s="19">
        <v>56250</v>
      </c>
      <c r="K448" s="19">
        <v>0</v>
      </c>
      <c r="L448" t="str">
        <f>VLOOKUP(E448,PFI!A:B,2,0)</f>
        <v>recherche</v>
      </c>
    </row>
    <row r="449" spans="1:12">
      <c r="A449" s="18" t="s">
        <v>29</v>
      </c>
      <c r="B449" s="18" t="s">
        <v>107</v>
      </c>
      <c r="C449" s="18" t="s">
        <v>18</v>
      </c>
      <c r="D449" s="18" t="s">
        <v>31</v>
      </c>
      <c r="E449" s="18" t="s">
        <v>2270</v>
      </c>
      <c r="F449" s="19">
        <v>-5249.47</v>
      </c>
      <c r="G449" s="19">
        <v>-5249.47</v>
      </c>
      <c r="H449" s="19">
        <v>0</v>
      </c>
      <c r="I449" s="19">
        <v>-5249.47</v>
      </c>
      <c r="J449" s="19">
        <v>-5249.47</v>
      </c>
      <c r="K449" s="19">
        <v>0</v>
      </c>
      <c r="L449" t="e">
        <f>VLOOKUP(E449,PFI!A:B,2,0)</f>
        <v>#N/A</v>
      </c>
    </row>
    <row r="450" spans="1:12">
      <c r="A450" s="18" t="s">
        <v>29</v>
      </c>
      <c r="B450" s="18" t="s">
        <v>107</v>
      </c>
      <c r="C450" s="18" t="s">
        <v>18</v>
      </c>
      <c r="D450" s="18" t="s">
        <v>31</v>
      </c>
      <c r="E450" s="18" t="s">
        <v>170</v>
      </c>
      <c r="F450" s="19">
        <v>6300</v>
      </c>
      <c r="G450" s="19">
        <v>6300</v>
      </c>
      <c r="H450" s="19">
        <v>0</v>
      </c>
      <c r="I450" s="19">
        <v>6300</v>
      </c>
      <c r="J450" s="19">
        <v>6300</v>
      </c>
      <c r="K450" s="19">
        <v>0</v>
      </c>
      <c r="L450" t="str">
        <f>VLOOKUP(E450,PFI!A:B,2,0)</f>
        <v>recherche</v>
      </c>
    </row>
    <row r="451" spans="1:12">
      <c r="A451" s="18" t="s">
        <v>29</v>
      </c>
      <c r="B451" s="18" t="s">
        <v>107</v>
      </c>
      <c r="C451" s="18" t="s">
        <v>18</v>
      </c>
      <c r="D451" s="18" t="s">
        <v>31</v>
      </c>
      <c r="E451" s="18" t="s">
        <v>2015</v>
      </c>
      <c r="F451" s="19">
        <v>52153.2</v>
      </c>
      <c r="G451" s="19">
        <v>52153.2</v>
      </c>
      <c r="H451" s="19">
        <v>0</v>
      </c>
      <c r="I451" s="19">
        <v>52153.2</v>
      </c>
      <c r="J451" s="19">
        <v>52153.2</v>
      </c>
      <c r="K451" s="19">
        <v>0</v>
      </c>
      <c r="L451" t="str">
        <f>VLOOKUP(E451,PFI!A:B,2,0)</f>
        <v>recherche</v>
      </c>
    </row>
    <row r="452" spans="1:12">
      <c r="A452" s="18" t="s">
        <v>29</v>
      </c>
      <c r="B452" s="18" t="s">
        <v>107</v>
      </c>
      <c r="C452" s="18" t="s">
        <v>18</v>
      </c>
      <c r="D452" s="18" t="s">
        <v>15</v>
      </c>
      <c r="E452" s="18" t="s">
        <v>2271</v>
      </c>
      <c r="F452" s="19">
        <v>0</v>
      </c>
      <c r="G452" s="19">
        <v>0</v>
      </c>
      <c r="H452" s="19">
        <v>0</v>
      </c>
      <c r="I452" s="19">
        <v>0</v>
      </c>
      <c r="J452" s="19">
        <v>0</v>
      </c>
      <c r="K452" s="19">
        <v>-396.94</v>
      </c>
      <c r="L452" t="e">
        <f>VLOOKUP(E452,PFI!A:B,2,0)</f>
        <v>#N/A</v>
      </c>
    </row>
    <row r="453" spans="1:12">
      <c r="A453" s="18" t="s">
        <v>29</v>
      </c>
      <c r="B453" s="18" t="s">
        <v>107</v>
      </c>
      <c r="C453" s="18" t="s">
        <v>18</v>
      </c>
      <c r="D453" s="18" t="s">
        <v>15</v>
      </c>
      <c r="E453" s="18" t="s">
        <v>2272</v>
      </c>
      <c r="F453" s="19">
        <v>0</v>
      </c>
      <c r="G453" s="19">
        <v>0</v>
      </c>
      <c r="H453" s="19">
        <v>0</v>
      </c>
      <c r="I453" s="19">
        <v>0</v>
      </c>
      <c r="J453" s="19">
        <v>0</v>
      </c>
      <c r="K453" s="19">
        <v>1317.7</v>
      </c>
      <c r="L453" t="e">
        <f>VLOOKUP(E453,PFI!A:B,2,0)</f>
        <v>#N/A</v>
      </c>
    </row>
    <row r="454" spans="1:12">
      <c r="A454" s="18" t="s">
        <v>29</v>
      </c>
      <c r="B454" s="18" t="s">
        <v>107</v>
      </c>
      <c r="C454" s="18" t="s">
        <v>18</v>
      </c>
      <c r="D454" s="18" t="s">
        <v>15</v>
      </c>
      <c r="E454" s="18" t="s">
        <v>2270</v>
      </c>
      <c r="F454" s="19">
        <v>34128.33</v>
      </c>
      <c r="G454" s="19">
        <v>34128.33</v>
      </c>
      <c r="H454" s="19">
        <v>32905.17</v>
      </c>
      <c r="I454" s="19">
        <v>34128.33</v>
      </c>
      <c r="J454" s="19">
        <v>34128.33</v>
      </c>
      <c r="K454" s="19">
        <v>28151.68</v>
      </c>
      <c r="L454" t="e">
        <f>VLOOKUP(E454,PFI!A:B,2,0)</f>
        <v>#N/A</v>
      </c>
    </row>
    <row r="455" spans="1:12">
      <c r="A455" s="18" t="s">
        <v>29</v>
      </c>
      <c r="B455" s="18" t="s">
        <v>107</v>
      </c>
      <c r="C455" s="18" t="s">
        <v>18</v>
      </c>
      <c r="D455" s="18" t="s">
        <v>15</v>
      </c>
      <c r="E455" s="18" t="s">
        <v>2273</v>
      </c>
      <c r="F455" s="19">
        <v>4917.1000000000004</v>
      </c>
      <c r="G455" s="19">
        <v>4917.1000000000004</v>
      </c>
      <c r="H455" s="19">
        <v>5589.84</v>
      </c>
      <c r="I455" s="19">
        <v>4917.1000000000004</v>
      </c>
      <c r="J455" s="19">
        <v>4917.1000000000004</v>
      </c>
      <c r="K455" s="19">
        <v>4812.1499999999996</v>
      </c>
      <c r="L455" t="e">
        <f>VLOOKUP(E455,PFI!A:B,2,0)</f>
        <v>#N/A</v>
      </c>
    </row>
    <row r="456" spans="1:12">
      <c r="A456" s="18" t="s">
        <v>29</v>
      </c>
      <c r="B456" s="18" t="s">
        <v>107</v>
      </c>
      <c r="C456" s="18" t="s">
        <v>18</v>
      </c>
      <c r="D456" s="18" t="s">
        <v>15</v>
      </c>
      <c r="E456" s="18" t="s">
        <v>1081</v>
      </c>
      <c r="F456" s="19">
        <v>0</v>
      </c>
      <c r="G456" s="19">
        <v>0</v>
      </c>
      <c r="H456" s="19">
        <v>379.4</v>
      </c>
      <c r="I456" s="19">
        <v>0</v>
      </c>
      <c r="J456" s="19">
        <v>0</v>
      </c>
      <c r="K456" s="19">
        <v>379.4</v>
      </c>
      <c r="L456" t="str">
        <f>VLOOKUP(E456,PFI!A:B,2,0)</f>
        <v>recherche</v>
      </c>
    </row>
    <row r="457" spans="1:12">
      <c r="A457" s="18" t="s">
        <v>29</v>
      </c>
      <c r="B457" s="18" t="s">
        <v>107</v>
      </c>
      <c r="C457" s="18" t="s">
        <v>18</v>
      </c>
      <c r="D457" s="18" t="s">
        <v>15</v>
      </c>
      <c r="E457" s="18" t="s">
        <v>1988</v>
      </c>
      <c r="F457" s="19">
        <v>0</v>
      </c>
      <c r="G457" s="19">
        <v>0</v>
      </c>
      <c r="H457" s="19">
        <v>16588.86</v>
      </c>
      <c r="I457" s="19">
        <v>0</v>
      </c>
      <c r="J457" s="19">
        <v>0</v>
      </c>
      <c r="K457" s="19">
        <v>8900.86</v>
      </c>
      <c r="L457" t="str">
        <f>VLOOKUP(E457,PFI!A:B,2,0)</f>
        <v>recherche</v>
      </c>
    </row>
    <row r="458" spans="1:12">
      <c r="A458" s="18" t="s">
        <v>29</v>
      </c>
      <c r="B458" s="18" t="s">
        <v>107</v>
      </c>
      <c r="C458" s="18" t="s">
        <v>18</v>
      </c>
      <c r="D458" s="18" t="s">
        <v>15</v>
      </c>
      <c r="E458" s="18" t="s">
        <v>2274</v>
      </c>
      <c r="F458" s="19">
        <v>32438.04</v>
      </c>
      <c r="G458" s="19">
        <v>32438.04</v>
      </c>
      <c r="H458" s="19">
        <v>43656.22</v>
      </c>
      <c r="I458" s="19">
        <v>32438.04</v>
      </c>
      <c r="J458" s="19">
        <v>32438.04</v>
      </c>
      <c r="K458" s="19">
        <v>44499.53</v>
      </c>
      <c r="L458" t="e">
        <f>VLOOKUP(E458,PFI!A:B,2,0)</f>
        <v>#N/A</v>
      </c>
    </row>
    <row r="459" spans="1:12">
      <c r="A459" s="18" t="s">
        <v>29</v>
      </c>
      <c r="B459" s="18" t="s">
        <v>107</v>
      </c>
      <c r="C459" s="18" t="s">
        <v>18</v>
      </c>
      <c r="D459" s="18" t="s">
        <v>15</v>
      </c>
      <c r="E459" s="18" t="s">
        <v>1987</v>
      </c>
      <c r="F459" s="19">
        <v>0</v>
      </c>
      <c r="G459" s="19">
        <v>0</v>
      </c>
      <c r="H459" s="19">
        <v>1474.2</v>
      </c>
      <c r="I459" s="19">
        <v>0</v>
      </c>
      <c r="J459" s="19">
        <v>0</v>
      </c>
      <c r="K459" s="19">
        <v>1474.2</v>
      </c>
      <c r="L459" t="str">
        <f>VLOOKUP(E459,PFI!A:B,2,0)</f>
        <v>recherche</v>
      </c>
    </row>
    <row r="460" spans="1:12">
      <c r="A460" s="18" t="s">
        <v>29</v>
      </c>
      <c r="B460" s="18" t="s">
        <v>107</v>
      </c>
      <c r="C460" s="18" t="s">
        <v>18</v>
      </c>
      <c r="D460" s="18" t="s">
        <v>15</v>
      </c>
      <c r="E460" s="18" t="s">
        <v>1998</v>
      </c>
      <c r="F460" s="19">
        <v>9580.06</v>
      </c>
      <c r="G460" s="19">
        <v>9580.06</v>
      </c>
      <c r="H460" s="19">
        <v>5752.94</v>
      </c>
      <c r="I460" s="19">
        <v>9580.06</v>
      </c>
      <c r="J460" s="19">
        <v>9580.06</v>
      </c>
      <c r="K460" s="19">
        <v>6115.67</v>
      </c>
      <c r="L460" t="str">
        <f>VLOOKUP(E460,PFI!A:B,2,0)</f>
        <v>recherche</v>
      </c>
    </row>
    <row r="461" spans="1:12">
      <c r="A461" s="18" t="s">
        <v>29</v>
      </c>
      <c r="B461" s="18" t="s">
        <v>107</v>
      </c>
      <c r="C461" s="18" t="s">
        <v>18</v>
      </c>
      <c r="D461" s="18" t="s">
        <v>15</v>
      </c>
      <c r="E461" s="18" t="s">
        <v>171</v>
      </c>
      <c r="F461" s="19">
        <v>5000</v>
      </c>
      <c r="G461" s="19">
        <v>5000</v>
      </c>
      <c r="H461" s="19">
        <v>7017.47</v>
      </c>
      <c r="I461" s="19">
        <v>5000</v>
      </c>
      <c r="J461" s="19">
        <v>5000</v>
      </c>
      <c r="K461" s="19">
        <v>10530.85</v>
      </c>
      <c r="L461" t="str">
        <f>VLOOKUP(E461,PFI!A:B,2,0)</f>
        <v>recherche</v>
      </c>
    </row>
    <row r="462" spans="1:12">
      <c r="A462" s="18" t="s">
        <v>29</v>
      </c>
      <c r="B462" s="18" t="s">
        <v>107</v>
      </c>
      <c r="C462" s="18" t="s">
        <v>18</v>
      </c>
      <c r="D462" s="18" t="s">
        <v>15</v>
      </c>
      <c r="E462" s="18" t="s">
        <v>179</v>
      </c>
      <c r="F462" s="19">
        <v>0</v>
      </c>
      <c r="G462" s="19">
        <v>0</v>
      </c>
      <c r="H462" s="19">
        <v>41.5</v>
      </c>
      <c r="I462" s="19">
        <v>0</v>
      </c>
      <c r="J462" s="19">
        <v>0</v>
      </c>
      <c r="K462" s="19">
        <v>41.5</v>
      </c>
      <c r="L462" t="str">
        <f>VLOOKUP(E462,PFI!A:B,2,0)</f>
        <v>formation</v>
      </c>
    </row>
    <row r="463" spans="1:12">
      <c r="A463" s="18" t="s">
        <v>29</v>
      </c>
      <c r="B463" s="18" t="s">
        <v>107</v>
      </c>
      <c r="C463" s="18" t="s">
        <v>18</v>
      </c>
      <c r="D463" s="18" t="s">
        <v>15</v>
      </c>
      <c r="E463" s="18" t="s">
        <v>2004</v>
      </c>
      <c r="F463" s="19">
        <v>739.2</v>
      </c>
      <c r="G463" s="19">
        <v>739.2</v>
      </c>
      <c r="H463" s="19">
        <v>672.16</v>
      </c>
      <c r="I463" s="19">
        <v>739.2</v>
      </c>
      <c r="J463" s="19">
        <v>739.2</v>
      </c>
      <c r="K463" s="19">
        <v>1142.44</v>
      </c>
      <c r="L463" t="str">
        <f>VLOOKUP(E463,PFI!A:B,2,0)</f>
        <v>recherche</v>
      </c>
    </row>
    <row r="464" spans="1:12">
      <c r="A464" s="18" t="s">
        <v>29</v>
      </c>
      <c r="B464" s="18" t="s">
        <v>107</v>
      </c>
      <c r="C464" s="18" t="s">
        <v>18</v>
      </c>
      <c r="D464" s="18" t="s">
        <v>15</v>
      </c>
      <c r="E464" s="18" t="s">
        <v>2275</v>
      </c>
      <c r="F464" s="19">
        <v>3216.64</v>
      </c>
      <c r="G464" s="19">
        <v>3216.64</v>
      </c>
      <c r="H464" s="19">
        <v>0</v>
      </c>
      <c r="I464" s="19">
        <v>3216.64</v>
      </c>
      <c r="J464" s="19">
        <v>3216.64</v>
      </c>
      <c r="K464" s="19">
        <v>0</v>
      </c>
      <c r="L464" t="e">
        <f>VLOOKUP(E464,PFI!A:B,2,0)</f>
        <v>#N/A</v>
      </c>
    </row>
    <row r="465" spans="1:12">
      <c r="A465" s="18" t="s">
        <v>29</v>
      </c>
      <c r="B465" s="18" t="s">
        <v>107</v>
      </c>
      <c r="C465" s="18" t="s">
        <v>18</v>
      </c>
      <c r="D465" s="18" t="s">
        <v>15</v>
      </c>
      <c r="E465" s="18" t="s">
        <v>172</v>
      </c>
      <c r="F465" s="19">
        <v>16000</v>
      </c>
      <c r="G465" s="19">
        <v>16000</v>
      </c>
      <c r="H465" s="19">
        <v>3734.86</v>
      </c>
      <c r="I465" s="19">
        <v>16000</v>
      </c>
      <c r="J465" s="19">
        <v>16000</v>
      </c>
      <c r="K465" s="19">
        <v>3354.65</v>
      </c>
      <c r="L465" t="str">
        <f>VLOOKUP(E465,PFI!A:B,2,0)</f>
        <v>recherche</v>
      </c>
    </row>
    <row r="466" spans="1:12">
      <c r="A466" s="18" t="s">
        <v>29</v>
      </c>
      <c r="B466" s="18" t="s">
        <v>107</v>
      </c>
      <c r="C466" s="18" t="s">
        <v>18</v>
      </c>
      <c r="D466" s="18" t="s">
        <v>15</v>
      </c>
      <c r="E466" s="18" t="s">
        <v>173</v>
      </c>
      <c r="F466" s="19">
        <v>13200</v>
      </c>
      <c r="G466" s="19">
        <v>13200</v>
      </c>
      <c r="H466" s="19">
        <v>10620.49</v>
      </c>
      <c r="I466" s="19">
        <v>13200</v>
      </c>
      <c r="J466" s="19">
        <v>13200</v>
      </c>
      <c r="K466" s="19">
        <v>9629.08</v>
      </c>
      <c r="L466" t="str">
        <f>VLOOKUP(E466,PFI!A:B,2,0)</f>
        <v>recherche</v>
      </c>
    </row>
    <row r="467" spans="1:12">
      <c r="A467" s="18" t="s">
        <v>29</v>
      </c>
      <c r="B467" s="18" t="s">
        <v>107</v>
      </c>
      <c r="C467" s="18" t="s">
        <v>18</v>
      </c>
      <c r="D467" s="18" t="s">
        <v>15</v>
      </c>
      <c r="E467" s="18" t="s">
        <v>174</v>
      </c>
      <c r="F467" s="19">
        <v>1800</v>
      </c>
      <c r="G467" s="19">
        <v>1800</v>
      </c>
      <c r="H467" s="19">
        <v>0</v>
      </c>
      <c r="I467" s="19">
        <v>1800</v>
      </c>
      <c r="J467" s="19">
        <v>1800</v>
      </c>
      <c r="K467" s="19">
        <v>0</v>
      </c>
      <c r="L467" t="str">
        <f>VLOOKUP(E467,PFI!A:B,2,0)</f>
        <v>recherche</v>
      </c>
    </row>
    <row r="468" spans="1:12">
      <c r="A468" s="18" t="s">
        <v>29</v>
      </c>
      <c r="B468" s="18" t="s">
        <v>107</v>
      </c>
      <c r="C468" s="18" t="s">
        <v>18</v>
      </c>
      <c r="D468" s="18" t="s">
        <v>15</v>
      </c>
      <c r="E468" s="18" t="s">
        <v>175</v>
      </c>
      <c r="F468" s="19">
        <v>13500</v>
      </c>
      <c r="G468" s="19">
        <v>13500</v>
      </c>
      <c r="H468" s="19">
        <v>925.49</v>
      </c>
      <c r="I468" s="19">
        <v>13500</v>
      </c>
      <c r="J468" s="19">
        <v>13500</v>
      </c>
      <c r="K468" s="19">
        <v>925.49</v>
      </c>
      <c r="L468" t="str">
        <f>VLOOKUP(E468,PFI!A:B,2,0)</f>
        <v>recherche</v>
      </c>
    </row>
    <row r="469" spans="1:12">
      <c r="A469" s="18" t="s">
        <v>29</v>
      </c>
      <c r="B469" s="18" t="s">
        <v>107</v>
      </c>
      <c r="C469" s="18" t="s">
        <v>18</v>
      </c>
      <c r="D469" s="18" t="s">
        <v>15</v>
      </c>
      <c r="E469" s="18" t="s">
        <v>170</v>
      </c>
      <c r="F469" s="19">
        <v>0</v>
      </c>
      <c r="G469" s="19">
        <v>0</v>
      </c>
      <c r="H469" s="19">
        <v>4257.9399999999996</v>
      </c>
      <c r="I469" s="19">
        <v>0</v>
      </c>
      <c r="J469" s="19">
        <v>0</v>
      </c>
      <c r="K469" s="19">
        <v>1819.09</v>
      </c>
      <c r="L469" t="str">
        <f>VLOOKUP(E469,PFI!A:B,2,0)</f>
        <v>recherche</v>
      </c>
    </row>
    <row r="470" spans="1:12">
      <c r="A470" s="18" t="s">
        <v>29</v>
      </c>
      <c r="B470" s="18" t="s">
        <v>107</v>
      </c>
      <c r="C470" s="18" t="s">
        <v>18</v>
      </c>
      <c r="D470" s="18" t="s">
        <v>15</v>
      </c>
      <c r="E470" s="18" t="s">
        <v>2026</v>
      </c>
      <c r="F470" s="19">
        <v>5136.0600000000004</v>
      </c>
      <c r="G470" s="19">
        <v>5136.0600000000004</v>
      </c>
      <c r="H470" s="19">
        <v>2001.53</v>
      </c>
      <c r="I470" s="19">
        <v>5136.0600000000004</v>
      </c>
      <c r="J470" s="19">
        <v>5136.0600000000004</v>
      </c>
      <c r="K470" s="19">
        <v>1364.77</v>
      </c>
      <c r="L470" t="str">
        <f>VLOOKUP(E470,PFI!A:B,2,0)</f>
        <v>recherche</v>
      </c>
    </row>
    <row r="471" spans="1:12">
      <c r="A471" s="18" t="s">
        <v>29</v>
      </c>
      <c r="B471" s="18" t="s">
        <v>107</v>
      </c>
      <c r="C471" s="18" t="s">
        <v>18</v>
      </c>
      <c r="D471" s="18" t="s">
        <v>15</v>
      </c>
      <c r="E471" s="18" t="s">
        <v>2015</v>
      </c>
      <c r="F471" s="19">
        <v>0</v>
      </c>
      <c r="G471" s="19">
        <v>0</v>
      </c>
      <c r="H471" s="19">
        <v>2334.65</v>
      </c>
      <c r="I471" s="19">
        <v>0</v>
      </c>
      <c r="J471" s="19">
        <v>0</v>
      </c>
      <c r="K471" s="19">
        <v>2334.65</v>
      </c>
      <c r="L471" t="str">
        <f>VLOOKUP(E471,PFI!A:B,2,0)</f>
        <v>recherche</v>
      </c>
    </row>
    <row r="472" spans="1:12">
      <c r="A472" s="18" t="s">
        <v>29</v>
      </c>
      <c r="B472" s="18" t="s">
        <v>107</v>
      </c>
      <c r="C472" s="18" t="s">
        <v>18</v>
      </c>
      <c r="D472" s="18" t="s">
        <v>15</v>
      </c>
      <c r="E472" s="18" t="s">
        <v>176</v>
      </c>
      <c r="F472" s="19">
        <v>0</v>
      </c>
      <c r="G472" s="19">
        <v>0</v>
      </c>
      <c r="H472" s="19">
        <v>11837.23</v>
      </c>
      <c r="I472" s="19">
        <v>0</v>
      </c>
      <c r="J472" s="19">
        <v>0</v>
      </c>
      <c r="K472" s="19">
        <v>6853.57</v>
      </c>
      <c r="L472" t="str">
        <f>VLOOKUP(E472,PFI!A:B,2,0)</f>
        <v>recherche</v>
      </c>
    </row>
    <row r="473" spans="1:12">
      <c r="A473" s="18" t="s">
        <v>29</v>
      </c>
      <c r="B473" s="18" t="s">
        <v>107</v>
      </c>
      <c r="C473" s="18" t="s">
        <v>18</v>
      </c>
      <c r="D473" s="18" t="s">
        <v>15</v>
      </c>
      <c r="E473" s="18" t="s">
        <v>181</v>
      </c>
      <c r="F473" s="19">
        <v>0</v>
      </c>
      <c r="G473" s="19">
        <v>0</v>
      </c>
      <c r="H473" s="19">
        <v>6528.83</v>
      </c>
      <c r="I473" s="19">
        <v>0</v>
      </c>
      <c r="J473" s="19">
        <v>0</v>
      </c>
      <c r="K473" s="19">
        <v>6216.83</v>
      </c>
      <c r="L473" t="str">
        <f>VLOOKUP(E473,PFI!A:B,2,0)</f>
        <v>recherche</v>
      </c>
    </row>
    <row r="474" spans="1:12">
      <c r="A474" s="18" t="s">
        <v>29</v>
      </c>
      <c r="B474" s="18" t="s">
        <v>107</v>
      </c>
      <c r="C474" s="18" t="s">
        <v>18</v>
      </c>
      <c r="D474" s="18" t="s">
        <v>15</v>
      </c>
      <c r="E474" s="18" t="s">
        <v>1076</v>
      </c>
      <c r="F474" s="19">
        <v>10200</v>
      </c>
      <c r="G474" s="19">
        <v>10200</v>
      </c>
      <c r="H474" s="19">
        <v>5296.65</v>
      </c>
      <c r="I474" s="19">
        <v>10200</v>
      </c>
      <c r="J474" s="19">
        <v>10200</v>
      </c>
      <c r="K474" s="19">
        <v>3704.55</v>
      </c>
      <c r="L474" t="str">
        <f>VLOOKUP(E474,PFI!A:B,2,0)</f>
        <v>recherche</v>
      </c>
    </row>
    <row r="475" spans="1:12">
      <c r="A475" s="18" t="s">
        <v>29</v>
      </c>
      <c r="B475" s="18" t="s">
        <v>107</v>
      </c>
      <c r="C475" s="18" t="s">
        <v>18</v>
      </c>
      <c r="D475" s="18" t="s">
        <v>15</v>
      </c>
      <c r="E475" s="18" t="s">
        <v>2276</v>
      </c>
      <c r="F475" s="19">
        <v>5261.25</v>
      </c>
      <c r="G475" s="19">
        <v>5261.25</v>
      </c>
      <c r="H475" s="19">
        <v>0</v>
      </c>
      <c r="I475" s="19">
        <v>5261.25</v>
      </c>
      <c r="J475" s="19">
        <v>5261.25</v>
      </c>
      <c r="K475" s="19">
        <v>0</v>
      </c>
      <c r="L475" t="e">
        <f>VLOOKUP(E475,PFI!A:B,2,0)</f>
        <v>#N/A</v>
      </c>
    </row>
    <row r="476" spans="1:12">
      <c r="A476" s="18" t="s">
        <v>29</v>
      </c>
      <c r="B476" s="18" t="s">
        <v>107</v>
      </c>
      <c r="C476" s="18" t="s">
        <v>18</v>
      </c>
      <c r="D476" s="18" t="s">
        <v>15</v>
      </c>
      <c r="E476" s="18" t="s">
        <v>177</v>
      </c>
      <c r="F476" s="19">
        <v>10000</v>
      </c>
      <c r="G476" s="19">
        <v>10000</v>
      </c>
      <c r="H476" s="19">
        <v>0</v>
      </c>
      <c r="I476" s="19">
        <v>10000</v>
      </c>
      <c r="J476" s="19">
        <v>10000</v>
      </c>
      <c r="K476" s="19">
        <v>0</v>
      </c>
      <c r="L476" t="str">
        <f>VLOOKUP(E476,PFI!A:B,2,0)</f>
        <v>recherche</v>
      </c>
    </row>
    <row r="477" spans="1:12">
      <c r="A477" s="18" t="s">
        <v>29</v>
      </c>
      <c r="B477" s="18" t="s">
        <v>107</v>
      </c>
      <c r="C477" s="18" t="s">
        <v>18</v>
      </c>
      <c r="D477" s="18" t="s">
        <v>15</v>
      </c>
      <c r="E477" s="18" t="s">
        <v>178</v>
      </c>
      <c r="F477" s="19">
        <v>15000</v>
      </c>
      <c r="G477" s="19">
        <v>15000</v>
      </c>
      <c r="H477" s="19">
        <v>0</v>
      </c>
      <c r="I477" s="19">
        <v>15000</v>
      </c>
      <c r="J477" s="19">
        <v>15000</v>
      </c>
      <c r="K477" s="19">
        <v>0</v>
      </c>
      <c r="L477" t="str">
        <f>VLOOKUP(E477,PFI!A:B,2,0)</f>
        <v>recherche</v>
      </c>
    </row>
    <row r="478" spans="1:12">
      <c r="A478" s="18" t="s">
        <v>29</v>
      </c>
      <c r="B478" s="18" t="s">
        <v>107</v>
      </c>
      <c r="C478" s="18" t="s">
        <v>18</v>
      </c>
      <c r="D478" s="18" t="s">
        <v>15</v>
      </c>
      <c r="E478" s="18" t="s">
        <v>746</v>
      </c>
      <c r="F478" s="19">
        <v>0</v>
      </c>
      <c r="G478" s="19">
        <v>0</v>
      </c>
      <c r="H478" s="19">
        <v>808.1</v>
      </c>
      <c r="I478" s="19">
        <v>0</v>
      </c>
      <c r="J478" s="19">
        <v>0</v>
      </c>
      <c r="K478" s="19">
        <v>0</v>
      </c>
      <c r="L478" t="str">
        <f>VLOOKUP(E478,PFI!A:B,2,0)</f>
        <v>recherche</v>
      </c>
    </row>
    <row r="479" spans="1:12">
      <c r="A479" s="18" t="s">
        <v>29</v>
      </c>
      <c r="B479" s="18" t="s">
        <v>107</v>
      </c>
      <c r="C479" s="18" t="s">
        <v>18</v>
      </c>
      <c r="D479" s="18" t="s">
        <v>15</v>
      </c>
      <c r="E479" s="18" t="s">
        <v>18</v>
      </c>
      <c r="F479" s="19">
        <v>0</v>
      </c>
      <c r="G479" s="19">
        <v>0</v>
      </c>
      <c r="H479" s="19">
        <v>170158.55</v>
      </c>
      <c r="I479" s="19">
        <v>0</v>
      </c>
      <c r="J479" s="19">
        <v>0</v>
      </c>
      <c r="K479" s="19">
        <v>137180.79</v>
      </c>
      <c r="L479" t="e">
        <f>VLOOKUP(E479,PFI!A:B,2,0)</f>
        <v>#N/A</v>
      </c>
    </row>
    <row r="480" spans="1:12">
      <c r="A480" s="18" t="s">
        <v>29</v>
      </c>
      <c r="B480" s="18" t="s">
        <v>107</v>
      </c>
      <c r="C480" s="18" t="s">
        <v>18</v>
      </c>
      <c r="D480" s="18" t="s">
        <v>22</v>
      </c>
      <c r="E480" s="18" t="s">
        <v>179</v>
      </c>
      <c r="F480" s="19">
        <v>13137.48</v>
      </c>
      <c r="G480" s="19">
        <v>13137.48</v>
      </c>
      <c r="H480" s="19">
        <v>0</v>
      </c>
      <c r="I480" s="19">
        <v>13137.48</v>
      </c>
      <c r="J480" s="19">
        <v>13137.48</v>
      </c>
      <c r="K480" s="19">
        <v>0</v>
      </c>
      <c r="L480" t="str">
        <f>VLOOKUP(E480,PFI!A:B,2,0)</f>
        <v>formation</v>
      </c>
    </row>
    <row r="481" spans="1:12">
      <c r="A481" s="18" t="s">
        <v>29</v>
      </c>
      <c r="B481" s="18" t="s">
        <v>107</v>
      </c>
      <c r="C481" s="18" t="s">
        <v>18</v>
      </c>
      <c r="D481" s="18" t="s">
        <v>16</v>
      </c>
      <c r="E481" s="18" t="s">
        <v>171</v>
      </c>
      <c r="F481" s="19">
        <v>0</v>
      </c>
      <c r="G481" s="19">
        <v>0</v>
      </c>
      <c r="H481" s="19">
        <v>279.8</v>
      </c>
      <c r="I481" s="19">
        <v>0</v>
      </c>
      <c r="J481" s="19">
        <v>0</v>
      </c>
      <c r="K481" s="19">
        <v>279.8</v>
      </c>
      <c r="L481" t="str">
        <f>VLOOKUP(E481,PFI!A:B,2,0)</f>
        <v>recherche</v>
      </c>
    </row>
    <row r="482" spans="1:12">
      <c r="A482" s="18" t="s">
        <v>29</v>
      </c>
      <c r="B482" s="18" t="s">
        <v>107</v>
      </c>
      <c r="C482" s="18" t="s">
        <v>18</v>
      </c>
      <c r="D482" s="18" t="s">
        <v>16</v>
      </c>
      <c r="E482" s="18" t="s">
        <v>176</v>
      </c>
      <c r="F482" s="19">
        <v>13142</v>
      </c>
      <c r="G482" s="19">
        <v>13142</v>
      </c>
      <c r="H482" s="19">
        <v>0</v>
      </c>
      <c r="I482" s="19">
        <v>13142</v>
      </c>
      <c r="J482" s="19">
        <v>13142</v>
      </c>
      <c r="K482" s="19">
        <v>0</v>
      </c>
      <c r="L482" t="str">
        <f>VLOOKUP(E482,PFI!A:B,2,0)</f>
        <v>recherche</v>
      </c>
    </row>
    <row r="483" spans="1:12">
      <c r="A483" s="18" t="s">
        <v>29</v>
      </c>
      <c r="B483" s="18" t="s">
        <v>107</v>
      </c>
      <c r="C483" s="18" t="s">
        <v>18</v>
      </c>
      <c r="D483" s="18" t="s">
        <v>16</v>
      </c>
      <c r="E483" s="18" t="s">
        <v>180</v>
      </c>
      <c r="F483" s="19">
        <v>10000</v>
      </c>
      <c r="G483" s="19">
        <v>10000</v>
      </c>
      <c r="H483" s="19">
        <v>0</v>
      </c>
      <c r="I483" s="19">
        <v>10000</v>
      </c>
      <c r="J483" s="19">
        <v>10000</v>
      </c>
      <c r="K483" s="19">
        <v>0</v>
      </c>
      <c r="L483" t="str">
        <f>VLOOKUP(E483,PFI!A:B,2,0)</f>
        <v>recherche</v>
      </c>
    </row>
    <row r="484" spans="1:12">
      <c r="A484" s="18" t="s">
        <v>29</v>
      </c>
      <c r="B484" s="18" t="s">
        <v>107</v>
      </c>
      <c r="C484" s="18" t="s">
        <v>18</v>
      </c>
      <c r="D484" s="18" t="s">
        <v>16</v>
      </c>
      <c r="E484" s="18" t="s">
        <v>181</v>
      </c>
      <c r="F484" s="19">
        <v>10000</v>
      </c>
      <c r="G484" s="19">
        <v>10000</v>
      </c>
      <c r="H484" s="19">
        <v>0</v>
      </c>
      <c r="I484" s="19">
        <v>10000</v>
      </c>
      <c r="J484" s="19">
        <v>10000</v>
      </c>
      <c r="K484" s="19">
        <v>0</v>
      </c>
      <c r="L484" t="str">
        <f>VLOOKUP(E484,PFI!A:B,2,0)</f>
        <v>recherche</v>
      </c>
    </row>
    <row r="485" spans="1:12">
      <c r="A485" s="18" t="s">
        <v>29</v>
      </c>
      <c r="B485" s="18" t="s">
        <v>107</v>
      </c>
      <c r="C485" s="18" t="s">
        <v>18</v>
      </c>
      <c r="D485" s="18" t="s">
        <v>13</v>
      </c>
      <c r="E485" s="18" t="s">
        <v>1081</v>
      </c>
      <c r="F485" s="19">
        <v>4764.72</v>
      </c>
      <c r="G485" s="19">
        <v>4764.72</v>
      </c>
      <c r="H485" s="19">
        <v>0</v>
      </c>
      <c r="I485" s="19">
        <v>4764.72</v>
      </c>
      <c r="J485" s="19">
        <v>4764.72</v>
      </c>
      <c r="K485" s="19">
        <v>0</v>
      </c>
      <c r="L485" t="str">
        <f>VLOOKUP(E485,PFI!A:B,2,0)</f>
        <v>recherche</v>
      </c>
    </row>
    <row r="486" spans="1:12">
      <c r="A486" s="18" t="s">
        <v>29</v>
      </c>
      <c r="B486" s="18" t="s">
        <v>107</v>
      </c>
      <c r="C486" s="18" t="s">
        <v>18</v>
      </c>
      <c r="D486" s="18" t="s">
        <v>13</v>
      </c>
      <c r="E486" s="18" t="s">
        <v>1988</v>
      </c>
      <c r="F486" s="19">
        <v>39906.480000000003</v>
      </c>
      <c r="G486" s="19">
        <v>39906.480000000003</v>
      </c>
      <c r="H486" s="19">
        <v>0</v>
      </c>
      <c r="I486" s="19">
        <v>39906.480000000003</v>
      </c>
      <c r="J486" s="19">
        <v>39906.480000000003</v>
      </c>
      <c r="K486" s="19">
        <v>0</v>
      </c>
      <c r="L486" t="str">
        <f>VLOOKUP(E486,PFI!A:B,2,0)</f>
        <v>recherche</v>
      </c>
    </row>
    <row r="487" spans="1:12">
      <c r="A487" s="18" t="s">
        <v>183</v>
      </c>
      <c r="B487" s="18" t="s">
        <v>107</v>
      </c>
      <c r="C487" s="18" t="s">
        <v>18</v>
      </c>
      <c r="D487" s="18" t="s">
        <v>15</v>
      </c>
      <c r="E487" s="18" t="s">
        <v>1968</v>
      </c>
      <c r="F487" s="19">
        <v>2732.43</v>
      </c>
      <c r="G487" s="19">
        <v>2732.43</v>
      </c>
      <c r="H487" s="19">
        <v>0</v>
      </c>
      <c r="I487" s="19">
        <v>2732.43</v>
      </c>
      <c r="J487" s="19">
        <v>2732.43</v>
      </c>
      <c r="K487" s="19">
        <v>0</v>
      </c>
      <c r="L487" t="str">
        <f>VLOOKUP(E487,PFI!A:B,2,0)</f>
        <v>recherche</v>
      </c>
    </row>
    <row r="488" spans="1:12">
      <c r="A488" s="18" t="s">
        <v>183</v>
      </c>
      <c r="B488" s="18" t="s">
        <v>107</v>
      </c>
      <c r="C488" s="18" t="s">
        <v>18</v>
      </c>
      <c r="D488" s="18" t="s">
        <v>15</v>
      </c>
      <c r="E488" s="18" t="s">
        <v>748</v>
      </c>
      <c r="F488" s="19">
        <v>0</v>
      </c>
      <c r="G488" s="19">
        <v>0</v>
      </c>
      <c r="H488" s="19">
        <v>284.41000000000003</v>
      </c>
      <c r="I488" s="19">
        <v>0</v>
      </c>
      <c r="J488" s="19">
        <v>0</v>
      </c>
      <c r="K488" s="19">
        <v>282.41000000000003</v>
      </c>
      <c r="L488" t="str">
        <f>VLOOKUP(E488,PFI!A:B,2,0)</f>
        <v>recherche</v>
      </c>
    </row>
    <row r="489" spans="1:12">
      <c r="A489" s="18" t="s">
        <v>183</v>
      </c>
      <c r="B489" s="18" t="s">
        <v>107</v>
      </c>
      <c r="C489" s="18" t="s">
        <v>18</v>
      </c>
      <c r="D489" s="18" t="s">
        <v>15</v>
      </c>
      <c r="E489" s="18" t="s">
        <v>18</v>
      </c>
      <c r="F489" s="19">
        <v>0</v>
      </c>
      <c r="G489" s="19">
        <v>0</v>
      </c>
      <c r="H489" s="19">
        <v>84139.839999999997</v>
      </c>
      <c r="I489" s="19">
        <v>0</v>
      </c>
      <c r="J489" s="19">
        <v>0</v>
      </c>
      <c r="K489" s="19">
        <v>55593.27</v>
      </c>
      <c r="L489" t="e">
        <f>VLOOKUP(E489,PFI!A:B,2,0)</f>
        <v>#N/A</v>
      </c>
    </row>
    <row r="490" spans="1:12">
      <c r="A490" s="18" t="s">
        <v>1727</v>
      </c>
      <c r="B490" s="18" t="s">
        <v>107</v>
      </c>
      <c r="C490" s="18" t="s">
        <v>18</v>
      </c>
      <c r="D490" s="18" t="s">
        <v>27</v>
      </c>
      <c r="E490" s="18" t="s">
        <v>18</v>
      </c>
      <c r="F490" s="19">
        <v>34000</v>
      </c>
      <c r="G490" s="19">
        <v>34000</v>
      </c>
      <c r="H490" s="19">
        <v>21775.03</v>
      </c>
      <c r="I490" s="19">
        <v>0</v>
      </c>
      <c r="J490" s="19">
        <v>0</v>
      </c>
      <c r="K490" s="19">
        <v>14455.9</v>
      </c>
      <c r="L490" t="e">
        <f>VLOOKUP(E490,PFI!A:B,2,0)</f>
        <v>#N/A</v>
      </c>
    </row>
    <row r="491" spans="1:12">
      <c r="A491" s="18" t="s">
        <v>1727</v>
      </c>
      <c r="B491" s="18" t="s">
        <v>107</v>
      </c>
      <c r="C491" s="18" t="s">
        <v>18</v>
      </c>
      <c r="D491" s="18" t="s">
        <v>16</v>
      </c>
      <c r="E491" s="18" t="s">
        <v>18</v>
      </c>
      <c r="F491" s="19">
        <v>0</v>
      </c>
      <c r="G491" s="19">
        <v>0</v>
      </c>
      <c r="H491" s="19">
        <v>-26745.8</v>
      </c>
      <c r="I491" s="19">
        <v>0</v>
      </c>
      <c r="J491" s="19">
        <v>0</v>
      </c>
      <c r="K491" s="19">
        <v>-28560.36</v>
      </c>
      <c r="L491" t="e">
        <f>VLOOKUP(E491,PFI!A:B,2,0)</f>
        <v>#N/A</v>
      </c>
    </row>
    <row r="492" spans="1:12">
      <c r="A492" s="18" t="s">
        <v>30</v>
      </c>
      <c r="B492" s="18" t="s">
        <v>107</v>
      </c>
      <c r="C492" s="18" t="s">
        <v>18</v>
      </c>
      <c r="D492" s="18" t="s">
        <v>31</v>
      </c>
      <c r="E492" s="18" t="s">
        <v>1972</v>
      </c>
      <c r="F492" s="19">
        <v>0</v>
      </c>
      <c r="G492" s="19">
        <v>0</v>
      </c>
      <c r="H492" s="19">
        <v>149</v>
      </c>
      <c r="I492" s="19">
        <v>0</v>
      </c>
      <c r="J492" s="19">
        <v>0</v>
      </c>
      <c r="K492" s="19">
        <v>1022.44</v>
      </c>
      <c r="L492" t="str">
        <f>VLOOKUP(E492,PFI!A:B,2,0)</f>
        <v>recherche</v>
      </c>
    </row>
    <row r="493" spans="1:12">
      <c r="A493" s="18" t="s">
        <v>30</v>
      </c>
      <c r="B493" s="18" t="s">
        <v>107</v>
      </c>
      <c r="C493" s="18" t="s">
        <v>18</v>
      </c>
      <c r="D493" s="18" t="s">
        <v>31</v>
      </c>
      <c r="E493" s="18" t="s">
        <v>898</v>
      </c>
      <c r="F493" s="19">
        <v>26241</v>
      </c>
      <c r="G493" s="19">
        <v>26241</v>
      </c>
      <c r="H493" s="19">
        <v>16763.7</v>
      </c>
      <c r="I493" s="19">
        <v>26241</v>
      </c>
      <c r="J493" s="19">
        <v>26241</v>
      </c>
      <c r="K493" s="19">
        <v>10962.28</v>
      </c>
      <c r="L493" t="str">
        <f>VLOOKUP(E493,PFI!A:B,2,0)</f>
        <v>recherche</v>
      </c>
    </row>
    <row r="494" spans="1:12">
      <c r="A494" s="18" t="s">
        <v>30</v>
      </c>
      <c r="B494" s="18" t="s">
        <v>107</v>
      </c>
      <c r="C494" s="18" t="s">
        <v>18</v>
      </c>
      <c r="D494" s="18" t="s">
        <v>31</v>
      </c>
      <c r="E494" s="18" t="s">
        <v>2277</v>
      </c>
      <c r="F494" s="19">
        <v>0</v>
      </c>
      <c r="G494" s="19">
        <v>0</v>
      </c>
      <c r="H494" s="19">
        <v>0</v>
      </c>
      <c r="I494" s="19">
        <v>0</v>
      </c>
      <c r="J494" s="19">
        <v>0</v>
      </c>
      <c r="K494" s="19">
        <v>296</v>
      </c>
      <c r="L494" t="e">
        <f>VLOOKUP(E494,PFI!A:B,2,0)</f>
        <v>#N/A</v>
      </c>
    </row>
    <row r="495" spans="1:12">
      <c r="A495" s="18" t="s">
        <v>30</v>
      </c>
      <c r="B495" s="18" t="s">
        <v>107</v>
      </c>
      <c r="C495" s="18" t="s">
        <v>18</v>
      </c>
      <c r="D495" s="18" t="s">
        <v>31</v>
      </c>
      <c r="E495" s="18" t="s">
        <v>2278</v>
      </c>
      <c r="F495" s="19">
        <v>796</v>
      </c>
      <c r="G495" s="19">
        <v>796</v>
      </c>
      <c r="H495" s="19">
        <v>0</v>
      </c>
      <c r="I495" s="19">
        <v>796</v>
      </c>
      <c r="J495" s="19">
        <v>796</v>
      </c>
      <c r="K495" s="19">
        <v>0</v>
      </c>
      <c r="L495" t="e">
        <f>VLOOKUP(E495,PFI!A:B,2,0)</f>
        <v>#N/A</v>
      </c>
    </row>
    <row r="496" spans="1:12">
      <c r="A496" s="18" t="s">
        <v>30</v>
      </c>
      <c r="B496" s="18" t="s">
        <v>107</v>
      </c>
      <c r="C496" s="18" t="s">
        <v>18</v>
      </c>
      <c r="D496" s="18" t="s">
        <v>31</v>
      </c>
      <c r="E496" s="18" t="s">
        <v>1985</v>
      </c>
      <c r="F496" s="19">
        <v>143571.43</v>
      </c>
      <c r="G496" s="19">
        <v>143571.43</v>
      </c>
      <c r="H496" s="19">
        <v>0</v>
      </c>
      <c r="I496" s="19">
        <v>143571.43</v>
      </c>
      <c r="J496" s="19">
        <v>143571.43</v>
      </c>
      <c r="K496" s="19">
        <v>0</v>
      </c>
      <c r="L496" t="str">
        <f>VLOOKUP(E496,PFI!A:B,2,0)</f>
        <v>recherche</v>
      </c>
    </row>
    <row r="497" spans="1:12">
      <c r="A497" s="18" t="s">
        <v>30</v>
      </c>
      <c r="B497" s="18" t="s">
        <v>107</v>
      </c>
      <c r="C497" s="18" t="s">
        <v>18</v>
      </c>
      <c r="D497" s="18" t="s">
        <v>31</v>
      </c>
      <c r="E497" s="18" t="s">
        <v>316</v>
      </c>
      <c r="F497" s="19">
        <v>0</v>
      </c>
      <c r="G497" s="19">
        <v>0</v>
      </c>
      <c r="H497" s="19">
        <v>22475.62</v>
      </c>
      <c r="I497" s="19">
        <v>0</v>
      </c>
      <c r="J497" s="19">
        <v>0</v>
      </c>
      <c r="K497" s="19">
        <v>12980.84</v>
      </c>
      <c r="L497" t="str">
        <f>VLOOKUP(E497,PFI!A:B,2,0)</f>
        <v>recherche</v>
      </c>
    </row>
    <row r="498" spans="1:12">
      <c r="A498" s="18" t="s">
        <v>30</v>
      </c>
      <c r="B498" s="18" t="s">
        <v>107</v>
      </c>
      <c r="C498" s="18" t="s">
        <v>18</v>
      </c>
      <c r="D498" s="18" t="s">
        <v>31</v>
      </c>
      <c r="E498" s="18" t="s">
        <v>317</v>
      </c>
      <c r="F498" s="19">
        <v>0</v>
      </c>
      <c r="G498" s="19">
        <v>0</v>
      </c>
      <c r="H498" s="19">
        <v>12082.76</v>
      </c>
      <c r="I498" s="19">
        <v>0</v>
      </c>
      <c r="J498" s="19">
        <v>0</v>
      </c>
      <c r="K498" s="19">
        <v>11653.24</v>
      </c>
      <c r="L498" t="str">
        <f>VLOOKUP(E498,PFI!A:B,2,0)</f>
        <v>recherche</v>
      </c>
    </row>
    <row r="499" spans="1:12">
      <c r="A499" s="18" t="s">
        <v>30</v>
      </c>
      <c r="B499" s="18" t="s">
        <v>107</v>
      </c>
      <c r="C499" s="18" t="s">
        <v>18</v>
      </c>
      <c r="D499" s="18" t="s">
        <v>31</v>
      </c>
      <c r="E499" s="18" t="s">
        <v>184</v>
      </c>
      <c r="F499" s="19">
        <v>18000</v>
      </c>
      <c r="G499" s="19">
        <v>18000</v>
      </c>
      <c r="H499" s="19">
        <v>3380.14</v>
      </c>
      <c r="I499" s="19">
        <v>18000</v>
      </c>
      <c r="J499" s="19">
        <v>18000</v>
      </c>
      <c r="K499" s="19">
        <v>1786.38</v>
      </c>
      <c r="L499" t="str">
        <f>VLOOKUP(E499,PFI!A:B,2,0)</f>
        <v>recherche</v>
      </c>
    </row>
    <row r="500" spans="1:12">
      <c r="A500" s="18" t="s">
        <v>30</v>
      </c>
      <c r="B500" s="18" t="s">
        <v>107</v>
      </c>
      <c r="C500" s="18" t="s">
        <v>18</v>
      </c>
      <c r="D500" s="18" t="s">
        <v>31</v>
      </c>
      <c r="E500" s="18" t="s">
        <v>185</v>
      </c>
      <c r="F500" s="19">
        <v>25000</v>
      </c>
      <c r="G500" s="19">
        <v>25000</v>
      </c>
      <c r="H500" s="19">
        <v>19700.18</v>
      </c>
      <c r="I500" s="19">
        <v>25000</v>
      </c>
      <c r="J500" s="19">
        <v>25000</v>
      </c>
      <c r="K500" s="19">
        <v>20030.77</v>
      </c>
      <c r="L500" t="str">
        <f>VLOOKUP(E500,PFI!A:B,2,0)</f>
        <v>recherche</v>
      </c>
    </row>
    <row r="501" spans="1:12">
      <c r="A501" s="18" t="s">
        <v>30</v>
      </c>
      <c r="B501" s="18" t="s">
        <v>107</v>
      </c>
      <c r="C501" s="18" t="s">
        <v>18</v>
      </c>
      <c r="D501" s="18" t="s">
        <v>31</v>
      </c>
      <c r="E501" s="18" t="s">
        <v>2057</v>
      </c>
      <c r="F501" s="19">
        <v>1000</v>
      </c>
      <c r="G501" s="19">
        <v>1000</v>
      </c>
      <c r="H501" s="19">
        <v>1937.18</v>
      </c>
      <c r="I501" s="19">
        <v>1000</v>
      </c>
      <c r="J501" s="19">
        <v>1000</v>
      </c>
      <c r="K501" s="19">
        <v>1937.18</v>
      </c>
      <c r="L501" t="str">
        <f>VLOOKUP(E501,PFI!A:B,2,0)</f>
        <v>recherche</v>
      </c>
    </row>
    <row r="502" spans="1:12">
      <c r="A502" s="18" t="s">
        <v>30</v>
      </c>
      <c r="B502" s="18" t="s">
        <v>107</v>
      </c>
      <c r="C502" s="18" t="s">
        <v>18</v>
      </c>
      <c r="D502" s="18" t="s">
        <v>31</v>
      </c>
      <c r="E502" s="18" t="s">
        <v>2037</v>
      </c>
      <c r="F502" s="19">
        <v>2000</v>
      </c>
      <c r="G502" s="19">
        <v>2000</v>
      </c>
      <c r="H502" s="19">
        <v>1982</v>
      </c>
      <c r="I502" s="19">
        <v>2000</v>
      </c>
      <c r="J502" s="19">
        <v>2000</v>
      </c>
      <c r="K502" s="19">
        <v>1982</v>
      </c>
      <c r="L502" t="str">
        <f>VLOOKUP(E502,PFI!A:B,2,0)</f>
        <v>recherche</v>
      </c>
    </row>
    <row r="503" spans="1:12">
      <c r="A503" s="18" t="s">
        <v>30</v>
      </c>
      <c r="B503" s="18" t="s">
        <v>107</v>
      </c>
      <c r="C503" s="18" t="s">
        <v>18</v>
      </c>
      <c r="D503" s="18" t="s">
        <v>31</v>
      </c>
      <c r="E503" s="18" t="s">
        <v>2038</v>
      </c>
      <c r="F503" s="19">
        <v>2000</v>
      </c>
      <c r="G503" s="19">
        <v>2000</v>
      </c>
      <c r="H503" s="19">
        <v>1565.26</v>
      </c>
      <c r="I503" s="19">
        <v>2000</v>
      </c>
      <c r="J503" s="19">
        <v>2000</v>
      </c>
      <c r="K503" s="19">
        <v>1512.46</v>
      </c>
      <c r="L503" t="str">
        <f>VLOOKUP(E503,PFI!A:B,2,0)</f>
        <v>recherche</v>
      </c>
    </row>
    <row r="504" spans="1:12">
      <c r="A504" s="18" t="s">
        <v>30</v>
      </c>
      <c r="B504" s="18" t="s">
        <v>107</v>
      </c>
      <c r="C504" s="18" t="s">
        <v>18</v>
      </c>
      <c r="D504" s="18" t="s">
        <v>31</v>
      </c>
      <c r="E504" s="18" t="s">
        <v>18</v>
      </c>
      <c r="F504" s="19">
        <v>150000</v>
      </c>
      <c r="G504" s="19">
        <v>150000</v>
      </c>
      <c r="H504" s="19">
        <v>61906.38</v>
      </c>
      <c r="I504" s="19">
        <v>0</v>
      </c>
      <c r="J504" s="19">
        <v>0</v>
      </c>
      <c r="K504" s="19">
        <v>57229.16</v>
      </c>
      <c r="L504" t="e">
        <f>VLOOKUP(E504,PFI!A:B,2,0)</f>
        <v>#N/A</v>
      </c>
    </row>
    <row r="505" spans="1:12">
      <c r="A505" s="18" t="s">
        <v>30</v>
      </c>
      <c r="B505" s="18" t="s">
        <v>107</v>
      </c>
      <c r="C505" s="18" t="s">
        <v>18</v>
      </c>
      <c r="D505" s="18" t="s">
        <v>16</v>
      </c>
      <c r="E505" s="18" t="s">
        <v>317</v>
      </c>
      <c r="F505" s="19">
        <v>0</v>
      </c>
      <c r="G505" s="19">
        <v>0</v>
      </c>
      <c r="H505" s="19">
        <v>7654.5</v>
      </c>
      <c r="I505" s="19">
        <v>0</v>
      </c>
      <c r="J505" s="19">
        <v>0</v>
      </c>
      <c r="K505" s="19">
        <v>7654.5</v>
      </c>
      <c r="L505" t="str">
        <f>VLOOKUP(E505,PFI!A:B,2,0)</f>
        <v>recherche</v>
      </c>
    </row>
    <row r="506" spans="1:12">
      <c r="A506" s="18" t="s">
        <v>30</v>
      </c>
      <c r="B506" s="18" t="s">
        <v>107</v>
      </c>
      <c r="C506" s="18" t="s">
        <v>18</v>
      </c>
      <c r="D506" s="18" t="s">
        <v>16</v>
      </c>
      <c r="E506" s="18" t="s">
        <v>184</v>
      </c>
      <c r="F506" s="19">
        <v>0</v>
      </c>
      <c r="G506" s="19">
        <v>0</v>
      </c>
      <c r="H506" s="19">
        <v>3543.75</v>
      </c>
      <c r="I506" s="19">
        <v>0</v>
      </c>
      <c r="J506" s="19">
        <v>0</v>
      </c>
      <c r="K506" s="19">
        <v>3543.75</v>
      </c>
      <c r="L506" t="str">
        <f>VLOOKUP(E506,PFI!A:B,2,0)</f>
        <v>recherche</v>
      </c>
    </row>
    <row r="507" spans="1:12">
      <c r="A507" s="18" t="s">
        <v>186</v>
      </c>
      <c r="B507" s="18" t="s">
        <v>107</v>
      </c>
      <c r="C507" s="18" t="s">
        <v>18</v>
      </c>
      <c r="D507" s="18" t="s">
        <v>31</v>
      </c>
      <c r="E507" s="18" t="s">
        <v>2279</v>
      </c>
      <c r="F507" s="19">
        <v>0</v>
      </c>
      <c r="G507" s="19">
        <v>0</v>
      </c>
      <c r="H507" s="19">
        <v>0</v>
      </c>
      <c r="I507" s="19">
        <v>0</v>
      </c>
      <c r="J507" s="19">
        <v>0</v>
      </c>
      <c r="K507" s="19">
        <v>2045.96</v>
      </c>
      <c r="L507" t="e">
        <f>VLOOKUP(E507,PFI!A:B,2,0)</f>
        <v>#N/A</v>
      </c>
    </row>
    <row r="508" spans="1:12">
      <c r="A508" s="18" t="s">
        <v>186</v>
      </c>
      <c r="B508" s="18" t="s">
        <v>107</v>
      </c>
      <c r="C508" s="18" t="s">
        <v>18</v>
      </c>
      <c r="D508" s="18" t="s">
        <v>31</v>
      </c>
      <c r="E508" s="18" t="s">
        <v>901</v>
      </c>
      <c r="F508" s="19">
        <v>0</v>
      </c>
      <c r="G508" s="19">
        <v>0</v>
      </c>
      <c r="H508" s="19">
        <v>0</v>
      </c>
      <c r="I508" s="19">
        <v>0</v>
      </c>
      <c r="J508" s="19">
        <v>0</v>
      </c>
      <c r="K508" s="19">
        <v>420.75</v>
      </c>
      <c r="L508" t="str">
        <f>VLOOKUP(E508,PFI!A:B,2,0)</f>
        <v>recherche</v>
      </c>
    </row>
    <row r="509" spans="1:12">
      <c r="A509" s="18" t="s">
        <v>186</v>
      </c>
      <c r="B509" s="18" t="s">
        <v>107</v>
      </c>
      <c r="C509" s="18" t="s">
        <v>18</v>
      </c>
      <c r="D509" s="18" t="s">
        <v>31</v>
      </c>
      <c r="E509" s="18" t="s">
        <v>2280</v>
      </c>
      <c r="F509" s="19">
        <v>1005</v>
      </c>
      <c r="G509" s="19">
        <v>1005</v>
      </c>
      <c r="H509" s="19">
        <v>1495.65</v>
      </c>
      <c r="I509" s="19">
        <v>1005</v>
      </c>
      <c r="J509" s="19">
        <v>1005</v>
      </c>
      <c r="K509" s="19">
        <v>1495.65</v>
      </c>
      <c r="L509" t="e">
        <f>VLOOKUP(E509,PFI!A:B,2,0)</f>
        <v>#N/A</v>
      </c>
    </row>
    <row r="510" spans="1:12">
      <c r="A510" s="18" t="s">
        <v>186</v>
      </c>
      <c r="B510" s="18" t="s">
        <v>107</v>
      </c>
      <c r="C510" s="18" t="s">
        <v>18</v>
      </c>
      <c r="D510" s="18" t="s">
        <v>31</v>
      </c>
      <c r="E510" s="18" t="s">
        <v>2281</v>
      </c>
      <c r="F510" s="19">
        <v>3836.75</v>
      </c>
      <c r="G510" s="19">
        <v>3836.75</v>
      </c>
      <c r="H510" s="19">
        <v>254.37</v>
      </c>
      <c r="I510" s="19">
        <v>3836.75</v>
      </c>
      <c r="J510" s="19">
        <v>3836.75</v>
      </c>
      <c r="K510" s="19">
        <v>254.37</v>
      </c>
      <c r="L510" t="e">
        <f>VLOOKUP(E510,PFI!A:B,2,0)</f>
        <v>#N/A</v>
      </c>
    </row>
    <row r="511" spans="1:12">
      <c r="A511" s="18" t="s">
        <v>186</v>
      </c>
      <c r="B511" s="18" t="s">
        <v>107</v>
      </c>
      <c r="C511" s="18" t="s">
        <v>18</v>
      </c>
      <c r="D511" s="18" t="s">
        <v>31</v>
      </c>
      <c r="E511" s="18" t="s">
        <v>1064</v>
      </c>
      <c r="F511" s="19">
        <v>0</v>
      </c>
      <c r="G511" s="19">
        <v>0</v>
      </c>
      <c r="H511" s="19">
        <v>1306.6400000000001</v>
      </c>
      <c r="I511" s="19">
        <v>0</v>
      </c>
      <c r="J511" s="19">
        <v>0</v>
      </c>
      <c r="K511" s="19">
        <v>1053.55</v>
      </c>
      <c r="L511" t="str">
        <f>VLOOKUP(E511,PFI!A:B,2,0)</f>
        <v>recherche</v>
      </c>
    </row>
    <row r="512" spans="1:12">
      <c r="A512" s="18" t="s">
        <v>186</v>
      </c>
      <c r="B512" s="18" t="s">
        <v>107</v>
      </c>
      <c r="C512" s="18" t="s">
        <v>18</v>
      </c>
      <c r="D512" s="18" t="s">
        <v>31</v>
      </c>
      <c r="E512" s="18" t="s">
        <v>2051</v>
      </c>
      <c r="F512" s="19">
        <v>0</v>
      </c>
      <c r="G512" s="19">
        <v>0</v>
      </c>
      <c r="H512" s="19">
        <v>195.72</v>
      </c>
      <c r="I512" s="19">
        <v>0</v>
      </c>
      <c r="J512" s="19">
        <v>0</v>
      </c>
      <c r="K512" s="19">
        <v>195.72</v>
      </c>
      <c r="L512" t="str">
        <f>VLOOKUP(E512,PFI!A:B,2,0)</f>
        <v>recherche</v>
      </c>
    </row>
    <row r="513" spans="1:12">
      <c r="A513" s="18" t="s">
        <v>186</v>
      </c>
      <c r="B513" s="18" t="s">
        <v>107</v>
      </c>
      <c r="C513" s="18" t="s">
        <v>18</v>
      </c>
      <c r="D513" s="18" t="s">
        <v>31</v>
      </c>
      <c r="E513" s="18" t="s">
        <v>2282</v>
      </c>
      <c r="F513" s="19">
        <v>0</v>
      </c>
      <c r="G513" s="19">
        <v>0</v>
      </c>
      <c r="H513" s="19">
        <v>0</v>
      </c>
      <c r="I513" s="19">
        <v>0</v>
      </c>
      <c r="J513" s="19">
        <v>0</v>
      </c>
      <c r="K513" s="19">
        <v>3062.26</v>
      </c>
      <c r="L513" t="e">
        <f>VLOOKUP(E513,PFI!A:B,2,0)</f>
        <v>#N/A</v>
      </c>
    </row>
    <row r="514" spans="1:12">
      <c r="A514" s="18" t="s">
        <v>186</v>
      </c>
      <c r="B514" s="18" t="s">
        <v>107</v>
      </c>
      <c r="C514" s="18" t="s">
        <v>18</v>
      </c>
      <c r="D514" s="18" t="s">
        <v>31</v>
      </c>
      <c r="E514" s="18" t="s">
        <v>187</v>
      </c>
      <c r="F514" s="19">
        <v>0</v>
      </c>
      <c r="G514" s="19">
        <v>0</v>
      </c>
      <c r="H514" s="19">
        <v>12323.81</v>
      </c>
      <c r="I514" s="19">
        <v>0</v>
      </c>
      <c r="J514" s="19">
        <v>0</v>
      </c>
      <c r="K514" s="19">
        <v>12323.81</v>
      </c>
      <c r="L514" t="str">
        <f>VLOOKUP(E514,PFI!A:B,2,0)</f>
        <v>recherche</v>
      </c>
    </row>
    <row r="515" spans="1:12">
      <c r="A515" s="18" t="s">
        <v>186</v>
      </c>
      <c r="B515" s="18" t="s">
        <v>107</v>
      </c>
      <c r="C515" s="18" t="s">
        <v>18</v>
      </c>
      <c r="D515" s="18" t="s">
        <v>31</v>
      </c>
      <c r="E515" s="18" t="s">
        <v>1074</v>
      </c>
      <c r="F515" s="19">
        <v>0</v>
      </c>
      <c r="G515" s="19">
        <v>0</v>
      </c>
      <c r="H515" s="19">
        <v>18350.84</v>
      </c>
      <c r="I515" s="19">
        <v>0</v>
      </c>
      <c r="J515" s="19">
        <v>0</v>
      </c>
      <c r="K515" s="19">
        <v>18350.84</v>
      </c>
      <c r="L515" t="str">
        <f>VLOOKUP(E515,PFI!A:B,2,0)</f>
        <v>recherche</v>
      </c>
    </row>
    <row r="516" spans="1:12">
      <c r="A516" s="18" t="s">
        <v>186</v>
      </c>
      <c r="B516" s="18" t="s">
        <v>107</v>
      </c>
      <c r="C516" s="18" t="s">
        <v>18</v>
      </c>
      <c r="D516" s="18" t="s">
        <v>31</v>
      </c>
      <c r="E516" s="18" t="s">
        <v>321</v>
      </c>
      <c r="F516" s="19">
        <v>18000</v>
      </c>
      <c r="G516" s="19">
        <v>18000</v>
      </c>
      <c r="H516" s="19">
        <v>5258.82</v>
      </c>
      <c r="I516" s="19">
        <v>18000</v>
      </c>
      <c r="J516" s="19">
        <v>18000</v>
      </c>
      <c r="K516" s="19">
        <v>202.2</v>
      </c>
      <c r="L516" t="str">
        <f>VLOOKUP(E516,PFI!A:B,2,0)</f>
        <v>recherche</v>
      </c>
    </row>
    <row r="517" spans="1:12">
      <c r="A517" s="18" t="s">
        <v>186</v>
      </c>
      <c r="B517" s="18" t="s">
        <v>107</v>
      </c>
      <c r="C517" s="18" t="s">
        <v>18</v>
      </c>
      <c r="D517" s="18" t="s">
        <v>31</v>
      </c>
      <c r="E517" s="18" t="s">
        <v>790</v>
      </c>
      <c r="F517" s="19">
        <v>0</v>
      </c>
      <c r="G517" s="19">
        <v>0</v>
      </c>
      <c r="H517" s="19">
        <v>8919.81</v>
      </c>
      <c r="I517" s="19">
        <v>0</v>
      </c>
      <c r="J517" s="19">
        <v>0</v>
      </c>
      <c r="K517" s="19">
        <v>8159.81</v>
      </c>
      <c r="L517" t="str">
        <f>VLOOKUP(E517,PFI!A:B,2,0)</f>
        <v>recherche</v>
      </c>
    </row>
    <row r="518" spans="1:12">
      <c r="A518" s="18" t="s">
        <v>186</v>
      </c>
      <c r="B518" s="18" t="s">
        <v>107</v>
      </c>
      <c r="C518" s="18" t="s">
        <v>18</v>
      </c>
      <c r="D518" s="18" t="s">
        <v>31</v>
      </c>
      <c r="E518" s="18" t="s">
        <v>2065</v>
      </c>
      <c r="F518" s="19">
        <v>0</v>
      </c>
      <c r="G518" s="19">
        <v>0</v>
      </c>
      <c r="H518" s="19">
        <v>11248.34</v>
      </c>
      <c r="I518" s="19">
        <v>0</v>
      </c>
      <c r="J518" s="19">
        <v>0</v>
      </c>
      <c r="K518" s="19">
        <v>10502.35</v>
      </c>
      <c r="L518" t="str">
        <f>VLOOKUP(E518,PFI!A:B,2,0)</f>
        <v>recherche</v>
      </c>
    </row>
    <row r="519" spans="1:12">
      <c r="A519" s="18" t="s">
        <v>186</v>
      </c>
      <c r="B519" s="18" t="s">
        <v>107</v>
      </c>
      <c r="C519" s="18" t="s">
        <v>18</v>
      </c>
      <c r="D519" s="18" t="s">
        <v>31</v>
      </c>
      <c r="E519" s="18" t="s">
        <v>754</v>
      </c>
      <c r="F519" s="19">
        <v>0</v>
      </c>
      <c r="G519" s="19">
        <v>0</v>
      </c>
      <c r="H519" s="19">
        <v>15734.3</v>
      </c>
      <c r="I519" s="19">
        <v>0</v>
      </c>
      <c r="J519" s="19">
        <v>0</v>
      </c>
      <c r="K519" s="19">
        <v>9878.69</v>
      </c>
      <c r="L519" t="str">
        <f>VLOOKUP(E519,PFI!A:B,2,0)</f>
        <v>recherche</v>
      </c>
    </row>
    <row r="520" spans="1:12">
      <c r="A520" s="18" t="s">
        <v>186</v>
      </c>
      <c r="B520" s="18" t="s">
        <v>107</v>
      </c>
      <c r="C520" s="18" t="s">
        <v>18</v>
      </c>
      <c r="D520" s="18" t="s">
        <v>31</v>
      </c>
      <c r="E520" s="18" t="s">
        <v>755</v>
      </c>
      <c r="F520" s="19">
        <v>0</v>
      </c>
      <c r="G520" s="19">
        <v>0</v>
      </c>
      <c r="H520" s="19">
        <v>40912.14</v>
      </c>
      <c r="I520" s="19">
        <v>0</v>
      </c>
      <c r="J520" s="19">
        <v>0</v>
      </c>
      <c r="K520" s="19">
        <v>36984.129999999997</v>
      </c>
      <c r="L520" t="str">
        <f>VLOOKUP(E520,PFI!A:B,2,0)</f>
        <v>recherche</v>
      </c>
    </row>
    <row r="521" spans="1:12">
      <c r="A521" s="18" t="s">
        <v>186</v>
      </c>
      <c r="B521" s="18" t="s">
        <v>107</v>
      </c>
      <c r="C521" s="18" t="s">
        <v>18</v>
      </c>
      <c r="D521" s="18" t="s">
        <v>31</v>
      </c>
      <c r="E521" s="18" t="s">
        <v>756</v>
      </c>
      <c r="F521" s="19">
        <v>0</v>
      </c>
      <c r="G521" s="19">
        <v>0</v>
      </c>
      <c r="H521" s="19">
        <v>2962.49</v>
      </c>
      <c r="I521" s="19">
        <v>0</v>
      </c>
      <c r="J521" s="19">
        <v>0</v>
      </c>
      <c r="K521" s="19">
        <v>2962.49</v>
      </c>
      <c r="L521" t="str">
        <f>VLOOKUP(E521,PFI!A:B,2,0)</f>
        <v>recherche</v>
      </c>
    </row>
    <row r="522" spans="1:12">
      <c r="A522" s="18" t="s">
        <v>186</v>
      </c>
      <c r="B522" s="18" t="s">
        <v>107</v>
      </c>
      <c r="C522" s="18" t="s">
        <v>18</v>
      </c>
      <c r="D522" s="18" t="s">
        <v>31</v>
      </c>
      <c r="E522" s="18" t="s">
        <v>18</v>
      </c>
      <c r="F522" s="19">
        <v>0</v>
      </c>
      <c r="G522" s="19">
        <v>0</v>
      </c>
      <c r="H522" s="19">
        <v>6814.87</v>
      </c>
      <c r="I522" s="19">
        <v>0</v>
      </c>
      <c r="J522" s="19">
        <v>0</v>
      </c>
      <c r="K522" s="19">
        <v>13529.21</v>
      </c>
      <c r="L522" t="e">
        <f>VLOOKUP(E522,PFI!A:B,2,0)</f>
        <v>#N/A</v>
      </c>
    </row>
    <row r="523" spans="1:12">
      <c r="A523" s="18" t="s">
        <v>186</v>
      </c>
      <c r="B523" s="18" t="s">
        <v>107</v>
      </c>
      <c r="C523" s="18" t="s">
        <v>18</v>
      </c>
      <c r="D523" s="18" t="s">
        <v>22</v>
      </c>
      <c r="E523" s="18" t="s">
        <v>187</v>
      </c>
      <c r="F523" s="19">
        <v>8500</v>
      </c>
      <c r="G523" s="19">
        <v>8500</v>
      </c>
      <c r="H523" s="19">
        <v>0</v>
      </c>
      <c r="I523" s="19">
        <v>8500</v>
      </c>
      <c r="J523" s="19">
        <v>8500</v>
      </c>
      <c r="K523" s="19">
        <v>0</v>
      </c>
      <c r="L523" t="str">
        <f>VLOOKUP(E523,PFI!A:B,2,0)</f>
        <v>recherche</v>
      </c>
    </row>
    <row r="524" spans="1:12">
      <c r="A524" s="18" t="s">
        <v>186</v>
      </c>
      <c r="B524" s="18" t="s">
        <v>107</v>
      </c>
      <c r="C524" s="18" t="s">
        <v>18</v>
      </c>
      <c r="D524" s="18" t="s">
        <v>22</v>
      </c>
      <c r="E524" s="18" t="s">
        <v>1074</v>
      </c>
      <c r="F524" s="19">
        <v>7716.94</v>
      </c>
      <c r="G524" s="19">
        <v>7716.94</v>
      </c>
      <c r="H524" s="19">
        <v>0</v>
      </c>
      <c r="I524" s="19">
        <v>7716.94</v>
      </c>
      <c r="J524" s="19">
        <v>7716.94</v>
      </c>
      <c r="K524" s="19">
        <v>0</v>
      </c>
      <c r="L524" t="str">
        <f>VLOOKUP(E524,PFI!A:B,2,0)</f>
        <v>recherche</v>
      </c>
    </row>
    <row r="525" spans="1:12">
      <c r="A525" s="18" t="s">
        <v>1728</v>
      </c>
      <c r="B525" s="18" t="s">
        <v>107</v>
      </c>
      <c r="C525" s="18" t="s">
        <v>18</v>
      </c>
      <c r="D525" s="18" t="s">
        <v>31</v>
      </c>
      <c r="E525" s="18" t="s">
        <v>18</v>
      </c>
      <c r="F525" s="19">
        <v>164000</v>
      </c>
      <c r="G525" s="19">
        <v>164000</v>
      </c>
      <c r="H525" s="19">
        <v>134056.65</v>
      </c>
      <c r="I525" s="19">
        <v>0</v>
      </c>
      <c r="J525" s="19">
        <v>0</v>
      </c>
      <c r="K525" s="19">
        <v>141408.63</v>
      </c>
      <c r="L525" t="e">
        <f>VLOOKUP(E525,PFI!A:B,2,0)</f>
        <v>#N/A</v>
      </c>
    </row>
    <row r="526" spans="1:12">
      <c r="A526" s="18" t="s">
        <v>1728</v>
      </c>
      <c r="B526" s="18" t="s">
        <v>107</v>
      </c>
      <c r="C526" s="18" t="s">
        <v>18</v>
      </c>
      <c r="D526" s="18" t="s">
        <v>16</v>
      </c>
      <c r="E526" s="18" t="s">
        <v>18</v>
      </c>
      <c r="F526" s="19">
        <v>0</v>
      </c>
      <c r="G526" s="19">
        <v>0</v>
      </c>
      <c r="H526" s="19">
        <v>-9500.23</v>
      </c>
      <c r="I526" s="19">
        <v>0</v>
      </c>
      <c r="J526" s="19">
        <v>0</v>
      </c>
      <c r="K526" s="19">
        <v>-9500.23</v>
      </c>
      <c r="L526" t="e">
        <f>VLOOKUP(E526,PFI!A:B,2,0)</f>
        <v>#N/A</v>
      </c>
    </row>
    <row r="527" spans="1:12">
      <c r="A527" s="18" t="s">
        <v>188</v>
      </c>
      <c r="B527" s="18" t="s">
        <v>107</v>
      </c>
      <c r="C527" s="18" t="s">
        <v>18</v>
      </c>
      <c r="D527" s="18" t="s">
        <v>59</v>
      </c>
      <c r="E527" s="18" t="s">
        <v>2283</v>
      </c>
      <c r="F527" s="19">
        <v>0</v>
      </c>
      <c r="G527" s="19">
        <v>0</v>
      </c>
      <c r="H527" s="19">
        <v>2000</v>
      </c>
      <c r="I527" s="19">
        <v>0</v>
      </c>
      <c r="J527" s="19">
        <v>0</v>
      </c>
      <c r="K527" s="19">
        <v>2000</v>
      </c>
      <c r="L527" t="e">
        <f>VLOOKUP(E527,PFI!A:B,2,0)</f>
        <v>#N/A</v>
      </c>
    </row>
    <row r="528" spans="1:12">
      <c r="A528" s="18" t="s">
        <v>188</v>
      </c>
      <c r="B528" s="18" t="s">
        <v>107</v>
      </c>
      <c r="C528" s="18" t="s">
        <v>18</v>
      </c>
      <c r="D528" s="18" t="s">
        <v>31</v>
      </c>
      <c r="E528" s="18" t="s">
        <v>1991</v>
      </c>
      <c r="F528" s="19">
        <v>33304.28</v>
      </c>
      <c r="G528" s="19">
        <v>33304.28</v>
      </c>
      <c r="H528" s="19">
        <v>6593.21</v>
      </c>
      <c r="I528" s="19">
        <v>33304.28</v>
      </c>
      <c r="J528" s="19">
        <v>33304.28</v>
      </c>
      <c r="K528" s="19">
        <v>9760.4</v>
      </c>
      <c r="L528" t="str">
        <f>VLOOKUP(E528,PFI!A:B,2,0)</f>
        <v>recherche</v>
      </c>
    </row>
    <row r="529" spans="1:12">
      <c r="A529" s="18" t="s">
        <v>188</v>
      </c>
      <c r="B529" s="18" t="s">
        <v>107</v>
      </c>
      <c r="C529" s="18" t="s">
        <v>18</v>
      </c>
      <c r="D529" s="18" t="s">
        <v>31</v>
      </c>
      <c r="E529" s="18" t="s">
        <v>2284</v>
      </c>
      <c r="F529" s="19">
        <v>0</v>
      </c>
      <c r="G529" s="19">
        <v>0</v>
      </c>
      <c r="H529" s="19">
        <v>2254.85</v>
      </c>
      <c r="I529" s="19">
        <v>0</v>
      </c>
      <c r="J529" s="19">
        <v>0</v>
      </c>
      <c r="K529" s="19">
        <v>2254.85</v>
      </c>
      <c r="L529" t="e">
        <f>VLOOKUP(E529,PFI!A:B,2,0)</f>
        <v>#N/A</v>
      </c>
    </row>
    <row r="530" spans="1:12">
      <c r="A530" s="18" t="s">
        <v>188</v>
      </c>
      <c r="B530" s="18" t="s">
        <v>107</v>
      </c>
      <c r="C530" s="18" t="s">
        <v>18</v>
      </c>
      <c r="D530" s="18" t="s">
        <v>31</v>
      </c>
      <c r="E530" s="18" t="s">
        <v>189</v>
      </c>
      <c r="F530" s="19">
        <v>8634.33</v>
      </c>
      <c r="G530" s="19">
        <v>8634.33</v>
      </c>
      <c r="H530" s="19">
        <v>0</v>
      </c>
      <c r="I530" s="19">
        <v>8634.33</v>
      </c>
      <c r="J530" s="19">
        <v>8634.33</v>
      </c>
      <c r="K530" s="19">
        <v>0</v>
      </c>
      <c r="L530" t="str">
        <f>VLOOKUP(E530,PFI!A:B,2,0)</f>
        <v>recherche</v>
      </c>
    </row>
    <row r="531" spans="1:12">
      <c r="A531" s="18" t="s">
        <v>188</v>
      </c>
      <c r="B531" s="18" t="s">
        <v>107</v>
      </c>
      <c r="C531" s="18" t="s">
        <v>18</v>
      </c>
      <c r="D531" s="18" t="s">
        <v>16</v>
      </c>
      <c r="E531" s="18" t="s">
        <v>1991</v>
      </c>
      <c r="F531" s="19">
        <v>0</v>
      </c>
      <c r="G531" s="19">
        <v>0</v>
      </c>
      <c r="H531" s="19">
        <v>2210.16</v>
      </c>
      <c r="I531" s="19">
        <v>0</v>
      </c>
      <c r="J531" s="19">
        <v>0</v>
      </c>
      <c r="K531" s="19">
        <v>2210.16</v>
      </c>
      <c r="L531" t="str">
        <f>VLOOKUP(E531,PFI!A:B,2,0)</f>
        <v>recherche</v>
      </c>
    </row>
    <row r="532" spans="1:12">
      <c r="A532" s="18" t="s">
        <v>188</v>
      </c>
      <c r="B532" s="18" t="s">
        <v>107</v>
      </c>
      <c r="C532" s="18" t="s">
        <v>18</v>
      </c>
      <c r="D532" s="18" t="s">
        <v>16</v>
      </c>
      <c r="E532" s="18" t="s">
        <v>2284</v>
      </c>
      <c r="F532" s="19">
        <v>1125.72</v>
      </c>
      <c r="G532" s="19">
        <v>1125.72</v>
      </c>
      <c r="H532" s="19">
        <v>0</v>
      </c>
      <c r="I532" s="19">
        <v>1125.72</v>
      </c>
      <c r="J532" s="19">
        <v>1125.72</v>
      </c>
      <c r="K532" s="19">
        <v>0</v>
      </c>
      <c r="L532" t="e">
        <f>VLOOKUP(E532,PFI!A:B,2,0)</f>
        <v>#N/A</v>
      </c>
    </row>
    <row r="533" spans="1:12">
      <c r="A533" s="18" t="s">
        <v>188</v>
      </c>
      <c r="B533" s="18" t="s">
        <v>107</v>
      </c>
      <c r="C533" s="18" t="s">
        <v>18</v>
      </c>
      <c r="D533" s="18" t="s">
        <v>13</v>
      </c>
      <c r="E533" s="18" t="s">
        <v>190</v>
      </c>
      <c r="F533" s="19">
        <v>1000</v>
      </c>
      <c r="G533" s="19">
        <v>1000</v>
      </c>
      <c r="H533" s="19">
        <v>0</v>
      </c>
      <c r="I533" s="19">
        <v>1000</v>
      </c>
      <c r="J533" s="19">
        <v>1000</v>
      </c>
      <c r="K533" s="19">
        <v>0</v>
      </c>
      <c r="L533" t="str">
        <f>VLOOKUP(E533,PFI!A:B,2,0)</f>
        <v>recherche</v>
      </c>
    </row>
    <row r="534" spans="1:12">
      <c r="A534" s="18" t="s">
        <v>191</v>
      </c>
      <c r="B534" s="18" t="s">
        <v>107</v>
      </c>
      <c r="C534" s="18" t="s">
        <v>18</v>
      </c>
      <c r="D534" s="18" t="s">
        <v>46</v>
      </c>
      <c r="E534" s="18" t="s">
        <v>2285</v>
      </c>
      <c r="F534" s="19">
        <v>1018.4</v>
      </c>
      <c r="G534" s="19">
        <v>1018.4</v>
      </c>
      <c r="H534" s="19">
        <v>0</v>
      </c>
      <c r="I534" s="19">
        <v>1018.4</v>
      </c>
      <c r="J534" s="19">
        <v>1018.4</v>
      </c>
      <c r="K534" s="19">
        <v>0</v>
      </c>
      <c r="L534" t="e">
        <f>VLOOKUP(E534,PFI!A:B,2,0)</f>
        <v>#N/A</v>
      </c>
    </row>
    <row r="535" spans="1:12">
      <c r="A535" s="18" t="s">
        <v>191</v>
      </c>
      <c r="B535" s="18" t="s">
        <v>107</v>
      </c>
      <c r="C535" s="18" t="s">
        <v>18</v>
      </c>
      <c r="D535" s="18" t="s">
        <v>58</v>
      </c>
      <c r="E535" s="18" t="s">
        <v>757</v>
      </c>
      <c r="F535" s="19">
        <v>0</v>
      </c>
      <c r="G535" s="19">
        <v>0</v>
      </c>
      <c r="H535" s="19">
        <v>5464.02</v>
      </c>
      <c r="I535" s="19">
        <v>0</v>
      </c>
      <c r="J535" s="19">
        <v>0</v>
      </c>
      <c r="K535" s="19">
        <v>513.66</v>
      </c>
      <c r="L535" t="str">
        <f>VLOOKUP(E535,PFI!A:B,2,0)</f>
        <v>recherche</v>
      </c>
    </row>
    <row r="536" spans="1:12">
      <c r="A536" s="18" t="s">
        <v>192</v>
      </c>
      <c r="B536" s="18" t="s">
        <v>107</v>
      </c>
      <c r="C536" s="18" t="s">
        <v>18</v>
      </c>
      <c r="D536" s="18" t="s">
        <v>27</v>
      </c>
      <c r="E536" s="18" t="s">
        <v>193</v>
      </c>
      <c r="F536" s="19">
        <v>0</v>
      </c>
      <c r="G536" s="19">
        <v>0</v>
      </c>
      <c r="H536" s="19">
        <v>0</v>
      </c>
      <c r="I536" s="19">
        <v>0</v>
      </c>
      <c r="J536" s="19">
        <v>0</v>
      </c>
      <c r="K536" s="19">
        <v>15000</v>
      </c>
      <c r="L536" t="str">
        <f>VLOOKUP(E536,PFI!A:B,2,0)</f>
        <v>recherche</v>
      </c>
    </row>
    <row r="537" spans="1:12">
      <c r="A537" s="18" t="s">
        <v>192</v>
      </c>
      <c r="B537" s="18" t="s">
        <v>107</v>
      </c>
      <c r="C537" s="18" t="s">
        <v>18</v>
      </c>
      <c r="D537" s="18" t="s">
        <v>27</v>
      </c>
      <c r="E537" s="18" t="s">
        <v>194</v>
      </c>
      <c r="F537" s="19">
        <v>0</v>
      </c>
      <c r="G537" s="19">
        <v>0</v>
      </c>
      <c r="H537" s="19">
        <v>5727.45</v>
      </c>
      <c r="I537" s="19">
        <v>0</v>
      </c>
      <c r="J537" s="19">
        <v>0</v>
      </c>
      <c r="K537" s="19">
        <v>4457.22</v>
      </c>
      <c r="L537" t="str">
        <f>VLOOKUP(E537,PFI!A:B,2,0)</f>
        <v>recherche</v>
      </c>
    </row>
    <row r="538" spans="1:12">
      <c r="A538" s="18" t="s">
        <v>192</v>
      </c>
      <c r="B538" s="18" t="s">
        <v>107</v>
      </c>
      <c r="C538" s="18" t="s">
        <v>18</v>
      </c>
      <c r="D538" s="18" t="s">
        <v>58</v>
      </c>
      <c r="E538" s="18" t="s">
        <v>193</v>
      </c>
      <c r="F538" s="19">
        <v>0</v>
      </c>
      <c r="G538" s="19">
        <v>0</v>
      </c>
      <c r="H538" s="19">
        <v>0</v>
      </c>
      <c r="I538" s="19">
        <v>41250</v>
      </c>
      <c r="J538" s="19">
        <v>41250</v>
      </c>
      <c r="K538" s="19">
        <v>0</v>
      </c>
      <c r="L538" t="str">
        <f>VLOOKUP(E538,PFI!A:B,2,0)</f>
        <v>recherche</v>
      </c>
    </row>
    <row r="539" spans="1:12">
      <c r="A539" s="18" t="s">
        <v>192</v>
      </c>
      <c r="B539" s="18" t="s">
        <v>107</v>
      </c>
      <c r="C539" s="18" t="s">
        <v>18</v>
      </c>
      <c r="D539" s="18" t="s">
        <v>58</v>
      </c>
      <c r="E539" s="18" t="s">
        <v>195</v>
      </c>
      <c r="F539" s="19">
        <v>0</v>
      </c>
      <c r="G539" s="19">
        <v>0</v>
      </c>
      <c r="H539" s="19">
        <v>0</v>
      </c>
      <c r="I539" s="19">
        <v>0</v>
      </c>
      <c r="J539" s="19">
        <v>0</v>
      </c>
      <c r="K539" s="19">
        <v>15000</v>
      </c>
      <c r="L539" t="str">
        <f>VLOOKUP(E539,PFI!A:B,2,0)</f>
        <v>recherche</v>
      </c>
    </row>
    <row r="540" spans="1:12">
      <c r="A540" s="18" t="s">
        <v>192</v>
      </c>
      <c r="B540" s="18" t="s">
        <v>107</v>
      </c>
      <c r="C540" s="18" t="s">
        <v>18</v>
      </c>
      <c r="D540" s="18" t="s">
        <v>16</v>
      </c>
      <c r="E540" s="18" t="s">
        <v>194</v>
      </c>
      <c r="F540" s="19">
        <v>9302.9500000000007</v>
      </c>
      <c r="G540" s="19">
        <v>9302.9500000000007</v>
      </c>
      <c r="H540" s="19">
        <v>0</v>
      </c>
      <c r="I540" s="19">
        <v>9302.9500000000007</v>
      </c>
      <c r="J540" s="19">
        <v>9302.9500000000007</v>
      </c>
      <c r="K540" s="19">
        <v>0</v>
      </c>
      <c r="L540" t="str">
        <f>VLOOKUP(E540,PFI!A:B,2,0)</f>
        <v>recherche</v>
      </c>
    </row>
    <row r="541" spans="1:12">
      <c r="A541" s="18" t="s">
        <v>192</v>
      </c>
      <c r="B541" s="18" t="s">
        <v>107</v>
      </c>
      <c r="C541" s="18" t="s">
        <v>18</v>
      </c>
      <c r="D541" s="18" t="s">
        <v>13</v>
      </c>
      <c r="E541" s="18" t="s">
        <v>2023</v>
      </c>
      <c r="F541" s="19">
        <v>0</v>
      </c>
      <c r="G541" s="19">
        <v>0</v>
      </c>
      <c r="H541" s="19">
        <v>0</v>
      </c>
      <c r="I541" s="19">
        <v>56250</v>
      </c>
      <c r="J541" s="19">
        <v>56250</v>
      </c>
      <c r="K541" s="19">
        <v>15000</v>
      </c>
      <c r="L541" t="str">
        <f>VLOOKUP(E541,PFI!A:B,2,0)</f>
        <v>recherche</v>
      </c>
    </row>
    <row r="542" spans="1:12">
      <c r="A542" s="18" t="s">
        <v>2286</v>
      </c>
      <c r="B542" s="18" t="s">
        <v>107</v>
      </c>
      <c r="C542" s="18" t="s">
        <v>18</v>
      </c>
      <c r="D542" s="18" t="s">
        <v>27</v>
      </c>
      <c r="E542" s="18" t="s">
        <v>2050</v>
      </c>
      <c r="F542" s="19">
        <v>0</v>
      </c>
      <c r="G542" s="19">
        <v>0</v>
      </c>
      <c r="H542" s="19">
        <v>880.33</v>
      </c>
      <c r="I542" s="19">
        <v>0</v>
      </c>
      <c r="J542" s="19">
        <v>0</v>
      </c>
      <c r="K542" s="19">
        <v>337.18</v>
      </c>
      <c r="L542" t="str">
        <f>VLOOKUP(E542,PFI!A:B,2,0)</f>
        <v>recherche</v>
      </c>
    </row>
    <row r="543" spans="1:12">
      <c r="A543" s="18" t="s">
        <v>2286</v>
      </c>
      <c r="B543" s="18" t="s">
        <v>107</v>
      </c>
      <c r="C543" s="18" t="s">
        <v>18</v>
      </c>
      <c r="D543" s="18" t="s">
        <v>22</v>
      </c>
      <c r="E543" s="18" t="s">
        <v>2050</v>
      </c>
      <c r="F543" s="19">
        <v>3000</v>
      </c>
      <c r="G543" s="19">
        <v>3000</v>
      </c>
      <c r="H543" s="19">
        <v>0</v>
      </c>
      <c r="I543" s="19">
        <v>3000</v>
      </c>
      <c r="J543" s="19">
        <v>3000</v>
      </c>
      <c r="K543" s="19">
        <v>0</v>
      </c>
      <c r="L543" t="str">
        <f>VLOOKUP(E543,PFI!A:B,2,0)</f>
        <v>recherche</v>
      </c>
    </row>
    <row r="544" spans="1:12">
      <c r="A544" s="18" t="s">
        <v>2287</v>
      </c>
      <c r="B544" s="18" t="s">
        <v>107</v>
      </c>
      <c r="C544" s="18" t="s">
        <v>18</v>
      </c>
      <c r="D544" s="18" t="s">
        <v>16</v>
      </c>
      <c r="E544" s="18" t="s">
        <v>18</v>
      </c>
      <c r="F544" s="19">
        <v>0</v>
      </c>
      <c r="G544" s="19">
        <v>0</v>
      </c>
      <c r="H544" s="19">
        <v>16794.7</v>
      </c>
      <c r="I544" s="19">
        <v>0</v>
      </c>
      <c r="J544" s="19">
        <v>0</v>
      </c>
      <c r="K544" s="19">
        <v>12482.07</v>
      </c>
      <c r="L544" t="e">
        <f>VLOOKUP(E544,PFI!A:B,2,0)</f>
        <v>#N/A</v>
      </c>
    </row>
    <row r="545" spans="1:12">
      <c r="A545" s="18" t="s">
        <v>2288</v>
      </c>
      <c r="B545" s="18" t="s">
        <v>107</v>
      </c>
      <c r="C545" s="18" t="s">
        <v>18</v>
      </c>
      <c r="D545" s="18" t="s">
        <v>16</v>
      </c>
      <c r="E545" s="18" t="s">
        <v>18</v>
      </c>
      <c r="F545" s="19">
        <v>0</v>
      </c>
      <c r="G545" s="19">
        <v>0</v>
      </c>
      <c r="H545" s="19">
        <v>5569.97</v>
      </c>
      <c r="I545" s="19">
        <v>0</v>
      </c>
      <c r="J545" s="19">
        <v>0</v>
      </c>
      <c r="K545" s="19">
        <v>11303.3</v>
      </c>
      <c r="L545" t="e">
        <f>VLOOKUP(E545,PFI!A:B,2,0)</f>
        <v>#N/A</v>
      </c>
    </row>
    <row r="546" spans="1:12">
      <c r="A546" s="18" t="s">
        <v>2289</v>
      </c>
      <c r="B546" s="18" t="s">
        <v>107</v>
      </c>
      <c r="C546" s="18" t="s">
        <v>18</v>
      </c>
      <c r="D546" s="18" t="s">
        <v>15</v>
      </c>
      <c r="E546" s="18" t="s">
        <v>18</v>
      </c>
      <c r="F546" s="19">
        <v>0</v>
      </c>
      <c r="G546" s="19">
        <v>0</v>
      </c>
      <c r="H546" s="19">
        <v>13116.73</v>
      </c>
      <c r="I546" s="19">
        <v>0</v>
      </c>
      <c r="J546" s="19">
        <v>0</v>
      </c>
      <c r="K546" s="19">
        <v>8426.16</v>
      </c>
      <c r="L546" t="e">
        <f>VLOOKUP(E546,PFI!A:B,2,0)</f>
        <v>#N/A</v>
      </c>
    </row>
    <row r="547" spans="1:12">
      <c r="A547" s="18" t="s">
        <v>196</v>
      </c>
      <c r="B547" s="18" t="s">
        <v>107</v>
      </c>
      <c r="C547" s="18" t="s">
        <v>18</v>
      </c>
      <c r="D547" s="18" t="s">
        <v>46</v>
      </c>
      <c r="E547" s="18" t="s">
        <v>18</v>
      </c>
      <c r="F547" s="19">
        <v>0</v>
      </c>
      <c r="G547" s="19">
        <v>0</v>
      </c>
      <c r="H547" s="19">
        <v>1173.43</v>
      </c>
      <c r="I547" s="19">
        <v>0</v>
      </c>
      <c r="J547" s="19">
        <v>0</v>
      </c>
      <c r="K547" s="19">
        <v>1173.43</v>
      </c>
      <c r="L547" t="e">
        <f>VLOOKUP(E547,PFI!A:B,2,0)</f>
        <v>#N/A</v>
      </c>
    </row>
    <row r="548" spans="1:12">
      <c r="A548" s="18" t="s">
        <v>196</v>
      </c>
      <c r="B548" s="18" t="s">
        <v>107</v>
      </c>
      <c r="C548" s="18" t="s">
        <v>18</v>
      </c>
      <c r="D548" s="18" t="s">
        <v>59</v>
      </c>
      <c r="E548" s="18" t="s">
        <v>2290</v>
      </c>
      <c r="F548" s="19">
        <v>0</v>
      </c>
      <c r="G548" s="19">
        <v>0</v>
      </c>
      <c r="H548" s="19">
        <v>0</v>
      </c>
      <c r="I548" s="19">
        <v>0</v>
      </c>
      <c r="J548" s="19">
        <v>0</v>
      </c>
      <c r="K548" s="19">
        <v>106.25</v>
      </c>
      <c r="L548" t="e">
        <f>VLOOKUP(E548,PFI!A:B,2,0)</f>
        <v>#N/A</v>
      </c>
    </row>
    <row r="549" spans="1:12">
      <c r="A549" s="18" t="s">
        <v>196</v>
      </c>
      <c r="B549" s="18" t="s">
        <v>107</v>
      </c>
      <c r="C549" s="18" t="s">
        <v>18</v>
      </c>
      <c r="D549" s="18" t="s">
        <v>59</v>
      </c>
      <c r="E549" s="18" t="s">
        <v>2291</v>
      </c>
      <c r="F549" s="19">
        <v>0</v>
      </c>
      <c r="G549" s="19">
        <v>0</v>
      </c>
      <c r="H549" s="19">
        <v>0.2</v>
      </c>
      <c r="I549" s="19">
        <v>0</v>
      </c>
      <c r="J549" s="19">
        <v>0</v>
      </c>
      <c r="K549" s="19">
        <v>755.3</v>
      </c>
      <c r="L549" t="e">
        <f>VLOOKUP(E549,PFI!A:B,2,0)</f>
        <v>#N/A</v>
      </c>
    </row>
    <row r="550" spans="1:12">
      <c r="A550" s="18" t="s">
        <v>196</v>
      </c>
      <c r="B550" s="18" t="s">
        <v>107</v>
      </c>
      <c r="C550" s="18" t="s">
        <v>18</v>
      </c>
      <c r="D550" s="18" t="s">
        <v>59</v>
      </c>
      <c r="E550" s="18" t="s">
        <v>2292</v>
      </c>
      <c r="F550" s="19">
        <v>0</v>
      </c>
      <c r="G550" s="19">
        <v>0</v>
      </c>
      <c r="H550" s="19">
        <v>2982.05</v>
      </c>
      <c r="I550" s="19">
        <v>0</v>
      </c>
      <c r="J550" s="19">
        <v>0</v>
      </c>
      <c r="K550" s="19">
        <v>3248.9</v>
      </c>
      <c r="L550" t="e">
        <f>VLOOKUP(E550,PFI!A:B,2,0)</f>
        <v>#N/A</v>
      </c>
    </row>
    <row r="551" spans="1:12">
      <c r="A551" s="18" t="s">
        <v>196</v>
      </c>
      <c r="B551" s="18" t="s">
        <v>107</v>
      </c>
      <c r="C551" s="18" t="s">
        <v>18</v>
      </c>
      <c r="D551" s="18" t="s">
        <v>59</v>
      </c>
      <c r="E551" s="18" t="s">
        <v>1995</v>
      </c>
      <c r="F551" s="19">
        <v>0</v>
      </c>
      <c r="G551" s="19">
        <v>0</v>
      </c>
      <c r="H551" s="19">
        <v>3996.25</v>
      </c>
      <c r="I551" s="19">
        <v>0</v>
      </c>
      <c r="J551" s="19">
        <v>0</v>
      </c>
      <c r="K551" s="19">
        <v>3160.05</v>
      </c>
      <c r="L551" t="str">
        <f>VLOOKUP(E551,PFI!A:B,2,0)</f>
        <v>recherche</v>
      </c>
    </row>
    <row r="552" spans="1:12">
      <c r="A552" s="18" t="s">
        <v>196</v>
      </c>
      <c r="B552" s="18" t="s">
        <v>107</v>
      </c>
      <c r="C552" s="18" t="s">
        <v>18</v>
      </c>
      <c r="D552" s="18" t="s">
        <v>59</v>
      </c>
      <c r="E552" s="18" t="s">
        <v>2293</v>
      </c>
      <c r="F552" s="19">
        <v>17398.23</v>
      </c>
      <c r="G552" s="19">
        <v>17398.23</v>
      </c>
      <c r="H552" s="19">
        <v>12750.78</v>
      </c>
      <c r="I552" s="19">
        <v>17398.23</v>
      </c>
      <c r="J552" s="19">
        <v>17398.23</v>
      </c>
      <c r="K552" s="19">
        <v>11521.62</v>
      </c>
      <c r="L552" t="e">
        <f>VLOOKUP(E552,PFI!A:B,2,0)</f>
        <v>#N/A</v>
      </c>
    </row>
    <row r="553" spans="1:12">
      <c r="A553" s="18" t="s">
        <v>196</v>
      </c>
      <c r="B553" s="18" t="s">
        <v>107</v>
      </c>
      <c r="C553" s="18" t="s">
        <v>18</v>
      </c>
      <c r="D553" s="18" t="s">
        <v>59</v>
      </c>
      <c r="E553" s="18" t="s">
        <v>327</v>
      </c>
      <c r="F553" s="19">
        <v>9600</v>
      </c>
      <c r="G553" s="19">
        <v>9600</v>
      </c>
      <c r="H553" s="19">
        <v>4597.05</v>
      </c>
      <c r="I553" s="19">
        <v>9600</v>
      </c>
      <c r="J553" s="19">
        <v>9600</v>
      </c>
      <c r="K553" s="19">
        <v>1431.71</v>
      </c>
      <c r="L553" t="str">
        <f>VLOOKUP(E553,PFI!A:B,2,0)</f>
        <v>recherche</v>
      </c>
    </row>
    <row r="554" spans="1:12">
      <c r="A554" s="18" t="s">
        <v>196</v>
      </c>
      <c r="B554" s="18" t="s">
        <v>107</v>
      </c>
      <c r="C554" s="18" t="s">
        <v>18</v>
      </c>
      <c r="D554" s="18" t="s">
        <v>59</v>
      </c>
      <c r="E554" s="18" t="s">
        <v>197</v>
      </c>
      <c r="F554" s="19">
        <v>4450</v>
      </c>
      <c r="G554" s="19">
        <v>4450</v>
      </c>
      <c r="H554" s="19">
        <v>5432.02</v>
      </c>
      <c r="I554" s="19">
        <v>4450</v>
      </c>
      <c r="J554" s="19">
        <v>4450</v>
      </c>
      <c r="K554" s="19">
        <v>5190.3599999999997</v>
      </c>
      <c r="L554" t="str">
        <f>VLOOKUP(E554,PFI!A:B,2,0)</f>
        <v>recherche</v>
      </c>
    </row>
    <row r="555" spans="1:12">
      <c r="A555" s="18" t="s">
        <v>196</v>
      </c>
      <c r="B555" s="18" t="s">
        <v>107</v>
      </c>
      <c r="C555" s="18" t="s">
        <v>18</v>
      </c>
      <c r="D555" s="18" t="s">
        <v>59</v>
      </c>
      <c r="E555" s="18" t="s">
        <v>328</v>
      </c>
      <c r="F555" s="19">
        <v>19000</v>
      </c>
      <c r="G555" s="19">
        <v>19000</v>
      </c>
      <c r="H555" s="19">
        <v>17365.099999999999</v>
      </c>
      <c r="I555" s="19">
        <v>19000</v>
      </c>
      <c r="J555" s="19">
        <v>19000</v>
      </c>
      <c r="K555" s="19">
        <v>16202.27</v>
      </c>
      <c r="L555" t="str">
        <f>VLOOKUP(E555,PFI!A:B,2,0)</f>
        <v>recherche</v>
      </c>
    </row>
    <row r="556" spans="1:12">
      <c r="A556" s="18" t="s">
        <v>196</v>
      </c>
      <c r="B556" s="18" t="s">
        <v>107</v>
      </c>
      <c r="C556" s="18" t="s">
        <v>18</v>
      </c>
      <c r="D556" s="18" t="s">
        <v>59</v>
      </c>
      <c r="E556" s="18" t="s">
        <v>198</v>
      </c>
      <c r="F556" s="19">
        <v>6700</v>
      </c>
      <c r="G556" s="19">
        <v>6700</v>
      </c>
      <c r="H556" s="19">
        <v>5098.22</v>
      </c>
      <c r="I556" s="19">
        <v>6700</v>
      </c>
      <c r="J556" s="19">
        <v>6700</v>
      </c>
      <c r="K556" s="19">
        <v>5624.07</v>
      </c>
      <c r="L556" t="str">
        <f>VLOOKUP(E556,PFI!A:B,2,0)</f>
        <v>recherche</v>
      </c>
    </row>
    <row r="557" spans="1:12">
      <c r="A557" s="18" t="s">
        <v>196</v>
      </c>
      <c r="B557" s="18" t="s">
        <v>107</v>
      </c>
      <c r="C557" s="18" t="s">
        <v>18</v>
      </c>
      <c r="D557" s="18" t="s">
        <v>59</v>
      </c>
      <c r="E557" s="18" t="s">
        <v>364</v>
      </c>
      <c r="F557" s="19">
        <v>0</v>
      </c>
      <c r="G557" s="19">
        <v>0</v>
      </c>
      <c r="H557" s="19">
        <v>551.17999999999995</v>
      </c>
      <c r="I557" s="19">
        <v>0</v>
      </c>
      <c r="J557" s="19">
        <v>0</v>
      </c>
      <c r="K557" s="19">
        <v>451.18</v>
      </c>
      <c r="L557" t="str">
        <f>VLOOKUP(E557,PFI!A:B,2,0)</f>
        <v>recherche</v>
      </c>
    </row>
    <row r="558" spans="1:12">
      <c r="A558" s="18" t="s">
        <v>196</v>
      </c>
      <c r="B558" s="18" t="s">
        <v>107</v>
      </c>
      <c r="C558" s="18" t="s">
        <v>18</v>
      </c>
      <c r="D558" s="18" t="s">
        <v>59</v>
      </c>
      <c r="E558" s="18" t="s">
        <v>18</v>
      </c>
      <c r="F558" s="19">
        <v>0</v>
      </c>
      <c r="G558" s="19">
        <v>0</v>
      </c>
      <c r="H558" s="19">
        <v>11730.02</v>
      </c>
      <c r="I558" s="19">
        <v>0</v>
      </c>
      <c r="J558" s="19">
        <v>0</v>
      </c>
      <c r="K558" s="19">
        <v>11100.46</v>
      </c>
      <c r="L558" t="e">
        <f>VLOOKUP(E558,PFI!A:B,2,0)</f>
        <v>#N/A</v>
      </c>
    </row>
    <row r="559" spans="1:12">
      <c r="A559" s="18" t="s">
        <v>196</v>
      </c>
      <c r="B559" s="18" t="s">
        <v>107</v>
      </c>
      <c r="C559" s="18" t="s">
        <v>18</v>
      </c>
      <c r="D559" s="18" t="s">
        <v>13</v>
      </c>
      <c r="E559" s="18" t="s">
        <v>2292</v>
      </c>
      <c r="F559" s="19">
        <v>6408.32</v>
      </c>
      <c r="G559" s="19">
        <v>6408.32</v>
      </c>
      <c r="H559" s="19">
        <v>0</v>
      </c>
      <c r="I559" s="19">
        <v>6408.32</v>
      </c>
      <c r="J559" s="19">
        <v>6408.32</v>
      </c>
      <c r="K559" s="19">
        <v>0</v>
      </c>
      <c r="L559" t="e">
        <f>VLOOKUP(E559,PFI!A:B,2,0)</f>
        <v>#N/A</v>
      </c>
    </row>
    <row r="560" spans="1:12">
      <c r="A560" s="18" t="s">
        <v>196</v>
      </c>
      <c r="B560" s="18" t="s">
        <v>107</v>
      </c>
      <c r="C560" s="18" t="s">
        <v>18</v>
      </c>
      <c r="D560" s="18" t="s">
        <v>13</v>
      </c>
      <c r="E560" s="18" t="s">
        <v>1995</v>
      </c>
      <c r="F560" s="19">
        <v>8200.73</v>
      </c>
      <c r="G560" s="19">
        <v>8200.73</v>
      </c>
      <c r="H560" s="19">
        <v>0</v>
      </c>
      <c r="I560" s="19">
        <v>8200.73</v>
      </c>
      <c r="J560" s="19">
        <v>8200.73</v>
      </c>
      <c r="K560" s="19">
        <v>0</v>
      </c>
      <c r="L560" t="str">
        <f>VLOOKUP(E560,PFI!A:B,2,0)</f>
        <v>recherche</v>
      </c>
    </row>
    <row r="561" spans="1:12">
      <c r="A561" s="18" t="s">
        <v>196</v>
      </c>
      <c r="B561" s="18" t="s">
        <v>107</v>
      </c>
      <c r="C561" s="18" t="s">
        <v>18</v>
      </c>
      <c r="D561" s="18" t="s">
        <v>13</v>
      </c>
      <c r="E561" s="18" t="s">
        <v>328</v>
      </c>
      <c r="F561" s="19">
        <v>0</v>
      </c>
      <c r="G561" s="19">
        <v>0</v>
      </c>
      <c r="H561" s="19">
        <v>392.91</v>
      </c>
      <c r="I561" s="19">
        <v>0</v>
      </c>
      <c r="J561" s="19">
        <v>0</v>
      </c>
      <c r="K561" s="19">
        <v>0</v>
      </c>
      <c r="L561" t="str">
        <f>VLOOKUP(E561,PFI!A:B,2,0)</f>
        <v>recherche</v>
      </c>
    </row>
    <row r="562" spans="1:12">
      <c r="A562" s="18" t="s">
        <v>196</v>
      </c>
      <c r="B562" s="18" t="s">
        <v>107</v>
      </c>
      <c r="C562" s="18" t="s">
        <v>18</v>
      </c>
      <c r="D562" s="18" t="s">
        <v>13</v>
      </c>
      <c r="E562" s="18" t="s">
        <v>18</v>
      </c>
      <c r="F562" s="19">
        <v>0</v>
      </c>
      <c r="G562" s="19">
        <v>0</v>
      </c>
      <c r="H562" s="19">
        <v>43.23</v>
      </c>
      <c r="I562" s="19">
        <v>0</v>
      </c>
      <c r="J562" s="19">
        <v>0</v>
      </c>
      <c r="K562" s="19">
        <v>43.23</v>
      </c>
      <c r="L562" t="e">
        <f>VLOOKUP(E562,PFI!A:B,2,0)</f>
        <v>#N/A</v>
      </c>
    </row>
    <row r="563" spans="1:12">
      <c r="A563" s="18" t="s">
        <v>199</v>
      </c>
      <c r="B563" s="18" t="s">
        <v>107</v>
      </c>
      <c r="C563" s="18" t="s">
        <v>18</v>
      </c>
      <c r="D563" s="18" t="s">
        <v>59</v>
      </c>
      <c r="E563" s="18" t="s">
        <v>201</v>
      </c>
      <c r="F563" s="19">
        <v>0</v>
      </c>
      <c r="G563" s="19">
        <v>0</v>
      </c>
      <c r="H563" s="19">
        <v>19607.59</v>
      </c>
      <c r="I563" s="19">
        <v>0</v>
      </c>
      <c r="J563" s="19">
        <v>0</v>
      </c>
      <c r="K563" s="19">
        <v>16509.560000000001</v>
      </c>
      <c r="L563" t="str">
        <f>VLOOKUP(E563,PFI!A:B,2,0)</f>
        <v>recherche</v>
      </c>
    </row>
    <row r="564" spans="1:12">
      <c r="A564" s="18" t="s">
        <v>199</v>
      </c>
      <c r="B564" s="18" t="s">
        <v>107</v>
      </c>
      <c r="C564" s="18" t="s">
        <v>18</v>
      </c>
      <c r="D564" s="18" t="s">
        <v>59</v>
      </c>
      <c r="E564" s="18" t="s">
        <v>202</v>
      </c>
      <c r="F564" s="19">
        <v>0</v>
      </c>
      <c r="G564" s="19">
        <v>0</v>
      </c>
      <c r="H564" s="19">
        <v>989.88</v>
      </c>
      <c r="I564" s="19">
        <v>0</v>
      </c>
      <c r="J564" s="19">
        <v>0</v>
      </c>
      <c r="K564" s="19">
        <v>989.88</v>
      </c>
      <c r="L564" t="str">
        <f>VLOOKUP(E564,PFI!A:B,2,0)</f>
        <v>recherche</v>
      </c>
    </row>
    <row r="565" spans="1:12">
      <c r="A565" s="18" t="s">
        <v>199</v>
      </c>
      <c r="B565" s="18" t="s">
        <v>107</v>
      </c>
      <c r="C565" s="18" t="s">
        <v>18</v>
      </c>
      <c r="D565" s="18" t="s">
        <v>59</v>
      </c>
      <c r="E565" s="18" t="s">
        <v>759</v>
      </c>
      <c r="F565" s="19">
        <v>0</v>
      </c>
      <c r="G565" s="19">
        <v>0</v>
      </c>
      <c r="H565" s="19">
        <v>7934.74</v>
      </c>
      <c r="I565" s="19">
        <v>0</v>
      </c>
      <c r="J565" s="19">
        <v>0</v>
      </c>
      <c r="K565" s="19">
        <v>4992.68</v>
      </c>
      <c r="L565" t="str">
        <f>VLOOKUP(E565,PFI!A:B,2,0)</f>
        <v>recherche</v>
      </c>
    </row>
    <row r="566" spans="1:12">
      <c r="A566" s="18" t="s">
        <v>199</v>
      </c>
      <c r="B566" s="18" t="s">
        <v>107</v>
      </c>
      <c r="C566" s="18" t="s">
        <v>18</v>
      </c>
      <c r="D566" s="18" t="s">
        <v>15</v>
      </c>
      <c r="E566" s="18" t="s">
        <v>201</v>
      </c>
      <c r="F566" s="19">
        <v>4747.88</v>
      </c>
      <c r="G566" s="19">
        <v>4747.88</v>
      </c>
      <c r="H566" s="19">
        <v>0</v>
      </c>
      <c r="I566" s="19">
        <v>4747.88</v>
      </c>
      <c r="J566" s="19">
        <v>4747.88</v>
      </c>
      <c r="K566" s="19">
        <v>0</v>
      </c>
      <c r="L566" t="str">
        <f>VLOOKUP(E566,PFI!A:B,2,0)</f>
        <v>recherche</v>
      </c>
    </row>
    <row r="567" spans="1:12">
      <c r="A567" s="18" t="s">
        <v>2294</v>
      </c>
      <c r="B567" s="18" t="s">
        <v>107</v>
      </c>
      <c r="C567" s="18" t="s">
        <v>18</v>
      </c>
      <c r="D567" s="18" t="s">
        <v>15</v>
      </c>
      <c r="E567" s="18" t="s">
        <v>2055</v>
      </c>
      <c r="F567" s="19">
        <v>35487.5</v>
      </c>
      <c r="G567" s="19">
        <v>35487.5</v>
      </c>
      <c r="H567" s="19">
        <v>0</v>
      </c>
      <c r="I567" s="19">
        <v>35487.5</v>
      </c>
      <c r="J567" s="19">
        <v>35487.5</v>
      </c>
      <c r="K567" s="19">
        <v>0</v>
      </c>
      <c r="L567" t="str">
        <f>VLOOKUP(E567,PFI!A:B,2,0)</f>
        <v>recherche</v>
      </c>
    </row>
    <row r="568" spans="1:12">
      <c r="A568" s="18" t="s">
        <v>2294</v>
      </c>
      <c r="B568" s="18" t="s">
        <v>107</v>
      </c>
      <c r="C568" s="18" t="s">
        <v>18</v>
      </c>
      <c r="D568" s="18" t="s">
        <v>16</v>
      </c>
      <c r="E568" s="18" t="s">
        <v>2052</v>
      </c>
      <c r="F568" s="19">
        <v>5261.25</v>
      </c>
      <c r="G568" s="19">
        <v>5261.25</v>
      </c>
      <c r="H568" s="19">
        <v>0</v>
      </c>
      <c r="I568" s="19">
        <v>5261.25</v>
      </c>
      <c r="J568" s="19">
        <v>5261.25</v>
      </c>
      <c r="K568" s="19">
        <v>0</v>
      </c>
      <c r="L568" t="str">
        <f>VLOOKUP(E568,PFI!A:B,2,0)</f>
        <v>recherche</v>
      </c>
    </row>
    <row r="569" spans="1:12">
      <c r="A569" s="18" t="s">
        <v>2294</v>
      </c>
      <c r="B569" s="18" t="s">
        <v>107</v>
      </c>
      <c r="C569" s="18" t="s">
        <v>18</v>
      </c>
      <c r="D569" s="18" t="s">
        <v>16</v>
      </c>
      <c r="E569" s="18" t="s">
        <v>2055</v>
      </c>
      <c r="F569" s="19">
        <v>0</v>
      </c>
      <c r="G569" s="19">
        <v>0</v>
      </c>
      <c r="H569" s="19">
        <v>1224</v>
      </c>
      <c r="I569" s="19">
        <v>0</v>
      </c>
      <c r="J569" s="19">
        <v>0</v>
      </c>
      <c r="K569" s="19">
        <v>784</v>
      </c>
      <c r="L569" t="str">
        <f>VLOOKUP(E569,PFI!A:B,2,0)</f>
        <v>recherche</v>
      </c>
    </row>
    <row r="570" spans="1:12">
      <c r="A570" s="18" t="s">
        <v>2294</v>
      </c>
      <c r="B570" s="18" t="s">
        <v>107</v>
      </c>
      <c r="C570" s="18" t="s">
        <v>18</v>
      </c>
      <c r="D570" s="18" t="s">
        <v>16</v>
      </c>
      <c r="E570" s="18" t="s">
        <v>2295</v>
      </c>
      <c r="F570" s="19">
        <v>0</v>
      </c>
      <c r="G570" s="19">
        <v>0</v>
      </c>
      <c r="H570" s="19">
        <v>17016.89</v>
      </c>
      <c r="I570" s="19">
        <v>0</v>
      </c>
      <c r="J570" s="19">
        <v>0</v>
      </c>
      <c r="K570" s="19">
        <v>15713.34</v>
      </c>
      <c r="L570" t="e">
        <f>VLOOKUP(E570,PFI!A:B,2,0)</f>
        <v>#N/A</v>
      </c>
    </row>
    <row r="571" spans="1:12">
      <c r="A571" s="18" t="s">
        <v>1729</v>
      </c>
      <c r="B571" s="18" t="s">
        <v>107</v>
      </c>
      <c r="C571" s="18" t="s">
        <v>18</v>
      </c>
      <c r="D571" s="18" t="s">
        <v>22</v>
      </c>
      <c r="E571" s="18" t="s">
        <v>18</v>
      </c>
      <c r="F571" s="19">
        <v>50000</v>
      </c>
      <c r="G571" s="19">
        <v>50000</v>
      </c>
      <c r="H571" s="19">
        <v>18144.64</v>
      </c>
      <c r="I571" s="19">
        <v>0</v>
      </c>
      <c r="J571" s="19">
        <v>0</v>
      </c>
      <c r="K571" s="19">
        <v>24653.93</v>
      </c>
      <c r="L571" t="e">
        <f>VLOOKUP(E571,PFI!A:B,2,0)</f>
        <v>#N/A</v>
      </c>
    </row>
    <row r="572" spans="1:12">
      <c r="A572" s="18" t="s">
        <v>1729</v>
      </c>
      <c r="B572" s="18" t="s">
        <v>107</v>
      </c>
      <c r="C572" s="18" t="s">
        <v>18</v>
      </c>
      <c r="D572" s="18" t="s">
        <v>13</v>
      </c>
      <c r="E572" s="18" t="s">
        <v>18</v>
      </c>
      <c r="F572" s="19">
        <v>0</v>
      </c>
      <c r="G572" s="19">
        <v>0</v>
      </c>
      <c r="H572" s="19">
        <v>6998.22</v>
      </c>
      <c r="I572" s="19">
        <v>0</v>
      </c>
      <c r="J572" s="19">
        <v>0</v>
      </c>
      <c r="K572" s="19">
        <v>7737.55</v>
      </c>
      <c r="L572" t="e">
        <f>VLOOKUP(E572,PFI!A:B,2,0)</f>
        <v>#N/A</v>
      </c>
    </row>
    <row r="573" spans="1:12">
      <c r="A573" s="18" t="s">
        <v>2296</v>
      </c>
      <c r="B573" s="18" t="s">
        <v>107</v>
      </c>
      <c r="C573" s="18" t="s">
        <v>18</v>
      </c>
      <c r="D573" s="18" t="s">
        <v>22</v>
      </c>
      <c r="E573" s="18" t="s">
        <v>1997</v>
      </c>
      <c r="F573" s="19">
        <v>0</v>
      </c>
      <c r="G573" s="19">
        <v>0</v>
      </c>
      <c r="H573" s="19">
        <v>58.7</v>
      </c>
      <c r="I573" s="19">
        <v>0</v>
      </c>
      <c r="J573" s="19">
        <v>0</v>
      </c>
      <c r="K573" s="19">
        <v>760.75</v>
      </c>
      <c r="L573" t="str">
        <f>VLOOKUP(E573,PFI!A:B,2,0)</f>
        <v>recherche</v>
      </c>
    </row>
    <row r="574" spans="1:12">
      <c r="A574" s="18" t="s">
        <v>2296</v>
      </c>
      <c r="B574" s="18" t="s">
        <v>107</v>
      </c>
      <c r="C574" s="18" t="s">
        <v>18</v>
      </c>
      <c r="D574" s="18" t="s">
        <v>22</v>
      </c>
      <c r="E574" s="18" t="s">
        <v>2297</v>
      </c>
      <c r="F574" s="19">
        <v>0</v>
      </c>
      <c r="G574" s="19">
        <v>0</v>
      </c>
      <c r="H574" s="19">
        <v>1936.52</v>
      </c>
      <c r="I574" s="19">
        <v>0</v>
      </c>
      <c r="J574" s="19">
        <v>0</v>
      </c>
      <c r="K574" s="19">
        <v>15.66</v>
      </c>
      <c r="L574" t="e">
        <f>VLOOKUP(E574,PFI!A:B,2,0)</f>
        <v>#N/A</v>
      </c>
    </row>
    <row r="575" spans="1:12">
      <c r="A575" s="18" t="s">
        <v>2296</v>
      </c>
      <c r="B575" s="18" t="s">
        <v>107</v>
      </c>
      <c r="C575" s="18" t="s">
        <v>18</v>
      </c>
      <c r="D575" s="18" t="s">
        <v>22</v>
      </c>
      <c r="E575" s="18" t="s">
        <v>18</v>
      </c>
      <c r="F575" s="19">
        <v>0</v>
      </c>
      <c r="G575" s="19">
        <v>0</v>
      </c>
      <c r="H575" s="19">
        <v>49840.56</v>
      </c>
      <c r="I575" s="19">
        <v>0</v>
      </c>
      <c r="J575" s="19">
        <v>0</v>
      </c>
      <c r="K575" s="19">
        <v>52783.54</v>
      </c>
      <c r="L575" t="e">
        <f>VLOOKUP(E575,PFI!A:B,2,0)</f>
        <v>#N/A</v>
      </c>
    </row>
    <row r="576" spans="1:12">
      <c r="A576" s="18" t="s">
        <v>2296</v>
      </c>
      <c r="B576" s="18" t="s">
        <v>107</v>
      </c>
      <c r="C576" s="18" t="s">
        <v>18</v>
      </c>
      <c r="D576" s="18" t="s">
        <v>13</v>
      </c>
      <c r="E576" s="18" t="s">
        <v>1997</v>
      </c>
      <c r="F576" s="19">
        <v>1425.9</v>
      </c>
      <c r="G576" s="19">
        <v>1425.9</v>
      </c>
      <c r="H576" s="19">
        <v>0</v>
      </c>
      <c r="I576" s="19">
        <v>1425.9</v>
      </c>
      <c r="J576" s="19">
        <v>1425.9</v>
      </c>
      <c r="K576" s="19">
        <v>0</v>
      </c>
      <c r="L576" t="str">
        <f>VLOOKUP(E576,PFI!A:B,2,0)</f>
        <v>recherche</v>
      </c>
    </row>
    <row r="577" spans="1:12">
      <c r="A577" s="18" t="s">
        <v>2298</v>
      </c>
      <c r="B577" s="18" t="s">
        <v>107</v>
      </c>
      <c r="C577" s="18" t="s">
        <v>18</v>
      </c>
      <c r="D577" s="18" t="s">
        <v>34</v>
      </c>
      <c r="E577" s="18" t="s">
        <v>18</v>
      </c>
      <c r="F577" s="19">
        <v>0</v>
      </c>
      <c r="G577" s="19">
        <v>0</v>
      </c>
      <c r="H577" s="19">
        <v>74421.91</v>
      </c>
      <c r="I577" s="19">
        <v>0</v>
      </c>
      <c r="J577" s="19">
        <v>0</v>
      </c>
      <c r="K577" s="19">
        <v>73867.33</v>
      </c>
      <c r="L577" t="e">
        <f>VLOOKUP(E577,PFI!A:B,2,0)</f>
        <v>#N/A</v>
      </c>
    </row>
    <row r="578" spans="1:12">
      <c r="A578" s="18" t="s">
        <v>203</v>
      </c>
      <c r="B578" s="18" t="s">
        <v>107</v>
      </c>
      <c r="C578" s="18" t="s">
        <v>18</v>
      </c>
      <c r="D578" s="18" t="s">
        <v>46</v>
      </c>
      <c r="E578" s="18" t="s">
        <v>18</v>
      </c>
      <c r="F578" s="19">
        <v>0</v>
      </c>
      <c r="G578" s="19">
        <v>0</v>
      </c>
      <c r="H578" s="19">
        <v>308.45</v>
      </c>
      <c r="I578" s="19">
        <v>0</v>
      </c>
      <c r="J578" s="19">
        <v>0</v>
      </c>
      <c r="K578" s="19">
        <v>308.45</v>
      </c>
      <c r="L578" t="e">
        <f>VLOOKUP(E578,PFI!A:B,2,0)</f>
        <v>#N/A</v>
      </c>
    </row>
    <row r="579" spans="1:12">
      <c r="A579" s="18" t="s">
        <v>203</v>
      </c>
      <c r="B579" s="18" t="s">
        <v>107</v>
      </c>
      <c r="C579" s="18" t="s">
        <v>18</v>
      </c>
      <c r="D579" s="18" t="s">
        <v>31</v>
      </c>
      <c r="E579" s="18" t="s">
        <v>1990</v>
      </c>
      <c r="F579" s="19">
        <v>0</v>
      </c>
      <c r="G579" s="19">
        <v>0</v>
      </c>
      <c r="H579" s="19">
        <v>2635.39</v>
      </c>
      <c r="I579" s="19">
        <v>0</v>
      </c>
      <c r="J579" s="19">
        <v>0</v>
      </c>
      <c r="K579" s="19">
        <v>3193.89</v>
      </c>
      <c r="L579" t="str">
        <f>VLOOKUP(E579,PFI!A:B,2,0)</f>
        <v>recherche</v>
      </c>
    </row>
    <row r="580" spans="1:12">
      <c r="A580" s="18" t="s">
        <v>203</v>
      </c>
      <c r="B580" s="18" t="s">
        <v>107</v>
      </c>
      <c r="C580" s="18" t="s">
        <v>18</v>
      </c>
      <c r="D580" s="18" t="s">
        <v>31</v>
      </c>
      <c r="E580" s="18" t="s">
        <v>204</v>
      </c>
      <c r="F580" s="19">
        <v>10000</v>
      </c>
      <c r="G580" s="19">
        <v>10000</v>
      </c>
      <c r="H580" s="19">
        <v>8906.36</v>
      </c>
      <c r="I580" s="19">
        <v>10000</v>
      </c>
      <c r="J580" s="19">
        <v>10000</v>
      </c>
      <c r="K580" s="19">
        <v>1691.62</v>
      </c>
      <c r="L580" t="str">
        <f>VLOOKUP(E580,PFI!A:B,2,0)</f>
        <v>recherche</v>
      </c>
    </row>
    <row r="581" spans="1:12">
      <c r="A581" s="18" t="s">
        <v>203</v>
      </c>
      <c r="B581" s="18" t="s">
        <v>107</v>
      </c>
      <c r="C581" s="18" t="s">
        <v>18</v>
      </c>
      <c r="D581" s="18" t="s">
        <v>31</v>
      </c>
      <c r="E581" s="18" t="s">
        <v>18</v>
      </c>
      <c r="F581" s="19">
        <v>0</v>
      </c>
      <c r="G581" s="19">
        <v>0</v>
      </c>
      <c r="H581" s="19">
        <v>12578.85</v>
      </c>
      <c r="I581" s="19">
        <v>0</v>
      </c>
      <c r="J581" s="19">
        <v>0</v>
      </c>
      <c r="K581" s="19">
        <v>6116.85</v>
      </c>
      <c r="L581" t="e">
        <f>VLOOKUP(E581,PFI!A:B,2,0)</f>
        <v>#N/A</v>
      </c>
    </row>
    <row r="582" spans="1:12">
      <c r="A582" s="18" t="s">
        <v>203</v>
      </c>
      <c r="B582" s="18" t="s">
        <v>107</v>
      </c>
      <c r="C582" s="18" t="s">
        <v>18</v>
      </c>
      <c r="D582" s="18" t="s">
        <v>22</v>
      </c>
      <c r="E582" s="18" t="s">
        <v>1990</v>
      </c>
      <c r="F582" s="19">
        <v>0</v>
      </c>
      <c r="G582" s="19">
        <v>0</v>
      </c>
      <c r="H582" s="19">
        <v>880</v>
      </c>
      <c r="I582" s="19">
        <v>0</v>
      </c>
      <c r="J582" s="19">
        <v>0</v>
      </c>
      <c r="K582" s="19">
        <v>880</v>
      </c>
      <c r="L582" t="str">
        <f>VLOOKUP(E582,PFI!A:B,2,0)</f>
        <v>recherche</v>
      </c>
    </row>
    <row r="583" spans="1:12">
      <c r="A583" s="18" t="s">
        <v>203</v>
      </c>
      <c r="B583" s="18" t="s">
        <v>107</v>
      </c>
      <c r="C583" s="18" t="s">
        <v>18</v>
      </c>
      <c r="D583" s="18" t="s">
        <v>22</v>
      </c>
      <c r="E583" s="18" t="s">
        <v>204</v>
      </c>
      <c r="F583" s="19">
        <v>0</v>
      </c>
      <c r="G583" s="19">
        <v>0</v>
      </c>
      <c r="H583" s="19">
        <v>1054.3800000000001</v>
      </c>
      <c r="I583" s="19">
        <v>0</v>
      </c>
      <c r="J583" s="19">
        <v>0</v>
      </c>
      <c r="K583" s="19">
        <v>1054.3800000000001</v>
      </c>
      <c r="L583" t="str">
        <f>VLOOKUP(E583,PFI!A:B,2,0)</f>
        <v>recherche</v>
      </c>
    </row>
    <row r="584" spans="1:12">
      <c r="A584" s="18" t="s">
        <v>203</v>
      </c>
      <c r="B584" s="18" t="s">
        <v>107</v>
      </c>
      <c r="C584" s="18" t="s">
        <v>18</v>
      </c>
      <c r="D584" s="18" t="s">
        <v>22</v>
      </c>
      <c r="E584" s="18" t="s">
        <v>18</v>
      </c>
      <c r="F584" s="19">
        <v>0</v>
      </c>
      <c r="G584" s="19">
        <v>0</v>
      </c>
      <c r="H584" s="19">
        <v>3646.17</v>
      </c>
      <c r="I584" s="19">
        <v>0</v>
      </c>
      <c r="J584" s="19">
        <v>0</v>
      </c>
      <c r="K584" s="19">
        <v>9048.2000000000007</v>
      </c>
      <c r="L584" t="e">
        <f>VLOOKUP(E584,PFI!A:B,2,0)</f>
        <v>#N/A</v>
      </c>
    </row>
    <row r="585" spans="1:12">
      <c r="A585" s="18" t="s">
        <v>36</v>
      </c>
      <c r="B585" s="18" t="s">
        <v>107</v>
      </c>
      <c r="C585" s="18" t="s">
        <v>18</v>
      </c>
      <c r="D585" s="18" t="s">
        <v>31</v>
      </c>
      <c r="E585" s="18" t="s">
        <v>2299</v>
      </c>
      <c r="F585" s="19">
        <v>0</v>
      </c>
      <c r="G585" s="19">
        <v>0</v>
      </c>
      <c r="H585" s="19">
        <v>-59.58</v>
      </c>
      <c r="I585" s="19">
        <v>0</v>
      </c>
      <c r="J585" s="19">
        <v>0</v>
      </c>
      <c r="K585" s="19">
        <v>469.21</v>
      </c>
      <c r="L585" t="e">
        <f>VLOOKUP(E585,PFI!A:B,2,0)</f>
        <v>#N/A</v>
      </c>
    </row>
    <row r="586" spans="1:12">
      <c r="A586" s="18" t="s">
        <v>36</v>
      </c>
      <c r="B586" s="18" t="s">
        <v>107</v>
      </c>
      <c r="C586" s="18" t="s">
        <v>18</v>
      </c>
      <c r="D586" s="18" t="s">
        <v>31</v>
      </c>
      <c r="E586" s="18" t="s">
        <v>332</v>
      </c>
      <c r="F586" s="19">
        <v>0</v>
      </c>
      <c r="G586" s="19">
        <v>0</v>
      </c>
      <c r="H586" s="19">
        <v>322.83</v>
      </c>
      <c r="I586" s="19">
        <v>0</v>
      </c>
      <c r="J586" s="19">
        <v>0</v>
      </c>
      <c r="K586" s="19">
        <v>322.83</v>
      </c>
      <c r="L586" t="str">
        <f>VLOOKUP(E586,PFI!A:B,2,0)</f>
        <v>recherche</v>
      </c>
    </row>
    <row r="587" spans="1:12">
      <c r="A587" s="18" t="s">
        <v>36</v>
      </c>
      <c r="B587" s="18" t="s">
        <v>107</v>
      </c>
      <c r="C587" s="18" t="s">
        <v>18</v>
      </c>
      <c r="D587" s="18" t="s">
        <v>31</v>
      </c>
      <c r="E587" s="18" t="s">
        <v>18</v>
      </c>
      <c r="F587" s="19">
        <v>0</v>
      </c>
      <c r="G587" s="19">
        <v>0</v>
      </c>
      <c r="H587" s="19">
        <v>129502.7</v>
      </c>
      <c r="I587" s="19">
        <v>0</v>
      </c>
      <c r="J587" s="19">
        <v>0</v>
      </c>
      <c r="K587" s="19">
        <v>117160.02</v>
      </c>
      <c r="L587" t="e">
        <f>VLOOKUP(E587,PFI!A:B,2,0)</f>
        <v>#N/A</v>
      </c>
    </row>
    <row r="588" spans="1:12">
      <c r="A588" s="18" t="s">
        <v>36</v>
      </c>
      <c r="B588" s="18" t="s">
        <v>107</v>
      </c>
      <c r="C588" s="18" t="s">
        <v>18</v>
      </c>
      <c r="D588" s="18" t="s">
        <v>94</v>
      </c>
      <c r="E588" s="18" t="s">
        <v>331</v>
      </c>
      <c r="F588" s="19">
        <v>1000</v>
      </c>
      <c r="G588" s="19">
        <v>1000</v>
      </c>
      <c r="H588" s="19">
        <v>0</v>
      </c>
      <c r="I588" s="19">
        <v>1000</v>
      </c>
      <c r="J588" s="19">
        <v>1000</v>
      </c>
      <c r="K588" s="19">
        <v>0</v>
      </c>
      <c r="L588" t="str">
        <f>VLOOKUP(E588,PFI!A:B,2,0)</f>
        <v>recherche</v>
      </c>
    </row>
    <row r="589" spans="1:12">
      <c r="A589" s="18" t="s">
        <v>36</v>
      </c>
      <c r="B589" s="18" t="s">
        <v>107</v>
      </c>
      <c r="C589" s="18" t="s">
        <v>18</v>
      </c>
      <c r="D589" s="18" t="s">
        <v>94</v>
      </c>
      <c r="E589" s="18" t="s">
        <v>332</v>
      </c>
      <c r="F589" s="19">
        <v>1000</v>
      </c>
      <c r="G589" s="19">
        <v>1000</v>
      </c>
      <c r="H589" s="19">
        <v>0</v>
      </c>
      <c r="I589" s="19">
        <v>1000</v>
      </c>
      <c r="J589" s="19">
        <v>1000</v>
      </c>
      <c r="K589" s="19">
        <v>0</v>
      </c>
      <c r="L589" t="str">
        <f>VLOOKUP(E589,PFI!A:B,2,0)</f>
        <v>recherche</v>
      </c>
    </row>
    <row r="590" spans="1:12">
      <c r="A590" s="18" t="s">
        <v>205</v>
      </c>
      <c r="B590" s="18" t="s">
        <v>107</v>
      </c>
      <c r="C590" s="18" t="s">
        <v>18</v>
      </c>
      <c r="D590" s="18" t="s">
        <v>31</v>
      </c>
      <c r="E590" s="18" t="s">
        <v>207</v>
      </c>
      <c r="F590" s="19">
        <v>12793</v>
      </c>
      <c r="G590" s="19">
        <v>12793</v>
      </c>
      <c r="H590" s="19">
        <v>6142.96</v>
      </c>
      <c r="I590" s="19">
        <v>12793</v>
      </c>
      <c r="J590" s="19">
        <v>12793</v>
      </c>
      <c r="K590" s="19">
        <v>2958.35</v>
      </c>
      <c r="L590" t="str">
        <f>VLOOKUP(E590,PFI!A:B,2,0)</f>
        <v>recherche</v>
      </c>
    </row>
    <row r="591" spans="1:12">
      <c r="A591" s="18" t="s">
        <v>205</v>
      </c>
      <c r="B591" s="18" t="s">
        <v>107</v>
      </c>
      <c r="C591" s="18" t="s">
        <v>18</v>
      </c>
      <c r="D591" s="18" t="s">
        <v>31</v>
      </c>
      <c r="E591" s="18" t="s">
        <v>356</v>
      </c>
      <c r="F591" s="19">
        <v>0</v>
      </c>
      <c r="G591" s="19">
        <v>0</v>
      </c>
      <c r="H591" s="19">
        <v>13779</v>
      </c>
      <c r="I591" s="19">
        <v>0</v>
      </c>
      <c r="J591" s="19">
        <v>0</v>
      </c>
      <c r="K591" s="19">
        <v>3444.75</v>
      </c>
      <c r="L591" t="str">
        <f>VLOOKUP(E591,PFI!A:B,2,0)</f>
        <v>recherche</v>
      </c>
    </row>
    <row r="592" spans="1:12">
      <c r="A592" s="18" t="s">
        <v>205</v>
      </c>
      <c r="B592" s="18" t="s">
        <v>107</v>
      </c>
      <c r="C592" s="18" t="s">
        <v>18</v>
      </c>
      <c r="D592" s="18" t="s">
        <v>31</v>
      </c>
      <c r="E592" s="18" t="s">
        <v>762</v>
      </c>
      <c r="F592" s="19">
        <v>0</v>
      </c>
      <c r="G592" s="19">
        <v>0</v>
      </c>
      <c r="H592" s="19">
        <v>4928.68</v>
      </c>
      <c r="I592" s="19">
        <v>0</v>
      </c>
      <c r="J592" s="19">
        <v>0</v>
      </c>
      <c r="K592" s="19">
        <v>1469.06</v>
      </c>
      <c r="L592" t="str">
        <f>VLOOKUP(E592,PFI!A:B,2,0)</f>
        <v>recherche</v>
      </c>
    </row>
    <row r="593" spans="1:12">
      <c r="A593" s="18" t="s">
        <v>205</v>
      </c>
      <c r="B593" s="18" t="s">
        <v>107</v>
      </c>
      <c r="C593" s="18" t="s">
        <v>18</v>
      </c>
      <c r="D593" s="18" t="s">
        <v>31</v>
      </c>
      <c r="E593" s="18" t="s">
        <v>2042</v>
      </c>
      <c r="F593" s="19">
        <v>0</v>
      </c>
      <c r="G593" s="19">
        <v>0</v>
      </c>
      <c r="H593" s="19">
        <v>22586.63</v>
      </c>
      <c r="I593" s="19">
        <v>0</v>
      </c>
      <c r="J593" s="19">
        <v>0</v>
      </c>
      <c r="K593" s="19">
        <v>18223.59</v>
      </c>
      <c r="L593" t="str">
        <f>VLOOKUP(E593,PFI!A:B,2,0)</f>
        <v>recherche</v>
      </c>
    </row>
    <row r="594" spans="1:12">
      <c r="A594" s="18" t="s">
        <v>205</v>
      </c>
      <c r="B594" s="18" t="s">
        <v>107</v>
      </c>
      <c r="C594" s="18" t="s">
        <v>18</v>
      </c>
      <c r="D594" s="18" t="s">
        <v>31</v>
      </c>
      <c r="E594" s="18" t="s">
        <v>902</v>
      </c>
      <c r="F594" s="19">
        <v>0</v>
      </c>
      <c r="G594" s="19">
        <v>0</v>
      </c>
      <c r="H594" s="19">
        <v>322.45999999999998</v>
      </c>
      <c r="I594" s="19">
        <v>0</v>
      </c>
      <c r="J594" s="19">
        <v>0</v>
      </c>
      <c r="K594" s="19">
        <v>272.99</v>
      </c>
      <c r="L594" t="str">
        <f>VLOOKUP(E594,PFI!A:B,2,0)</f>
        <v>recherche</v>
      </c>
    </row>
    <row r="595" spans="1:12">
      <c r="A595" s="18" t="s">
        <v>205</v>
      </c>
      <c r="B595" s="18" t="s">
        <v>107</v>
      </c>
      <c r="C595" s="18" t="s">
        <v>18</v>
      </c>
      <c r="D595" s="18" t="s">
        <v>31</v>
      </c>
      <c r="E595" s="18" t="s">
        <v>18</v>
      </c>
      <c r="F595" s="19">
        <v>0</v>
      </c>
      <c r="G595" s="19">
        <v>0</v>
      </c>
      <c r="H595" s="19">
        <v>18111.419999999998</v>
      </c>
      <c r="I595" s="19">
        <v>0</v>
      </c>
      <c r="J595" s="19">
        <v>0</v>
      </c>
      <c r="K595" s="19">
        <v>14791.86</v>
      </c>
      <c r="L595" t="e">
        <f>VLOOKUP(E595,PFI!A:B,2,0)</f>
        <v>#N/A</v>
      </c>
    </row>
    <row r="596" spans="1:12">
      <c r="A596" s="18" t="s">
        <v>205</v>
      </c>
      <c r="B596" s="18" t="s">
        <v>107</v>
      </c>
      <c r="C596" s="18" t="s">
        <v>18</v>
      </c>
      <c r="D596" s="18" t="s">
        <v>16</v>
      </c>
      <c r="E596" s="18" t="s">
        <v>2042</v>
      </c>
      <c r="F596" s="19">
        <v>51171.76</v>
      </c>
      <c r="G596" s="19">
        <v>51171.76</v>
      </c>
      <c r="H596" s="19">
        <v>171.72</v>
      </c>
      <c r="I596" s="19">
        <v>51171.76</v>
      </c>
      <c r="J596" s="19">
        <v>51171.76</v>
      </c>
      <c r="K596" s="19">
        <v>2955.34</v>
      </c>
      <c r="L596" t="str">
        <f>VLOOKUP(E596,PFI!A:B,2,0)</f>
        <v>recherche</v>
      </c>
    </row>
    <row r="597" spans="1:12">
      <c r="A597" s="18" t="s">
        <v>38</v>
      </c>
      <c r="B597" s="18" t="s">
        <v>107</v>
      </c>
      <c r="C597" s="18" t="s">
        <v>18</v>
      </c>
      <c r="D597" s="18" t="s">
        <v>31</v>
      </c>
      <c r="E597" s="18" t="s">
        <v>208</v>
      </c>
      <c r="F597" s="19">
        <v>0</v>
      </c>
      <c r="G597" s="19">
        <v>0</v>
      </c>
      <c r="H597" s="19">
        <v>58268.39</v>
      </c>
      <c r="I597" s="19">
        <v>0</v>
      </c>
      <c r="J597" s="19">
        <v>0</v>
      </c>
      <c r="K597" s="19">
        <v>46312.17</v>
      </c>
      <c r="L597" t="str">
        <f>VLOOKUP(E597,PFI!A:B,2,0)</f>
        <v>recherche</v>
      </c>
    </row>
    <row r="598" spans="1:12">
      <c r="A598" s="18" t="s">
        <v>38</v>
      </c>
      <c r="B598" s="18" t="s">
        <v>107</v>
      </c>
      <c r="C598" s="18" t="s">
        <v>18</v>
      </c>
      <c r="D598" s="18" t="s">
        <v>31</v>
      </c>
      <c r="E598" s="18" t="s">
        <v>2058</v>
      </c>
      <c r="F598" s="19">
        <v>2000</v>
      </c>
      <c r="G598" s="19">
        <v>2000</v>
      </c>
      <c r="H598" s="19">
        <v>1966.28</v>
      </c>
      <c r="I598" s="19">
        <v>2000</v>
      </c>
      <c r="J598" s="19">
        <v>2000</v>
      </c>
      <c r="K598" s="19">
        <v>0</v>
      </c>
      <c r="L598" t="str">
        <f>VLOOKUP(E598,PFI!A:B,2,0)</f>
        <v>recherche</v>
      </c>
    </row>
    <row r="599" spans="1:12">
      <c r="A599" s="18" t="s">
        <v>38</v>
      </c>
      <c r="B599" s="18" t="s">
        <v>107</v>
      </c>
      <c r="C599" s="18" t="s">
        <v>18</v>
      </c>
      <c r="D599" s="18" t="s">
        <v>31</v>
      </c>
      <c r="E599" s="18" t="s">
        <v>2059</v>
      </c>
      <c r="F599" s="19">
        <v>2000</v>
      </c>
      <c r="G599" s="19">
        <v>2000</v>
      </c>
      <c r="H599" s="19">
        <v>1708.88</v>
      </c>
      <c r="I599" s="19">
        <v>2000</v>
      </c>
      <c r="J599" s="19">
        <v>2000</v>
      </c>
      <c r="K599" s="19">
        <v>1708.88</v>
      </c>
      <c r="L599" t="str">
        <f>VLOOKUP(E599,PFI!A:B,2,0)</f>
        <v>recherche</v>
      </c>
    </row>
    <row r="600" spans="1:12">
      <c r="A600" s="18" t="s">
        <v>38</v>
      </c>
      <c r="B600" s="18" t="s">
        <v>107</v>
      </c>
      <c r="C600" s="18" t="s">
        <v>18</v>
      </c>
      <c r="D600" s="18" t="s">
        <v>31</v>
      </c>
      <c r="E600" s="18" t="s">
        <v>18</v>
      </c>
      <c r="F600" s="19">
        <v>0</v>
      </c>
      <c r="G600" s="19">
        <v>0</v>
      </c>
      <c r="H600" s="19">
        <v>28872</v>
      </c>
      <c r="I600" s="19">
        <v>0</v>
      </c>
      <c r="J600" s="19">
        <v>0</v>
      </c>
      <c r="K600" s="19">
        <v>18569.45</v>
      </c>
      <c r="L600" t="e">
        <f>VLOOKUP(E600,PFI!A:B,2,0)</f>
        <v>#N/A</v>
      </c>
    </row>
    <row r="601" spans="1:12">
      <c r="A601" s="18" t="s">
        <v>38</v>
      </c>
      <c r="B601" s="18" t="s">
        <v>107</v>
      </c>
      <c r="C601" s="18" t="s">
        <v>18</v>
      </c>
      <c r="D601" s="18" t="s">
        <v>27</v>
      </c>
      <c r="E601" s="18" t="s">
        <v>208</v>
      </c>
      <c r="F601" s="19">
        <v>0</v>
      </c>
      <c r="G601" s="19">
        <v>0</v>
      </c>
      <c r="H601" s="19">
        <v>207.94</v>
      </c>
      <c r="I601" s="19">
        <v>0</v>
      </c>
      <c r="J601" s="19">
        <v>0</v>
      </c>
      <c r="K601" s="19">
        <v>207.94</v>
      </c>
      <c r="L601" t="str">
        <f>VLOOKUP(E601,PFI!A:B,2,0)</f>
        <v>recherche</v>
      </c>
    </row>
    <row r="602" spans="1:12">
      <c r="A602" s="18" t="s">
        <v>38</v>
      </c>
      <c r="B602" s="18" t="s">
        <v>107</v>
      </c>
      <c r="C602" s="18" t="s">
        <v>18</v>
      </c>
      <c r="D602" s="18" t="s">
        <v>13</v>
      </c>
      <c r="E602" s="18" t="s">
        <v>208</v>
      </c>
      <c r="F602" s="19">
        <v>48000</v>
      </c>
      <c r="G602" s="19">
        <v>48000</v>
      </c>
      <c r="H602" s="19">
        <v>0</v>
      </c>
      <c r="I602" s="19">
        <v>48000</v>
      </c>
      <c r="J602" s="19">
        <v>48000</v>
      </c>
      <c r="K602" s="19">
        <v>0</v>
      </c>
      <c r="L602" t="str">
        <f>VLOOKUP(E602,PFI!A:B,2,0)</f>
        <v>recherche</v>
      </c>
    </row>
    <row r="603" spans="1:12">
      <c r="A603" s="18" t="s">
        <v>1726</v>
      </c>
      <c r="B603" s="18" t="s">
        <v>107</v>
      </c>
      <c r="C603" s="18" t="s">
        <v>18</v>
      </c>
      <c r="D603" s="18" t="s">
        <v>31</v>
      </c>
      <c r="E603" s="18" t="s">
        <v>18</v>
      </c>
      <c r="F603" s="19">
        <v>0</v>
      </c>
      <c r="G603" s="19">
        <v>0</v>
      </c>
      <c r="H603" s="19">
        <v>141343.01</v>
      </c>
      <c r="I603" s="19">
        <v>0</v>
      </c>
      <c r="J603" s="19">
        <v>0</v>
      </c>
      <c r="K603" s="19">
        <v>136408.29</v>
      </c>
      <c r="L603" t="e">
        <f>VLOOKUP(E603,PFI!A:B,2,0)</f>
        <v>#N/A</v>
      </c>
    </row>
    <row r="604" spans="1:12">
      <c r="A604" s="18" t="s">
        <v>40</v>
      </c>
      <c r="B604" s="18" t="s">
        <v>107</v>
      </c>
      <c r="C604" s="18" t="s">
        <v>18</v>
      </c>
      <c r="D604" s="18" t="s">
        <v>31</v>
      </c>
      <c r="E604" s="18" t="s">
        <v>350</v>
      </c>
      <c r="F604" s="19">
        <v>0</v>
      </c>
      <c r="G604" s="19">
        <v>0</v>
      </c>
      <c r="H604" s="19">
        <v>12840.01</v>
      </c>
      <c r="I604" s="19">
        <v>0</v>
      </c>
      <c r="J604" s="19">
        <v>0</v>
      </c>
      <c r="K604" s="19">
        <v>11947.45</v>
      </c>
      <c r="L604" t="str">
        <f>VLOOKUP(E604,PFI!A:B,2,0)</f>
        <v>recherche</v>
      </c>
    </row>
    <row r="605" spans="1:12">
      <c r="A605" s="18" t="s">
        <v>40</v>
      </c>
      <c r="B605" s="18" t="s">
        <v>107</v>
      </c>
      <c r="C605" s="18" t="s">
        <v>18</v>
      </c>
      <c r="D605" s="18" t="s">
        <v>31</v>
      </c>
      <c r="E605" s="18" t="s">
        <v>2034</v>
      </c>
      <c r="F605" s="19">
        <v>8500</v>
      </c>
      <c r="G605" s="19">
        <v>8500</v>
      </c>
      <c r="H605" s="19">
        <v>1120.0999999999999</v>
      </c>
      <c r="I605" s="19">
        <v>8500</v>
      </c>
      <c r="J605" s="19">
        <v>8500</v>
      </c>
      <c r="K605" s="19">
        <v>885.95</v>
      </c>
      <c r="L605" t="str">
        <f>VLOOKUP(E605,PFI!A:B,2,0)</f>
        <v>recherche</v>
      </c>
    </row>
    <row r="606" spans="1:12">
      <c r="A606" s="18" t="s">
        <v>40</v>
      </c>
      <c r="B606" s="18" t="s">
        <v>107</v>
      </c>
      <c r="C606" s="18" t="s">
        <v>18</v>
      </c>
      <c r="D606" s="18" t="s">
        <v>31</v>
      </c>
      <c r="E606" s="18" t="s">
        <v>209</v>
      </c>
      <c r="F606" s="19">
        <v>2478.9</v>
      </c>
      <c r="G606" s="19">
        <v>2478.9</v>
      </c>
      <c r="H606" s="19">
        <v>0</v>
      </c>
      <c r="I606" s="19">
        <v>2478.9</v>
      </c>
      <c r="J606" s="19">
        <v>2478.9</v>
      </c>
      <c r="K606" s="19">
        <v>0</v>
      </c>
      <c r="L606" t="str">
        <f>VLOOKUP(E606,PFI!A:B,2,0)</f>
        <v>recherche</v>
      </c>
    </row>
    <row r="607" spans="1:12">
      <c r="A607" s="18" t="s">
        <v>40</v>
      </c>
      <c r="B607" s="18" t="s">
        <v>107</v>
      </c>
      <c r="C607" s="18" t="s">
        <v>18</v>
      </c>
      <c r="D607" s="18" t="s">
        <v>31</v>
      </c>
      <c r="E607" s="18" t="s">
        <v>2064</v>
      </c>
      <c r="F607" s="19">
        <v>0</v>
      </c>
      <c r="G607" s="19">
        <v>0</v>
      </c>
      <c r="H607" s="19">
        <v>9980.99</v>
      </c>
      <c r="I607" s="19">
        <v>0</v>
      </c>
      <c r="J607" s="19">
        <v>0</v>
      </c>
      <c r="K607" s="19">
        <v>5182.05</v>
      </c>
      <c r="L607" t="str">
        <f>VLOOKUP(E607,PFI!A:B,2,0)</f>
        <v>recherche</v>
      </c>
    </row>
    <row r="608" spans="1:12">
      <c r="A608" s="18" t="s">
        <v>40</v>
      </c>
      <c r="B608" s="18" t="s">
        <v>107</v>
      </c>
      <c r="C608" s="18" t="s">
        <v>18</v>
      </c>
      <c r="D608" s="18" t="s">
        <v>31</v>
      </c>
      <c r="E608" s="18" t="s">
        <v>18</v>
      </c>
      <c r="F608" s="19">
        <v>0</v>
      </c>
      <c r="G608" s="19">
        <v>0</v>
      </c>
      <c r="H608" s="19">
        <v>21944.97</v>
      </c>
      <c r="I608" s="19">
        <v>0</v>
      </c>
      <c r="J608" s="19">
        <v>0</v>
      </c>
      <c r="K608" s="19">
        <v>20201.13</v>
      </c>
      <c r="L608" t="e">
        <f>VLOOKUP(E608,PFI!A:B,2,0)</f>
        <v>#N/A</v>
      </c>
    </row>
    <row r="609" spans="1:12">
      <c r="A609" s="18" t="s">
        <v>2300</v>
      </c>
      <c r="B609" s="18" t="s">
        <v>107</v>
      </c>
      <c r="C609" s="18" t="s">
        <v>18</v>
      </c>
      <c r="D609" s="18" t="s">
        <v>31</v>
      </c>
      <c r="E609" s="18" t="s">
        <v>18</v>
      </c>
      <c r="F609" s="19">
        <v>0</v>
      </c>
      <c r="G609" s="19">
        <v>0</v>
      </c>
      <c r="H609" s="19">
        <v>2001.19</v>
      </c>
      <c r="I609" s="19">
        <v>0</v>
      </c>
      <c r="J609" s="19">
        <v>0</v>
      </c>
      <c r="K609" s="19">
        <v>1816.69</v>
      </c>
      <c r="L609" t="e">
        <f>VLOOKUP(E609,PFI!A:B,2,0)</f>
        <v>#N/A</v>
      </c>
    </row>
    <row r="610" spans="1:12">
      <c r="A610" s="18" t="s">
        <v>2300</v>
      </c>
      <c r="B610" s="18" t="s">
        <v>107</v>
      </c>
      <c r="C610" s="18" t="s">
        <v>18</v>
      </c>
      <c r="D610" s="18" t="s">
        <v>13</v>
      </c>
      <c r="E610" s="18" t="s">
        <v>18</v>
      </c>
      <c r="F610" s="19">
        <v>0</v>
      </c>
      <c r="G610" s="19">
        <v>0</v>
      </c>
      <c r="H610" s="19">
        <v>334.15</v>
      </c>
      <c r="I610" s="19">
        <v>0</v>
      </c>
      <c r="J610" s="19">
        <v>0</v>
      </c>
      <c r="K610" s="19">
        <v>175.4</v>
      </c>
      <c r="L610" t="e">
        <f>VLOOKUP(E610,PFI!A:B,2,0)</f>
        <v>#N/A</v>
      </c>
    </row>
    <row r="611" spans="1:12">
      <c r="A611" s="18" t="s">
        <v>210</v>
      </c>
      <c r="B611" s="18" t="s">
        <v>107</v>
      </c>
      <c r="C611" s="18" t="s">
        <v>18</v>
      </c>
      <c r="D611" s="18" t="s">
        <v>31</v>
      </c>
      <c r="E611" s="18" t="s">
        <v>2301</v>
      </c>
      <c r="F611" s="19">
        <v>0</v>
      </c>
      <c r="G611" s="19">
        <v>0</v>
      </c>
      <c r="H611" s="19">
        <v>-333.5</v>
      </c>
      <c r="I611" s="19">
        <v>0</v>
      </c>
      <c r="J611" s="19">
        <v>0</v>
      </c>
      <c r="K611" s="19">
        <v>10249.459999999999</v>
      </c>
      <c r="L611" t="e">
        <f>VLOOKUP(E611,PFI!A:B,2,0)</f>
        <v>#N/A</v>
      </c>
    </row>
    <row r="612" spans="1:12">
      <c r="A612" s="18" t="s">
        <v>210</v>
      </c>
      <c r="B612" s="18" t="s">
        <v>107</v>
      </c>
      <c r="C612" s="18" t="s">
        <v>18</v>
      </c>
      <c r="D612" s="18" t="s">
        <v>31</v>
      </c>
      <c r="E612" s="18" t="s">
        <v>2010</v>
      </c>
      <c r="F612" s="19">
        <v>0</v>
      </c>
      <c r="G612" s="19">
        <v>0</v>
      </c>
      <c r="H612" s="19">
        <v>0</v>
      </c>
      <c r="I612" s="19">
        <v>0</v>
      </c>
      <c r="J612" s="19">
        <v>0</v>
      </c>
      <c r="K612" s="19">
        <v>46981.5</v>
      </c>
      <c r="L612" t="str">
        <f>VLOOKUP(E612,PFI!A:B,2,0)</f>
        <v>recherche</v>
      </c>
    </row>
    <row r="613" spans="1:12">
      <c r="A613" s="18" t="s">
        <v>210</v>
      </c>
      <c r="B613" s="18" t="s">
        <v>107</v>
      </c>
      <c r="C613" s="18" t="s">
        <v>18</v>
      </c>
      <c r="D613" s="18" t="s">
        <v>31</v>
      </c>
      <c r="E613" s="18" t="s">
        <v>2044</v>
      </c>
      <c r="F613" s="19">
        <v>0</v>
      </c>
      <c r="G613" s="19">
        <v>0</v>
      </c>
      <c r="H613" s="19">
        <v>46526.42</v>
      </c>
      <c r="I613" s="19">
        <v>0</v>
      </c>
      <c r="J613" s="19">
        <v>0</v>
      </c>
      <c r="K613" s="19">
        <v>25612.639999999999</v>
      </c>
      <c r="L613" t="str">
        <f>VLOOKUP(E613,PFI!A:B,2,0)</f>
        <v>recherche</v>
      </c>
    </row>
    <row r="614" spans="1:12">
      <c r="A614" s="18" t="s">
        <v>210</v>
      </c>
      <c r="B614" s="18" t="s">
        <v>107</v>
      </c>
      <c r="C614" s="18" t="s">
        <v>18</v>
      </c>
      <c r="D614" s="18" t="s">
        <v>31</v>
      </c>
      <c r="E614" s="18" t="s">
        <v>354</v>
      </c>
      <c r="F614" s="19">
        <v>0</v>
      </c>
      <c r="G614" s="19">
        <v>0</v>
      </c>
      <c r="H614" s="19">
        <v>41248.42</v>
      </c>
      <c r="I614" s="19">
        <v>0</v>
      </c>
      <c r="J614" s="19">
        <v>0</v>
      </c>
      <c r="K614" s="19">
        <v>16226.82</v>
      </c>
      <c r="L614" t="str">
        <f>VLOOKUP(E614,PFI!A:B,2,0)</f>
        <v>recherche</v>
      </c>
    </row>
    <row r="615" spans="1:12">
      <c r="A615" s="18" t="s">
        <v>210</v>
      </c>
      <c r="B615" s="18" t="s">
        <v>107</v>
      </c>
      <c r="C615" s="18" t="s">
        <v>18</v>
      </c>
      <c r="D615" s="18" t="s">
        <v>31</v>
      </c>
      <c r="E615" s="18" t="s">
        <v>348</v>
      </c>
      <c r="F615" s="19">
        <v>0</v>
      </c>
      <c r="G615" s="19">
        <v>0</v>
      </c>
      <c r="H615" s="19">
        <v>11276.9</v>
      </c>
      <c r="I615" s="19">
        <v>0</v>
      </c>
      <c r="J615" s="19">
        <v>0</v>
      </c>
      <c r="K615" s="19">
        <v>7546.87</v>
      </c>
      <c r="L615" t="str">
        <f>VLOOKUP(E615,PFI!A:B,2,0)</f>
        <v>recherche</v>
      </c>
    </row>
    <row r="616" spans="1:12">
      <c r="A616" s="18" t="s">
        <v>210</v>
      </c>
      <c r="B616" s="18" t="s">
        <v>107</v>
      </c>
      <c r="C616" s="18" t="s">
        <v>18</v>
      </c>
      <c r="D616" s="18" t="s">
        <v>31</v>
      </c>
      <c r="E616" s="18" t="s">
        <v>763</v>
      </c>
      <c r="F616" s="19">
        <v>0</v>
      </c>
      <c r="G616" s="19">
        <v>0</v>
      </c>
      <c r="H616" s="19">
        <v>24618.16</v>
      </c>
      <c r="I616" s="19">
        <v>0</v>
      </c>
      <c r="J616" s="19">
        <v>0</v>
      </c>
      <c r="K616" s="19">
        <v>24618.15</v>
      </c>
      <c r="L616" t="str">
        <f>VLOOKUP(E616,PFI!A:B,2,0)</f>
        <v>recherche</v>
      </c>
    </row>
    <row r="617" spans="1:12">
      <c r="A617" s="18" t="s">
        <v>210</v>
      </c>
      <c r="B617" s="18" t="s">
        <v>107</v>
      </c>
      <c r="C617" s="18" t="s">
        <v>18</v>
      </c>
      <c r="D617" s="18" t="s">
        <v>31</v>
      </c>
      <c r="E617" s="18" t="s">
        <v>2068</v>
      </c>
      <c r="F617" s="19">
        <v>0</v>
      </c>
      <c r="G617" s="19">
        <v>0</v>
      </c>
      <c r="H617" s="19">
        <v>2812.33</v>
      </c>
      <c r="I617" s="19">
        <v>0</v>
      </c>
      <c r="J617" s="19">
        <v>0</v>
      </c>
      <c r="K617" s="19">
        <v>423.43</v>
      </c>
      <c r="L617" t="str">
        <f>VLOOKUP(E617,PFI!A:B,2,0)</f>
        <v>recherche</v>
      </c>
    </row>
    <row r="618" spans="1:12">
      <c r="A618" s="18" t="s">
        <v>210</v>
      </c>
      <c r="B618" s="18" t="s">
        <v>107</v>
      </c>
      <c r="C618" s="18" t="s">
        <v>18</v>
      </c>
      <c r="D618" s="18" t="s">
        <v>31</v>
      </c>
      <c r="E618" s="18" t="s">
        <v>18</v>
      </c>
      <c r="F618" s="19">
        <v>0</v>
      </c>
      <c r="G618" s="19">
        <v>0</v>
      </c>
      <c r="H618" s="19">
        <v>2196.3000000000002</v>
      </c>
      <c r="I618" s="19">
        <v>0</v>
      </c>
      <c r="J618" s="19">
        <v>0</v>
      </c>
      <c r="K618" s="19">
        <v>1510.14</v>
      </c>
      <c r="L618" t="e">
        <f>VLOOKUP(E618,PFI!A:B,2,0)</f>
        <v>#N/A</v>
      </c>
    </row>
    <row r="619" spans="1:12">
      <c r="A619" s="18" t="s">
        <v>210</v>
      </c>
      <c r="B619" s="18" t="s">
        <v>107</v>
      </c>
      <c r="C619" s="18" t="s">
        <v>18</v>
      </c>
      <c r="D619" s="18" t="s">
        <v>16</v>
      </c>
      <c r="E619" s="18" t="s">
        <v>2301</v>
      </c>
      <c r="F619" s="19">
        <v>0</v>
      </c>
      <c r="G619" s="19">
        <v>0</v>
      </c>
      <c r="H619" s="19">
        <v>0</v>
      </c>
      <c r="I619" s="19">
        <v>0</v>
      </c>
      <c r="J619" s="19">
        <v>0</v>
      </c>
      <c r="K619" s="19">
        <v>17.5</v>
      </c>
      <c r="L619" t="e">
        <f>VLOOKUP(E619,PFI!A:B,2,0)</f>
        <v>#N/A</v>
      </c>
    </row>
    <row r="620" spans="1:12">
      <c r="A620" s="18" t="s">
        <v>210</v>
      </c>
      <c r="B620" s="18" t="s">
        <v>107</v>
      </c>
      <c r="C620" s="18" t="s">
        <v>18</v>
      </c>
      <c r="D620" s="18" t="s">
        <v>16</v>
      </c>
      <c r="E620" s="18" t="s">
        <v>2044</v>
      </c>
      <c r="F620" s="19">
        <v>0</v>
      </c>
      <c r="G620" s="19">
        <v>0</v>
      </c>
      <c r="H620" s="19">
        <v>17.5</v>
      </c>
      <c r="I620" s="19">
        <v>0</v>
      </c>
      <c r="J620" s="19">
        <v>0</v>
      </c>
      <c r="K620" s="19">
        <v>17.5</v>
      </c>
      <c r="L620" t="str">
        <f>VLOOKUP(E620,PFI!A:B,2,0)</f>
        <v>recherche</v>
      </c>
    </row>
    <row r="621" spans="1:12">
      <c r="A621" s="18" t="s">
        <v>210</v>
      </c>
      <c r="B621" s="18" t="s">
        <v>107</v>
      </c>
      <c r="C621" s="18" t="s">
        <v>18</v>
      </c>
      <c r="D621" s="18" t="s">
        <v>16</v>
      </c>
      <c r="E621" s="18" t="s">
        <v>354</v>
      </c>
      <c r="F621" s="19">
        <v>0</v>
      </c>
      <c r="G621" s="19">
        <v>0</v>
      </c>
      <c r="H621" s="19">
        <v>42.1</v>
      </c>
      <c r="I621" s="19">
        <v>0</v>
      </c>
      <c r="J621" s="19">
        <v>0</v>
      </c>
      <c r="K621" s="19">
        <v>0</v>
      </c>
      <c r="L621" t="str">
        <f>VLOOKUP(E621,PFI!A:B,2,0)</f>
        <v>recherche</v>
      </c>
    </row>
    <row r="622" spans="1:12">
      <c r="A622" s="18" t="s">
        <v>210</v>
      </c>
      <c r="B622" s="18" t="s">
        <v>107</v>
      </c>
      <c r="C622" s="18" t="s">
        <v>18</v>
      </c>
      <c r="D622" s="18" t="s">
        <v>16</v>
      </c>
      <c r="E622" s="18" t="s">
        <v>348</v>
      </c>
      <c r="F622" s="19">
        <v>15000</v>
      </c>
      <c r="G622" s="19">
        <v>15000</v>
      </c>
      <c r="H622" s="19">
        <v>270.35000000000002</v>
      </c>
      <c r="I622" s="19">
        <v>15000</v>
      </c>
      <c r="J622" s="19">
        <v>15000</v>
      </c>
      <c r="K622" s="19">
        <v>496.79</v>
      </c>
      <c r="L622" t="str">
        <f>VLOOKUP(E622,PFI!A:B,2,0)</f>
        <v>recherche</v>
      </c>
    </row>
    <row r="623" spans="1:12">
      <c r="A623" s="18" t="s">
        <v>210</v>
      </c>
      <c r="B623" s="18" t="s">
        <v>107</v>
      </c>
      <c r="C623" s="18" t="s">
        <v>18</v>
      </c>
      <c r="D623" s="18" t="s">
        <v>16</v>
      </c>
      <c r="E623" s="18" t="s">
        <v>2068</v>
      </c>
      <c r="F623" s="19">
        <v>1000</v>
      </c>
      <c r="G623" s="19">
        <v>1000</v>
      </c>
      <c r="H623" s="19">
        <v>0</v>
      </c>
      <c r="I623" s="19">
        <v>1000</v>
      </c>
      <c r="J623" s="19">
        <v>1000</v>
      </c>
      <c r="K623" s="19">
        <v>0</v>
      </c>
      <c r="L623" t="str">
        <f>VLOOKUP(E623,PFI!A:B,2,0)</f>
        <v>recherche</v>
      </c>
    </row>
    <row r="624" spans="1:12">
      <c r="A624" s="18" t="s">
        <v>211</v>
      </c>
      <c r="B624" s="18" t="s">
        <v>107</v>
      </c>
      <c r="C624" s="18" t="s">
        <v>18</v>
      </c>
      <c r="D624" s="18" t="s">
        <v>31</v>
      </c>
      <c r="E624" s="18" t="s">
        <v>18</v>
      </c>
      <c r="F624" s="19">
        <v>0</v>
      </c>
      <c r="G624" s="19">
        <v>0</v>
      </c>
      <c r="H624" s="19">
        <v>1126.54</v>
      </c>
      <c r="I624" s="19">
        <v>0</v>
      </c>
      <c r="J624" s="19">
        <v>0</v>
      </c>
      <c r="K624" s="19">
        <v>329.51</v>
      </c>
      <c r="L624" t="e">
        <f>VLOOKUP(E624,PFI!A:B,2,0)</f>
        <v>#N/A</v>
      </c>
    </row>
    <row r="625" spans="1:12">
      <c r="A625" s="18" t="s">
        <v>2302</v>
      </c>
      <c r="B625" s="18" t="s">
        <v>107</v>
      </c>
      <c r="C625" s="18" t="s">
        <v>18</v>
      </c>
      <c r="D625" s="18" t="s">
        <v>31</v>
      </c>
      <c r="E625" s="18" t="s">
        <v>18</v>
      </c>
      <c r="F625" s="19">
        <v>0</v>
      </c>
      <c r="G625" s="19">
        <v>0</v>
      </c>
      <c r="H625" s="19">
        <v>1852.99</v>
      </c>
      <c r="I625" s="19">
        <v>0</v>
      </c>
      <c r="J625" s="19">
        <v>0</v>
      </c>
      <c r="K625" s="19">
        <v>7498.51</v>
      </c>
      <c r="L625" t="e">
        <f>VLOOKUP(E625,PFI!A:B,2,0)</f>
        <v>#N/A</v>
      </c>
    </row>
    <row r="626" spans="1:12">
      <c r="A626" s="18" t="s">
        <v>2303</v>
      </c>
      <c r="B626" s="18" t="s">
        <v>107</v>
      </c>
      <c r="C626" s="18" t="s">
        <v>18</v>
      </c>
      <c r="D626" s="18" t="s">
        <v>31</v>
      </c>
      <c r="E626" s="18" t="s">
        <v>18</v>
      </c>
      <c r="F626" s="19">
        <v>0</v>
      </c>
      <c r="G626" s="19">
        <v>0</v>
      </c>
      <c r="H626" s="19">
        <v>8294.4500000000007</v>
      </c>
      <c r="I626" s="19">
        <v>0</v>
      </c>
      <c r="J626" s="19">
        <v>0</v>
      </c>
      <c r="K626" s="19">
        <v>8686.6200000000008</v>
      </c>
      <c r="L626" t="e">
        <f>VLOOKUP(E626,PFI!A:B,2,0)</f>
        <v>#N/A</v>
      </c>
    </row>
    <row r="627" spans="1:12">
      <c r="A627" s="18" t="s">
        <v>2304</v>
      </c>
      <c r="B627" s="18" t="s">
        <v>107</v>
      </c>
      <c r="C627" s="18" t="s">
        <v>18</v>
      </c>
      <c r="D627" s="18" t="s">
        <v>22</v>
      </c>
      <c r="E627" s="18" t="s">
        <v>2001</v>
      </c>
      <c r="F627" s="19">
        <v>0</v>
      </c>
      <c r="G627" s="19">
        <v>0</v>
      </c>
      <c r="H627" s="19">
        <v>1466.95</v>
      </c>
      <c r="I627" s="19">
        <v>0</v>
      </c>
      <c r="J627" s="19">
        <v>0</v>
      </c>
      <c r="K627" s="19">
        <v>577.58000000000004</v>
      </c>
      <c r="L627" t="str">
        <f>VLOOKUP(E627,PFI!A:B,2,0)</f>
        <v>recherche</v>
      </c>
    </row>
    <row r="628" spans="1:12">
      <c r="A628" s="18" t="s">
        <v>2305</v>
      </c>
      <c r="B628" s="18" t="s">
        <v>107</v>
      </c>
      <c r="C628" s="18" t="s">
        <v>18</v>
      </c>
      <c r="D628" s="18" t="s">
        <v>22</v>
      </c>
      <c r="E628" s="18" t="s">
        <v>18</v>
      </c>
      <c r="F628" s="19">
        <v>0</v>
      </c>
      <c r="G628" s="19">
        <v>0</v>
      </c>
      <c r="H628" s="19">
        <v>2613.9699999999998</v>
      </c>
      <c r="I628" s="19">
        <v>0</v>
      </c>
      <c r="J628" s="19">
        <v>0</v>
      </c>
      <c r="K628" s="19">
        <v>1384.95</v>
      </c>
      <c r="L628" t="e">
        <f>VLOOKUP(E628,PFI!A:B,2,0)</f>
        <v>#N/A</v>
      </c>
    </row>
    <row r="629" spans="1:12">
      <c r="A629" s="18" t="s">
        <v>2305</v>
      </c>
      <c r="B629" s="18" t="s">
        <v>107</v>
      </c>
      <c r="C629" s="18" t="s">
        <v>18</v>
      </c>
      <c r="D629" s="18" t="s">
        <v>13</v>
      </c>
      <c r="E629" s="18" t="s">
        <v>18</v>
      </c>
      <c r="F629" s="19">
        <v>0</v>
      </c>
      <c r="G629" s="19">
        <v>0</v>
      </c>
      <c r="H629" s="19">
        <v>2193.14</v>
      </c>
      <c r="I629" s="19">
        <v>0</v>
      </c>
      <c r="J629" s="19">
        <v>0</v>
      </c>
      <c r="K629" s="19">
        <v>914.09</v>
      </c>
      <c r="L629" t="e">
        <f>VLOOKUP(E629,PFI!A:B,2,0)</f>
        <v>#N/A</v>
      </c>
    </row>
    <row r="630" spans="1:12">
      <c r="A630" s="18" t="s">
        <v>212</v>
      </c>
      <c r="B630" s="18" t="s">
        <v>107</v>
      </c>
      <c r="C630" s="18" t="s">
        <v>18</v>
      </c>
      <c r="D630" s="18" t="s">
        <v>22</v>
      </c>
      <c r="E630" s="18" t="s">
        <v>1967</v>
      </c>
      <c r="F630" s="19">
        <v>25527.759999999998</v>
      </c>
      <c r="G630" s="19">
        <v>25527.759999999998</v>
      </c>
      <c r="H630" s="19">
        <v>15310.29</v>
      </c>
      <c r="I630" s="19">
        <v>25527.759999999998</v>
      </c>
      <c r="J630" s="19">
        <v>25527.759999999998</v>
      </c>
      <c r="K630" s="19">
        <v>10253.030000000001</v>
      </c>
      <c r="L630" t="str">
        <f>VLOOKUP(E630,PFI!A:B,2,0)</f>
        <v>recherche</v>
      </c>
    </row>
    <row r="631" spans="1:12">
      <c r="A631" s="18" t="s">
        <v>212</v>
      </c>
      <c r="B631" s="18" t="s">
        <v>107</v>
      </c>
      <c r="C631" s="18" t="s">
        <v>18</v>
      </c>
      <c r="D631" s="18" t="s">
        <v>22</v>
      </c>
      <c r="E631" s="18" t="s">
        <v>1996</v>
      </c>
      <c r="F631" s="19">
        <v>0</v>
      </c>
      <c r="G631" s="19">
        <v>0</v>
      </c>
      <c r="H631" s="19">
        <v>6557.83</v>
      </c>
      <c r="I631" s="19">
        <v>0</v>
      </c>
      <c r="J631" s="19">
        <v>0</v>
      </c>
      <c r="K631" s="19">
        <v>4037.63</v>
      </c>
      <c r="L631" t="str">
        <f>VLOOKUP(E631,PFI!A:B,2,0)</f>
        <v>recherche</v>
      </c>
    </row>
    <row r="632" spans="1:12">
      <c r="A632" s="18" t="s">
        <v>212</v>
      </c>
      <c r="B632" s="18" t="s">
        <v>107</v>
      </c>
      <c r="C632" s="18" t="s">
        <v>18</v>
      </c>
      <c r="D632" s="18" t="s">
        <v>22</v>
      </c>
      <c r="E632" s="18" t="s">
        <v>2306</v>
      </c>
      <c r="F632" s="19">
        <v>0</v>
      </c>
      <c r="G632" s="19">
        <v>0</v>
      </c>
      <c r="H632" s="19">
        <v>784.06</v>
      </c>
      <c r="I632" s="19">
        <v>0</v>
      </c>
      <c r="J632" s="19">
        <v>0</v>
      </c>
      <c r="K632" s="19">
        <v>684.98</v>
      </c>
      <c r="L632" t="e">
        <f>VLOOKUP(E632,PFI!A:B,2,0)</f>
        <v>#N/A</v>
      </c>
    </row>
    <row r="633" spans="1:12">
      <c r="A633" s="18" t="s">
        <v>212</v>
      </c>
      <c r="B633" s="18" t="s">
        <v>107</v>
      </c>
      <c r="C633" s="18" t="s">
        <v>18</v>
      </c>
      <c r="D633" s="18" t="s">
        <v>22</v>
      </c>
      <c r="E633" s="18" t="s">
        <v>358</v>
      </c>
      <c r="F633" s="19">
        <v>0</v>
      </c>
      <c r="G633" s="19">
        <v>0</v>
      </c>
      <c r="H633" s="19">
        <v>6772.95</v>
      </c>
      <c r="I633" s="19">
        <v>0</v>
      </c>
      <c r="J633" s="19">
        <v>0</v>
      </c>
      <c r="K633" s="19">
        <v>6039.98</v>
      </c>
      <c r="L633" t="str">
        <f>VLOOKUP(E633,PFI!A:B,2,0)</f>
        <v>recherche</v>
      </c>
    </row>
    <row r="634" spans="1:12">
      <c r="A634" s="18" t="s">
        <v>212</v>
      </c>
      <c r="B634" s="18" t="s">
        <v>107</v>
      </c>
      <c r="C634" s="18" t="s">
        <v>18</v>
      </c>
      <c r="D634" s="18" t="s">
        <v>22</v>
      </c>
      <c r="E634" s="18" t="s">
        <v>361</v>
      </c>
      <c r="F634" s="19">
        <v>0</v>
      </c>
      <c r="G634" s="19">
        <v>0</v>
      </c>
      <c r="H634" s="19">
        <v>207.05</v>
      </c>
      <c r="I634" s="19">
        <v>0</v>
      </c>
      <c r="J634" s="19">
        <v>0</v>
      </c>
      <c r="K634" s="19">
        <v>80.91</v>
      </c>
      <c r="L634" t="str">
        <f>VLOOKUP(E634,PFI!A:B,2,0)</f>
        <v>recherche</v>
      </c>
    </row>
    <row r="635" spans="1:12">
      <c r="A635" s="18" t="s">
        <v>212</v>
      </c>
      <c r="B635" s="18" t="s">
        <v>107</v>
      </c>
      <c r="C635" s="18" t="s">
        <v>18</v>
      </c>
      <c r="D635" s="18" t="s">
        <v>22</v>
      </c>
      <c r="E635" s="18" t="s">
        <v>18</v>
      </c>
      <c r="F635" s="19">
        <v>0</v>
      </c>
      <c r="G635" s="19">
        <v>0</v>
      </c>
      <c r="H635" s="19">
        <v>25923.25</v>
      </c>
      <c r="I635" s="19">
        <v>0</v>
      </c>
      <c r="J635" s="19">
        <v>0</v>
      </c>
      <c r="K635" s="19">
        <v>15683.56</v>
      </c>
      <c r="L635" t="e">
        <f>VLOOKUP(E635,PFI!A:B,2,0)</f>
        <v>#N/A</v>
      </c>
    </row>
    <row r="636" spans="1:12">
      <c r="A636" s="18" t="s">
        <v>212</v>
      </c>
      <c r="B636" s="18" t="s">
        <v>107</v>
      </c>
      <c r="C636" s="18" t="s">
        <v>18</v>
      </c>
      <c r="D636" s="18" t="s">
        <v>13</v>
      </c>
      <c r="E636" s="18" t="s">
        <v>18</v>
      </c>
      <c r="F636" s="19">
        <v>0</v>
      </c>
      <c r="G636" s="19">
        <v>0</v>
      </c>
      <c r="H636" s="19">
        <v>0</v>
      </c>
      <c r="I636" s="19">
        <v>0</v>
      </c>
      <c r="J636" s="19">
        <v>0</v>
      </c>
      <c r="K636" s="19">
        <v>415.83</v>
      </c>
      <c r="L636" t="e">
        <f>VLOOKUP(E636,PFI!A:B,2,0)</f>
        <v>#N/A</v>
      </c>
    </row>
    <row r="637" spans="1:12">
      <c r="A637" s="18" t="s">
        <v>42</v>
      </c>
      <c r="B637" s="18" t="s">
        <v>107</v>
      </c>
      <c r="C637" s="18" t="s">
        <v>18</v>
      </c>
      <c r="D637" s="18" t="s">
        <v>22</v>
      </c>
      <c r="E637" s="18" t="s">
        <v>2307</v>
      </c>
      <c r="F637" s="19">
        <v>14139.41</v>
      </c>
      <c r="G637" s="19">
        <v>14139.41</v>
      </c>
      <c r="H637" s="19">
        <v>4886.58</v>
      </c>
      <c r="I637" s="19">
        <v>14139.41</v>
      </c>
      <c r="J637" s="19">
        <v>14139.41</v>
      </c>
      <c r="K637" s="19">
        <v>3493.08</v>
      </c>
      <c r="L637" t="e">
        <f>VLOOKUP(E637,PFI!A:B,2,0)</f>
        <v>#N/A</v>
      </c>
    </row>
    <row r="638" spans="1:12">
      <c r="A638" s="18" t="s">
        <v>42</v>
      </c>
      <c r="B638" s="18" t="s">
        <v>107</v>
      </c>
      <c r="C638" s="18" t="s">
        <v>18</v>
      </c>
      <c r="D638" s="18" t="s">
        <v>22</v>
      </c>
      <c r="E638" s="18" t="s">
        <v>2308</v>
      </c>
      <c r="F638" s="19">
        <v>0</v>
      </c>
      <c r="G638" s="19">
        <v>0</v>
      </c>
      <c r="H638" s="19">
        <v>0</v>
      </c>
      <c r="I638" s="19">
        <v>0</v>
      </c>
      <c r="J638" s="19">
        <v>0</v>
      </c>
      <c r="K638" s="19">
        <v>1030</v>
      </c>
      <c r="L638" t="e">
        <f>VLOOKUP(E638,PFI!A:B,2,0)</f>
        <v>#N/A</v>
      </c>
    </row>
    <row r="639" spans="1:12">
      <c r="A639" s="18" t="s">
        <v>42</v>
      </c>
      <c r="B639" s="18" t="s">
        <v>107</v>
      </c>
      <c r="C639" s="18" t="s">
        <v>18</v>
      </c>
      <c r="D639" s="18" t="s">
        <v>22</v>
      </c>
      <c r="E639" s="18" t="s">
        <v>2309</v>
      </c>
      <c r="F639" s="19">
        <v>0</v>
      </c>
      <c r="G639" s="19">
        <v>0</v>
      </c>
      <c r="H639" s="19">
        <v>-14.3</v>
      </c>
      <c r="I639" s="19">
        <v>0</v>
      </c>
      <c r="J639" s="19">
        <v>0</v>
      </c>
      <c r="K639" s="19">
        <v>2698.56</v>
      </c>
      <c r="L639" t="e">
        <f>VLOOKUP(E639,PFI!A:B,2,0)</f>
        <v>#N/A</v>
      </c>
    </row>
    <row r="640" spans="1:12">
      <c r="A640" s="18" t="s">
        <v>42</v>
      </c>
      <c r="B640" s="18" t="s">
        <v>107</v>
      </c>
      <c r="C640" s="18" t="s">
        <v>18</v>
      </c>
      <c r="D640" s="18" t="s">
        <v>22</v>
      </c>
      <c r="E640" s="18" t="s">
        <v>2310</v>
      </c>
      <c r="F640" s="19">
        <v>0</v>
      </c>
      <c r="G640" s="19">
        <v>0</v>
      </c>
      <c r="H640" s="19">
        <v>204</v>
      </c>
      <c r="I640" s="19">
        <v>0</v>
      </c>
      <c r="J640" s="19">
        <v>0</v>
      </c>
      <c r="K640" s="19">
        <v>934.46</v>
      </c>
      <c r="L640" t="e">
        <f>VLOOKUP(E640,PFI!A:B,2,0)</f>
        <v>#N/A</v>
      </c>
    </row>
    <row r="641" spans="1:12">
      <c r="A641" s="18" t="s">
        <v>42</v>
      </c>
      <c r="B641" s="18" t="s">
        <v>107</v>
      </c>
      <c r="C641" s="18" t="s">
        <v>18</v>
      </c>
      <c r="D641" s="18" t="s">
        <v>22</v>
      </c>
      <c r="E641" s="18" t="s">
        <v>2311</v>
      </c>
      <c r="F641" s="19">
        <v>8835.64</v>
      </c>
      <c r="G641" s="19">
        <v>8835.64</v>
      </c>
      <c r="H641" s="19">
        <v>9230.06</v>
      </c>
      <c r="I641" s="19">
        <v>8835.64</v>
      </c>
      <c r="J641" s="19">
        <v>8835.64</v>
      </c>
      <c r="K641" s="19">
        <v>10603.65</v>
      </c>
      <c r="L641" t="e">
        <f>VLOOKUP(E641,PFI!A:B,2,0)</f>
        <v>#N/A</v>
      </c>
    </row>
    <row r="642" spans="1:12">
      <c r="A642" s="18" t="s">
        <v>42</v>
      </c>
      <c r="B642" s="18" t="s">
        <v>107</v>
      </c>
      <c r="C642" s="18" t="s">
        <v>18</v>
      </c>
      <c r="D642" s="18" t="s">
        <v>22</v>
      </c>
      <c r="E642" s="18" t="s">
        <v>2312</v>
      </c>
      <c r="F642" s="19">
        <v>1395.73</v>
      </c>
      <c r="G642" s="19">
        <v>1395.73</v>
      </c>
      <c r="H642" s="19">
        <v>10375.98</v>
      </c>
      <c r="I642" s="19">
        <v>1395.73</v>
      </c>
      <c r="J642" s="19">
        <v>1395.73</v>
      </c>
      <c r="K642" s="19">
        <v>11081.91</v>
      </c>
      <c r="L642" t="e">
        <f>VLOOKUP(E642,PFI!A:B,2,0)</f>
        <v>#N/A</v>
      </c>
    </row>
    <row r="643" spans="1:12">
      <c r="A643" s="18" t="s">
        <v>42</v>
      </c>
      <c r="B643" s="18" t="s">
        <v>107</v>
      </c>
      <c r="C643" s="18" t="s">
        <v>18</v>
      </c>
      <c r="D643" s="18" t="s">
        <v>22</v>
      </c>
      <c r="E643" s="18" t="s">
        <v>1976</v>
      </c>
      <c r="F643" s="19">
        <v>0</v>
      </c>
      <c r="G643" s="19">
        <v>0</v>
      </c>
      <c r="H643" s="19">
        <v>3040.36</v>
      </c>
      <c r="I643" s="19">
        <v>0</v>
      </c>
      <c r="J643" s="19">
        <v>0</v>
      </c>
      <c r="K643" s="19">
        <v>2479.6799999999998</v>
      </c>
      <c r="L643" t="str">
        <f>VLOOKUP(E643,PFI!A:B,2,0)</f>
        <v>recherche</v>
      </c>
    </row>
    <row r="644" spans="1:12">
      <c r="A644" s="18" t="s">
        <v>42</v>
      </c>
      <c r="B644" s="18" t="s">
        <v>107</v>
      </c>
      <c r="C644" s="18" t="s">
        <v>18</v>
      </c>
      <c r="D644" s="18" t="s">
        <v>22</v>
      </c>
      <c r="E644" s="18" t="s">
        <v>2313</v>
      </c>
      <c r="F644" s="19">
        <v>0</v>
      </c>
      <c r="G644" s="19">
        <v>0</v>
      </c>
      <c r="H644" s="19">
        <v>2729</v>
      </c>
      <c r="I644" s="19">
        <v>0</v>
      </c>
      <c r="J644" s="19">
        <v>0</v>
      </c>
      <c r="K644" s="19">
        <v>14166.3</v>
      </c>
      <c r="L644" t="e">
        <f>VLOOKUP(E644,PFI!A:B,2,0)</f>
        <v>#N/A</v>
      </c>
    </row>
    <row r="645" spans="1:12">
      <c r="A645" s="18" t="s">
        <v>42</v>
      </c>
      <c r="B645" s="18" t="s">
        <v>107</v>
      </c>
      <c r="C645" s="18" t="s">
        <v>18</v>
      </c>
      <c r="D645" s="18" t="s">
        <v>22</v>
      </c>
      <c r="E645" s="18" t="s">
        <v>2314</v>
      </c>
      <c r="F645" s="19">
        <v>8524.9</v>
      </c>
      <c r="G645" s="19">
        <v>8524.9</v>
      </c>
      <c r="H645" s="19">
        <v>12630.63</v>
      </c>
      <c r="I645" s="19">
        <v>8524.9</v>
      </c>
      <c r="J645" s="19">
        <v>8524.9</v>
      </c>
      <c r="K645" s="19">
        <v>11110.43</v>
      </c>
      <c r="L645" t="e">
        <f>VLOOKUP(E645,PFI!A:B,2,0)</f>
        <v>#N/A</v>
      </c>
    </row>
    <row r="646" spans="1:12">
      <c r="A646" s="18" t="s">
        <v>42</v>
      </c>
      <c r="B646" s="18" t="s">
        <v>107</v>
      </c>
      <c r="C646" s="18" t="s">
        <v>18</v>
      </c>
      <c r="D646" s="18" t="s">
        <v>22</v>
      </c>
      <c r="E646" s="18" t="s">
        <v>1980</v>
      </c>
      <c r="F646" s="19">
        <v>22148.75</v>
      </c>
      <c r="G646" s="19">
        <v>22148.75</v>
      </c>
      <c r="H646" s="19">
        <v>2556.94</v>
      </c>
      <c r="I646" s="19">
        <v>22148.75</v>
      </c>
      <c r="J646" s="19">
        <v>22148.75</v>
      </c>
      <c r="K646" s="19">
        <v>4200.67</v>
      </c>
      <c r="L646" t="str">
        <f>VLOOKUP(E646,PFI!A:B,2,0)</f>
        <v>recherche</v>
      </c>
    </row>
    <row r="647" spans="1:12">
      <c r="A647" s="18" t="s">
        <v>42</v>
      </c>
      <c r="B647" s="18" t="s">
        <v>107</v>
      </c>
      <c r="C647" s="18" t="s">
        <v>18</v>
      </c>
      <c r="D647" s="18" t="s">
        <v>22</v>
      </c>
      <c r="E647" s="18" t="s">
        <v>1953</v>
      </c>
      <c r="F647" s="19">
        <v>0</v>
      </c>
      <c r="G647" s="19">
        <v>0</v>
      </c>
      <c r="H647" s="19">
        <v>3172.54</v>
      </c>
      <c r="I647" s="19">
        <v>0</v>
      </c>
      <c r="J647" s="19">
        <v>0</v>
      </c>
      <c r="K647" s="19">
        <v>1734.32</v>
      </c>
      <c r="L647" t="str">
        <f>VLOOKUP(E647,PFI!A:B,2,0)</f>
        <v>formation</v>
      </c>
    </row>
    <row r="648" spans="1:12">
      <c r="A648" s="18" t="s">
        <v>42</v>
      </c>
      <c r="B648" s="18" t="s">
        <v>107</v>
      </c>
      <c r="C648" s="18" t="s">
        <v>18</v>
      </c>
      <c r="D648" s="18" t="s">
        <v>22</v>
      </c>
      <c r="E648" s="18" t="s">
        <v>2315</v>
      </c>
      <c r="F648" s="19">
        <v>4955.74</v>
      </c>
      <c r="G648" s="19">
        <v>4955.74</v>
      </c>
      <c r="H648" s="19">
        <v>2180.09</v>
      </c>
      <c r="I648" s="19">
        <v>4955.74</v>
      </c>
      <c r="J648" s="19">
        <v>4955.74</v>
      </c>
      <c r="K648" s="19">
        <v>2180.09</v>
      </c>
      <c r="L648" t="e">
        <f>VLOOKUP(E648,PFI!A:B,2,0)</f>
        <v>#N/A</v>
      </c>
    </row>
    <row r="649" spans="1:12">
      <c r="A649" s="18" t="s">
        <v>42</v>
      </c>
      <c r="B649" s="18" t="s">
        <v>107</v>
      </c>
      <c r="C649" s="18" t="s">
        <v>18</v>
      </c>
      <c r="D649" s="18" t="s">
        <v>22</v>
      </c>
      <c r="E649" s="18" t="s">
        <v>1981</v>
      </c>
      <c r="F649" s="19">
        <v>10042.44</v>
      </c>
      <c r="G649" s="19">
        <v>10042.44</v>
      </c>
      <c r="H649" s="19">
        <v>3640.24</v>
      </c>
      <c r="I649" s="19">
        <v>10042.44</v>
      </c>
      <c r="J649" s="19">
        <v>10042.44</v>
      </c>
      <c r="K649" s="19">
        <v>1257.29</v>
      </c>
      <c r="L649" t="str">
        <f>VLOOKUP(E649,PFI!A:B,2,0)</f>
        <v>recherche</v>
      </c>
    </row>
    <row r="650" spans="1:12">
      <c r="A650" s="18" t="s">
        <v>42</v>
      </c>
      <c r="B650" s="18" t="s">
        <v>107</v>
      </c>
      <c r="C650" s="18" t="s">
        <v>18</v>
      </c>
      <c r="D650" s="18" t="s">
        <v>22</v>
      </c>
      <c r="E650" s="18" t="s">
        <v>1983</v>
      </c>
      <c r="F650" s="19">
        <v>7027.43</v>
      </c>
      <c r="G650" s="19">
        <v>7027.43</v>
      </c>
      <c r="H650" s="19">
        <v>2303.11</v>
      </c>
      <c r="I650" s="19">
        <v>7027.43</v>
      </c>
      <c r="J650" s="19">
        <v>7027.43</v>
      </c>
      <c r="K650" s="19">
        <v>1497.02</v>
      </c>
      <c r="L650" t="str">
        <f>VLOOKUP(E650,PFI!A:B,2,0)</f>
        <v>recherche</v>
      </c>
    </row>
    <row r="651" spans="1:12">
      <c r="A651" s="18" t="s">
        <v>42</v>
      </c>
      <c r="B651" s="18" t="s">
        <v>107</v>
      </c>
      <c r="C651" s="18" t="s">
        <v>18</v>
      </c>
      <c r="D651" s="18" t="s">
        <v>22</v>
      </c>
      <c r="E651" s="18" t="s">
        <v>213</v>
      </c>
      <c r="F651" s="19">
        <v>11200</v>
      </c>
      <c r="G651" s="19">
        <v>11200</v>
      </c>
      <c r="H651" s="19">
        <v>1358.92</v>
      </c>
      <c r="I651" s="19">
        <v>11200</v>
      </c>
      <c r="J651" s="19">
        <v>11200</v>
      </c>
      <c r="K651" s="19">
        <v>992.25</v>
      </c>
      <c r="L651" t="str">
        <f>VLOOKUP(E651,PFI!A:B,2,0)</f>
        <v>recherche</v>
      </c>
    </row>
    <row r="652" spans="1:12">
      <c r="A652" s="18" t="s">
        <v>42</v>
      </c>
      <c r="B652" s="18" t="s">
        <v>107</v>
      </c>
      <c r="C652" s="18" t="s">
        <v>18</v>
      </c>
      <c r="D652" s="18" t="s">
        <v>22</v>
      </c>
      <c r="E652" s="18" t="s">
        <v>2003</v>
      </c>
      <c r="F652" s="19">
        <v>4118.3999999999996</v>
      </c>
      <c r="G652" s="19">
        <v>4118.3999999999996</v>
      </c>
      <c r="H652" s="19">
        <v>0</v>
      </c>
      <c r="I652" s="19">
        <v>4118.3999999999996</v>
      </c>
      <c r="J652" s="19">
        <v>4118.3999999999996</v>
      </c>
      <c r="K652" s="19">
        <v>0</v>
      </c>
      <c r="L652" t="str">
        <f>VLOOKUP(E652,PFI!A:B,2,0)</f>
        <v>recherche</v>
      </c>
    </row>
    <row r="653" spans="1:12">
      <c r="A653" s="18" t="s">
        <v>42</v>
      </c>
      <c r="B653" s="18" t="s">
        <v>107</v>
      </c>
      <c r="C653" s="18" t="s">
        <v>18</v>
      </c>
      <c r="D653" s="18" t="s">
        <v>22</v>
      </c>
      <c r="E653" s="18" t="s">
        <v>2019</v>
      </c>
      <c r="F653" s="19">
        <v>28008.17</v>
      </c>
      <c r="G653" s="19">
        <v>28008.17</v>
      </c>
      <c r="H653" s="19">
        <v>1714.45</v>
      </c>
      <c r="I653" s="19">
        <v>28008.17</v>
      </c>
      <c r="J653" s="19">
        <v>28008.17</v>
      </c>
      <c r="K653" s="19">
        <v>3050.1</v>
      </c>
      <c r="L653" t="str">
        <f>VLOOKUP(E653,PFI!A:B,2,0)</f>
        <v>recherche</v>
      </c>
    </row>
    <row r="654" spans="1:12">
      <c r="A654" s="18" t="s">
        <v>42</v>
      </c>
      <c r="B654" s="18" t="s">
        <v>107</v>
      </c>
      <c r="C654" s="18" t="s">
        <v>18</v>
      </c>
      <c r="D654" s="18" t="s">
        <v>22</v>
      </c>
      <c r="E654" s="18" t="s">
        <v>2016</v>
      </c>
      <c r="F654" s="19">
        <v>0</v>
      </c>
      <c r="G654" s="19">
        <v>0</v>
      </c>
      <c r="H654" s="19">
        <v>1742.05</v>
      </c>
      <c r="I654" s="19">
        <v>0</v>
      </c>
      <c r="J654" s="19">
        <v>0</v>
      </c>
      <c r="K654" s="19">
        <v>1021.14</v>
      </c>
      <c r="L654" t="str">
        <f>VLOOKUP(E654,PFI!A:B,2,0)</f>
        <v>recherche</v>
      </c>
    </row>
    <row r="655" spans="1:12">
      <c r="A655" s="18" t="s">
        <v>42</v>
      </c>
      <c r="B655" s="18" t="s">
        <v>107</v>
      </c>
      <c r="C655" s="18" t="s">
        <v>18</v>
      </c>
      <c r="D655" s="18" t="s">
        <v>22</v>
      </c>
      <c r="E655" s="18" t="s">
        <v>2013</v>
      </c>
      <c r="F655" s="19">
        <v>13439.01</v>
      </c>
      <c r="G655" s="19">
        <v>13439.01</v>
      </c>
      <c r="H655" s="19">
        <v>1024.08</v>
      </c>
      <c r="I655" s="19">
        <v>13439.01</v>
      </c>
      <c r="J655" s="19">
        <v>13439.01</v>
      </c>
      <c r="K655" s="19">
        <v>10707.6</v>
      </c>
      <c r="L655" t="str">
        <f>VLOOKUP(E655,PFI!A:B,2,0)</f>
        <v>recherche</v>
      </c>
    </row>
    <row r="656" spans="1:12">
      <c r="A656" s="18" t="s">
        <v>42</v>
      </c>
      <c r="B656" s="18" t="s">
        <v>107</v>
      </c>
      <c r="C656" s="18" t="s">
        <v>18</v>
      </c>
      <c r="D656" s="18" t="s">
        <v>22</v>
      </c>
      <c r="E656" s="18" t="s">
        <v>318</v>
      </c>
      <c r="F656" s="19">
        <v>0</v>
      </c>
      <c r="G656" s="19">
        <v>0</v>
      </c>
      <c r="H656" s="19">
        <v>1281.1500000000001</v>
      </c>
      <c r="I656" s="19">
        <v>0</v>
      </c>
      <c r="J656" s="19">
        <v>0</v>
      </c>
      <c r="K656" s="19">
        <v>227.49</v>
      </c>
      <c r="L656" t="str">
        <f>VLOOKUP(E656,PFI!A:B,2,0)</f>
        <v>recherche</v>
      </c>
    </row>
    <row r="657" spans="1:12">
      <c r="A657" s="18" t="s">
        <v>42</v>
      </c>
      <c r="B657" s="18" t="s">
        <v>107</v>
      </c>
      <c r="C657" s="18" t="s">
        <v>18</v>
      </c>
      <c r="D657" s="18" t="s">
        <v>22</v>
      </c>
      <c r="E657" s="18" t="s">
        <v>329</v>
      </c>
      <c r="F657" s="19">
        <v>0</v>
      </c>
      <c r="G657" s="19">
        <v>0</v>
      </c>
      <c r="H657" s="19">
        <v>1768.53</v>
      </c>
      <c r="I657" s="19">
        <v>0</v>
      </c>
      <c r="J657" s="19">
        <v>0</v>
      </c>
      <c r="K657" s="19">
        <v>1768.53</v>
      </c>
      <c r="L657" t="str">
        <f>VLOOKUP(E657,PFI!A:B,2,0)</f>
        <v>recherche</v>
      </c>
    </row>
    <row r="658" spans="1:12">
      <c r="A658" s="18" t="s">
        <v>42</v>
      </c>
      <c r="B658" s="18" t="s">
        <v>107</v>
      </c>
      <c r="C658" s="18" t="s">
        <v>18</v>
      </c>
      <c r="D658" s="18" t="s">
        <v>22</v>
      </c>
      <c r="E658" s="18" t="s">
        <v>2041</v>
      </c>
      <c r="F658" s="19">
        <v>32116.67</v>
      </c>
      <c r="G658" s="19">
        <v>32116.67</v>
      </c>
      <c r="H658" s="19">
        <v>1466.85</v>
      </c>
      <c r="I658" s="19">
        <v>32116.67</v>
      </c>
      <c r="J658" s="19">
        <v>32116.67</v>
      </c>
      <c r="K658" s="19">
        <v>2012.85</v>
      </c>
      <c r="L658" t="str">
        <f>VLOOKUP(E658,PFI!A:B,2,0)</f>
        <v>recherche</v>
      </c>
    </row>
    <row r="659" spans="1:12">
      <c r="A659" s="18" t="s">
        <v>42</v>
      </c>
      <c r="B659" s="18" t="s">
        <v>107</v>
      </c>
      <c r="C659" s="18" t="s">
        <v>18</v>
      </c>
      <c r="D659" s="18" t="s">
        <v>22</v>
      </c>
      <c r="E659" s="18" t="s">
        <v>330</v>
      </c>
      <c r="F659" s="19">
        <v>10000</v>
      </c>
      <c r="G659" s="19">
        <v>10000</v>
      </c>
      <c r="H659" s="19">
        <v>2298.5</v>
      </c>
      <c r="I659" s="19">
        <v>10000</v>
      </c>
      <c r="J659" s="19">
        <v>10000</v>
      </c>
      <c r="K659" s="19">
        <v>2296.8000000000002</v>
      </c>
      <c r="L659" t="str">
        <f>VLOOKUP(E659,PFI!A:B,2,0)</f>
        <v>recherche</v>
      </c>
    </row>
    <row r="660" spans="1:12">
      <c r="A660" s="18" t="s">
        <v>42</v>
      </c>
      <c r="B660" s="18" t="s">
        <v>107</v>
      </c>
      <c r="C660" s="18" t="s">
        <v>18</v>
      </c>
      <c r="D660" s="18" t="s">
        <v>22</v>
      </c>
      <c r="E660" s="18" t="s">
        <v>2316</v>
      </c>
      <c r="F660" s="19">
        <v>0</v>
      </c>
      <c r="G660" s="19">
        <v>0</v>
      </c>
      <c r="H660" s="19">
        <v>0</v>
      </c>
      <c r="I660" s="19">
        <v>0</v>
      </c>
      <c r="J660" s="19">
        <v>0</v>
      </c>
      <c r="K660" s="19">
        <v>3333.33</v>
      </c>
      <c r="L660" t="e">
        <f>VLOOKUP(E660,PFI!A:B,2,0)</f>
        <v>#N/A</v>
      </c>
    </row>
    <row r="661" spans="1:12">
      <c r="A661" s="18" t="s">
        <v>42</v>
      </c>
      <c r="B661" s="18" t="s">
        <v>107</v>
      </c>
      <c r="C661" s="18" t="s">
        <v>18</v>
      </c>
      <c r="D661" s="18" t="s">
        <v>22</v>
      </c>
      <c r="E661" s="18" t="s">
        <v>2317</v>
      </c>
      <c r="F661" s="19">
        <v>0</v>
      </c>
      <c r="G661" s="19">
        <v>0</v>
      </c>
      <c r="H661" s="19">
        <v>0</v>
      </c>
      <c r="I661" s="19">
        <v>0</v>
      </c>
      <c r="J661" s="19">
        <v>0</v>
      </c>
      <c r="K661" s="19">
        <v>10470.84</v>
      </c>
      <c r="L661" t="e">
        <f>VLOOKUP(E661,PFI!A:B,2,0)</f>
        <v>#N/A</v>
      </c>
    </row>
    <row r="662" spans="1:12">
      <c r="A662" s="18" t="s">
        <v>42</v>
      </c>
      <c r="B662" s="18" t="s">
        <v>107</v>
      </c>
      <c r="C662" s="18" t="s">
        <v>18</v>
      </c>
      <c r="D662" s="18" t="s">
        <v>22</v>
      </c>
      <c r="E662" s="18" t="s">
        <v>2318</v>
      </c>
      <c r="F662" s="19">
        <v>0</v>
      </c>
      <c r="G662" s="19">
        <v>0</v>
      </c>
      <c r="H662" s="19">
        <v>0</v>
      </c>
      <c r="I662" s="19">
        <v>0</v>
      </c>
      <c r="J662" s="19">
        <v>0</v>
      </c>
      <c r="K662" s="19">
        <v>189.03</v>
      </c>
      <c r="L662" t="e">
        <f>VLOOKUP(E662,PFI!A:B,2,0)</f>
        <v>#N/A</v>
      </c>
    </row>
    <row r="663" spans="1:12">
      <c r="A663" s="18" t="s">
        <v>42</v>
      </c>
      <c r="B663" s="18" t="s">
        <v>107</v>
      </c>
      <c r="C663" s="18" t="s">
        <v>18</v>
      </c>
      <c r="D663" s="18" t="s">
        <v>22</v>
      </c>
      <c r="E663" s="18" t="s">
        <v>214</v>
      </c>
      <c r="F663" s="19">
        <v>12750</v>
      </c>
      <c r="G663" s="19">
        <v>12750</v>
      </c>
      <c r="H663" s="19">
        <v>30337.599999999999</v>
      </c>
      <c r="I663" s="19">
        <v>12750</v>
      </c>
      <c r="J663" s="19">
        <v>12750</v>
      </c>
      <c r="K663" s="19">
        <v>10724.91</v>
      </c>
      <c r="L663" t="str">
        <f>VLOOKUP(E663,PFI!A:B,2,0)</f>
        <v>recherche</v>
      </c>
    </row>
    <row r="664" spans="1:12">
      <c r="A664" s="18" t="s">
        <v>42</v>
      </c>
      <c r="B664" s="18" t="s">
        <v>107</v>
      </c>
      <c r="C664" s="18" t="s">
        <v>18</v>
      </c>
      <c r="D664" s="18" t="s">
        <v>22</v>
      </c>
      <c r="E664" s="18" t="s">
        <v>2031</v>
      </c>
      <c r="F664" s="19">
        <v>0</v>
      </c>
      <c r="G664" s="19">
        <v>0</v>
      </c>
      <c r="H664" s="19">
        <v>449.08</v>
      </c>
      <c r="I664" s="19">
        <v>0</v>
      </c>
      <c r="J664" s="19">
        <v>0</v>
      </c>
      <c r="K664" s="19">
        <v>1391.19</v>
      </c>
      <c r="L664" t="str">
        <f>VLOOKUP(E664,PFI!A:B,2,0)</f>
        <v>recherche</v>
      </c>
    </row>
    <row r="665" spans="1:12">
      <c r="A665" s="18" t="s">
        <v>42</v>
      </c>
      <c r="B665" s="18" t="s">
        <v>107</v>
      </c>
      <c r="C665" s="18" t="s">
        <v>18</v>
      </c>
      <c r="D665" s="18" t="s">
        <v>22</v>
      </c>
      <c r="E665" s="18" t="s">
        <v>2032</v>
      </c>
      <c r="F665" s="19">
        <v>2018</v>
      </c>
      <c r="G665" s="19">
        <v>2018</v>
      </c>
      <c r="H665" s="19">
        <v>2458.0700000000002</v>
      </c>
      <c r="I665" s="19">
        <v>2018</v>
      </c>
      <c r="J665" s="19">
        <v>2018</v>
      </c>
      <c r="K665" s="19">
        <v>2024.09</v>
      </c>
      <c r="L665" t="str">
        <f>VLOOKUP(E665,PFI!A:B,2,0)</f>
        <v>recherche</v>
      </c>
    </row>
    <row r="666" spans="1:12">
      <c r="A666" s="18" t="s">
        <v>42</v>
      </c>
      <c r="B666" s="18" t="s">
        <v>107</v>
      </c>
      <c r="C666" s="18" t="s">
        <v>18</v>
      </c>
      <c r="D666" s="18" t="s">
        <v>22</v>
      </c>
      <c r="E666" s="18" t="s">
        <v>2319</v>
      </c>
      <c r="F666" s="19">
        <v>0</v>
      </c>
      <c r="G666" s="19">
        <v>0</v>
      </c>
      <c r="H666" s="19">
        <v>4894.5</v>
      </c>
      <c r="I666" s="19">
        <v>0</v>
      </c>
      <c r="J666" s="19">
        <v>0</v>
      </c>
      <c r="K666" s="19">
        <v>11440.17</v>
      </c>
      <c r="L666" t="e">
        <f>VLOOKUP(E666,PFI!A:B,2,0)</f>
        <v>#N/A</v>
      </c>
    </row>
    <row r="667" spans="1:12">
      <c r="A667" s="18" t="s">
        <v>42</v>
      </c>
      <c r="B667" s="18" t="s">
        <v>107</v>
      </c>
      <c r="C667" s="18" t="s">
        <v>18</v>
      </c>
      <c r="D667" s="18" t="s">
        <v>22</v>
      </c>
      <c r="E667" s="18" t="s">
        <v>2048</v>
      </c>
      <c r="F667" s="19">
        <v>11735</v>
      </c>
      <c r="G667" s="19">
        <v>11735</v>
      </c>
      <c r="H667" s="19">
        <v>13883.48</v>
      </c>
      <c r="I667" s="19">
        <v>11735</v>
      </c>
      <c r="J667" s="19">
        <v>11735</v>
      </c>
      <c r="K667" s="19">
        <v>10147.73</v>
      </c>
      <c r="L667" t="str">
        <f>VLOOKUP(E667,PFI!A:B,2,0)</f>
        <v>recherche</v>
      </c>
    </row>
    <row r="668" spans="1:12">
      <c r="A668" s="18" t="s">
        <v>42</v>
      </c>
      <c r="B668" s="18" t="s">
        <v>107</v>
      </c>
      <c r="C668" s="18" t="s">
        <v>18</v>
      </c>
      <c r="D668" s="18" t="s">
        <v>22</v>
      </c>
      <c r="E668" s="18" t="s">
        <v>2069</v>
      </c>
      <c r="F668" s="19">
        <v>2000</v>
      </c>
      <c r="G668" s="19">
        <v>2000</v>
      </c>
      <c r="H668" s="19">
        <v>2000</v>
      </c>
      <c r="I668" s="19">
        <v>2000</v>
      </c>
      <c r="J668" s="19">
        <v>2000</v>
      </c>
      <c r="K668" s="19">
        <v>2000</v>
      </c>
      <c r="L668" t="str">
        <f>VLOOKUP(E668,PFI!A:B,2,0)</f>
        <v>recherche</v>
      </c>
    </row>
    <row r="669" spans="1:12">
      <c r="A669" s="18" t="s">
        <v>42</v>
      </c>
      <c r="B669" s="18" t="s">
        <v>107</v>
      </c>
      <c r="C669" s="18" t="s">
        <v>18</v>
      </c>
      <c r="D669" s="18" t="s">
        <v>22</v>
      </c>
      <c r="E669" s="18" t="s">
        <v>2067</v>
      </c>
      <c r="F669" s="19">
        <v>0</v>
      </c>
      <c r="G669" s="19">
        <v>0</v>
      </c>
      <c r="H669" s="19">
        <v>704.75</v>
      </c>
      <c r="I669" s="19">
        <v>0</v>
      </c>
      <c r="J669" s="19">
        <v>0</v>
      </c>
      <c r="K669" s="19">
        <v>335.24</v>
      </c>
      <c r="L669" t="str">
        <f>VLOOKUP(E669,PFI!A:B,2,0)</f>
        <v>recherche</v>
      </c>
    </row>
    <row r="670" spans="1:12">
      <c r="A670" s="18" t="s">
        <v>42</v>
      </c>
      <c r="B670" s="18" t="s">
        <v>107</v>
      </c>
      <c r="C670" s="18" t="s">
        <v>18</v>
      </c>
      <c r="D670" s="18" t="s">
        <v>22</v>
      </c>
      <c r="E670" s="18" t="s">
        <v>2078</v>
      </c>
      <c r="F670" s="19">
        <v>0</v>
      </c>
      <c r="G670" s="19">
        <v>0</v>
      </c>
      <c r="H670" s="19">
        <v>1020.6</v>
      </c>
      <c r="I670" s="19">
        <v>0</v>
      </c>
      <c r="J670" s="19">
        <v>0</v>
      </c>
      <c r="K670" s="19">
        <v>1020.6</v>
      </c>
      <c r="L670" t="str">
        <f>VLOOKUP(E670,PFI!A:B,2,0)</f>
        <v>recherche</v>
      </c>
    </row>
    <row r="671" spans="1:12">
      <c r="A671" s="18" t="s">
        <v>42</v>
      </c>
      <c r="B671" s="18" t="s">
        <v>107</v>
      </c>
      <c r="C671" s="18" t="s">
        <v>18</v>
      </c>
      <c r="D671" s="18" t="s">
        <v>22</v>
      </c>
      <c r="E671" s="18" t="s">
        <v>765</v>
      </c>
      <c r="F671" s="19">
        <v>0</v>
      </c>
      <c r="G671" s="19">
        <v>0</v>
      </c>
      <c r="H671" s="19">
        <v>12005.81</v>
      </c>
      <c r="I671" s="19">
        <v>0</v>
      </c>
      <c r="J671" s="19">
        <v>0</v>
      </c>
      <c r="K671" s="19">
        <v>0</v>
      </c>
      <c r="L671" t="str">
        <f>VLOOKUP(E671,PFI!A:B,2,0)</f>
        <v>recherche</v>
      </c>
    </row>
    <row r="672" spans="1:12">
      <c r="A672" s="18" t="s">
        <v>42</v>
      </c>
      <c r="B672" s="18" t="s">
        <v>107</v>
      </c>
      <c r="C672" s="18" t="s">
        <v>18</v>
      </c>
      <c r="D672" s="18" t="s">
        <v>22</v>
      </c>
      <c r="E672" s="18" t="s">
        <v>18</v>
      </c>
      <c r="F672" s="19">
        <v>0</v>
      </c>
      <c r="G672" s="19">
        <v>0</v>
      </c>
      <c r="H672" s="19">
        <v>323959.44</v>
      </c>
      <c r="I672" s="19">
        <v>0</v>
      </c>
      <c r="J672" s="19">
        <v>0</v>
      </c>
      <c r="K672" s="19">
        <v>262297.51</v>
      </c>
      <c r="L672" t="e">
        <f>VLOOKUP(E672,PFI!A:B,2,0)</f>
        <v>#N/A</v>
      </c>
    </row>
    <row r="673" spans="1:12">
      <c r="A673" s="18" t="s">
        <v>42</v>
      </c>
      <c r="B673" s="18" t="s">
        <v>107</v>
      </c>
      <c r="C673" s="18" t="s">
        <v>18</v>
      </c>
      <c r="D673" s="18" t="s">
        <v>16</v>
      </c>
      <c r="E673" s="18" t="s">
        <v>2310</v>
      </c>
      <c r="F673" s="19">
        <v>1860.88</v>
      </c>
      <c r="G673" s="19">
        <v>1860.88</v>
      </c>
      <c r="H673" s="19">
        <v>0</v>
      </c>
      <c r="I673" s="19">
        <v>1860.88</v>
      </c>
      <c r="J673" s="19">
        <v>1860.88</v>
      </c>
      <c r="K673" s="19">
        <v>0</v>
      </c>
      <c r="L673" t="e">
        <f>VLOOKUP(E673,PFI!A:B,2,0)</f>
        <v>#N/A</v>
      </c>
    </row>
    <row r="674" spans="1:12">
      <c r="A674" s="18" t="s">
        <v>42</v>
      </c>
      <c r="B674" s="18" t="s">
        <v>107</v>
      </c>
      <c r="C674" s="18" t="s">
        <v>18</v>
      </c>
      <c r="D674" s="18" t="s">
        <v>16</v>
      </c>
      <c r="E674" s="18" t="s">
        <v>2014</v>
      </c>
      <c r="F674" s="19">
        <v>20100</v>
      </c>
      <c r="G674" s="19">
        <v>20100</v>
      </c>
      <c r="H674" s="19">
        <v>0</v>
      </c>
      <c r="I674" s="19">
        <v>20100</v>
      </c>
      <c r="J674" s="19">
        <v>20100</v>
      </c>
      <c r="K674" s="19">
        <v>0</v>
      </c>
      <c r="L674" t="str">
        <f>VLOOKUP(E674,PFI!A:B,2,0)</f>
        <v>recherche</v>
      </c>
    </row>
    <row r="675" spans="1:12">
      <c r="A675" s="18" t="s">
        <v>42</v>
      </c>
      <c r="B675" s="18" t="s">
        <v>107</v>
      </c>
      <c r="C675" s="18" t="s">
        <v>18</v>
      </c>
      <c r="D675" s="18" t="s">
        <v>16</v>
      </c>
      <c r="E675" s="18" t="s">
        <v>2320</v>
      </c>
      <c r="F675" s="19">
        <v>3100</v>
      </c>
      <c r="G675" s="19">
        <v>3100</v>
      </c>
      <c r="H675" s="19">
        <v>0</v>
      </c>
      <c r="I675" s="19">
        <v>3100</v>
      </c>
      <c r="J675" s="19">
        <v>3100</v>
      </c>
      <c r="K675" s="19">
        <v>0</v>
      </c>
      <c r="L675" t="e">
        <f>VLOOKUP(E675,PFI!A:B,2,0)</f>
        <v>#N/A</v>
      </c>
    </row>
    <row r="676" spans="1:12">
      <c r="A676" s="18" t="s">
        <v>42</v>
      </c>
      <c r="B676" s="18" t="s">
        <v>107</v>
      </c>
      <c r="C676" s="18" t="s">
        <v>18</v>
      </c>
      <c r="D676" s="18" t="s">
        <v>13</v>
      </c>
      <c r="E676" s="18" t="s">
        <v>1953</v>
      </c>
      <c r="F676" s="19">
        <v>6242</v>
      </c>
      <c r="G676" s="19">
        <v>6242</v>
      </c>
      <c r="H676" s="19">
        <v>0</v>
      </c>
      <c r="I676" s="19">
        <v>6242</v>
      </c>
      <c r="J676" s="19">
        <v>6242</v>
      </c>
      <c r="K676" s="19">
        <v>0</v>
      </c>
      <c r="L676" t="str">
        <f>VLOOKUP(E676,PFI!A:B,2,0)</f>
        <v>formation</v>
      </c>
    </row>
    <row r="677" spans="1:12">
      <c r="A677" s="18" t="s">
        <v>2321</v>
      </c>
      <c r="B677" s="18" t="s">
        <v>107</v>
      </c>
      <c r="C677" s="18" t="s">
        <v>18</v>
      </c>
      <c r="D677" s="18" t="s">
        <v>22</v>
      </c>
      <c r="E677" s="18" t="s">
        <v>18</v>
      </c>
      <c r="F677" s="19">
        <v>0</v>
      </c>
      <c r="G677" s="19">
        <v>0</v>
      </c>
      <c r="H677" s="19">
        <v>0</v>
      </c>
      <c r="I677" s="19">
        <v>0</v>
      </c>
      <c r="J677" s="19">
        <v>0</v>
      </c>
      <c r="K677" s="19">
        <v>3231.6</v>
      </c>
      <c r="L677" t="e">
        <f>VLOOKUP(E677,PFI!A:B,2,0)</f>
        <v>#N/A</v>
      </c>
    </row>
    <row r="678" spans="1:12">
      <c r="A678" s="18" t="s">
        <v>215</v>
      </c>
      <c r="B678" s="18" t="s">
        <v>107</v>
      </c>
      <c r="C678" s="18" t="s">
        <v>18</v>
      </c>
      <c r="D678" s="18" t="s">
        <v>58</v>
      </c>
      <c r="E678" s="18" t="s">
        <v>18</v>
      </c>
      <c r="F678" s="19">
        <v>0</v>
      </c>
      <c r="G678" s="19">
        <v>0</v>
      </c>
      <c r="H678" s="19">
        <v>0</v>
      </c>
      <c r="I678" s="19">
        <v>0</v>
      </c>
      <c r="J678" s="19">
        <v>0</v>
      </c>
      <c r="K678" s="19">
        <v>2500</v>
      </c>
      <c r="L678" t="e">
        <f>VLOOKUP(E678,PFI!A:B,2,0)</f>
        <v>#N/A</v>
      </c>
    </row>
    <row r="679" spans="1:12">
      <c r="A679" s="18" t="s">
        <v>215</v>
      </c>
      <c r="B679" s="18" t="s">
        <v>107</v>
      </c>
      <c r="C679" s="18" t="s">
        <v>18</v>
      </c>
      <c r="D679" s="18" t="s">
        <v>16</v>
      </c>
      <c r="E679" s="18" t="s">
        <v>18</v>
      </c>
      <c r="F679" s="19">
        <v>687750</v>
      </c>
      <c r="G679" s="19">
        <v>687750</v>
      </c>
      <c r="H679" s="19">
        <v>0</v>
      </c>
      <c r="I679" s="19">
        <v>0</v>
      </c>
      <c r="J679" s="19">
        <v>0</v>
      </c>
      <c r="K679" s="19">
        <v>0</v>
      </c>
      <c r="L679" t="e">
        <f>VLOOKUP(E679,PFI!A:B,2,0)</f>
        <v>#N/A</v>
      </c>
    </row>
    <row r="680" spans="1:12">
      <c r="A680" s="18" t="s">
        <v>215</v>
      </c>
      <c r="B680" s="18" t="s">
        <v>107</v>
      </c>
      <c r="C680" s="18" t="s">
        <v>18</v>
      </c>
      <c r="D680" s="18" t="s">
        <v>16</v>
      </c>
      <c r="E680" s="18" t="s">
        <v>216</v>
      </c>
      <c r="F680" s="19">
        <v>56524</v>
      </c>
      <c r="G680" s="19">
        <v>56524</v>
      </c>
      <c r="H680" s="19">
        <v>0</v>
      </c>
      <c r="I680" s="19">
        <v>0</v>
      </c>
      <c r="J680" s="19">
        <v>-651836.99</v>
      </c>
      <c r="K680" s="19">
        <v>0</v>
      </c>
      <c r="L680" t="e">
        <f>VLOOKUP(E680,PFI!A:B,2,0)</f>
        <v>#N/A</v>
      </c>
    </row>
    <row r="681" spans="1:12">
      <c r="A681" s="18" t="s">
        <v>215</v>
      </c>
      <c r="B681" s="18" t="s">
        <v>107</v>
      </c>
      <c r="C681" s="18" t="s">
        <v>18</v>
      </c>
      <c r="D681" s="18" t="s">
        <v>13</v>
      </c>
      <c r="E681" s="18" t="s">
        <v>18</v>
      </c>
      <c r="F681" s="19">
        <v>0</v>
      </c>
      <c r="G681" s="19">
        <v>0</v>
      </c>
      <c r="H681" s="19">
        <v>155156.29999999999</v>
      </c>
      <c r="I681" s="19">
        <v>0</v>
      </c>
      <c r="J681" s="19">
        <v>0</v>
      </c>
      <c r="K681" s="19">
        <v>294937.90000000002</v>
      </c>
      <c r="L681" t="e">
        <f>VLOOKUP(E681,PFI!A:B,2,0)</f>
        <v>#N/A</v>
      </c>
    </row>
    <row r="682" spans="1:12">
      <c r="A682" s="18" t="s">
        <v>218</v>
      </c>
      <c r="B682" s="18" t="s">
        <v>107</v>
      </c>
      <c r="C682" s="18" t="s">
        <v>18</v>
      </c>
      <c r="D682" s="18" t="s">
        <v>58</v>
      </c>
      <c r="E682" s="18" t="s">
        <v>2322</v>
      </c>
      <c r="F682" s="19">
        <v>0</v>
      </c>
      <c r="G682" s="19">
        <v>0</v>
      </c>
      <c r="H682" s="19">
        <v>846.77</v>
      </c>
      <c r="I682" s="19">
        <v>0</v>
      </c>
      <c r="J682" s="19">
        <v>0</v>
      </c>
      <c r="K682" s="19">
        <v>0</v>
      </c>
      <c r="L682" t="e">
        <f>VLOOKUP(E682,PFI!A:B,2,0)</f>
        <v>#N/A</v>
      </c>
    </row>
    <row r="683" spans="1:12">
      <c r="A683" s="18" t="s">
        <v>218</v>
      </c>
      <c r="B683" s="18" t="s">
        <v>107</v>
      </c>
      <c r="C683" s="18" t="s">
        <v>18</v>
      </c>
      <c r="D683" s="18" t="s">
        <v>58</v>
      </c>
      <c r="E683" s="18" t="s">
        <v>2061</v>
      </c>
      <c r="F683" s="19">
        <v>0</v>
      </c>
      <c r="G683" s="19">
        <v>0</v>
      </c>
      <c r="H683" s="19">
        <v>392.48</v>
      </c>
      <c r="I683" s="19">
        <v>0</v>
      </c>
      <c r="J683" s="19">
        <v>0</v>
      </c>
      <c r="K683" s="19">
        <v>247.38</v>
      </c>
      <c r="L683" t="str">
        <f>VLOOKUP(E683,PFI!A:B,2,0)</f>
        <v>recherche</v>
      </c>
    </row>
    <row r="684" spans="1:12">
      <c r="A684" s="18" t="s">
        <v>218</v>
      </c>
      <c r="B684" s="18" t="s">
        <v>107</v>
      </c>
      <c r="C684" s="18" t="s">
        <v>18</v>
      </c>
      <c r="D684" s="18" t="s">
        <v>58</v>
      </c>
      <c r="E684" s="18" t="s">
        <v>766</v>
      </c>
      <c r="F684" s="19">
        <v>0</v>
      </c>
      <c r="G684" s="19">
        <v>0</v>
      </c>
      <c r="H684" s="19">
        <v>249.28</v>
      </c>
      <c r="I684" s="19">
        <v>0</v>
      </c>
      <c r="J684" s="19">
        <v>0</v>
      </c>
      <c r="K684" s="19">
        <v>46.08</v>
      </c>
      <c r="L684" t="str">
        <f>VLOOKUP(E684,PFI!A:B,2,0)</f>
        <v>recherche</v>
      </c>
    </row>
    <row r="685" spans="1:12">
      <c r="A685" s="18" t="s">
        <v>218</v>
      </c>
      <c r="B685" s="18" t="s">
        <v>107</v>
      </c>
      <c r="C685" s="18" t="s">
        <v>18</v>
      </c>
      <c r="D685" s="18" t="s">
        <v>58</v>
      </c>
      <c r="E685" s="18" t="s">
        <v>18</v>
      </c>
      <c r="F685" s="19">
        <v>0</v>
      </c>
      <c r="G685" s="19">
        <v>0</v>
      </c>
      <c r="H685" s="19">
        <v>1563.41</v>
      </c>
      <c r="I685" s="19">
        <v>0</v>
      </c>
      <c r="J685" s="19">
        <v>0</v>
      </c>
      <c r="K685" s="19">
        <v>914.41</v>
      </c>
      <c r="L685" t="e">
        <f>VLOOKUP(E685,PFI!A:B,2,0)</f>
        <v>#N/A</v>
      </c>
    </row>
    <row r="686" spans="1:12">
      <c r="A686" s="18" t="s">
        <v>218</v>
      </c>
      <c r="B686" s="18" t="s">
        <v>107</v>
      </c>
      <c r="C686" s="18" t="s">
        <v>18</v>
      </c>
      <c r="D686" s="18" t="s">
        <v>22</v>
      </c>
      <c r="E686" s="18" t="s">
        <v>2323</v>
      </c>
      <c r="F686" s="19">
        <v>0</v>
      </c>
      <c r="G686" s="19">
        <v>0</v>
      </c>
      <c r="H686" s="19">
        <v>0</v>
      </c>
      <c r="I686" s="19">
        <v>0</v>
      </c>
      <c r="J686" s="19">
        <v>0</v>
      </c>
      <c r="K686" s="19">
        <v>964.29</v>
      </c>
      <c r="L686" t="e">
        <f>VLOOKUP(E686,PFI!A:B,2,0)</f>
        <v>#N/A</v>
      </c>
    </row>
    <row r="687" spans="1:12">
      <c r="A687" s="18" t="s">
        <v>218</v>
      </c>
      <c r="B687" s="18" t="s">
        <v>107</v>
      </c>
      <c r="C687" s="18" t="s">
        <v>18</v>
      </c>
      <c r="D687" s="18" t="s">
        <v>22</v>
      </c>
      <c r="E687" s="18" t="s">
        <v>2322</v>
      </c>
      <c r="F687" s="19">
        <v>0</v>
      </c>
      <c r="G687" s="19">
        <v>0</v>
      </c>
      <c r="H687" s="19">
        <v>1929.76</v>
      </c>
      <c r="I687" s="19">
        <v>0</v>
      </c>
      <c r="J687" s="19">
        <v>0</v>
      </c>
      <c r="K687" s="19">
        <v>13278.09</v>
      </c>
      <c r="L687" t="e">
        <f>VLOOKUP(E687,PFI!A:B,2,0)</f>
        <v>#N/A</v>
      </c>
    </row>
    <row r="688" spans="1:12">
      <c r="A688" s="18" t="s">
        <v>218</v>
      </c>
      <c r="B688" s="18" t="s">
        <v>107</v>
      </c>
      <c r="C688" s="18" t="s">
        <v>18</v>
      </c>
      <c r="D688" s="18" t="s">
        <v>22</v>
      </c>
      <c r="E688" s="18" t="s">
        <v>2324</v>
      </c>
      <c r="F688" s="19">
        <v>0</v>
      </c>
      <c r="G688" s="19">
        <v>0</v>
      </c>
      <c r="H688" s="19">
        <v>0</v>
      </c>
      <c r="I688" s="19">
        <v>0</v>
      </c>
      <c r="J688" s="19">
        <v>0</v>
      </c>
      <c r="K688" s="19">
        <v>794.97</v>
      </c>
      <c r="L688" t="e">
        <f>VLOOKUP(E688,PFI!A:B,2,0)</f>
        <v>#N/A</v>
      </c>
    </row>
    <row r="689" spans="1:12">
      <c r="A689" s="18" t="s">
        <v>218</v>
      </c>
      <c r="B689" s="18" t="s">
        <v>107</v>
      </c>
      <c r="C689" s="18" t="s">
        <v>18</v>
      </c>
      <c r="D689" s="18" t="s">
        <v>22</v>
      </c>
      <c r="E689" s="18" t="s">
        <v>2325</v>
      </c>
      <c r="F689" s="19">
        <v>0</v>
      </c>
      <c r="G689" s="19">
        <v>0</v>
      </c>
      <c r="H689" s="19">
        <v>-17.48</v>
      </c>
      <c r="I689" s="19">
        <v>0</v>
      </c>
      <c r="J689" s="19">
        <v>0</v>
      </c>
      <c r="K689" s="19">
        <v>5607.85</v>
      </c>
      <c r="L689" t="e">
        <f>VLOOKUP(E689,PFI!A:B,2,0)</f>
        <v>#N/A</v>
      </c>
    </row>
    <row r="690" spans="1:12">
      <c r="A690" s="18" t="s">
        <v>218</v>
      </c>
      <c r="B690" s="18" t="s">
        <v>107</v>
      </c>
      <c r="C690" s="18" t="s">
        <v>18</v>
      </c>
      <c r="D690" s="18" t="s">
        <v>22</v>
      </c>
      <c r="E690" s="18" t="s">
        <v>2326</v>
      </c>
      <c r="F690" s="19">
        <v>0</v>
      </c>
      <c r="G690" s="19">
        <v>0</v>
      </c>
      <c r="H690" s="19">
        <v>0</v>
      </c>
      <c r="I690" s="19">
        <v>0</v>
      </c>
      <c r="J690" s="19">
        <v>0</v>
      </c>
      <c r="K690" s="19">
        <v>255.92</v>
      </c>
      <c r="L690" t="e">
        <f>VLOOKUP(E690,PFI!A:B,2,0)</f>
        <v>#N/A</v>
      </c>
    </row>
    <row r="691" spans="1:12">
      <c r="A691" s="18" t="s">
        <v>218</v>
      </c>
      <c r="B691" s="18" t="s">
        <v>107</v>
      </c>
      <c r="C691" s="18" t="s">
        <v>18</v>
      </c>
      <c r="D691" s="18" t="s">
        <v>22</v>
      </c>
      <c r="E691" s="18" t="s">
        <v>2327</v>
      </c>
      <c r="F691" s="19">
        <v>0</v>
      </c>
      <c r="G691" s="19">
        <v>0</v>
      </c>
      <c r="H691" s="19">
        <v>7760</v>
      </c>
      <c r="I691" s="19">
        <v>0</v>
      </c>
      <c r="J691" s="19">
        <v>0</v>
      </c>
      <c r="K691" s="19">
        <v>7760</v>
      </c>
      <c r="L691" t="e">
        <f>VLOOKUP(E691,PFI!A:B,2,0)</f>
        <v>#N/A</v>
      </c>
    </row>
    <row r="692" spans="1:12">
      <c r="A692" s="18" t="s">
        <v>218</v>
      </c>
      <c r="B692" s="18" t="s">
        <v>107</v>
      </c>
      <c r="C692" s="18" t="s">
        <v>18</v>
      </c>
      <c r="D692" s="18" t="s">
        <v>22</v>
      </c>
      <c r="E692" s="18" t="s">
        <v>2061</v>
      </c>
      <c r="F692" s="19">
        <v>0</v>
      </c>
      <c r="G692" s="19">
        <v>0</v>
      </c>
      <c r="H692" s="19">
        <v>20240.13</v>
      </c>
      <c r="I692" s="19">
        <v>0</v>
      </c>
      <c r="J692" s="19">
        <v>0</v>
      </c>
      <c r="K692" s="19">
        <v>19947.849999999999</v>
      </c>
      <c r="L692" t="str">
        <f>VLOOKUP(E692,PFI!A:B,2,0)</f>
        <v>recherche</v>
      </c>
    </row>
    <row r="693" spans="1:12">
      <c r="A693" s="18" t="s">
        <v>218</v>
      </c>
      <c r="B693" s="18" t="s">
        <v>107</v>
      </c>
      <c r="C693" s="18" t="s">
        <v>18</v>
      </c>
      <c r="D693" s="18" t="s">
        <v>22</v>
      </c>
      <c r="E693" s="18" t="s">
        <v>2328</v>
      </c>
      <c r="F693" s="19">
        <v>0</v>
      </c>
      <c r="G693" s="19">
        <v>0</v>
      </c>
      <c r="H693" s="19">
        <v>3750</v>
      </c>
      <c r="I693" s="19">
        <v>0</v>
      </c>
      <c r="J693" s="19">
        <v>0</v>
      </c>
      <c r="K693" s="19">
        <v>913.65</v>
      </c>
      <c r="L693" t="e">
        <f>VLOOKUP(E693,PFI!A:B,2,0)</f>
        <v>#N/A</v>
      </c>
    </row>
    <row r="694" spans="1:12">
      <c r="A694" s="18" t="s">
        <v>218</v>
      </c>
      <c r="B694" s="18" t="s">
        <v>107</v>
      </c>
      <c r="C694" s="18" t="s">
        <v>18</v>
      </c>
      <c r="D694" s="18" t="s">
        <v>22</v>
      </c>
      <c r="E694" s="18" t="s">
        <v>766</v>
      </c>
      <c r="F694" s="19">
        <v>0</v>
      </c>
      <c r="G694" s="19">
        <v>0</v>
      </c>
      <c r="H694" s="19">
        <v>2154.6</v>
      </c>
      <c r="I694" s="19">
        <v>0</v>
      </c>
      <c r="J694" s="19">
        <v>0</v>
      </c>
      <c r="K694" s="19">
        <v>2154.6</v>
      </c>
      <c r="L694" t="str">
        <f>VLOOKUP(E694,PFI!A:B,2,0)</f>
        <v>recherche</v>
      </c>
    </row>
    <row r="695" spans="1:12">
      <c r="A695" s="18" t="s">
        <v>218</v>
      </c>
      <c r="B695" s="18" t="s">
        <v>107</v>
      </c>
      <c r="C695" s="18" t="s">
        <v>18</v>
      </c>
      <c r="D695" s="18" t="s">
        <v>22</v>
      </c>
      <c r="E695" s="18" t="s">
        <v>18</v>
      </c>
      <c r="F695" s="19">
        <v>0</v>
      </c>
      <c r="G695" s="19">
        <v>0</v>
      </c>
      <c r="H695" s="19">
        <v>43582.23</v>
      </c>
      <c r="I695" s="19">
        <v>0</v>
      </c>
      <c r="J695" s="19">
        <v>0</v>
      </c>
      <c r="K695" s="19">
        <v>35507.99</v>
      </c>
      <c r="L695" t="e">
        <f>VLOOKUP(E695,PFI!A:B,2,0)</f>
        <v>#N/A</v>
      </c>
    </row>
    <row r="696" spans="1:12">
      <c r="A696" s="18" t="s">
        <v>218</v>
      </c>
      <c r="B696" s="18" t="s">
        <v>107</v>
      </c>
      <c r="C696" s="18" t="s">
        <v>18</v>
      </c>
      <c r="D696" s="18" t="s">
        <v>16</v>
      </c>
      <c r="E696" s="18" t="s">
        <v>18</v>
      </c>
      <c r="F696" s="19">
        <v>0</v>
      </c>
      <c r="G696" s="19">
        <v>0</v>
      </c>
      <c r="H696" s="19">
        <v>415.36</v>
      </c>
      <c r="I696" s="19">
        <v>0</v>
      </c>
      <c r="J696" s="19">
        <v>0</v>
      </c>
      <c r="K696" s="19">
        <v>0</v>
      </c>
      <c r="L696" t="e">
        <f>VLOOKUP(E696,PFI!A:B,2,0)</f>
        <v>#N/A</v>
      </c>
    </row>
    <row r="697" spans="1:12">
      <c r="A697" s="18" t="s">
        <v>2329</v>
      </c>
      <c r="B697" s="18" t="s">
        <v>107</v>
      </c>
      <c r="C697" s="18" t="s">
        <v>18</v>
      </c>
      <c r="D697" s="18" t="s">
        <v>58</v>
      </c>
      <c r="E697" s="18" t="s">
        <v>18</v>
      </c>
      <c r="F697" s="19">
        <v>0</v>
      </c>
      <c r="G697" s="19">
        <v>0</v>
      </c>
      <c r="H697" s="19">
        <v>30</v>
      </c>
      <c r="I697" s="19">
        <v>0</v>
      </c>
      <c r="J697" s="19">
        <v>0</v>
      </c>
      <c r="K697" s="19">
        <v>30</v>
      </c>
      <c r="L697" t="e">
        <f>VLOOKUP(E697,PFI!A:B,2,0)</f>
        <v>#N/A</v>
      </c>
    </row>
    <row r="698" spans="1:12">
      <c r="A698" s="18" t="s">
        <v>2329</v>
      </c>
      <c r="B698" s="18" t="s">
        <v>107</v>
      </c>
      <c r="C698" s="18" t="s">
        <v>18</v>
      </c>
      <c r="D698" s="18" t="s">
        <v>22</v>
      </c>
      <c r="E698" s="18" t="s">
        <v>18</v>
      </c>
      <c r="F698" s="19">
        <v>0</v>
      </c>
      <c r="G698" s="19">
        <v>0</v>
      </c>
      <c r="H698" s="19">
        <v>6651</v>
      </c>
      <c r="I698" s="19">
        <v>0</v>
      </c>
      <c r="J698" s="19">
        <v>0</v>
      </c>
      <c r="K698" s="19">
        <v>11573.2</v>
      </c>
      <c r="L698" t="e">
        <f>VLOOKUP(E698,PFI!A:B,2,0)</f>
        <v>#N/A</v>
      </c>
    </row>
    <row r="699" spans="1:12">
      <c r="A699" s="18" t="s">
        <v>55</v>
      </c>
      <c r="B699" s="18" t="s">
        <v>107</v>
      </c>
      <c r="C699" s="18" t="s">
        <v>18</v>
      </c>
      <c r="D699" s="18" t="s">
        <v>46</v>
      </c>
      <c r="E699" s="18" t="s">
        <v>2330</v>
      </c>
      <c r="F699" s="19">
        <v>0</v>
      </c>
      <c r="G699" s="19">
        <v>0</v>
      </c>
      <c r="H699" s="19">
        <v>0</v>
      </c>
      <c r="I699" s="19">
        <v>0</v>
      </c>
      <c r="J699" s="19">
        <v>0</v>
      </c>
      <c r="K699" s="19">
        <v>421.06</v>
      </c>
      <c r="L699" t="e">
        <f>VLOOKUP(E699,PFI!A:B,2,0)</f>
        <v>#N/A</v>
      </c>
    </row>
    <row r="700" spans="1:12">
      <c r="A700" s="18" t="s">
        <v>55</v>
      </c>
      <c r="B700" s="18" t="s">
        <v>107</v>
      </c>
      <c r="C700" s="18" t="s">
        <v>18</v>
      </c>
      <c r="D700" s="18" t="s">
        <v>46</v>
      </c>
      <c r="E700" s="18" t="s">
        <v>2331</v>
      </c>
      <c r="F700" s="19">
        <v>0</v>
      </c>
      <c r="G700" s="19">
        <v>0</v>
      </c>
      <c r="H700" s="19">
        <v>2003.96</v>
      </c>
      <c r="I700" s="19">
        <v>0</v>
      </c>
      <c r="J700" s="19">
        <v>0</v>
      </c>
      <c r="K700" s="19">
        <v>2003.96</v>
      </c>
      <c r="L700" t="e">
        <f>VLOOKUP(E700,PFI!A:B,2,0)</f>
        <v>#N/A</v>
      </c>
    </row>
    <row r="701" spans="1:12">
      <c r="A701" s="18" t="s">
        <v>55</v>
      </c>
      <c r="B701" s="18" t="s">
        <v>107</v>
      </c>
      <c r="C701" s="18" t="s">
        <v>18</v>
      </c>
      <c r="D701" s="18" t="s">
        <v>16</v>
      </c>
      <c r="E701" s="18" t="s">
        <v>2330</v>
      </c>
      <c r="F701" s="19">
        <v>0</v>
      </c>
      <c r="G701" s="19">
        <v>0</v>
      </c>
      <c r="H701" s="19">
        <v>-798.7</v>
      </c>
      <c r="I701" s="19">
        <v>0</v>
      </c>
      <c r="J701" s="19">
        <v>0</v>
      </c>
      <c r="K701" s="19">
        <v>281.33999999999997</v>
      </c>
      <c r="L701" t="e">
        <f>VLOOKUP(E701,PFI!A:B,2,0)</f>
        <v>#N/A</v>
      </c>
    </row>
    <row r="702" spans="1:12">
      <c r="A702" s="18" t="s">
        <v>55</v>
      </c>
      <c r="B702" s="18" t="s">
        <v>107</v>
      </c>
      <c r="C702" s="18" t="s">
        <v>18</v>
      </c>
      <c r="D702" s="18" t="s">
        <v>16</v>
      </c>
      <c r="E702" s="18" t="s">
        <v>2040</v>
      </c>
      <c r="F702" s="19">
        <v>0</v>
      </c>
      <c r="G702" s="19">
        <v>0</v>
      </c>
      <c r="H702" s="19">
        <v>7500</v>
      </c>
      <c r="I702" s="19">
        <v>0</v>
      </c>
      <c r="J702" s="19">
        <v>0</v>
      </c>
      <c r="K702" s="19">
        <v>7500</v>
      </c>
      <c r="L702" t="str">
        <f>VLOOKUP(E702,PFI!A:B,2,0)</f>
        <v>recherche</v>
      </c>
    </row>
    <row r="703" spans="1:12">
      <c r="A703" s="18" t="s">
        <v>55</v>
      </c>
      <c r="B703" s="18" t="s">
        <v>107</v>
      </c>
      <c r="C703" s="18" t="s">
        <v>18</v>
      </c>
      <c r="D703" s="18" t="s">
        <v>16</v>
      </c>
      <c r="E703" s="18" t="s">
        <v>2331</v>
      </c>
      <c r="F703" s="19">
        <v>0</v>
      </c>
      <c r="G703" s="19">
        <v>0</v>
      </c>
      <c r="H703" s="19">
        <v>7164.13</v>
      </c>
      <c r="I703" s="19">
        <v>0</v>
      </c>
      <c r="J703" s="19">
        <v>0</v>
      </c>
      <c r="K703" s="19">
        <v>8862.0300000000007</v>
      </c>
      <c r="L703" t="e">
        <f>VLOOKUP(E703,PFI!A:B,2,0)</f>
        <v>#N/A</v>
      </c>
    </row>
    <row r="704" spans="1:12">
      <c r="A704" s="18" t="s">
        <v>55</v>
      </c>
      <c r="B704" s="18" t="s">
        <v>107</v>
      </c>
      <c r="C704" s="18" t="s">
        <v>18</v>
      </c>
      <c r="D704" s="18" t="s">
        <v>16</v>
      </c>
      <c r="E704" s="18" t="s">
        <v>2283</v>
      </c>
      <c r="F704" s="19">
        <v>1500</v>
      </c>
      <c r="G704" s="19">
        <v>1500</v>
      </c>
      <c r="H704" s="19">
        <v>0</v>
      </c>
      <c r="I704" s="19">
        <v>1500</v>
      </c>
      <c r="J704" s="19">
        <v>1500</v>
      </c>
      <c r="K704" s="19">
        <v>0</v>
      </c>
      <c r="L704" t="e">
        <f>VLOOKUP(E704,PFI!A:B,2,0)</f>
        <v>#N/A</v>
      </c>
    </row>
    <row r="705" spans="1:12">
      <c r="A705" s="18" t="s">
        <v>55</v>
      </c>
      <c r="B705" s="18" t="s">
        <v>107</v>
      </c>
      <c r="C705" s="18" t="s">
        <v>18</v>
      </c>
      <c r="D705" s="18" t="s">
        <v>16</v>
      </c>
      <c r="E705" s="18" t="s">
        <v>1986</v>
      </c>
      <c r="F705" s="19">
        <v>43173</v>
      </c>
      <c r="G705" s="19">
        <v>43173</v>
      </c>
      <c r="H705" s="19">
        <v>4794.9799999999996</v>
      </c>
      <c r="I705" s="19">
        <v>43173</v>
      </c>
      <c r="J705" s="19">
        <v>43173</v>
      </c>
      <c r="K705" s="19">
        <v>690.88</v>
      </c>
      <c r="L705" t="str">
        <f>VLOOKUP(E705,PFI!A:B,2,0)</f>
        <v>recherche</v>
      </c>
    </row>
    <row r="706" spans="1:12">
      <c r="A706" s="18" t="s">
        <v>2332</v>
      </c>
      <c r="B706" s="18" t="s">
        <v>107</v>
      </c>
      <c r="C706" s="18" t="s">
        <v>18</v>
      </c>
      <c r="D706" s="18" t="s">
        <v>46</v>
      </c>
      <c r="E706" s="18" t="s">
        <v>18</v>
      </c>
      <c r="F706" s="19">
        <v>0</v>
      </c>
      <c r="G706" s="19">
        <v>0</v>
      </c>
      <c r="H706" s="19">
        <v>0</v>
      </c>
      <c r="I706" s="19">
        <v>0</v>
      </c>
      <c r="J706" s="19">
        <v>0</v>
      </c>
      <c r="K706" s="19">
        <v>436.8</v>
      </c>
      <c r="L706" t="e">
        <f>VLOOKUP(E706,PFI!A:B,2,0)</f>
        <v>#N/A</v>
      </c>
    </row>
    <row r="707" spans="1:12">
      <c r="A707" s="18" t="s">
        <v>1755</v>
      </c>
      <c r="B707" s="18" t="s">
        <v>107</v>
      </c>
      <c r="C707" s="18" t="s">
        <v>18</v>
      </c>
      <c r="D707" s="18" t="s">
        <v>57</v>
      </c>
      <c r="E707" s="18" t="s">
        <v>1380</v>
      </c>
      <c r="F707" s="19">
        <v>0</v>
      </c>
      <c r="G707" s="19">
        <v>0</v>
      </c>
      <c r="H707" s="19">
        <v>0</v>
      </c>
      <c r="I707" s="19">
        <v>5880</v>
      </c>
      <c r="J707" s="19">
        <v>5880</v>
      </c>
      <c r="K707" s="19">
        <v>0</v>
      </c>
      <c r="L707" t="e">
        <f>VLOOKUP(E707,PFI!A:B,2,0)</f>
        <v>#N/A</v>
      </c>
    </row>
    <row r="708" spans="1:12">
      <c r="A708" s="18" t="s">
        <v>1755</v>
      </c>
      <c r="B708" s="18" t="s">
        <v>107</v>
      </c>
      <c r="C708" s="18" t="s">
        <v>18</v>
      </c>
      <c r="D708" s="18" t="s">
        <v>57</v>
      </c>
      <c r="E708" s="18" t="s">
        <v>1381</v>
      </c>
      <c r="F708" s="19">
        <v>0</v>
      </c>
      <c r="G708" s="19">
        <v>0</v>
      </c>
      <c r="H708" s="19">
        <v>0</v>
      </c>
      <c r="I708" s="19">
        <v>860</v>
      </c>
      <c r="J708" s="19">
        <v>860</v>
      </c>
      <c r="K708" s="19">
        <v>0</v>
      </c>
      <c r="L708" t="e">
        <f>VLOOKUP(E708,PFI!A:B,2,0)</f>
        <v>#N/A</v>
      </c>
    </row>
    <row r="709" spans="1:12">
      <c r="A709" s="18" t="s">
        <v>1755</v>
      </c>
      <c r="B709" s="18" t="s">
        <v>107</v>
      </c>
      <c r="C709" s="18" t="s">
        <v>18</v>
      </c>
      <c r="D709" s="18" t="s">
        <v>57</v>
      </c>
      <c r="E709" s="18" t="s">
        <v>2333</v>
      </c>
      <c r="F709" s="19">
        <v>0</v>
      </c>
      <c r="G709" s="19">
        <v>0</v>
      </c>
      <c r="H709" s="19">
        <v>0</v>
      </c>
      <c r="I709" s="19">
        <v>129</v>
      </c>
      <c r="J709" s="19">
        <v>129</v>
      </c>
      <c r="K709" s="19">
        <v>0</v>
      </c>
      <c r="L709" t="e">
        <f>VLOOKUP(E709,PFI!A:B,2,0)</f>
        <v>#N/A</v>
      </c>
    </row>
    <row r="710" spans="1:12">
      <c r="A710" s="18" t="s">
        <v>1755</v>
      </c>
      <c r="B710" s="18" t="s">
        <v>107</v>
      </c>
      <c r="C710" s="18" t="s">
        <v>18</v>
      </c>
      <c r="D710" s="18" t="s">
        <v>57</v>
      </c>
      <c r="E710" s="18" t="s">
        <v>2334</v>
      </c>
      <c r="F710" s="19">
        <v>0</v>
      </c>
      <c r="G710" s="19">
        <v>0</v>
      </c>
      <c r="H710" s="19">
        <v>0</v>
      </c>
      <c r="I710" s="19">
        <v>3311</v>
      </c>
      <c r="J710" s="19">
        <v>3311</v>
      </c>
      <c r="K710" s="19">
        <v>0</v>
      </c>
      <c r="L710" t="e">
        <f>VLOOKUP(E710,PFI!A:B,2,0)</f>
        <v>#N/A</v>
      </c>
    </row>
    <row r="711" spans="1:12">
      <c r="A711" s="18" t="s">
        <v>1755</v>
      </c>
      <c r="B711" s="18" t="s">
        <v>107</v>
      </c>
      <c r="C711" s="18" t="s">
        <v>18</v>
      </c>
      <c r="D711" s="18" t="s">
        <v>57</v>
      </c>
      <c r="E711" s="18" t="s">
        <v>1406</v>
      </c>
      <c r="F711" s="19">
        <v>0</v>
      </c>
      <c r="G711" s="19">
        <v>0</v>
      </c>
      <c r="H711" s="19">
        <v>0</v>
      </c>
      <c r="I711" s="19">
        <v>5160</v>
      </c>
      <c r="J711" s="19">
        <v>5160</v>
      </c>
      <c r="K711" s="19">
        <v>0</v>
      </c>
      <c r="L711" t="e">
        <f>VLOOKUP(E711,PFI!A:B,2,0)</f>
        <v>#N/A</v>
      </c>
    </row>
    <row r="712" spans="1:12">
      <c r="A712" s="18" t="s">
        <v>1755</v>
      </c>
      <c r="B712" s="18" t="s">
        <v>107</v>
      </c>
      <c r="C712" s="18" t="s">
        <v>18</v>
      </c>
      <c r="D712" s="18" t="s">
        <v>57</v>
      </c>
      <c r="E712" s="18" t="s">
        <v>1407</v>
      </c>
      <c r="F712" s="19">
        <v>0</v>
      </c>
      <c r="G712" s="19">
        <v>0</v>
      </c>
      <c r="H712" s="19">
        <v>0</v>
      </c>
      <c r="I712" s="19">
        <v>3354</v>
      </c>
      <c r="J712" s="19">
        <v>3354</v>
      </c>
      <c r="K712" s="19">
        <v>0</v>
      </c>
      <c r="L712" t="e">
        <f>VLOOKUP(E712,PFI!A:B,2,0)</f>
        <v>#N/A</v>
      </c>
    </row>
    <row r="713" spans="1:12">
      <c r="A713" s="18" t="s">
        <v>1755</v>
      </c>
      <c r="B713" s="18" t="s">
        <v>107</v>
      </c>
      <c r="C713" s="18" t="s">
        <v>18</v>
      </c>
      <c r="D713" s="18" t="s">
        <v>57</v>
      </c>
      <c r="E713" s="18" t="s">
        <v>2335</v>
      </c>
      <c r="F713" s="19">
        <v>0</v>
      </c>
      <c r="G713" s="19">
        <v>0</v>
      </c>
      <c r="H713" s="19">
        <v>0</v>
      </c>
      <c r="I713" s="19">
        <v>11610</v>
      </c>
      <c r="J713" s="19">
        <v>11610</v>
      </c>
      <c r="K713" s="19">
        <v>0</v>
      </c>
      <c r="L713" t="e">
        <f>VLOOKUP(E713,PFI!A:B,2,0)</f>
        <v>#N/A</v>
      </c>
    </row>
    <row r="714" spans="1:12">
      <c r="A714" s="18" t="s">
        <v>1755</v>
      </c>
      <c r="B714" s="18" t="s">
        <v>107</v>
      </c>
      <c r="C714" s="18" t="s">
        <v>18</v>
      </c>
      <c r="D714" s="18" t="s">
        <v>57</v>
      </c>
      <c r="E714" s="18" t="s">
        <v>2336</v>
      </c>
      <c r="F714" s="19">
        <v>0</v>
      </c>
      <c r="G714" s="19">
        <v>0</v>
      </c>
      <c r="H714" s="19">
        <v>0</v>
      </c>
      <c r="I714" s="19">
        <v>11610</v>
      </c>
      <c r="J714" s="19">
        <v>11610</v>
      </c>
      <c r="K714" s="19">
        <v>0</v>
      </c>
      <c r="L714" t="e">
        <f>VLOOKUP(E714,PFI!A:B,2,0)</f>
        <v>#N/A</v>
      </c>
    </row>
    <row r="715" spans="1:12">
      <c r="A715" s="18" t="s">
        <v>1755</v>
      </c>
      <c r="B715" s="18" t="s">
        <v>107</v>
      </c>
      <c r="C715" s="18" t="s">
        <v>18</v>
      </c>
      <c r="D715" s="18" t="s">
        <v>57</v>
      </c>
      <c r="E715" s="18" t="s">
        <v>2337</v>
      </c>
      <c r="F715" s="19">
        <v>0</v>
      </c>
      <c r="G715" s="19">
        <v>0</v>
      </c>
      <c r="H715" s="19">
        <v>0</v>
      </c>
      <c r="I715" s="19">
        <v>344</v>
      </c>
      <c r="J715" s="19">
        <v>344</v>
      </c>
      <c r="K715" s="19">
        <v>0</v>
      </c>
      <c r="L715" t="e">
        <f>VLOOKUP(E715,PFI!A:B,2,0)</f>
        <v>#N/A</v>
      </c>
    </row>
    <row r="716" spans="1:12">
      <c r="A716" s="18" t="s">
        <v>1755</v>
      </c>
      <c r="B716" s="18" t="s">
        <v>107</v>
      </c>
      <c r="C716" s="18" t="s">
        <v>18</v>
      </c>
      <c r="D716" s="18" t="s">
        <v>57</v>
      </c>
      <c r="E716" s="18" t="s">
        <v>2338</v>
      </c>
      <c r="F716" s="19">
        <v>0</v>
      </c>
      <c r="G716" s="19">
        <v>0</v>
      </c>
      <c r="H716" s="19">
        <v>0</v>
      </c>
      <c r="I716" s="19">
        <v>645</v>
      </c>
      <c r="J716" s="19">
        <v>645</v>
      </c>
      <c r="K716" s="19">
        <v>0</v>
      </c>
      <c r="L716" t="e">
        <f>VLOOKUP(E716,PFI!A:B,2,0)</f>
        <v>#N/A</v>
      </c>
    </row>
    <row r="717" spans="1:12">
      <c r="A717" s="18" t="s">
        <v>1755</v>
      </c>
      <c r="B717" s="18" t="s">
        <v>107</v>
      </c>
      <c r="C717" s="18" t="s">
        <v>18</v>
      </c>
      <c r="D717" s="18" t="s">
        <v>57</v>
      </c>
      <c r="E717" s="18" t="s">
        <v>1398</v>
      </c>
      <c r="F717" s="19">
        <v>0</v>
      </c>
      <c r="G717" s="19">
        <v>0</v>
      </c>
      <c r="H717" s="19">
        <v>0</v>
      </c>
      <c r="I717" s="19">
        <v>2321</v>
      </c>
      <c r="J717" s="19">
        <v>2321</v>
      </c>
      <c r="K717" s="19">
        <v>0</v>
      </c>
      <c r="L717" t="e">
        <f>VLOOKUP(E717,PFI!A:B,2,0)</f>
        <v>#N/A</v>
      </c>
    </row>
    <row r="718" spans="1:12">
      <c r="A718" s="18" t="s">
        <v>1755</v>
      </c>
      <c r="B718" s="18" t="s">
        <v>107</v>
      </c>
      <c r="C718" s="18" t="s">
        <v>18</v>
      </c>
      <c r="D718" s="18" t="s">
        <v>57</v>
      </c>
      <c r="E718" s="18" t="s">
        <v>2339</v>
      </c>
      <c r="F718" s="19">
        <v>0</v>
      </c>
      <c r="G718" s="19">
        <v>0</v>
      </c>
      <c r="H718" s="19">
        <v>0</v>
      </c>
      <c r="I718" s="19">
        <v>860</v>
      </c>
      <c r="J718" s="19">
        <v>860</v>
      </c>
      <c r="K718" s="19">
        <v>0</v>
      </c>
      <c r="L718" t="e">
        <f>VLOOKUP(E718,PFI!A:B,2,0)</f>
        <v>#N/A</v>
      </c>
    </row>
    <row r="719" spans="1:12">
      <c r="A719" s="18" t="s">
        <v>1755</v>
      </c>
      <c r="B719" s="18" t="s">
        <v>107</v>
      </c>
      <c r="C719" s="18" t="s">
        <v>18</v>
      </c>
      <c r="D719" s="18" t="s">
        <v>57</v>
      </c>
      <c r="E719" s="18" t="s">
        <v>2340</v>
      </c>
      <c r="F719" s="19">
        <v>0</v>
      </c>
      <c r="G719" s="19">
        <v>0</v>
      </c>
      <c r="H719" s="19">
        <v>0</v>
      </c>
      <c r="I719" s="19">
        <v>1720</v>
      </c>
      <c r="J719" s="19">
        <v>1720</v>
      </c>
      <c r="K719" s="19">
        <v>0</v>
      </c>
      <c r="L719" t="e">
        <f>VLOOKUP(E719,PFI!A:B,2,0)</f>
        <v>#N/A</v>
      </c>
    </row>
    <row r="720" spans="1:12">
      <c r="A720" s="18" t="s">
        <v>1755</v>
      </c>
      <c r="B720" s="18" t="s">
        <v>107</v>
      </c>
      <c r="C720" s="18" t="s">
        <v>18</v>
      </c>
      <c r="D720" s="18" t="s">
        <v>57</v>
      </c>
      <c r="E720" s="18" t="s">
        <v>18</v>
      </c>
      <c r="F720" s="19">
        <v>0</v>
      </c>
      <c r="G720" s="19">
        <v>0</v>
      </c>
      <c r="H720" s="19">
        <v>0</v>
      </c>
      <c r="I720" s="19">
        <v>890330</v>
      </c>
      <c r="J720" s="19">
        <v>890330</v>
      </c>
      <c r="K720" s="19">
        <v>0</v>
      </c>
      <c r="L720" t="e">
        <f>VLOOKUP(E720,PFI!A:B,2,0)</f>
        <v>#N/A</v>
      </c>
    </row>
    <row r="721" spans="1:12">
      <c r="A721" s="18" t="s">
        <v>1755</v>
      </c>
      <c r="B721" s="18" t="s">
        <v>107</v>
      </c>
      <c r="C721" s="18" t="s">
        <v>18</v>
      </c>
      <c r="D721" s="18" t="s">
        <v>46</v>
      </c>
      <c r="E721" s="18" t="s">
        <v>1419</v>
      </c>
      <c r="F721" s="19">
        <v>0</v>
      </c>
      <c r="G721" s="19">
        <v>0</v>
      </c>
      <c r="H721" s="19">
        <v>0</v>
      </c>
      <c r="I721" s="19">
        <v>49205</v>
      </c>
      <c r="J721" s="19">
        <v>49205</v>
      </c>
      <c r="K721" s="19">
        <v>0</v>
      </c>
      <c r="L721" t="e">
        <f>VLOOKUP(E721,PFI!A:B,2,0)</f>
        <v>#N/A</v>
      </c>
    </row>
    <row r="722" spans="1:12">
      <c r="A722" s="18" t="s">
        <v>1755</v>
      </c>
      <c r="B722" s="18" t="s">
        <v>107</v>
      </c>
      <c r="C722" s="18" t="s">
        <v>18</v>
      </c>
      <c r="D722" s="18" t="s">
        <v>46</v>
      </c>
      <c r="E722" s="18" t="s">
        <v>1397</v>
      </c>
      <c r="F722" s="19">
        <v>0</v>
      </c>
      <c r="G722" s="19">
        <v>0</v>
      </c>
      <c r="H722" s="19">
        <v>0</v>
      </c>
      <c r="I722" s="19">
        <v>5160</v>
      </c>
      <c r="J722" s="19">
        <v>5160</v>
      </c>
      <c r="K722" s="19">
        <v>0</v>
      </c>
      <c r="L722" t="e">
        <f>VLOOKUP(E722,PFI!A:B,2,0)</f>
        <v>#N/A</v>
      </c>
    </row>
    <row r="723" spans="1:12">
      <c r="A723" s="18" t="s">
        <v>1755</v>
      </c>
      <c r="B723" s="18" t="s">
        <v>107</v>
      </c>
      <c r="C723" s="18" t="s">
        <v>18</v>
      </c>
      <c r="D723" s="18" t="s">
        <v>46</v>
      </c>
      <c r="E723" s="18" t="s">
        <v>1382</v>
      </c>
      <c r="F723" s="19">
        <v>0</v>
      </c>
      <c r="G723" s="19">
        <v>0</v>
      </c>
      <c r="H723" s="19">
        <v>0</v>
      </c>
      <c r="I723" s="19">
        <v>3440</v>
      </c>
      <c r="J723" s="19">
        <v>3440</v>
      </c>
      <c r="K723" s="19">
        <v>0</v>
      </c>
      <c r="L723" t="e">
        <f>VLOOKUP(E723,PFI!A:B,2,0)</f>
        <v>#N/A</v>
      </c>
    </row>
    <row r="724" spans="1:12">
      <c r="A724" s="18" t="s">
        <v>1755</v>
      </c>
      <c r="B724" s="18" t="s">
        <v>107</v>
      </c>
      <c r="C724" s="18" t="s">
        <v>18</v>
      </c>
      <c r="D724" s="18" t="s">
        <v>46</v>
      </c>
      <c r="E724" s="18" t="s">
        <v>2341</v>
      </c>
      <c r="F724" s="19">
        <v>0</v>
      </c>
      <c r="G724" s="19">
        <v>0</v>
      </c>
      <c r="H724" s="19">
        <v>0</v>
      </c>
      <c r="I724" s="19">
        <v>2580</v>
      </c>
      <c r="J724" s="19">
        <v>2580</v>
      </c>
      <c r="K724" s="19">
        <v>0</v>
      </c>
      <c r="L724" t="e">
        <f>VLOOKUP(E724,PFI!A:B,2,0)</f>
        <v>#N/A</v>
      </c>
    </row>
    <row r="725" spans="1:12">
      <c r="A725" s="18" t="s">
        <v>1755</v>
      </c>
      <c r="B725" s="18" t="s">
        <v>107</v>
      </c>
      <c r="C725" s="18" t="s">
        <v>18</v>
      </c>
      <c r="D725" s="18" t="s">
        <v>46</v>
      </c>
      <c r="E725" s="18" t="s">
        <v>18</v>
      </c>
      <c r="F725" s="19">
        <v>0</v>
      </c>
      <c r="G725" s="19">
        <v>0</v>
      </c>
      <c r="H725" s="19">
        <v>0</v>
      </c>
      <c r="I725" s="19">
        <v>3697822</v>
      </c>
      <c r="J725" s="19">
        <v>3697822</v>
      </c>
      <c r="K725" s="19">
        <v>0</v>
      </c>
      <c r="L725" t="e">
        <f>VLOOKUP(E725,PFI!A:B,2,0)</f>
        <v>#N/A</v>
      </c>
    </row>
    <row r="726" spans="1:12">
      <c r="A726" s="18" t="s">
        <v>1755</v>
      </c>
      <c r="B726" s="18" t="s">
        <v>107</v>
      </c>
      <c r="C726" s="18" t="s">
        <v>18</v>
      </c>
      <c r="D726" s="18" t="s">
        <v>59</v>
      </c>
      <c r="E726" s="18" t="s">
        <v>18</v>
      </c>
      <c r="F726" s="19">
        <v>0</v>
      </c>
      <c r="G726" s="19">
        <v>0</v>
      </c>
      <c r="H726" s="19">
        <v>0</v>
      </c>
      <c r="I726" s="19">
        <v>99250</v>
      </c>
      <c r="J726" s="19">
        <v>99250</v>
      </c>
      <c r="K726" s="19">
        <v>0</v>
      </c>
      <c r="L726" t="e">
        <f>VLOOKUP(E726,PFI!A:B,2,0)</f>
        <v>#N/A</v>
      </c>
    </row>
    <row r="727" spans="1:12">
      <c r="A727" s="18" t="s">
        <v>1755</v>
      </c>
      <c r="B727" s="18" t="s">
        <v>107</v>
      </c>
      <c r="C727" s="18" t="s">
        <v>18</v>
      </c>
      <c r="D727" s="18" t="s">
        <v>34</v>
      </c>
      <c r="E727" s="18" t="s">
        <v>18</v>
      </c>
      <c r="F727" s="19">
        <v>0</v>
      </c>
      <c r="G727" s="19">
        <v>0</v>
      </c>
      <c r="H727" s="19">
        <v>0</v>
      </c>
      <c r="I727" s="19">
        <v>1639301</v>
      </c>
      <c r="J727" s="19">
        <v>1639301</v>
      </c>
      <c r="K727" s="19">
        <v>0</v>
      </c>
      <c r="L727" t="e">
        <f>VLOOKUP(E727,PFI!A:B,2,0)</f>
        <v>#N/A</v>
      </c>
    </row>
    <row r="728" spans="1:12">
      <c r="A728" s="18" t="s">
        <v>1755</v>
      </c>
      <c r="B728" s="18" t="s">
        <v>107</v>
      </c>
      <c r="C728" s="18" t="s">
        <v>18</v>
      </c>
      <c r="D728" s="18" t="s">
        <v>31</v>
      </c>
      <c r="E728" s="18" t="s">
        <v>18</v>
      </c>
      <c r="F728" s="19">
        <v>0</v>
      </c>
      <c r="G728" s="19">
        <v>0</v>
      </c>
      <c r="H728" s="19">
        <v>0</v>
      </c>
      <c r="I728" s="19">
        <v>314000</v>
      </c>
      <c r="J728" s="19">
        <v>314000</v>
      </c>
      <c r="K728" s="19">
        <v>0</v>
      </c>
      <c r="L728" t="e">
        <f>VLOOKUP(E728,PFI!A:B,2,0)</f>
        <v>#N/A</v>
      </c>
    </row>
    <row r="729" spans="1:12">
      <c r="A729" s="18" t="s">
        <v>1755</v>
      </c>
      <c r="B729" s="18" t="s">
        <v>107</v>
      </c>
      <c r="C729" s="18" t="s">
        <v>18</v>
      </c>
      <c r="D729" s="18" t="s">
        <v>27</v>
      </c>
      <c r="E729" s="18" t="s">
        <v>18</v>
      </c>
      <c r="F729" s="19">
        <v>0</v>
      </c>
      <c r="G729" s="19">
        <v>0</v>
      </c>
      <c r="H729" s="19">
        <v>0</v>
      </c>
      <c r="I729" s="19">
        <v>54000</v>
      </c>
      <c r="J729" s="19">
        <v>54000</v>
      </c>
      <c r="K729" s="19">
        <v>0</v>
      </c>
      <c r="L729" t="e">
        <f>VLOOKUP(E729,PFI!A:B,2,0)</f>
        <v>#N/A</v>
      </c>
    </row>
    <row r="730" spans="1:12">
      <c r="A730" s="18" t="s">
        <v>1755</v>
      </c>
      <c r="B730" s="18" t="s">
        <v>107</v>
      </c>
      <c r="C730" s="18" t="s">
        <v>18</v>
      </c>
      <c r="D730" s="18" t="s">
        <v>22</v>
      </c>
      <c r="E730" s="18" t="s">
        <v>18</v>
      </c>
      <c r="F730" s="19">
        <v>0</v>
      </c>
      <c r="G730" s="19">
        <v>0</v>
      </c>
      <c r="H730" s="19">
        <v>0</v>
      </c>
      <c r="I730" s="19">
        <v>50000</v>
      </c>
      <c r="J730" s="19">
        <v>50000</v>
      </c>
      <c r="K730" s="19">
        <v>0</v>
      </c>
      <c r="L730" t="e">
        <f>VLOOKUP(E730,PFI!A:B,2,0)</f>
        <v>#N/A</v>
      </c>
    </row>
    <row r="731" spans="1:12">
      <c r="A731" s="18" t="s">
        <v>1755</v>
      </c>
      <c r="B731" s="18" t="s">
        <v>107</v>
      </c>
      <c r="C731" s="18" t="s">
        <v>18</v>
      </c>
      <c r="D731" s="18" t="s">
        <v>16</v>
      </c>
      <c r="E731" s="18" t="s">
        <v>18</v>
      </c>
      <c r="F731" s="19">
        <v>0</v>
      </c>
      <c r="G731" s="19">
        <v>0</v>
      </c>
      <c r="H731" s="19">
        <v>0</v>
      </c>
      <c r="I731" s="19">
        <v>4392035</v>
      </c>
      <c r="J731" s="19">
        <v>4392035</v>
      </c>
      <c r="K731" s="19">
        <v>0</v>
      </c>
      <c r="L731" t="e">
        <f>VLOOKUP(E731,PFI!A:B,2,0)</f>
        <v>#N/A</v>
      </c>
    </row>
    <row r="732" spans="1:12">
      <c r="A732" s="18" t="s">
        <v>1755</v>
      </c>
      <c r="B732" s="18" t="s">
        <v>107</v>
      </c>
      <c r="C732" s="18" t="s">
        <v>18</v>
      </c>
      <c r="D732" s="18" t="s">
        <v>19</v>
      </c>
      <c r="E732" s="18" t="s">
        <v>18</v>
      </c>
      <c r="F732" s="19">
        <v>0</v>
      </c>
      <c r="G732" s="19">
        <v>0</v>
      </c>
      <c r="H732" s="19">
        <v>0</v>
      </c>
      <c r="I732" s="19">
        <v>60000</v>
      </c>
      <c r="J732" s="19">
        <v>60000</v>
      </c>
      <c r="K732" s="19">
        <v>0</v>
      </c>
      <c r="L732" t="e">
        <f>VLOOKUP(E732,PFI!A:B,2,0)</f>
        <v>#N/A</v>
      </c>
    </row>
    <row r="733" spans="1:12">
      <c r="A733" s="18" t="s">
        <v>1755</v>
      </c>
      <c r="B733" s="18" t="s">
        <v>107</v>
      </c>
      <c r="C733" s="18" t="s">
        <v>18</v>
      </c>
      <c r="D733" s="18" t="s">
        <v>13</v>
      </c>
      <c r="E733" s="18" t="s">
        <v>18</v>
      </c>
      <c r="F733" s="19">
        <v>0</v>
      </c>
      <c r="G733" s="19">
        <v>0</v>
      </c>
      <c r="H733" s="19">
        <v>0</v>
      </c>
      <c r="I733" s="19">
        <v>9983387.1199999992</v>
      </c>
      <c r="J733" s="19">
        <v>9983387.1199999992</v>
      </c>
      <c r="K733" s="19">
        <v>0</v>
      </c>
      <c r="L733" t="e">
        <f>VLOOKUP(E733,PFI!A:B,2,0)</f>
        <v>#N/A</v>
      </c>
    </row>
    <row r="734" spans="1:12">
      <c r="A734" s="18" t="s">
        <v>1755</v>
      </c>
      <c r="B734" s="18" t="s">
        <v>107</v>
      </c>
      <c r="C734" s="18" t="s">
        <v>18</v>
      </c>
      <c r="D734" s="18" t="s">
        <v>888</v>
      </c>
      <c r="E734" s="18" t="s">
        <v>18</v>
      </c>
      <c r="F734" s="19">
        <v>0</v>
      </c>
      <c r="G734" s="19">
        <v>0</v>
      </c>
      <c r="H734" s="19">
        <v>0</v>
      </c>
      <c r="I734" s="19">
        <v>915500</v>
      </c>
      <c r="J734" s="19">
        <v>915500</v>
      </c>
      <c r="K734" s="19">
        <v>0</v>
      </c>
      <c r="L734" t="e">
        <f>VLOOKUP(E734,PFI!A:B,2,0)</f>
        <v>#N/A</v>
      </c>
    </row>
    <row r="735" spans="1:12">
      <c r="A735" s="18" t="s">
        <v>2342</v>
      </c>
      <c r="B735" s="18" t="s">
        <v>107</v>
      </c>
      <c r="C735" s="18" t="s">
        <v>18</v>
      </c>
      <c r="D735" s="18" t="s">
        <v>13</v>
      </c>
      <c r="E735" s="18" t="s">
        <v>2343</v>
      </c>
      <c r="F735" s="19">
        <v>0</v>
      </c>
      <c r="G735" s="19">
        <v>0</v>
      </c>
      <c r="H735" s="19">
        <v>0</v>
      </c>
      <c r="I735" s="19">
        <v>0</v>
      </c>
      <c r="J735" s="19">
        <v>0</v>
      </c>
      <c r="K735" s="19">
        <v>716.86</v>
      </c>
      <c r="L735" t="e">
        <f>VLOOKUP(E735,PFI!A:B,2,0)</f>
        <v>#N/A</v>
      </c>
    </row>
    <row r="736" spans="1:12">
      <c r="A736" s="18" t="s">
        <v>2342</v>
      </c>
      <c r="B736" s="18" t="s">
        <v>107</v>
      </c>
      <c r="C736" s="18" t="s">
        <v>18</v>
      </c>
      <c r="D736" s="18" t="s">
        <v>13</v>
      </c>
      <c r="E736" s="18" t="s">
        <v>18</v>
      </c>
      <c r="F736" s="19">
        <v>0</v>
      </c>
      <c r="G736" s="19">
        <v>0</v>
      </c>
      <c r="H736" s="19">
        <v>0.01</v>
      </c>
      <c r="I736" s="19">
        <v>0</v>
      </c>
      <c r="J736" s="19">
        <v>0</v>
      </c>
      <c r="K736" s="19">
        <v>500</v>
      </c>
      <c r="L736" t="e">
        <f>VLOOKUP(E736,PFI!A:B,2,0)</f>
        <v>#N/A</v>
      </c>
    </row>
    <row r="737" spans="1:12">
      <c r="A737" s="18" t="s">
        <v>961</v>
      </c>
      <c r="B737" s="18" t="s">
        <v>107</v>
      </c>
      <c r="C737" s="18" t="s">
        <v>18</v>
      </c>
      <c r="D737" s="18" t="s">
        <v>19</v>
      </c>
      <c r="E737" s="18" t="s">
        <v>18</v>
      </c>
      <c r="F737" s="19">
        <v>0</v>
      </c>
      <c r="G737" s="19">
        <v>0</v>
      </c>
      <c r="H737" s="19">
        <v>1028326.16</v>
      </c>
      <c r="I737" s="19">
        <v>0</v>
      </c>
      <c r="J737" s="19">
        <v>0</v>
      </c>
      <c r="K737" s="19">
        <v>1041077.03</v>
      </c>
      <c r="L737" t="e">
        <f>VLOOKUP(E737,PFI!A:B,2,0)</f>
        <v>#N/A</v>
      </c>
    </row>
    <row r="738" spans="1:12">
      <c r="A738" s="18" t="s">
        <v>961</v>
      </c>
      <c r="B738" s="18" t="s">
        <v>107</v>
      </c>
      <c r="C738" s="18" t="s">
        <v>18</v>
      </c>
      <c r="D738" s="18" t="s">
        <v>13</v>
      </c>
      <c r="E738" s="18" t="s">
        <v>18</v>
      </c>
      <c r="F738" s="19">
        <v>594763</v>
      </c>
      <c r="G738" s="19">
        <v>594763</v>
      </c>
      <c r="H738" s="19">
        <v>165719.35999999999</v>
      </c>
      <c r="I738" s="19">
        <v>0</v>
      </c>
      <c r="J738" s="19">
        <v>0</v>
      </c>
      <c r="K738" s="19">
        <v>158931.18</v>
      </c>
      <c r="L738" t="e">
        <f>VLOOKUP(E738,PFI!A:B,2,0)</f>
        <v>#N/A</v>
      </c>
    </row>
    <row r="739" spans="1:12">
      <c r="A739" s="18" t="s">
        <v>2344</v>
      </c>
      <c r="B739" s="18" t="s">
        <v>107</v>
      </c>
      <c r="C739" s="18" t="s">
        <v>18</v>
      </c>
      <c r="D739" s="18" t="s">
        <v>13</v>
      </c>
      <c r="E739" s="18" t="s">
        <v>18</v>
      </c>
      <c r="F739" s="19">
        <v>0</v>
      </c>
      <c r="G739" s="19">
        <v>0</v>
      </c>
      <c r="H739" s="19">
        <v>41.3</v>
      </c>
      <c r="I739" s="19">
        <v>0</v>
      </c>
      <c r="J739" s="19">
        <v>0</v>
      </c>
      <c r="K739" s="19">
        <v>5134.4399999999996</v>
      </c>
      <c r="L739" t="e">
        <f>VLOOKUP(E739,PFI!A:B,2,0)</f>
        <v>#N/A</v>
      </c>
    </row>
    <row r="740" spans="1:12">
      <c r="A740" s="18" t="s">
        <v>2345</v>
      </c>
      <c r="B740" s="18" t="s">
        <v>107</v>
      </c>
      <c r="C740" s="18" t="s">
        <v>18</v>
      </c>
      <c r="D740" s="18" t="s">
        <v>13</v>
      </c>
      <c r="E740" s="18" t="s">
        <v>18</v>
      </c>
      <c r="F740" s="19">
        <v>0</v>
      </c>
      <c r="G740" s="19">
        <v>0</v>
      </c>
      <c r="H740" s="19">
        <v>4230</v>
      </c>
      <c r="I740" s="19">
        <v>0</v>
      </c>
      <c r="J740" s="19">
        <v>0</v>
      </c>
      <c r="K740" s="19">
        <v>0</v>
      </c>
      <c r="L740" t="e">
        <f>VLOOKUP(E740,PFI!A:B,2,0)</f>
        <v>#N/A</v>
      </c>
    </row>
    <row r="741" spans="1:12">
      <c r="A741" s="18" t="s">
        <v>1532</v>
      </c>
      <c r="B741" s="18" t="s">
        <v>107</v>
      </c>
      <c r="C741" s="18" t="s">
        <v>18</v>
      </c>
      <c r="D741" s="18" t="s">
        <v>46</v>
      </c>
      <c r="E741" s="18" t="s">
        <v>18</v>
      </c>
      <c r="F741" s="19">
        <v>42174</v>
      </c>
      <c r="G741" s="19">
        <v>42174</v>
      </c>
      <c r="H741" s="19">
        <v>35881.699999999997</v>
      </c>
      <c r="I741" s="19">
        <v>0</v>
      </c>
      <c r="J741" s="19">
        <v>0</v>
      </c>
      <c r="K741" s="19">
        <v>47086.77</v>
      </c>
      <c r="L741" t="e">
        <f>VLOOKUP(E741,PFI!A:B,2,0)</f>
        <v>#N/A</v>
      </c>
    </row>
    <row r="742" spans="1:12">
      <c r="A742" s="18" t="s">
        <v>1532</v>
      </c>
      <c r="B742" s="18" t="s">
        <v>107</v>
      </c>
      <c r="C742" s="18" t="s">
        <v>18</v>
      </c>
      <c r="D742" s="18" t="s">
        <v>13</v>
      </c>
      <c r="E742" s="18" t="s">
        <v>18</v>
      </c>
      <c r="F742" s="19">
        <v>0</v>
      </c>
      <c r="G742" s="19">
        <v>0</v>
      </c>
      <c r="H742" s="19">
        <v>0</v>
      </c>
      <c r="I742" s="19">
        <v>0</v>
      </c>
      <c r="J742" s="19">
        <v>0</v>
      </c>
      <c r="K742" s="19">
        <v>0.36</v>
      </c>
      <c r="L742" t="e">
        <f>VLOOKUP(E742,PFI!A:B,2,0)</f>
        <v>#N/A</v>
      </c>
    </row>
    <row r="743" spans="1:12">
      <c r="A743" s="18" t="s">
        <v>1529</v>
      </c>
      <c r="B743" s="18" t="s">
        <v>107</v>
      </c>
      <c r="C743" s="18" t="s">
        <v>18</v>
      </c>
      <c r="D743" s="18" t="s">
        <v>13</v>
      </c>
      <c r="E743" s="18" t="s">
        <v>18</v>
      </c>
      <c r="F743" s="19">
        <v>15000</v>
      </c>
      <c r="G743" s="19">
        <v>15000</v>
      </c>
      <c r="H743" s="19">
        <v>8512.4</v>
      </c>
      <c r="I743" s="19">
        <v>0</v>
      </c>
      <c r="J743" s="19">
        <v>0</v>
      </c>
      <c r="K743" s="19">
        <v>12148.81</v>
      </c>
      <c r="L743" t="e">
        <f>VLOOKUP(E743,PFI!A:B,2,0)</f>
        <v>#N/A</v>
      </c>
    </row>
    <row r="744" spans="1:12">
      <c r="A744" s="18" t="s">
        <v>1538</v>
      </c>
      <c r="B744" s="18" t="s">
        <v>107</v>
      </c>
      <c r="C744" s="18" t="s">
        <v>18</v>
      </c>
      <c r="D744" s="18" t="s">
        <v>46</v>
      </c>
      <c r="E744" s="18" t="s">
        <v>18</v>
      </c>
      <c r="F744" s="19">
        <v>25000</v>
      </c>
      <c r="G744" s="19">
        <v>25000</v>
      </c>
      <c r="H744" s="19">
        <v>6214.56</v>
      </c>
      <c r="I744" s="19">
        <v>0</v>
      </c>
      <c r="J744" s="19">
        <v>0</v>
      </c>
      <c r="K744" s="19">
        <v>7675.81</v>
      </c>
      <c r="L744" t="e">
        <f>VLOOKUP(E744,PFI!A:B,2,0)</f>
        <v>#N/A</v>
      </c>
    </row>
    <row r="745" spans="1:12">
      <c r="A745" s="18" t="s">
        <v>1538</v>
      </c>
      <c r="B745" s="18" t="s">
        <v>107</v>
      </c>
      <c r="C745" s="18" t="s">
        <v>18</v>
      </c>
      <c r="D745" s="18" t="s">
        <v>13</v>
      </c>
      <c r="E745" s="18" t="s">
        <v>18</v>
      </c>
      <c r="F745" s="19">
        <v>0</v>
      </c>
      <c r="G745" s="19">
        <v>0</v>
      </c>
      <c r="H745" s="19">
        <v>3346.47</v>
      </c>
      <c r="I745" s="19">
        <v>0</v>
      </c>
      <c r="J745" s="19">
        <v>0</v>
      </c>
      <c r="K745" s="19">
        <v>10331.09</v>
      </c>
      <c r="L745" t="e">
        <f>VLOOKUP(E745,PFI!A:B,2,0)</f>
        <v>#N/A</v>
      </c>
    </row>
    <row r="746" spans="1:12">
      <c r="A746" s="18" t="s">
        <v>1540</v>
      </c>
      <c r="B746" s="18" t="s">
        <v>107</v>
      </c>
      <c r="C746" s="18" t="s">
        <v>18</v>
      </c>
      <c r="D746" s="18" t="s">
        <v>46</v>
      </c>
      <c r="E746" s="18" t="s">
        <v>18</v>
      </c>
      <c r="F746" s="19">
        <v>10000</v>
      </c>
      <c r="G746" s="19">
        <v>10000</v>
      </c>
      <c r="H746" s="19">
        <v>5150.37</v>
      </c>
      <c r="I746" s="19">
        <v>0</v>
      </c>
      <c r="J746" s="19">
        <v>0</v>
      </c>
      <c r="K746" s="19">
        <v>7042.21</v>
      </c>
      <c r="L746" t="e">
        <f>VLOOKUP(E746,PFI!A:B,2,0)</f>
        <v>#N/A</v>
      </c>
    </row>
    <row r="747" spans="1:12">
      <c r="A747" s="18" t="s">
        <v>1540</v>
      </c>
      <c r="B747" s="18" t="s">
        <v>107</v>
      </c>
      <c r="C747" s="18" t="s">
        <v>18</v>
      </c>
      <c r="D747" s="18" t="s">
        <v>13</v>
      </c>
      <c r="E747" s="18" t="s">
        <v>18</v>
      </c>
      <c r="F747" s="19">
        <v>0</v>
      </c>
      <c r="G747" s="19">
        <v>0</v>
      </c>
      <c r="H747" s="19">
        <v>4880.54</v>
      </c>
      <c r="I747" s="19">
        <v>0</v>
      </c>
      <c r="J747" s="19">
        <v>0</v>
      </c>
      <c r="K747" s="19">
        <v>3205.74</v>
      </c>
      <c r="L747" t="e">
        <f>VLOOKUP(E747,PFI!A:B,2,0)</f>
        <v>#N/A</v>
      </c>
    </row>
    <row r="748" spans="1:12">
      <c r="A748" s="18" t="s">
        <v>1542</v>
      </c>
      <c r="B748" s="18" t="s">
        <v>107</v>
      </c>
      <c r="C748" s="18" t="s">
        <v>18</v>
      </c>
      <c r="D748" s="18" t="s">
        <v>46</v>
      </c>
      <c r="E748" s="18" t="s">
        <v>2346</v>
      </c>
      <c r="F748" s="19">
        <v>0</v>
      </c>
      <c r="G748" s="19">
        <v>0</v>
      </c>
      <c r="H748" s="19">
        <v>0</v>
      </c>
      <c r="I748" s="19">
        <v>0</v>
      </c>
      <c r="J748" s="19">
        <v>0</v>
      </c>
      <c r="K748" s="19">
        <v>969.9</v>
      </c>
      <c r="L748" t="e">
        <f>VLOOKUP(E748,PFI!A:B,2,0)</f>
        <v>#N/A</v>
      </c>
    </row>
    <row r="749" spans="1:12">
      <c r="A749" s="18" t="s">
        <v>1542</v>
      </c>
      <c r="B749" s="18" t="s">
        <v>107</v>
      </c>
      <c r="C749" s="18" t="s">
        <v>18</v>
      </c>
      <c r="D749" s="18" t="s">
        <v>46</v>
      </c>
      <c r="E749" s="18" t="s">
        <v>1933</v>
      </c>
      <c r="F749" s="19">
        <v>0</v>
      </c>
      <c r="G749" s="19">
        <v>0</v>
      </c>
      <c r="H749" s="19">
        <v>2508</v>
      </c>
      <c r="I749" s="19">
        <v>0</v>
      </c>
      <c r="J749" s="19">
        <v>0</v>
      </c>
      <c r="K749" s="19">
        <v>0</v>
      </c>
      <c r="L749" t="str">
        <f>VLOOKUP(E749,PFI!A:B,2,0)</f>
        <v>formation</v>
      </c>
    </row>
    <row r="750" spans="1:12">
      <c r="A750" s="18" t="s">
        <v>1542</v>
      </c>
      <c r="B750" s="18" t="s">
        <v>107</v>
      </c>
      <c r="C750" s="18" t="s">
        <v>18</v>
      </c>
      <c r="D750" s="18" t="s">
        <v>46</v>
      </c>
      <c r="E750" s="18" t="s">
        <v>18</v>
      </c>
      <c r="F750" s="19">
        <v>22000</v>
      </c>
      <c r="G750" s="19">
        <v>22000</v>
      </c>
      <c r="H750" s="19">
        <v>26653.82</v>
      </c>
      <c r="I750" s="19">
        <v>0</v>
      </c>
      <c r="J750" s="19">
        <v>0</v>
      </c>
      <c r="K750" s="19">
        <v>22444.69</v>
      </c>
      <c r="L750" t="e">
        <f>VLOOKUP(E750,PFI!A:B,2,0)</f>
        <v>#N/A</v>
      </c>
    </row>
    <row r="751" spans="1:12">
      <c r="A751" s="18" t="s">
        <v>1542</v>
      </c>
      <c r="B751" s="18" t="s">
        <v>107</v>
      </c>
      <c r="C751" s="18" t="s">
        <v>18</v>
      </c>
      <c r="D751" s="18" t="s">
        <v>22</v>
      </c>
      <c r="E751" s="18" t="s">
        <v>2346</v>
      </c>
      <c r="F751" s="19">
        <v>0</v>
      </c>
      <c r="G751" s="19">
        <v>0</v>
      </c>
      <c r="H751" s="19">
        <v>0</v>
      </c>
      <c r="I751" s="19">
        <v>0</v>
      </c>
      <c r="J751" s="19">
        <v>0</v>
      </c>
      <c r="K751" s="19">
        <v>3750</v>
      </c>
      <c r="L751" t="e">
        <f>VLOOKUP(E751,PFI!A:B,2,0)</f>
        <v>#N/A</v>
      </c>
    </row>
    <row r="752" spans="1:12">
      <c r="A752" s="18" t="s">
        <v>1542</v>
      </c>
      <c r="B752" s="18" t="s">
        <v>107</v>
      </c>
      <c r="C752" s="18" t="s">
        <v>18</v>
      </c>
      <c r="D752" s="18" t="s">
        <v>16</v>
      </c>
      <c r="E752" s="18" t="s">
        <v>18</v>
      </c>
      <c r="F752" s="19">
        <v>0</v>
      </c>
      <c r="G752" s="19">
        <v>0</v>
      </c>
      <c r="H752" s="19">
        <v>2302.48</v>
      </c>
      <c r="I752" s="19">
        <v>0</v>
      </c>
      <c r="J752" s="19">
        <v>0</v>
      </c>
      <c r="K752" s="19">
        <v>0</v>
      </c>
      <c r="L752" t="e">
        <f>VLOOKUP(E752,PFI!A:B,2,0)</f>
        <v>#N/A</v>
      </c>
    </row>
    <row r="753" spans="1:12">
      <c r="A753" s="18" t="s">
        <v>1542</v>
      </c>
      <c r="B753" s="18" t="s">
        <v>107</v>
      </c>
      <c r="C753" s="18" t="s">
        <v>18</v>
      </c>
      <c r="D753" s="18" t="s">
        <v>19</v>
      </c>
      <c r="E753" s="18" t="s">
        <v>1933</v>
      </c>
      <c r="F753" s="19">
        <v>0</v>
      </c>
      <c r="G753" s="19">
        <v>0</v>
      </c>
      <c r="H753" s="19">
        <v>6302.52</v>
      </c>
      <c r="I753" s="19">
        <v>0</v>
      </c>
      <c r="J753" s="19">
        <v>0</v>
      </c>
      <c r="K753" s="19">
        <v>4120.16</v>
      </c>
      <c r="L753" t="str">
        <f>VLOOKUP(E753,PFI!A:B,2,0)</f>
        <v>formation</v>
      </c>
    </row>
    <row r="754" spans="1:12">
      <c r="A754" s="18" t="s">
        <v>1542</v>
      </c>
      <c r="B754" s="18" t="s">
        <v>107</v>
      </c>
      <c r="C754" s="18" t="s">
        <v>18</v>
      </c>
      <c r="D754" s="18" t="s">
        <v>19</v>
      </c>
      <c r="E754" s="18" t="s">
        <v>18</v>
      </c>
      <c r="F754" s="19">
        <v>0</v>
      </c>
      <c r="G754" s="19">
        <v>0</v>
      </c>
      <c r="H754" s="19">
        <v>629.35</v>
      </c>
      <c r="I754" s="19">
        <v>0</v>
      </c>
      <c r="J754" s="19">
        <v>0</v>
      </c>
      <c r="K754" s="19">
        <v>0</v>
      </c>
      <c r="L754" t="e">
        <f>VLOOKUP(E754,PFI!A:B,2,0)</f>
        <v>#N/A</v>
      </c>
    </row>
    <row r="755" spans="1:12">
      <c r="A755" s="18" t="s">
        <v>1542</v>
      </c>
      <c r="B755" s="18" t="s">
        <v>107</v>
      </c>
      <c r="C755" s="18" t="s">
        <v>18</v>
      </c>
      <c r="D755" s="18" t="s">
        <v>13</v>
      </c>
      <c r="E755" s="18" t="s">
        <v>2346</v>
      </c>
      <c r="F755" s="19">
        <v>4166</v>
      </c>
      <c r="G755" s="19">
        <v>4166</v>
      </c>
      <c r="H755" s="19">
        <v>0</v>
      </c>
      <c r="I755" s="19">
        <v>4166</v>
      </c>
      <c r="J755" s="19">
        <v>4166</v>
      </c>
      <c r="K755" s="19">
        <v>0</v>
      </c>
      <c r="L755" t="e">
        <f>VLOOKUP(E755,PFI!A:B,2,0)</f>
        <v>#N/A</v>
      </c>
    </row>
    <row r="756" spans="1:12">
      <c r="A756" s="18" t="s">
        <v>1542</v>
      </c>
      <c r="B756" s="18" t="s">
        <v>107</v>
      </c>
      <c r="C756" s="18" t="s">
        <v>18</v>
      </c>
      <c r="D756" s="18" t="s">
        <v>13</v>
      </c>
      <c r="E756" s="18" t="s">
        <v>1933</v>
      </c>
      <c r="F756" s="19">
        <v>0</v>
      </c>
      <c r="G756" s="19">
        <v>0</v>
      </c>
      <c r="H756" s="19">
        <v>3103.27</v>
      </c>
      <c r="I756" s="19">
        <v>0</v>
      </c>
      <c r="J756" s="19">
        <v>0</v>
      </c>
      <c r="K756" s="19">
        <v>3103.27</v>
      </c>
      <c r="L756" t="str">
        <f>VLOOKUP(E756,PFI!A:B,2,0)</f>
        <v>formation</v>
      </c>
    </row>
    <row r="757" spans="1:12">
      <c r="A757" s="18" t="s">
        <v>1542</v>
      </c>
      <c r="B757" s="18" t="s">
        <v>107</v>
      </c>
      <c r="C757" s="18" t="s">
        <v>18</v>
      </c>
      <c r="D757" s="18" t="s">
        <v>13</v>
      </c>
      <c r="E757" s="18" t="s">
        <v>18</v>
      </c>
      <c r="F757" s="19">
        <v>0</v>
      </c>
      <c r="G757" s="19">
        <v>0</v>
      </c>
      <c r="H757" s="19">
        <v>22252.13</v>
      </c>
      <c r="I757" s="19">
        <v>0</v>
      </c>
      <c r="J757" s="19">
        <v>0</v>
      </c>
      <c r="K757" s="19">
        <v>20638.310000000001</v>
      </c>
      <c r="L757" t="e">
        <f>VLOOKUP(E757,PFI!A:B,2,0)</f>
        <v>#N/A</v>
      </c>
    </row>
    <row r="758" spans="1:12">
      <c r="A758" s="18" t="s">
        <v>1543</v>
      </c>
      <c r="B758" s="18" t="s">
        <v>107</v>
      </c>
      <c r="C758" s="18" t="s">
        <v>18</v>
      </c>
      <c r="D758" s="18" t="s">
        <v>57</v>
      </c>
      <c r="E758" s="18" t="s">
        <v>18</v>
      </c>
      <c r="F758" s="19">
        <v>0</v>
      </c>
      <c r="G758" s="19">
        <v>0</v>
      </c>
      <c r="H758" s="19">
        <v>150.83000000000001</v>
      </c>
      <c r="I758" s="19">
        <v>0</v>
      </c>
      <c r="J758" s="19">
        <v>0</v>
      </c>
      <c r="K758" s="19">
        <v>2516.46</v>
      </c>
      <c r="L758" t="e">
        <f>VLOOKUP(E758,PFI!A:B,2,0)</f>
        <v>#N/A</v>
      </c>
    </row>
    <row r="759" spans="1:12">
      <c r="A759" s="18" t="s">
        <v>1543</v>
      </c>
      <c r="B759" s="18" t="s">
        <v>107</v>
      </c>
      <c r="C759" s="18" t="s">
        <v>18</v>
      </c>
      <c r="D759" s="18" t="s">
        <v>46</v>
      </c>
      <c r="E759" s="18" t="s">
        <v>18</v>
      </c>
      <c r="F759" s="19">
        <v>7500</v>
      </c>
      <c r="G759" s="19">
        <v>7500</v>
      </c>
      <c r="H759" s="19">
        <v>5844</v>
      </c>
      <c r="I759" s="19">
        <v>0</v>
      </c>
      <c r="J759" s="19">
        <v>0</v>
      </c>
      <c r="K759" s="19">
        <v>0</v>
      </c>
      <c r="L759" t="e">
        <f>VLOOKUP(E759,PFI!A:B,2,0)</f>
        <v>#N/A</v>
      </c>
    </row>
    <row r="760" spans="1:12">
      <c r="A760" s="18" t="s">
        <v>1543</v>
      </c>
      <c r="B760" s="18" t="s">
        <v>107</v>
      </c>
      <c r="C760" s="18" t="s">
        <v>18</v>
      </c>
      <c r="D760" s="18" t="s">
        <v>13</v>
      </c>
      <c r="E760" s="18" t="s">
        <v>18</v>
      </c>
      <c r="F760" s="19">
        <v>0</v>
      </c>
      <c r="G760" s="19">
        <v>0</v>
      </c>
      <c r="H760" s="19">
        <v>1213.06</v>
      </c>
      <c r="I760" s="19">
        <v>0</v>
      </c>
      <c r="J760" s="19">
        <v>0</v>
      </c>
      <c r="K760" s="19">
        <v>5560.9</v>
      </c>
      <c r="L760" t="e">
        <f>VLOOKUP(E760,PFI!A:B,2,0)</f>
        <v>#N/A</v>
      </c>
    </row>
    <row r="761" spans="1:12">
      <c r="A761" s="18" t="s">
        <v>1544</v>
      </c>
      <c r="B761" s="18" t="s">
        <v>107</v>
      </c>
      <c r="C761" s="18" t="s">
        <v>18</v>
      </c>
      <c r="D761" s="18" t="s">
        <v>57</v>
      </c>
      <c r="E761" s="18" t="s">
        <v>18</v>
      </c>
      <c r="F761" s="19">
        <v>0</v>
      </c>
      <c r="G761" s="19">
        <v>0</v>
      </c>
      <c r="H761" s="19">
        <v>690.69</v>
      </c>
      <c r="I761" s="19">
        <v>0</v>
      </c>
      <c r="J761" s="19">
        <v>0</v>
      </c>
      <c r="K761" s="19">
        <v>690.69</v>
      </c>
      <c r="L761" t="e">
        <f>VLOOKUP(E761,PFI!A:B,2,0)</f>
        <v>#N/A</v>
      </c>
    </row>
    <row r="762" spans="1:12">
      <c r="A762" s="18" t="s">
        <v>1544</v>
      </c>
      <c r="B762" s="18" t="s">
        <v>107</v>
      </c>
      <c r="C762" s="18" t="s">
        <v>18</v>
      </c>
      <c r="D762" s="18" t="s">
        <v>46</v>
      </c>
      <c r="E762" s="18" t="s">
        <v>18</v>
      </c>
      <c r="F762" s="19">
        <v>9979</v>
      </c>
      <c r="G762" s="19">
        <v>9979</v>
      </c>
      <c r="H762" s="19">
        <v>0</v>
      </c>
      <c r="I762" s="19">
        <v>0</v>
      </c>
      <c r="J762" s="19">
        <v>0</v>
      </c>
      <c r="K762" s="19">
        <v>0</v>
      </c>
      <c r="L762" t="e">
        <f>VLOOKUP(E762,PFI!A:B,2,0)</f>
        <v>#N/A</v>
      </c>
    </row>
    <row r="763" spans="1:12">
      <c r="A763" s="18" t="s">
        <v>1544</v>
      </c>
      <c r="B763" s="18" t="s">
        <v>107</v>
      </c>
      <c r="C763" s="18" t="s">
        <v>18</v>
      </c>
      <c r="D763" s="18" t="s">
        <v>13</v>
      </c>
      <c r="E763" s="18" t="s">
        <v>18</v>
      </c>
      <c r="F763" s="19">
        <v>0</v>
      </c>
      <c r="G763" s="19">
        <v>0</v>
      </c>
      <c r="H763" s="19">
        <v>13783.24</v>
      </c>
      <c r="I763" s="19">
        <v>0</v>
      </c>
      <c r="J763" s="19">
        <v>0</v>
      </c>
      <c r="K763" s="19">
        <v>21576.45</v>
      </c>
      <c r="L763" t="e">
        <f>VLOOKUP(E763,PFI!A:B,2,0)</f>
        <v>#N/A</v>
      </c>
    </row>
    <row r="764" spans="1:12">
      <c r="A764" s="18" t="s">
        <v>62</v>
      </c>
      <c r="B764" s="18" t="s">
        <v>107</v>
      </c>
      <c r="C764" s="18" t="s">
        <v>18</v>
      </c>
      <c r="D764" s="18" t="s">
        <v>57</v>
      </c>
      <c r="E764" s="18" t="s">
        <v>18</v>
      </c>
      <c r="F764" s="19">
        <v>0</v>
      </c>
      <c r="G764" s="19">
        <v>0</v>
      </c>
      <c r="H764" s="19">
        <v>1306.25</v>
      </c>
      <c r="I764" s="19">
        <v>0</v>
      </c>
      <c r="J764" s="19">
        <v>0</v>
      </c>
      <c r="K764" s="19">
        <v>969.24</v>
      </c>
      <c r="L764" t="e">
        <f>VLOOKUP(E764,PFI!A:B,2,0)</f>
        <v>#N/A</v>
      </c>
    </row>
    <row r="765" spans="1:12">
      <c r="A765" s="18" t="s">
        <v>62</v>
      </c>
      <c r="B765" s="18" t="s">
        <v>107</v>
      </c>
      <c r="C765" s="18" t="s">
        <v>18</v>
      </c>
      <c r="D765" s="18" t="s">
        <v>46</v>
      </c>
      <c r="E765" s="18" t="s">
        <v>18</v>
      </c>
      <c r="F765" s="19">
        <v>0</v>
      </c>
      <c r="G765" s="19">
        <v>0</v>
      </c>
      <c r="H765" s="19">
        <v>482.08</v>
      </c>
      <c r="I765" s="19">
        <v>0</v>
      </c>
      <c r="J765" s="19">
        <v>0</v>
      </c>
      <c r="K765" s="19">
        <v>2366.08</v>
      </c>
      <c r="L765" t="e">
        <f>VLOOKUP(E765,PFI!A:B,2,0)</f>
        <v>#N/A</v>
      </c>
    </row>
    <row r="766" spans="1:12">
      <c r="A766" s="18" t="s">
        <v>62</v>
      </c>
      <c r="B766" s="18" t="s">
        <v>107</v>
      </c>
      <c r="C766" s="18" t="s">
        <v>18</v>
      </c>
      <c r="D766" s="18" t="s">
        <v>19</v>
      </c>
      <c r="E766" s="18" t="s">
        <v>18</v>
      </c>
      <c r="F766" s="19">
        <v>0</v>
      </c>
      <c r="G766" s="19">
        <v>0</v>
      </c>
      <c r="H766" s="19">
        <v>0</v>
      </c>
      <c r="I766" s="19">
        <v>0</v>
      </c>
      <c r="J766" s="19">
        <v>0</v>
      </c>
      <c r="K766" s="19">
        <v>725.99</v>
      </c>
      <c r="L766" t="e">
        <f>VLOOKUP(E766,PFI!A:B,2,0)</f>
        <v>#N/A</v>
      </c>
    </row>
    <row r="767" spans="1:12">
      <c r="A767" s="18" t="s">
        <v>62</v>
      </c>
      <c r="B767" s="18" t="s">
        <v>107</v>
      </c>
      <c r="C767" s="18" t="s">
        <v>18</v>
      </c>
      <c r="D767" s="18" t="s">
        <v>13</v>
      </c>
      <c r="E767" s="18" t="s">
        <v>18</v>
      </c>
      <c r="F767" s="19">
        <v>214225</v>
      </c>
      <c r="G767" s="19">
        <v>214225</v>
      </c>
      <c r="H767" s="19">
        <v>60974.35</v>
      </c>
      <c r="I767" s="19">
        <v>0</v>
      </c>
      <c r="J767" s="19">
        <v>0</v>
      </c>
      <c r="K767" s="19">
        <v>80431.14</v>
      </c>
      <c r="L767" t="e">
        <f>VLOOKUP(E767,PFI!A:B,2,0)</f>
        <v>#N/A</v>
      </c>
    </row>
    <row r="768" spans="1:12">
      <c r="A768" s="18" t="s">
        <v>1142</v>
      </c>
      <c r="B768" s="18" t="s">
        <v>107</v>
      </c>
      <c r="C768" s="18" t="s">
        <v>18</v>
      </c>
      <c r="D768" s="18" t="s">
        <v>46</v>
      </c>
      <c r="E768" s="18" t="s">
        <v>18</v>
      </c>
      <c r="F768" s="19">
        <v>0</v>
      </c>
      <c r="G768" s="19">
        <v>0</v>
      </c>
      <c r="H768" s="19">
        <v>180</v>
      </c>
      <c r="I768" s="19">
        <v>0</v>
      </c>
      <c r="J768" s="19">
        <v>0</v>
      </c>
      <c r="K768" s="19">
        <v>0</v>
      </c>
      <c r="L768" t="e">
        <f>VLOOKUP(E768,PFI!A:B,2,0)</f>
        <v>#N/A</v>
      </c>
    </row>
    <row r="769" spans="1:12">
      <c r="A769" s="18" t="s">
        <v>1142</v>
      </c>
      <c r="B769" s="18" t="s">
        <v>107</v>
      </c>
      <c r="C769" s="18" t="s">
        <v>18</v>
      </c>
      <c r="D769" s="18" t="s">
        <v>13</v>
      </c>
      <c r="E769" s="18" t="s">
        <v>2347</v>
      </c>
      <c r="F769" s="19">
        <v>0</v>
      </c>
      <c r="G769" s="19">
        <v>0</v>
      </c>
      <c r="H769" s="19">
        <v>19590</v>
      </c>
      <c r="I769" s="19">
        <v>0</v>
      </c>
      <c r="J769" s="19">
        <v>0</v>
      </c>
      <c r="K769" s="19">
        <v>15000</v>
      </c>
      <c r="L769" t="e">
        <f>VLOOKUP(E769,PFI!A:B,2,0)</f>
        <v>#N/A</v>
      </c>
    </row>
    <row r="770" spans="1:12">
      <c r="A770" s="18" t="s">
        <v>1142</v>
      </c>
      <c r="B770" s="18" t="s">
        <v>107</v>
      </c>
      <c r="C770" s="18" t="s">
        <v>18</v>
      </c>
      <c r="D770" s="18" t="s">
        <v>13</v>
      </c>
      <c r="E770" s="18" t="s">
        <v>18</v>
      </c>
      <c r="F770" s="19">
        <v>6000</v>
      </c>
      <c r="G770" s="19">
        <v>6000</v>
      </c>
      <c r="H770" s="19">
        <v>24449.96</v>
      </c>
      <c r="I770" s="19">
        <v>0</v>
      </c>
      <c r="J770" s="19">
        <v>0</v>
      </c>
      <c r="K770" s="19">
        <v>20604.7</v>
      </c>
      <c r="L770" t="e">
        <f>VLOOKUP(E770,PFI!A:B,2,0)</f>
        <v>#N/A</v>
      </c>
    </row>
    <row r="771" spans="1:12">
      <c r="A771" s="18" t="s">
        <v>1545</v>
      </c>
      <c r="B771" s="18" t="s">
        <v>107</v>
      </c>
      <c r="C771" s="18" t="s">
        <v>18</v>
      </c>
      <c r="D771" s="18" t="s">
        <v>46</v>
      </c>
      <c r="E771" s="18" t="s">
        <v>18</v>
      </c>
      <c r="F771" s="19">
        <v>0</v>
      </c>
      <c r="G771" s="19">
        <v>0</v>
      </c>
      <c r="H771" s="19">
        <v>324.27999999999997</v>
      </c>
      <c r="I771" s="19">
        <v>0</v>
      </c>
      <c r="J771" s="19">
        <v>0</v>
      </c>
      <c r="K771" s="19">
        <v>147.81</v>
      </c>
      <c r="L771" t="e">
        <f>VLOOKUP(E771,PFI!A:B,2,0)</f>
        <v>#N/A</v>
      </c>
    </row>
    <row r="772" spans="1:12">
      <c r="A772" s="18" t="s">
        <v>1545</v>
      </c>
      <c r="B772" s="18" t="s">
        <v>107</v>
      </c>
      <c r="C772" s="18" t="s">
        <v>18</v>
      </c>
      <c r="D772" s="18" t="s">
        <v>34</v>
      </c>
      <c r="E772" s="18" t="s">
        <v>18</v>
      </c>
      <c r="F772" s="19">
        <v>0</v>
      </c>
      <c r="G772" s="19">
        <v>0</v>
      </c>
      <c r="H772" s="19">
        <v>385</v>
      </c>
      <c r="I772" s="19">
        <v>0</v>
      </c>
      <c r="J772" s="19">
        <v>0</v>
      </c>
      <c r="K772" s="19">
        <v>0</v>
      </c>
      <c r="L772" t="e">
        <f>VLOOKUP(E772,PFI!A:B,2,0)</f>
        <v>#N/A</v>
      </c>
    </row>
    <row r="773" spans="1:12">
      <c r="A773" s="18" t="s">
        <v>1545</v>
      </c>
      <c r="B773" s="18" t="s">
        <v>107</v>
      </c>
      <c r="C773" s="18" t="s">
        <v>18</v>
      </c>
      <c r="D773" s="18" t="s">
        <v>22</v>
      </c>
      <c r="E773" s="18" t="s">
        <v>18</v>
      </c>
      <c r="F773" s="19">
        <v>0</v>
      </c>
      <c r="G773" s="19">
        <v>0</v>
      </c>
      <c r="H773" s="19">
        <v>12</v>
      </c>
      <c r="I773" s="19">
        <v>0</v>
      </c>
      <c r="J773" s="19">
        <v>0</v>
      </c>
      <c r="K773" s="19">
        <v>12</v>
      </c>
      <c r="L773" t="e">
        <f>VLOOKUP(E773,PFI!A:B,2,0)</f>
        <v>#N/A</v>
      </c>
    </row>
    <row r="774" spans="1:12">
      <c r="A774" s="18" t="s">
        <v>1545</v>
      </c>
      <c r="B774" s="18" t="s">
        <v>107</v>
      </c>
      <c r="C774" s="18" t="s">
        <v>18</v>
      </c>
      <c r="D774" s="18" t="s">
        <v>13</v>
      </c>
      <c r="E774" s="18" t="s">
        <v>18</v>
      </c>
      <c r="F774" s="19">
        <v>15000</v>
      </c>
      <c r="G774" s="19">
        <v>15000</v>
      </c>
      <c r="H774" s="19">
        <v>13092.07</v>
      </c>
      <c r="I774" s="19">
        <v>0</v>
      </c>
      <c r="J774" s="19">
        <v>0</v>
      </c>
      <c r="K774" s="19">
        <v>12715.74</v>
      </c>
      <c r="L774" t="e">
        <f>VLOOKUP(E774,PFI!A:B,2,0)</f>
        <v>#N/A</v>
      </c>
    </row>
    <row r="775" spans="1:12">
      <c r="A775" s="18" t="s">
        <v>980</v>
      </c>
      <c r="B775" s="18" t="s">
        <v>107</v>
      </c>
      <c r="C775" s="18" t="s">
        <v>18</v>
      </c>
      <c r="D775" s="18" t="s">
        <v>19</v>
      </c>
      <c r="E775" s="18" t="s">
        <v>18</v>
      </c>
      <c r="F775" s="19">
        <v>571967</v>
      </c>
      <c r="G775" s="19">
        <v>571967</v>
      </c>
      <c r="H775" s="19">
        <v>562394</v>
      </c>
      <c r="I775" s="19">
        <v>0</v>
      </c>
      <c r="J775" s="19">
        <v>0</v>
      </c>
      <c r="K775" s="19">
        <v>338636.47</v>
      </c>
      <c r="L775" t="e">
        <f>VLOOKUP(E775,PFI!A:B,2,0)</f>
        <v>#N/A</v>
      </c>
    </row>
    <row r="776" spans="1:12">
      <c r="A776" s="18" t="s">
        <v>980</v>
      </c>
      <c r="B776" s="18" t="s">
        <v>107</v>
      </c>
      <c r="C776" s="18" t="s">
        <v>18</v>
      </c>
      <c r="D776" s="18" t="s">
        <v>13</v>
      </c>
      <c r="E776" s="18" t="s">
        <v>18</v>
      </c>
      <c r="F776" s="19">
        <v>0</v>
      </c>
      <c r="G776" s="19">
        <v>0</v>
      </c>
      <c r="H776" s="19">
        <v>751403.83</v>
      </c>
      <c r="I776" s="19">
        <v>0</v>
      </c>
      <c r="J776" s="19">
        <v>0</v>
      </c>
      <c r="K776" s="19">
        <v>608229.02</v>
      </c>
      <c r="L776" t="e">
        <f>VLOOKUP(E776,PFI!A:B,2,0)</f>
        <v>#N/A</v>
      </c>
    </row>
    <row r="777" spans="1:12">
      <c r="A777" s="18" t="s">
        <v>1510</v>
      </c>
      <c r="B777" s="18" t="s">
        <v>107</v>
      </c>
      <c r="C777" s="18" t="s">
        <v>18</v>
      </c>
      <c r="D777" s="18" t="s">
        <v>19</v>
      </c>
      <c r="E777" s="18" t="s">
        <v>18</v>
      </c>
      <c r="F777" s="19">
        <v>68118.399999999994</v>
      </c>
      <c r="G777" s="19">
        <v>68118.399999999994</v>
      </c>
      <c r="H777" s="19">
        <v>27381.52</v>
      </c>
      <c r="I777" s="19">
        <v>0</v>
      </c>
      <c r="J777" s="19">
        <v>0</v>
      </c>
      <c r="K777" s="19">
        <v>23598.18</v>
      </c>
      <c r="L777" t="e">
        <f>VLOOKUP(E777,PFI!A:B,2,0)</f>
        <v>#N/A</v>
      </c>
    </row>
    <row r="778" spans="1:12">
      <c r="A778" s="18" t="s">
        <v>1510</v>
      </c>
      <c r="B778" s="18" t="s">
        <v>107</v>
      </c>
      <c r="C778" s="18" t="s">
        <v>18</v>
      </c>
      <c r="D778" s="18" t="s">
        <v>13</v>
      </c>
      <c r="E778" s="18" t="s">
        <v>18</v>
      </c>
      <c r="F778" s="19">
        <v>0</v>
      </c>
      <c r="G778" s="19">
        <v>0</v>
      </c>
      <c r="H778" s="19">
        <v>26225.52</v>
      </c>
      <c r="I778" s="19">
        <v>0</v>
      </c>
      <c r="J778" s="19">
        <v>0</v>
      </c>
      <c r="K778" s="19">
        <v>15502.23</v>
      </c>
      <c r="L778" t="e">
        <f>VLOOKUP(E778,PFI!A:B,2,0)</f>
        <v>#N/A</v>
      </c>
    </row>
    <row r="779" spans="1:12">
      <c r="A779" s="18" t="s">
        <v>1511</v>
      </c>
      <c r="B779" s="18" t="s">
        <v>107</v>
      </c>
      <c r="C779" s="18" t="s">
        <v>18</v>
      </c>
      <c r="D779" s="18" t="s">
        <v>19</v>
      </c>
      <c r="E779" s="18" t="s">
        <v>18</v>
      </c>
      <c r="F779" s="19">
        <v>33258.400000000001</v>
      </c>
      <c r="G779" s="19">
        <v>33258.400000000001</v>
      </c>
      <c r="H779" s="19">
        <v>17473.2</v>
      </c>
      <c r="I779" s="19">
        <v>0</v>
      </c>
      <c r="J779" s="19">
        <v>0</v>
      </c>
      <c r="K779" s="19">
        <v>4849.45</v>
      </c>
      <c r="L779" t="e">
        <f>VLOOKUP(E779,PFI!A:B,2,0)</f>
        <v>#N/A</v>
      </c>
    </row>
    <row r="780" spans="1:12">
      <c r="A780" s="18" t="s">
        <v>1511</v>
      </c>
      <c r="B780" s="18" t="s">
        <v>107</v>
      </c>
      <c r="C780" s="18" t="s">
        <v>18</v>
      </c>
      <c r="D780" s="18" t="s">
        <v>13</v>
      </c>
      <c r="E780" s="18" t="s">
        <v>18</v>
      </c>
      <c r="F780" s="19">
        <v>0</v>
      </c>
      <c r="G780" s="19">
        <v>0</v>
      </c>
      <c r="H780" s="19">
        <v>22777.5</v>
      </c>
      <c r="I780" s="19">
        <v>0</v>
      </c>
      <c r="J780" s="19">
        <v>0</v>
      </c>
      <c r="K780" s="19">
        <v>18800.5</v>
      </c>
      <c r="L780" t="e">
        <f>VLOOKUP(E780,PFI!A:B,2,0)</f>
        <v>#N/A</v>
      </c>
    </row>
    <row r="781" spans="1:12">
      <c r="A781" s="18" t="s">
        <v>1512</v>
      </c>
      <c r="B781" s="18" t="s">
        <v>107</v>
      </c>
      <c r="C781" s="18" t="s">
        <v>18</v>
      </c>
      <c r="D781" s="18" t="s">
        <v>19</v>
      </c>
      <c r="E781" s="18" t="s">
        <v>18</v>
      </c>
      <c r="F781" s="19">
        <v>37996.199999999997</v>
      </c>
      <c r="G781" s="19">
        <v>37996.199999999997</v>
      </c>
      <c r="H781" s="19">
        <v>30934.04</v>
      </c>
      <c r="I781" s="19">
        <v>0</v>
      </c>
      <c r="J781" s="19">
        <v>0</v>
      </c>
      <c r="K781" s="19">
        <v>50736.18</v>
      </c>
      <c r="L781" t="e">
        <f>VLOOKUP(E781,PFI!A:B,2,0)</f>
        <v>#N/A</v>
      </c>
    </row>
    <row r="782" spans="1:12">
      <c r="A782" s="18" t="s">
        <v>1512</v>
      </c>
      <c r="B782" s="18" t="s">
        <v>107</v>
      </c>
      <c r="C782" s="18" t="s">
        <v>18</v>
      </c>
      <c r="D782" s="18" t="s">
        <v>13</v>
      </c>
      <c r="E782" s="18" t="s">
        <v>18</v>
      </c>
      <c r="F782" s="19">
        <v>0</v>
      </c>
      <c r="G782" s="19">
        <v>0</v>
      </c>
      <c r="H782" s="19">
        <v>17847.11</v>
      </c>
      <c r="I782" s="19">
        <v>0</v>
      </c>
      <c r="J782" s="19">
        <v>0</v>
      </c>
      <c r="K782" s="19">
        <v>16291.91</v>
      </c>
      <c r="L782" t="e">
        <f>VLOOKUP(E782,PFI!A:B,2,0)</f>
        <v>#N/A</v>
      </c>
    </row>
    <row r="783" spans="1:12">
      <c r="A783" s="18" t="s">
        <v>2348</v>
      </c>
      <c r="B783" s="18" t="s">
        <v>107</v>
      </c>
      <c r="C783" s="18" t="s">
        <v>18</v>
      </c>
      <c r="D783" s="18" t="s">
        <v>13</v>
      </c>
      <c r="E783" s="18" t="s">
        <v>18</v>
      </c>
      <c r="F783" s="19">
        <v>0</v>
      </c>
      <c r="G783" s="19">
        <v>0</v>
      </c>
      <c r="H783" s="19">
        <v>-575.29999999999995</v>
      </c>
      <c r="I783" s="19">
        <v>0</v>
      </c>
      <c r="J783" s="19">
        <v>0</v>
      </c>
      <c r="K783" s="19">
        <v>-385.21</v>
      </c>
      <c r="L783" t="e">
        <f>VLOOKUP(E783,PFI!A:B,2,0)</f>
        <v>#N/A</v>
      </c>
    </row>
    <row r="784" spans="1:12">
      <c r="A784" s="18" t="s">
        <v>1513</v>
      </c>
      <c r="B784" s="18" t="s">
        <v>107</v>
      </c>
      <c r="C784" s="18" t="s">
        <v>18</v>
      </c>
      <c r="D784" s="18" t="s">
        <v>57</v>
      </c>
      <c r="E784" s="18" t="s">
        <v>18</v>
      </c>
      <c r="F784" s="19">
        <v>0</v>
      </c>
      <c r="G784" s="19">
        <v>0</v>
      </c>
      <c r="H784" s="19">
        <v>4505.67</v>
      </c>
      <c r="I784" s="19">
        <v>0</v>
      </c>
      <c r="J784" s="19">
        <v>0</v>
      </c>
      <c r="K784" s="19">
        <v>4276.45</v>
      </c>
      <c r="L784" t="e">
        <f>VLOOKUP(E784,PFI!A:B,2,0)</f>
        <v>#N/A</v>
      </c>
    </row>
    <row r="785" spans="1:12">
      <c r="A785" s="18" t="s">
        <v>1513</v>
      </c>
      <c r="B785" s="18" t="s">
        <v>107</v>
      </c>
      <c r="C785" s="18" t="s">
        <v>18</v>
      </c>
      <c r="D785" s="18" t="s">
        <v>19</v>
      </c>
      <c r="E785" s="18" t="s">
        <v>18</v>
      </c>
      <c r="F785" s="19">
        <v>0</v>
      </c>
      <c r="G785" s="19">
        <v>0</v>
      </c>
      <c r="H785" s="19">
        <v>4.16</v>
      </c>
      <c r="I785" s="19">
        <v>0</v>
      </c>
      <c r="J785" s="19">
        <v>0</v>
      </c>
      <c r="K785" s="19">
        <v>2077.1999999999998</v>
      </c>
      <c r="L785" t="e">
        <f>VLOOKUP(E785,PFI!A:B,2,0)</f>
        <v>#N/A</v>
      </c>
    </row>
    <row r="786" spans="1:12">
      <c r="A786" s="18" t="s">
        <v>1513</v>
      </c>
      <c r="B786" s="18" t="s">
        <v>107</v>
      </c>
      <c r="C786" s="18" t="s">
        <v>18</v>
      </c>
      <c r="D786" s="18" t="s">
        <v>13</v>
      </c>
      <c r="E786" s="18" t="s">
        <v>18</v>
      </c>
      <c r="F786" s="19">
        <v>61171</v>
      </c>
      <c r="G786" s="19">
        <v>61171</v>
      </c>
      <c r="H786" s="19">
        <v>44927.33</v>
      </c>
      <c r="I786" s="19">
        <v>0</v>
      </c>
      <c r="J786" s="19">
        <v>0</v>
      </c>
      <c r="K786" s="19">
        <v>41042.730000000003</v>
      </c>
      <c r="L786" t="e">
        <f>VLOOKUP(E786,PFI!A:B,2,0)</f>
        <v>#N/A</v>
      </c>
    </row>
    <row r="787" spans="1:12">
      <c r="A787" s="18" t="s">
        <v>221</v>
      </c>
      <c r="B787" s="18" t="s">
        <v>107</v>
      </c>
      <c r="C787" s="18" t="s">
        <v>18</v>
      </c>
      <c r="D787" s="18" t="s">
        <v>57</v>
      </c>
      <c r="E787" s="18" t="s">
        <v>18</v>
      </c>
      <c r="F787" s="19">
        <v>0</v>
      </c>
      <c r="G787" s="19">
        <v>0</v>
      </c>
      <c r="H787" s="19">
        <v>578</v>
      </c>
      <c r="I787" s="19">
        <v>0</v>
      </c>
      <c r="J787" s="19">
        <v>0</v>
      </c>
      <c r="K787" s="19">
        <v>0</v>
      </c>
      <c r="L787" t="e">
        <f>VLOOKUP(E787,PFI!A:B,2,0)</f>
        <v>#N/A</v>
      </c>
    </row>
    <row r="788" spans="1:12">
      <c r="A788" s="18" t="s">
        <v>221</v>
      </c>
      <c r="B788" s="18" t="s">
        <v>107</v>
      </c>
      <c r="C788" s="18" t="s">
        <v>18</v>
      </c>
      <c r="D788" s="18" t="s">
        <v>46</v>
      </c>
      <c r="E788" s="18" t="s">
        <v>18</v>
      </c>
      <c r="F788" s="19">
        <v>0</v>
      </c>
      <c r="G788" s="19">
        <v>0</v>
      </c>
      <c r="H788" s="19">
        <v>29032.61</v>
      </c>
      <c r="I788" s="19">
        <v>0</v>
      </c>
      <c r="J788" s="19">
        <v>0</v>
      </c>
      <c r="K788" s="19">
        <v>8890.26</v>
      </c>
      <c r="L788" t="e">
        <f>VLOOKUP(E788,PFI!A:B,2,0)</f>
        <v>#N/A</v>
      </c>
    </row>
    <row r="789" spans="1:12">
      <c r="A789" s="18" t="s">
        <v>221</v>
      </c>
      <c r="B789" s="18" t="s">
        <v>107</v>
      </c>
      <c r="C789" s="18" t="s">
        <v>18</v>
      </c>
      <c r="D789" s="18" t="s">
        <v>16</v>
      </c>
      <c r="E789" s="18" t="s">
        <v>18</v>
      </c>
      <c r="F789" s="19">
        <v>0</v>
      </c>
      <c r="G789" s="19">
        <v>0</v>
      </c>
      <c r="H789" s="19">
        <v>6446.75</v>
      </c>
      <c r="I789" s="19">
        <v>0</v>
      </c>
      <c r="J789" s="19">
        <v>0</v>
      </c>
      <c r="K789" s="19">
        <v>0</v>
      </c>
      <c r="L789" t="e">
        <f>VLOOKUP(E789,PFI!A:B,2,0)</f>
        <v>#N/A</v>
      </c>
    </row>
    <row r="790" spans="1:12">
      <c r="A790" s="18" t="s">
        <v>221</v>
      </c>
      <c r="B790" s="18" t="s">
        <v>107</v>
      </c>
      <c r="C790" s="18" t="s">
        <v>18</v>
      </c>
      <c r="D790" s="18" t="s">
        <v>13</v>
      </c>
      <c r="E790" s="18" t="s">
        <v>18</v>
      </c>
      <c r="F790" s="19">
        <v>0</v>
      </c>
      <c r="G790" s="19">
        <v>0</v>
      </c>
      <c r="H790" s="19">
        <v>1590</v>
      </c>
      <c r="I790" s="19">
        <v>0</v>
      </c>
      <c r="J790" s="19">
        <v>0</v>
      </c>
      <c r="K790" s="19">
        <v>0</v>
      </c>
      <c r="L790" t="e">
        <f>VLOOKUP(E790,PFI!A:B,2,0)</f>
        <v>#N/A</v>
      </c>
    </row>
    <row r="791" spans="1:12">
      <c r="A791" s="18" t="s">
        <v>1547</v>
      </c>
      <c r="B791" s="18" t="s">
        <v>107</v>
      </c>
      <c r="C791" s="18" t="s">
        <v>18</v>
      </c>
      <c r="D791" s="18" t="s">
        <v>57</v>
      </c>
      <c r="E791" s="18" t="s">
        <v>2349</v>
      </c>
      <c r="F791" s="19">
        <v>0</v>
      </c>
      <c r="G791" s="19">
        <v>0</v>
      </c>
      <c r="H791" s="19">
        <v>0</v>
      </c>
      <c r="I791" s="19">
        <v>0</v>
      </c>
      <c r="J791" s="19">
        <v>0</v>
      </c>
      <c r="K791" s="19">
        <v>0.48</v>
      </c>
      <c r="L791" t="e">
        <f>VLOOKUP(E791,PFI!A:B,2,0)</f>
        <v>#N/A</v>
      </c>
    </row>
    <row r="792" spans="1:12">
      <c r="A792" s="18" t="s">
        <v>1547</v>
      </c>
      <c r="B792" s="18" t="s">
        <v>107</v>
      </c>
      <c r="C792" s="18" t="s">
        <v>18</v>
      </c>
      <c r="D792" s="18" t="s">
        <v>57</v>
      </c>
      <c r="E792" s="18" t="s">
        <v>2350</v>
      </c>
      <c r="F792" s="19">
        <v>0</v>
      </c>
      <c r="G792" s="19">
        <v>0</v>
      </c>
      <c r="H792" s="19">
        <v>5755.65</v>
      </c>
      <c r="I792" s="19">
        <v>0</v>
      </c>
      <c r="J792" s="19">
        <v>0</v>
      </c>
      <c r="K792" s="19">
        <v>5653.33</v>
      </c>
      <c r="L792" t="e">
        <f>VLOOKUP(E792,PFI!A:B,2,0)</f>
        <v>#N/A</v>
      </c>
    </row>
    <row r="793" spans="1:12">
      <c r="A793" s="18" t="s">
        <v>1547</v>
      </c>
      <c r="B793" s="18" t="s">
        <v>107</v>
      </c>
      <c r="C793" s="18" t="s">
        <v>18</v>
      </c>
      <c r="D793" s="18" t="s">
        <v>57</v>
      </c>
      <c r="E793" s="18" t="s">
        <v>18</v>
      </c>
      <c r="F793" s="19">
        <v>27121</v>
      </c>
      <c r="G793" s="19">
        <v>27121</v>
      </c>
      <c r="H793" s="19">
        <v>10448.74</v>
      </c>
      <c r="I793" s="19">
        <v>0</v>
      </c>
      <c r="J793" s="19">
        <v>0</v>
      </c>
      <c r="K793" s="19">
        <v>17325.64</v>
      </c>
      <c r="L793" t="e">
        <f>VLOOKUP(E793,PFI!A:B,2,0)</f>
        <v>#N/A</v>
      </c>
    </row>
    <row r="794" spans="1:12">
      <c r="A794" s="18" t="s">
        <v>1547</v>
      </c>
      <c r="B794" s="18" t="s">
        <v>107</v>
      </c>
      <c r="C794" s="18" t="s">
        <v>18</v>
      </c>
      <c r="D794" s="18" t="s">
        <v>46</v>
      </c>
      <c r="E794" s="18" t="s">
        <v>2350</v>
      </c>
      <c r="F794" s="19">
        <v>5680</v>
      </c>
      <c r="G794" s="19">
        <v>5680</v>
      </c>
      <c r="H794" s="19">
        <v>753</v>
      </c>
      <c r="I794" s="19">
        <v>5680</v>
      </c>
      <c r="J794" s="19">
        <v>5680</v>
      </c>
      <c r="K794" s="19">
        <v>753</v>
      </c>
      <c r="L794" t="e">
        <f>VLOOKUP(E794,PFI!A:B,2,0)</f>
        <v>#N/A</v>
      </c>
    </row>
    <row r="795" spans="1:12">
      <c r="A795" s="18" t="s">
        <v>1547</v>
      </c>
      <c r="B795" s="18" t="s">
        <v>107</v>
      </c>
      <c r="C795" s="18" t="s">
        <v>18</v>
      </c>
      <c r="D795" s="18" t="s">
        <v>46</v>
      </c>
      <c r="E795" s="18" t="s">
        <v>18</v>
      </c>
      <c r="F795" s="19">
        <v>0</v>
      </c>
      <c r="G795" s="19">
        <v>0</v>
      </c>
      <c r="H795" s="19">
        <v>19405.5</v>
      </c>
      <c r="I795" s="19">
        <v>0</v>
      </c>
      <c r="J795" s="19">
        <v>0</v>
      </c>
      <c r="K795" s="19">
        <v>21262.25</v>
      </c>
      <c r="L795" t="e">
        <f>VLOOKUP(E795,PFI!A:B,2,0)</f>
        <v>#N/A</v>
      </c>
    </row>
    <row r="796" spans="1:12">
      <c r="A796" s="18" t="s">
        <v>1547</v>
      </c>
      <c r="B796" s="18" t="s">
        <v>107</v>
      </c>
      <c r="C796" s="18" t="s">
        <v>18</v>
      </c>
      <c r="D796" s="18" t="s">
        <v>22</v>
      </c>
      <c r="E796" s="18" t="s">
        <v>18</v>
      </c>
      <c r="F796" s="19">
        <v>0</v>
      </c>
      <c r="G796" s="19">
        <v>0</v>
      </c>
      <c r="H796" s="19">
        <v>132</v>
      </c>
      <c r="I796" s="19">
        <v>0</v>
      </c>
      <c r="J796" s="19">
        <v>0</v>
      </c>
      <c r="K796" s="19">
        <v>132</v>
      </c>
      <c r="L796" t="e">
        <f>VLOOKUP(E796,PFI!A:B,2,0)</f>
        <v>#N/A</v>
      </c>
    </row>
    <row r="797" spans="1:12">
      <c r="A797" s="18" t="s">
        <v>1547</v>
      </c>
      <c r="B797" s="18" t="s">
        <v>107</v>
      </c>
      <c r="C797" s="18" t="s">
        <v>18</v>
      </c>
      <c r="D797" s="18" t="s">
        <v>13</v>
      </c>
      <c r="E797" s="18" t="s">
        <v>18</v>
      </c>
      <c r="F797" s="19">
        <v>0</v>
      </c>
      <c r="G797" s="19">
        <v>0</v>
      </c>
      <c r="H797" s="19">
        <v>1424.22</v>
      </c>
      <c r="I797" s="19">
        <v>0</v>
      </c>
      <c r="J797" s="19">
        <v>0</v>
      </c>
      <c r="K797" s="19">
        <v>28117.99</v>
      </c>
      <c r="L797" t="e">
        <f>VLOOKUP(E797,PFI!A:B,2,0)</f>
        <v>#N/A</v>
      </c>
    </row>
    <row r="798" spans="1:12">
      <c r="A798" s="18" t="s">
        <v>1546</v>
      </c>
      <c r="B798" s="18" t="s">
        <v>107</v>
      </c>
      <c r="C798" s="18" t="s">
        <v>18</v>
      </c>
      <c r="D798" s="18" t="s">
        <v>57</v>
      </c>
      <c r="E798" s="18" t="s">
        <v>18</v>
      </c>
      <c r="F798" s="19">
        <v>0</v>
      </c>
      <c r="G798" s="19">
        <v>0</v>
      </c>
      <c r="H798" s="19">
        <v>2628.44</v>
      </c>
      <c r="I798" s="19">
        <v>0</v>
      </c>
      <c r="J798" s="19">
        <v>0</v>
      </c>
      <c r="K798" s="19">
        <v>2286.63</v>
      </c>
      <c r="L798" t="e">
        <f>VLOOKUP(E798,PFI!A:B,2,0)</f>
        <v>#N/A</v>
      </c>
    </row>
    <row r="799" spans="1:12">
      <c r="A799" s="18" t="s">
        <v>1546</v>
      </c>
      <c r="B799" s="18" t="s">
        <v>107</v>
      </c>
      <c r="C799" s="18" t="s">
        <v>18</v>
      </c>
      <c r="D799" s="18" t="s">
        <v>46</v>
      </c>
      <c r="E799" s="18" t="s">
        <v>18</v>
      </c>
      <c r="F799" s="19">
        <v>0</v>
      </c>
      <c r="G799" s="19">
        <v>0</v>
      </c>
      <c r="H799" s="19">
        <v>2175.25</v>
      </c>
      <c r="I799" s="19">
        <v>0</v>
      </c>
      <c r="J799" s="19">
        <v>0</v>
      </c>
      <c r="K799" s="19">
        <v>1797.69</v>
      </c>
      <c r="L799" t="e">
        <f>VLOOKUP(E799,PFI!A:B,2,0)</f>
        <v>#N/A</v>
      </c>
    </row>
    <row r="800" spans="1:12">
      <c r="A800" s="18" t="s">
        <v>1546</v>
      </c>
      <c r="B800" s="18" t="s">
        <v>107</v>
      </c>
      <c r="C800" s="18" t="s">
        <v>18</v>
      </c>
      <c r="D800" s="18" t="s">
        <v>13</v>
      </c>
      <c r="E800" s="18" t="s">
        <v>18</v>
      </c>
      <c r="F800" s="19">
        <v>16500</v>
      </c>
      <c r="G800" s="19">
        <v>16500</v>
      </c>
      <c r="H800" s="19">
        <v>18049.07</v>
      </c>
      <c r="I800" s="19">
        <v>0</v>
      </c>
      <c r="J800" s="19">
        <v>0</v>
      </c>
      <c r="K800" s="19">
        <v>9687.9599999999991</v>
      </c>
      <c r="L800" t="e">
        <f>VLOOKUP(E800,PFI!A:B,2,0)</f>
        <v>#N/A</v>
      </c>
    </row>
    <row r="801" spans="1:12">
      <c r="A801" s="18" t="s">
        <v>2351</v>
      </c>
      <c r="B801" s="18" t="s">
        <v>107</v>
      </c>
      <c r="C801" s="18" t="s">
        <v>18</v>
      </c>
      <c r="D801" s="18" t="s">
        <v>57</v>
      </c>
      <c r="E801" s="18" t="s">
        <v>18</v>
      </c>
      <c r="F801" s="19">
        <v>0</v>
      </c>
      <c r="G801" s="19">
        <v>0</v>
      </c>
      <c r="H801" s="19">
        <v>0</v>
      </c>
      <c r="I801" s="19">
        <v>0</v>
      </c>
      <c r="J801" s="19">
        <v>0</v>
      </c>
      <c r="K801" s="19">
        <v>659.15</v>
      </c>
      <c r="L801" t="e">
        <f>VLOOKUP(E801,PFI!A:B,2,0)</f>
        <v>#N/A</v>
      </c>
    </row>
    <row r="802" spans="1:12">
      <c r="A802" s="18" t="s">
        <v>2351</v>
      </c>
      <c r="B802" s="18" t="s">
        <v>107</v>
      </c>
      <c r="C802" s="18" t="s">
        <v>18</v>
      </c>
      <c r="D802" s="18" t="s">
        <v>13</v>
      </c>
      <c r="E802" s="18" t="s">
        <v>18</v>
      </c>
      <c r="F802" s="19">
        <v>0</v>
      </c>
      <c r="G802" s="19">
        <v>0</v>
      </c>
      <c r="H802" s="19">
        <v>0</v>
      </c>
      <c r="I802" s="19">
        <v>0</v>
      </c>
      <c r="J802" s="19">
        <v>0</v>
      </c>
      <c r="K802" s="19">
        <v>102.2</v>
      </c>
      <c r="L802" t="e">
        <f>VLOOKUP(E802,PFI!A:B,2,0)</f>
        <v>#N/A</v>
      </c>
    </row>
    <row r="803" spans="1:12">
      <c r="A803" s="18" t="s">
        <v>2352</v>
      </c>
      <c r="B803" s="18" t="s">
        <v>107</v>
      </c>
      <c r="C803" s="18" t="s">
        <v>18</v>
      </c>
      <c r="D803" s="18" t="s">
        <v>19</v>
      </c>
      <c r="E803" s="18" t="s">
        <v>18</v>
      </c>
      <c r="F803" s="19">
        <v>0</v>
      </c>
      <c r="G803" s="19">
        <v>0</v>
      </c>
      <c r="H803" s="19">
        <v>0</v>
      </c>
      <c r="I803" s="19">
        <v>0</v>
      </c>
      <c r="J803" s="19">
        <v>0</v>
      </c>
      <c r="K803" s="19">
        <v>1836.3</v>
      </c>
      <c r="L803" t="e">
        <f>VLOOKUP(E803,PFI!A:B,2,0)</f>
        <v>#N/A</v>
      </c>
    </row>
    <row r="804" spans="1:12">
      <c r="A804" s="18" t="s">
        <v>996</v>
      </c>
      <c r="B804" s="18" t="s">
        <v>107</v>
      </c>
      <c r="C804" s="18" t="s">
        <v>18</v>
      </c>
      <c r="D804" s="18" t="s">
        <v>46</v>
      </c>
      <c r="E804" s="18" t="s">
        <v>18</v>
      </c>
      <c r="F804" s="19">
        <v>0</v>
      </c>
      <c r="G804" s="19">
        <v>0</v>
      </c>
      <c r="H804" s="19">
        <v>0</v>
      </c>
      <c r="I804" s="19">
        <v>0</v>
      </c>
      <c r="J804" s="19">
        <v>0</v>
      </c>
      <c r="K804" s="19">
        <v>5417.33</v>
      </c>
      <c r="L804" t="e">
        <f>VLOOKUP(E804,PFI!A:B,2,0)</f>
        <v>#N/A</v>
      </c>
    </row>
    <row r="805" spans="1:12">
      <c r="A805" s="18" t="s">
        <v>996</v>
      </c>
      <c r="B805" s="18" t="s">
        <v>107</v>
      </c>
      <c r="C805" s="18" t="s">
        <v>18</v>
      </c>
      <c r="D805" s="18" t="s">
        <v>22</v>
      </c>
      <c r="E805" s="18" t="s">
        <v>18</v>
      </c>
      <c r="F805" s="19">
        <v>0</v>
      </c>
      <c r="G805" s="19">
        <v>0</v>
      </c>
      <c r="H805" s="19">
        <v>1.25</v>
      </c>
      <c r="I805" s="19">
        <v>0</v>
      </c>
      <c r="J805" s="19">
        <v>0</v>
      </c>
      <c r="K805" s="19">
        <v>7307.93</v>
      </c>
      <c r="L805" t="e">
        <f>VLOOKUP(E805,PFI!A:B,2,0)</f>
        <v>#N/A</v>
      </c>
    </row>
    <row r="806" spans="1:12">
      <c r="A806" s="18" t="s">
        <v>996</v>
      </c>
      <c r="B806" s="18" t="s">
        <v>107</v>
      </c>
      <c r="C806" s="18" t="s">
        <v>18</v>
      </c>
      <c r="D806" s="18" t="s">
        <v>19</v>
      </c>
      <c r="E806" s="18" t="s">
        <v>18</v>
      </c>
      <c r="F806" s="19">
        <v>954077</v>
      </c>
      <c r="G806" s="19">
        <v>954077</v>
      </c>
      <c r="H806" s="19">
        <v>1015241.03</v>
      </c>
      <c r="I806" s="19">
        <v>0</v>
      </c>
      <c r="J806" s="19">
        <v>0</v>
      </c>
      <c r="K806" s="19">
        <v>802341.58</v>
      </c>
      <c r="L806" t="e">
        <f>VLOOKUP(E806,PFI!A:B,2,0)</f>
        <v>#N/A</v>
      </c>
    </row>
    <row r="807" spans="1:12">
      <c r="A807" s="18" t="s">
        <v>996</v>
      </c>
      <c r="B807" s="18" t="s">
        <v>107</v>
      </c>
      <c r="C807" s="18" t="s">
        <v>18</v>
      </c>
      <c r="D807" s="18" t="s">
        <v>13</v>
      </c>
      <c r="E807" s="18" t="s">
        <v>18</v>
      </c>
      <c r="F807" s="19">
        <v>0</v>
      </c>
      <c r="G807" s="19">
        <v>0</v>
      </c>
      <c r="H807" s="19">
        <v>650800.25</v>
      </c>
      <c r="I807" s="19">
        <v>0</v>
      </c>
      <c r="J807" s="19">
        <v>0</v>
      </c>
      <c r="K807" s="19">
        <v>490242.51</v>
      </c>
      <c r="L807" t="e">
        <f>VLOOKUP(E807,PFI!A:B,2,0)</f>
        <v>#N/A</v>
      </c>
    </row>
    <row r="808" spans="1:12">
      <c r="A808" s="18" t="s">
        <v>1519</v>
      </c>
      <c r="B808" s="18" t="s">
        <v>107</v>
      </c>
      <c r="C808" s="18" t="s">
        <v>18</v>
      </c>
      <c r="D808" s="18" t="s">
        <v>19</v>
      </c>
      <c r="E808" s="18" t="s">
        <v>18</v>
      </c>
      <c r="F808" s="19">
        <v>5000</v>
      </c>
      <c r="G808" s="19">
        <v>5000</v>
      </c>
      <c r="H808" s="19">
        <v>25372.400000000001</v>
      </c>
      <c r="I808" s="19">
        <v>0</v>
      </c>
      <c r="J808" s="19">
        <v>0</v>
      </c>
      <c r="K808" s="19">
        <v>19228.29</v>
      </c>
      <c r="L808" t="e">
        <f>VLOOKUP(E808,PFI!A:B,2,0)</f>
        <v>#N/A</v>
      </c>
    </row>
    <row r="809" spans="1:12">
      <c r="A809" s="18" t="s">
        <v>1520</v>
      </c>
      <c r="B809" s="18" t="s">
        <v>107</v>
      </c>
      <c r="C809" s="18" t="s">
        <v>18</v>
      </c>
      <c r="D809" s="18" t="s">
        <v>19</v>
      </c>
      <c r="E809" s="18" t="s">
        <v>18</v>
      </c>
      <c r="F809" s="19">
        <v>5000</v>
      </c>
      <c r="G809" s="19">
        <v>5000</v>
      </c>
      <c r="H809" s="19">
        <v>14090.09</v>
      </c>
      <c r="I809" s="19">
        <v>0</v>
      </c>
      <c r="J809" s="19">
        <v>0</v>
      </c>
      <c r="K809" s="19">
        <v>12589.05</v>
      </c>
      <c r="L809" t="e">
        <f>VLOOKUP(E809,PFI!A:B,2,0)</f>
        <v>#N/A</v>
      </c>
    </row>
    <row r="810" spans="1:12">
      <c r="A810" s="18" t="s">
        <v>1520</v>
      </c>
      <c r="B810" s="18" t="s">
        <v>107</v>
      </c>
      <c r="C810" s="18" t="s">
        <v>18</v>
      </c>
      <c r="D810" s="18" t="s">
        <v>13</v>
      </c>
      <c r="E810" s="18" t="s">
        <v>18</v>
      </c>
      <c r="F810" s="19">
        <v>0</v>
      </c>
      <c r="G810" s="19">
        <v>0</v>
      </c>
      <c r="H810" s="19">
        <v>2321.92</v>
      </c>
      <c r="I810" s="19">
        <v>0</v>
      </c>
      <c r="J810" s="19">
        <v>0</v>
      </c>
      <c r="K810" s="19">
        <v>0</v>
      </c>
      <c r="L810" t="e">
        <f>VLOOKUP(E810,PFI!A:B,2,0)</f>
        <v>#N/A</v>
      </c>
    </row>
    <row r="811" spans="1:12">
      <c r="A811" s="18" t="s">
        <v>2353</v>
      </c>
      <c r="B811" s="18" t="s">
        <v>107</v>
      </c>
      <c r="C811" s="18" t="s">
        <v>18</v>
      </c>
      <c r="D811" s="18" t="s">
        <v>19</v>
      </c>
      <c r="E811" s="18" t="s">
        <v>18</v>
      </c>
      <c r="F811" s="19">
        <v>0</v>
      </c>
      <c r="G811" s="19">
        <v>0</v>
      </c>
      <c r="H811" s="19">
        <v>29128.79</v>
      </c>
      <c r="I811" s="19">
        <v>0</v>
      </c>
      <c r="J811" s="19">
        <v>0</v>
      </c>
      <c r="K811" s="19">
        <v>51252.08</v>
      </c>
      <c r="L811" t="e">
        <f>VLOOKUP(E811,PFI!A:B,2,0)</f>
        <v>#N/A</v>
      </c>
    </row>
    <row r="812" spans="1:12">
      <c r="A812" s="18" t="s">
        <v>1516</v>
      </c>
      <c r="B812" s="18" t="s">
        <v>107</v>
      </c>
      <c r="C812" s="18" t="s">
        <v>18</v>
      </c>
      <c r="D812" s="18" t="s">
        <v>46</v>
      </c>
      <c r="E812" s="18" t="s">
        <v>18</v>
      </c>
      <c r="F812" s="19">
        <v>0</v>
      </c>
      <c r="G812" s="19">
        <v>0</v>
      </c>
      <c r="H812" s="19">
        <v>90</v>
      </c>
      <c r="I812" s="19">
        <v>0</v>
      </c>
      <c r="J812" s="19">
        <v>0</v>
      </c>
      <c r="K812" s="19">
        <v>90</v>
      </c>
      <c r="L812" t="e">
        <f>VLOOKUP(E812,PFI!A:B,2,0)</f>
        <v>#N/A</v>
      </c>
    </row>
    <row r="813" spans="1:12">
      <c r="A813" s="18" t="s">
        <v>1516</v>
      </c>
      <c r="B813" s="18" t="s">
        <v>107</v>
      </c>
      <c r="C813" s="18" t="s">
        <v>18</v>
      </c>
      <c r="D813" s="18" t="s">
        <v>22</v>
      </c>
      <c r="E813" s="18" t="s">
        <v>18</v>
      </c>
      <c r="F813" s="19">
        <v>0</v>
      </c>
      <c r="G813" s="19">
        <v>0</v>
      </c>
      <c r="H813" s="19">
        <v>0</v>
      </c>
      <c r="I813" s="19">
        <v>0</v>
      </c>
      <c r="J813" s="19">
        <v>0</v>
      </c>
      <c r="K813" s="19">
        <v>422.02</v>
      </c>
      <c r="L813" t="e">
        <f>VLOOKUP(E813,PFI!A:B,2,0)</f>
        <v>#N/A</v>
      </c>
    </row>
    <row r="814" spans="1:12">
      <c r="A814" s="18" t="s">
        <v>1516</v>
      </c>
      <c r="B814" s="18" t="s">
        <v>107</v>
      </c>
      <c r="C814" s="18" t="s">
        <v>18</v>
      </c>
      <c r="D814" s="18" t="s">
        <v>13</v>
      </c>
      <c r="E814" s="18" t="s">
        <v>18</v>
      </c>
      <c r="F814" s="19">
        <v>25000</v>
      </c>
      <c r="G814" s="19">
        <v>25000</v>
      </c>
      <c r="H814" s="19">
        <v>29922.21</v>
      </c>
      <c r="I814" s="19">
        <v>0</v>
      </c>
      <c r="J814" s="19">
        <v>0</v>
      </c>
      <c r="K814" s="19">
        <v>25578.78</v>
      </c>
      <c r="L814" t="e">
        <f>VLOOKUP(E814,PFI!A:B,2,0)</f>
        <v>#N/A</v>
      </c>
    </row>
    <row r="815" spans="1:12">
      <c r="A815" s="18" t="s">
        <v>1517</v>
      </c>
      <c r="B815" s="18" t="s">
        <v>107</v>
      </c>
      <c r="C815" s="18" t="s">
        <v>18</v>
      </c>
      <c r="D815" s="18" t="s">
        <v>57</v>
      </c>
      <c r="E815" s="18" t="s">
        <v>18</v>
      </c>
      <c r="F815" s="19">
        <v>0</v>
      </c>
      <c r="G815" s="19">
        <v>0</v>
      </c>
      <c r="H815" s="19">
        <v>0</v>
      </c>
      <c r="I815" s="19">
        <v>0</v>
      </c>
      <c r="J815" s="19">
        <v>0</v>
      </c>
      <c r="K815" s="19">
        <v>1305.6099999999999</v>
      </c>
      <c r="L815" t="e">
        <f>VLOOKUP(E815,PFI!A:B,2,0)</f>
        <v>#N/A</v>
      </c>
    </row>
    <row r="816" spans="1:12">
      <c r="A816" s="18" t="s">
        <v>1517</v>
      </c>
      <c r="B816" s="18" t="s">
        <v>107</v>
      </c>
      <c r="C816" s="18" t="s">
        <v>18</v>
      </c>
      <c r="D816" s="18" t="s">
        <v>13</v>
      </c>
      <c r="E816" s="18" t="s">
        <v>18</v>
      </c>
      <c r="F816" s="19">
        <v>53151</v>
      </c>
      <c r="G816" s="19">
        <v>53151</v>
      </c>
      <c r="H816" s="19">
        <v>22451.58</v>
      </c>
      <c r="I816" s="19">
        <v>0</v>
      </c>
      <c r="J816" s="19">
        <v>0</v>
      </c>
      <c r="K816" s="19">
        <v>50379.82</v>
      </c>
      <c r="L816" t="e">
        <f>VLOOKUP(E816,PFI!A:B,2,0)</f>
        <v>#N/A</v>
      </c>
    </row>
    <row r="817" spans="1:12">
      <c r="A817" s="18" t="s">
        <v>2354</v>
      </c>
      <c r="B817" s="18" t="s">
        <v>107</v>
      </c>
      <c r="C817" s="18" t="s">
        <v>18</v>
      </c>
      <c r="D817" s="18" t="s">
        <v>13</v>
      </c>
      <c r="E817" s="18" t="s">
        <v>18</v>
      </c>
      <c r="F817" s="19">
        <v>0</v>
      </c>
      <c r="G817" s="19">
        <v>0</v>
      </c>
      <c r="H817" s="19">
        <v>1.33</v>
      </c>
      <c r="I817" s="19">
        <v>0</v>
      </c>
      <c r="J817" s="19">
        <v>0</v>
      </c>
      <c r="K817" s="19">
        <v>54377.23</v>
      </c>
      <c r="L817" t="e">
        <f>VLOOKUP(E817,PFI!A:B,2,0)</f>
        <v>#N/A</v>
      </c>
    </row>
    <row r="818" spans="1:12">
      <c r="A818" s="18" t="s">
        <v>2355</v>
      </c>
      <c r="B818" s="18" t="s">
        <v>107</v>
      </c>
      <c r="C818" s="18" t="s">
        <v>18</v>
      </c>
      <c r="D818" s="18" t="s">
        <v>13</v>
      </c>
      <c r="E818" s="18" t="s">
        <v>18</v>
      </c>
      <c r="F818" s="19">
        <v>0</v>
      </c>
      <c r="G818" s="19">
        <v>0</v>
      </c>
      <c r="H818" s="19">
        <v>2.5</v>
      </c>
      <c r="I818" s="19">
        <v>0</v>
      </c>
      <c r="J818" s="19">
        <v>0</v>
      </c>
      <c r="K818" s="19">
        <v>14769.11</v>
      </c>
      <c r="L818" t="e">
        <f>VLOOKUP(E818,PFI!A:B,2,0)</f>
        <v>#N/A</v>
      </c>
    </row>
    <row r="819" spans="1:12">
      <c r="A819" s="18" t="s">
        <v>222</v>
      </c>
      <c r="B819" s="18" t="s">
        <v>107</v>
      </c>
      <c r="C819" s="18" t="s">
        <v>18</v>
      </c>
      <c r="D819" s="18" t="s">
        <v>57</v>
      </c>
      <c r="E819" s="18" t="s">
        <v>18</v>
      </c>
      <c r="F819" s="19">
        <v>20620</v>
      </c>
      <c r="G819" s="19">
        <v>20620</v>
      </c>
      <c r="H819" s="19">
        <v>465.09</v>
      </c>
      <c r="I819" s="19">
        <v>0</v>
      </c>
      <c r="J819" s="19">
        <v>0</v>
      </c>
      <c r="K819" s="19">
        <v>1710.21</v>
      </c>
      <c r="L819" t="e">
        <f>VLOOKUP(E819,PFI!A:B,2,0)</f>
        <v>#N/A</v>
      </c>
    </row>
    <row r="820" spans="1:12">
      <c r="A820" s="18" t="s">
        <v>222</v>
      </c>
      <c r="B820" s="18" t="s">
        <v>107</v>
      </c>
      <c r="C820" s="18" t="s">
        <v>18</v>
      </c>
      <c r="D820" s="18" t="s">
        <v>46</v>
      </c>
      <c r="E820" s="18" t="s">
        <v>223</v>
      </c>
      <c r="F820" s="19">
        <v>0</v>
      </c>
      <c r="G820" s="19">
        <v>0</v>
      </c>
      <c r="H820" s="19">
        <v>1823.42</v>
      </c>
      <c r="I820" s="19">
        <v>0</v>
      </c>
      <c r="J820" s="19">
        <v>0</v>
      </c>
      <c r="K820" s="19">
        <v>1823.42</v>
      </c>
      <c r="L820" t="str">
        <f>VLOOKUP(E820,PFI!A:B,2,0)</f>
        <v>formation</v>
      </c>
    </row>
    <row r="821" spans="1:12">
      <c r="A821" s="18" t="s">
        <v>222</v>
      </c>
      <c r="B821" s="18" t="s">
        <v>107</v>
      </c>
      <c r="C821" s="18" t="s">
        <v>18</v>
      </c>
      <c r="D821" s="18" t="s">
        <v>46</v>
      </c>
      <c r="E821" s="18" t="s">
        <v>18</v>
      </c>
      <c r="F821" s="19">
        <v>0</v>
      </c>
      <c r="G821" s="19">
        <v>0</v>
      </c>
      <c r="H821" s="19">
        <v>1690</v>
      </c>
      <c r="I821" s="19">
        <v>0</v>
      </c>
      <c r="J821" s="19">
        <v>0</v>
      </c>
      <c r="K821" s="19">
        <v>8931.93</v>
      </c>
      <c r="L821" t="e">
        <f>VLOOKUP(E821,PFI!A:B,2,0)</f>
        <v>#N/A</v>
      </c>
    </row>
    <row r="822" spans="1:12">
      <c r="A822" s="18" t="s">
        <v>222</v>
      </c>
      <c r="B822" s="18" t="s">
        <v>107</v>
      </c>
      <c r="C822" s="18" t="s">
        <v>18</v>
      </c>
      <c r="D822" s="18" t="s">
        <v>16</v>
      </c>
      <c r="E822" s="18" t="s">
        <v>223</v>
      </c>
      <c r="F822" s="19">
        <v>11500</v>
      </c>
      <c r="G822" s="19">
        <v>11500</v>
      </c>
      <c r="H822" s="19">
        <v>0</v>
      </c>
      <c r="I822" s="19">
        <v>11500</v>
      </c>
      <c r="J822" s="19">
        <v>11500</v>
      </c>
      <c r="K822" s="19">
        <v>0</v>
      </c>
      <c r="L822" t="str">
        <f>VLOOKUP(E822,PFI!A:B,2,0)</f>
        <v>formation</v>
      </c>
    </row>
    <row r="823" spans="1:12">
      <c r="A823" s="18" t="s">
        <v>222</v>
      </c>
      <c r="B823" s="18" t="s">
        <v>107</v>
      </c>
      <c r="C823" s="18" t="s">
        <v>18</v>
      </c>
      <c r="D823" s="18" t="s">
        <v>13</v>
      </c>
      <c r="E823" s="18" t="s">
        <v>223</v>
      </c>
      <c r="F823" s="19">
        <v>0</v>
      </c>
      <c r="G823" s="19">
        <v>0</v>
      </c>
      <c r="H823" s="19">
        <v>414.3</v>
      </c>
      <c r="I823" s="19">
        <v>0</v>
      </c>
      <c r="J823" s="19">
        <v>0</v>
      </c>
      <c r="K823" s="19">
        <v>4015.9</v>
      </c>
      <c r="L823" t="str">
        <f>VLOOKUP(E823,PFI!A:B,2,0)</f>
        <v>formation</v>
      </c>
    </row>
    <row r="824" spans="1:12">
      <c r="A824" s="18" t="s">
        <v>222</v>
      </c>
      <c r="B824" s="18" t="s">
        <v>107</v>
      </c>
      <c r="C824" s="18" t="s">
        <v>18</v>
      </c>
      <c r="D824" s="18" t="s">
        <v>13</v>
      </c>
      <c r="E824" s="18" t="s">
        <v>18</v>
      </c>
      <c r="F824" s="19">
        <v>0</v>
      </c>
      <c r="G824" s="19">
        <v>0</v>
      </c>
      <c r="H824" s="19">
        <v>524.55999999999995</v>
      </c>
      <c r="I824" s="19">
        <v>0</v>
      </c>
      <c r="J824" s="19">
        <v>0</v>
      </c>
      <c r="K824" s="19">
        <v>8520.06</v>
      </c>
      <c r="L824" t="e">
        <f>VLOOKUP(E824,PFI!A:B,2,0)</f>
        <v>#N/A</v>
      </c>
    </row>
    <row r="825" spans="1:12">
      <c r="A825" s="18" t="s">
        <v>1553</v>
      </c>
      <c r="B825" s="18" t="s">
        <v>107</v>
      </c>
      <c r="C825" s="18" t="s">
        <v>18</v>
      </c>
      <c r="D825" s="18" t="s">
        <v>57</v>
      </c>
      <c r="E825" s="18" t="s">
        <v>18</v>
      </c>
      <c r="F825" s="19">
        <v>0</v>
      </c>
      <c r="G825" s="19">
        <v>0</v>
      </c>
      <c r="H825" s="19">
        <v>2965.88</v>
      </c>
      <c r="I825" s="19">
        <v>0</v>
      </c>
      <c r="J825" s="19">
        <v>0</v>
      </c>
      <c r="K825" s="19">
        <v>781.76</v>
      </c>
      <c r="L825" t="e">
        <f>VLOOKUP(E825,PFI!A:B,2,0)</f>
        <v>#N/A</v>
      </c>
    </row>
    <row r="826" spans="1:12">
      <c r="A826" s="18" t="s">
        <v>1551</v>
      </c>
      <c r="B826" s="18" t="s">
        <v>107</v>
      </c>
      <c r="C826" s="18" t="s">
        <v>18</v>
      </c>
      <c r="D826" s="18" t="s">
        <v>46</v>
      </c>
      <c r="E826" s="18" t="s">
        <v>18</v>
      </c>
      <c r="F826" s="19">
        <v>9685</v>
      </c>
      <c r="G826" s="19">
        <v>9685</v>
      </c>
      <c r="H826" s="19">
        <v>0</v>
      </c>
      <c r="I826" s="19">
        <v>0</v>
      </c>
      <c r="J826" s="19">
        <v>0</v>
      </c>
      <c r="K826" s="19">
        <v>4248.45</v>
      </c>
      <c r="L826" t="e">
        <f>VLOOKUP(E826,PFI!A:B,2,0)</f>
        <v>#N/A</v>
      </c>
    </row>
    <row r="827" spans="1:12">
      <c r="A827" s="18" t="s">
        <v>1552</v>
      </c>
      <c r="B827" s="18" t="s">
        <v>107</v>
      </c>
      <c r="C827" s="18" t="s">
        <v>18</v>
      </c>
      <c r="D827" s="18" t="s">
        <v>46</v>
      </c>
      <c r="E827" s="18" t="s">
        <v>18</v>
      </c>
      <c r="F827" s="19">
        <v>1141</v>
      </c>
      <c r="G827" s="19">
        <v>1141</v>
      </c>
      <c r="H827" s="19">
        <v>0</v>
      </c>
      <c r="I827" s="19">
        <v>0</v>
      </c>
      <c r="J827" s="19">
        <v>0</v>
      </c>
      <c r="K827" s="19">
        <v>1237.2</v>
      </c>
      <c r="L827" t="e">
        <f>VLOOKUP(E827,PFI!A:B,2,0)</f>
        <v>#N/A</v>
      </c>
    </row>
    <row r="828" spans="1:12">
      <c r="A828" s="18" t="s">
        <v>1554</v>
      </c>
      <c r="B828" s="18" t="s">
        <v>107</v>
      </c>
      <c r="C828" s="18" t="s">
        <v>18</v>
      </c>
      <c r="D828" s="18" t="s">
        <v>46</v>
      </c>
      <c r="E828" s="18" t="s">
        <v>18</v>
      </c>
      <c r="F828" s="19">
        <v>48974</v>
      </c>
      <c r="G828" s="19">
        <v>48974</v>
      </c>
      <c r="H828" s="19">
        <v>9162.4699999999993</v>
      </c>
      <c r="I828" s="19">
        <v>0</v>
      </c>
      <c r="J828" s="19">
        <v>0</v>
      </c>
      <c r="K828" s="19">
        <v>7762.82</v>
      </c>
      <c r="L828" t="e">
        <f>VLOOKUP(E828,PFI!A:B,2,0)</f>
        <v>#N/A</v>
      </c>
    </row>
    <row r="829" spans="1:12">
      <c r="A829" s="18" t="s">
        <v>1559</v>
      </c>
      <c r="B829" s="18" t="s">
        <v>107</v>
      </c>
      <c r="C829" s="18" t="s">
        <v>18</v>
      </c>
      <c r="D829" s="18" t="s">
        <v>57</v>
      </c>
      <c r="E829" s="18" t="s">
        <v>18</v>
      </c>
      <c r="F829" s="19">
        <v>0</v>
      </c>
      <c r="G829" s="19">
        <v>0</v>
      </c>
      <c r="H829" s="19">
        <v>1525.65</v>
      </c>
      <c r="I829" s="19">
        <v>0</v>
      </c>
      <c r="J829" s="19">
        <v>0</v>
      </c>
      <c r="K829" s="19">
        <v>0</v>
      </c>
      <c r="L829" t="e">
        <f>VLOOKUP(E829,PFI!A:B,2,0)</f>
        <v>#N/A</v>
      </c>
    </row>
    <row r="830" spans="1:12">
      <c r="A830" s="18" t="s">
        <v>1559</v>
      </c>
      <c r="B830" s="18" t="s">
        <v>107</v>
      </c>
      <c r="C830" s="18" t="s">
        <v>18</v>
      </c>
      <c r="D830" s="18" t="s">
        <v>46</v>
      </c>
      <c r="E830" s="18" t="s">
        <v>18</v>
      </c>
      <c r="F830" s="19">
        <v>0</v>
      </c>
      <c r="G830" s="19">
        <v>0</v>
      </c>
      <c r="H830" s="19">
        <v>4349.1099999999997</v>
      </c>
      <c r="I830" s="19">
        <v>0</v>
      </c>
      <c r="J830" s="19">
        <v>0</v>
      </c>
      <c r="K830" s="19">
        <v>697.9</v>
      </c>
      <c r="L830" t="e">
        <f>VLOOKUP(E830,PFI!A:B,2,0)</f>
        <v>#N/A</v>
      </c>
    </row>
    <row r="831" spans="1:12">
      <c r="A831" s="18" t="s">
        <v>2356</v>
      </c>
      <c r="B831" s="18" t="s">
        <v>107</v>
      </c>
      <c r="C831" s="18" t="s">
        <v>18</v>
      </c>
      <c r="D831" s="18" t="s">
        <v>46</v>
      </c>
      <c r="E831" s="18" t="s">
        <v>18</v>
      </c>
      <c r="F831" s="19">
        <v>24706</v>
      </c>
      <c r="G831" s="19">
        <v>24706</v>
      </c>
      <c r="H831" s="19">
        <v>15420.79</v>
      </c>
      <c r="I831" s="19">
        <v>0</v>
      </c>
      <c r="J831" s="19">
        <v>0</v>
      </c>
      <c r="K831" s="19">
        <v>26396.52</v>
      </c>
      <c r="L831" t="e">
        <f>VLOOKUP(E831,PFI!A:B,2,0)</f>
        <v>#N/A</v>
      </c>
    </row>
    <row r="832" spans="1:12">
      <c r="A832" s="18" t="s">
        <v>2356</v>
      </c>
      <c r="B832" s="18" t="s">
        <v>107</v>
      </c>
      <c r="C832" s="18" t="s">
        <v>18</v>
      </c>
      <c r="D832" s="18" t="s">
        <v>13</v>
      </c>
      <c r="E832" s="18" t="s">
        <v>18</v>
      </c>
      <c r="F832" s="19">
        <v>0</v>
      </c>
      <c r="G832" s="19">
        <v>0</v>
      </c>
      <c r="H832" s="19">
        <v>1070.53</v>
      </c>
      <c r="I832" s="19">
        <v>0</v>
      </c>
      <c r="J832" s="19">
        <v>0</v>
      </c>
      <c r="K832" s="19">
        <v>937.65</v>
      </c>
      <c r="L832" t="e">
        <f>VLOOKUP(E832,PFI!A:B,2,0)</f>
        <v>#N/A</v>
      </c>
    </row>
    <row r="833" spans="1:12">
      <c r="A833" s="18" t="s">
        <v>1555</v>
      </c>
      <c r="B833" s="18" t="s">
        <v>107</v>
      </c>
      <c r="C833" s="18" t="s">
        <v>18</v>
      </c>
      <c r="D833" s="18" t="s">
        <v>46</v>
      </c>
      <c r="E833" s="18" t="s">
        <v>18</v>
      </c>
      <c r="F833" s="19">
        <v>1606</v>
      </c>
      <c r="G833" s="19">
        <v>1606</v>
      </c>
      <c r="H833" s="19">
        <v>0</v>
      </c>
      <c r="I833" s="19">
        <v>0</v>
      </c>
      <c r="J833" s="19">
        <v>0</v>
      </c>
      <c r="K833" s="19">
        <v>0</v>
      </c>
      <c r="L833" t="e">
        <f>VLOOKUP(E833,PFI!A:B,2,0)</f>
        <v>#N/A</v>
      </c>
    </row>
    <row r="834" spans="1:12">
      <c r="A834" s="18" t="s">
        <v>66</v>
      </c>
      <c r="B834" s="18" t="s">
        <v>107</v>
      </c>
      <c r="C834" s="18" t="s">
        <v>18</v>
      </c>
      <c r="D834" s="18" t="s">
        <v>57</v>
      </c>
      <c r="E834" s="18" t="s">
        <v>18</v>
      </c>
      <c r="F834" s="19">
        <v>0</v>
      </c>
      <c r="G834" s="19">
        <v>0</v>
      </c>
      <c r="H834" s="19">
        <v>1248</v>
      </c>
      <c r="I834" s="19">
        <v>0</v>
      </c>
      <c r="J834" s="19">
        <v>0</v>
      </c>
      <c r="K834" s="19">
        <v>1248</v>
      </c>
      <c r="L834" t="e">
        <f>VLOOKUP(E834,PFI!A:B,2,0)</f>
        <v>#N/A</v>
      </c>
    </row>
    <row r="835" spans="1:12">
      <c r="A835" s="18" t="s">
        <v>66</v>
      </c>
      <c r="B835" s="18" t="s">
        <v>107</v>
      </c>
      <c r="C835" s="18" t="s">
        <v>18</v>
      </c>
      <c r="D835" s="18" t="s">
        <v>46</v>
      </c>
      <c r="E835" s="18" t="s">
        <v>18</v>
      </c>
      <c r="F835" s="19">
        <v>0</v>
      </c>
      <c r="G835" s="19">
        <v>0</v>
      </c>
      <c r="H835" s="19">
        <v>245.8</v>
      </c>
      <c r="I835" s="19">
        <v>0</v>
      </c>
      <c r="J835" s="19">
        <v>0</v>
      </c>
      <c r="K835" s="19">
        <v>73.3</v>
      </c>
      <c r="L835" t="e">
        <f>VLOOKUP(E835,PFI!A:B,2,0)</f>
        <v>#N/A</v>
      </c>
    </row>
    <row r="836" spans="1:12">
      <c r="A836" s="18" t="s">
        <v>66</v>
      </c>
      <c r="B836" s="18" t="s">
        <v>107</v>
      </c>
      <c r="C836" s="18" t="s">
        <v>18</v>
      </c>
      <c r="D836" s="18" t="s">
        <v>13</v>
      </c>
      <c r="E836" s="18" t="s">
        <v>1927</v>
      </c>
      <c r="F836" s="19">
        <v>0</v>
      </c>
      <c r="G836" s="19">
        <v>0</v>
      </c>
      <c r="H836" s="19">
        <v>13178.15</v>
      </c>
      <c r="I836" s="19">
        <v>0</v>
      </c>
      <c r="J836" s="19">
        <v>0</v>
      </c>
      <c r="K836" s="19">
        <v>12132.74</v>
      </c>
      <c r="L836" t="str">
        <f>VLOOKUP(E836,PFI!A:B,2,0)</f>
        <v>formation</v>
      </c>
    </row>
    <row r="837" spans="1:12">
      <c r="A837" s="18" t="s">
        <v>66</v>
      </c>
      <c r="B837" s="18" t="s">
        <v>107</v>
      </c>
      <c r="C837" s="18" t="s">
        <v>18</v>
      </c>
      <c r="D837" s="18" t="s">
        <v>13</v>
      </c>
      <c r="E837" s="18" t="s">
        <v>18</v>
      </c>
      <c r="F837" s="19">
        <v>36273</v>
      </c>
      <c r="G837" s="19">
        <v>36273</v>
      </c>
      <c r="H837" s="19">
        <v>57140.71</v>
      </c>
      <c r="I837" s="19">
        <v>0</v>
      </c>
      <c r="J837" s="19">
        <v>0</v>
      </c>
      <c r="K837" s="19">
        <v>33875.9</v>
      </c>
      <c r="L837" t="e">
        <f>VLOOKUP(E837,PFI!A:B,2,0)</f>
        <v>#N/A</v>
      </c>
    </row>
    <row r="838" spans="1:12">
      <c r="A838" s="18" t="s">
        <v>324</v>
      </c>
      <c r="B838" s="18" t="s">
        <v>107</v>
      </c>
      <c r="C838" s="18" t="s">
        <v>18</v>
      </c>
      <c r="D838" s="18" t="s">
        <v>46</v>
      </c>
      <c r="E838" s="18" t="s">
        <v>767</v>
      </c>
      <c r="F838" s="19">
        <v>0</v>
      </c>
      <c r="G838" s="19">
        <v>0</v>
      </c>
      <c r="H838" s="19">
        <v>1080</v>
      </c>
      <c r="I838" s="19">
        <v>0</v>
      </c>
      <c r="J838" s="19">
        <v>0</v>
      </c>
      <c r="K838" s="19">
        <v>0</v>
      </c>
      <c r="L838" t="str">
        <f>VLOOKUP(E838,PFI!A:B,2,0)</f>
        <v>formation</v>
      </c>
    </row>
    <row r="839" spans="1:12">
      <c r="A839" s="18" t="s">
        <v>2357</v>
      </c>
      <c r="B839" s="18" t="s">
        <v>107</v>
      </c>
      <c r="C839" s="18" t="s">
        <v>18</v>
      </c>
      <c r="D839" s="18" t="s">
        <v>57</v>
      </c>
      <c r="E839" s="18" t="s">
        <v>2358</v>
      </c>
      <c r="F839" s="19">
        <v>0</v>
      </c>
      <c r="G839" s="19">
        <v>0</v>
      </c>
      <c r="H839" s="19">
        <v>937.42</v>
      </c>
      <c r="I839" s="19">
        <v>0</v>
      </c>
      <c r="J839" s="19">
        <v>0</v>
      </c>
      <c r="K839" s="19">
        <v>937.42</v>
      </c>
      <c r="L839" t="e">
        <f>VLOOKUP(E839,PFI!A:B,2,0)</f>
        <v>#N/A</v>
      </c>
    </row>
    <row r="840" spans="1:12">
      <c r="A840" s="18" t="s">
        <v>2357</v>
      </c>
      <c r="B840" s="18" t="s">
        <v>107</v>
      </c>
      <c r="C840" s="18" t="s">
        <v>18</v>
      </c>
      <c r="D840" s="18" t="s">
        <v>57</v>
      </c>
      <c r="E840" s="18" t="s">
        <v>2359</v>
      </c>
      <c r="F840" s="19">
        <v>0</v>
      </c>
      <c r="G840" s="19">
        <v>0</v>
      </c>
      <c r="H840" s="19">
        <v>349.24</v>
      </c>
      <c r="I840" s="19">
        <v>0</v>
      </c>
      <c r="J840" s="19">
        <v>0</v>
      </c>
      <c r="K840" s="19">
        <v>349.24</v>
      </c>
      <c r="L840" t="e">
        <f>VLOOKUP(E840,PFI!A:B,2,0)</f>
        <v>#N/A</v>
      </c>
    </row>
    <row r="841" spans="1:12">
      <c r="A841" s="18" t="s">
        <v>2357</v>
      </c>
      <c r="B841" s="18" t="s">
        <v>107</v>
      </c>
      <c r="C841" s="18" t="s">
        <v>18</v>
      </c>
      <c r="D841" s="18" t="s">
        <v>46</v>
      </c>
      <c r="E841" s="18" t="s">
        <v>2360</v>
      </c>
      <c r="F841" s="19">
        <v>0</v>
      </c>
      <c r="G841" s="19">
        <v>0</v>
      </c>
      <c r="H841" s="19">
        <v>2210</v>
      </c>
      <c r="I841" s="19">
        <v>0</v>
      </c>
      <c r="J841" s="19">
        <v>0</v>
      </c>
      <c r="K841" s="19">
        <v>0</v>
      </c>
      <c r="L841" t="e">
        <f>VLOOKUP(E841,PFI!A:B,2,0)</f>
        <v>#N/A</v>
      </c>
    </row>
    <row r="842" spans="1:12">
      <c r="A842" s="18" t="s">
        <v>2357</v>
      </c>
      <c r="B842" s="18" t="s">
        <v>107</v>
      </c>
      <c r="C842" s="18" t="s">
        <v>18</v>
      </c>
      <c r="D842" s="18" t="s">
        <v>46</v>
      </c>
      <c r="E842" s="18" t="s">
        <v>2361</v>
      </c>
      <c r="F842" s="19">
        <v>0</v>
      </c>
      <c r="G842" s="19">
        <v>0</v>
      </c>
      <c r="H842" s="19">
        <v>4.8</v>
      </c>
      <c r="I842" s="19">
        <v>0</v>
      </c>
      <c r="J842" s="19">
        <v>0</v>
      </c>
      <c r="K842" s="19">
        <v>7856.53</v>
      </c>
      <c r="L842" t="e">
        <f>VLOOKUP(E842,PFI!A:B,2,0)</f>
        <v>#N/A</v>
      </c>
    </row>
    <row r="843" spans="1:12">
      <c r="A843" s="18" t="s">
        <v>2357</v>
      </c>
      <c r="B843" s="18" t="s">
        <v>107</v>
      </c>
      <c r="C843" s="18" t="s">
        <v>18</v>
      </c>
      <c r="D843" s="18" t="s">
        <v>46</v>
      </c>
      <c r="E843" s="18" t="s">
        <v>2358</v>
      </c>
      <c r="F843" s="19">
        <v>0</v>
      </c>
      <c r="G843" s="19">
        <v>0</v>
      </c>
      <c r="H843" s="19">
        <v>8603.9500000000007</v>
      </c>
      <c r="I843" s="19">
        <v>0</v>
      </c>
      <c r="J843" s="19">
        <v>0</v>
      </c>
      <c r="K843" s="19">
        <v>8603.9500000000007</v>
      </c>
      <c r="L843" t="e">
        <f>VLOOKUP(E843,PFI!A:B,2,0)</f>
        <v>#N/A</v>
      </c>
    </row>
    <row r="844" spans="1:12">
      <c r="A844" s="18" t="s">
        <v>2357</v>
      </c>
      <c r="B844" s="18" t="s">
        <v>107</v>
      </c>
      <c r="C844" s="18" t="s">
        <v>18</v>
      </c>
      <c r="D844" s="18" t="s">
        <v>46</v>
      </c>
      <c r="E844" s="18" t="s">
        <v>1923</v>
      </c>
      <c r="F844" s="19">
        <v>0</v>
      </c>
      <c r="G844" s="19">
        <v>0</v>
      </c>
      <c r="H844" s="19">
        <v>2644.06</v>
      </c>
      <c r="I844" s="19">
        <v>0</v>
      </c>
      <c r="J844" s="19">
        <v>0</v>
      </c>
      <c r="K844" s="19">
        <v>2641.66</v>
      </c>
      <c r="L844" t="str">
        <f>VLOOKUP(E844,PFI!A:B,2,0)</f>
        <v>formation</v>
      </c>
    </row>
    <row r="845" spans="1:12">
      <c r="A845" s="18" t="s">
        <v>2357</v>
      </c>
      <c r="B845" s="18" t="s">
        <v>107</v>
      </c>
      <c r="C845" s="18" t="s">
        <v>18</v>
      </c>
      <c r="D845" s="18" t="s">
        <v>46</v>
      </c>
      <c r="E845" s="18" t="s">
        <v>2362</v>
      </c>
      <c r="F845" s="19">
        <v>0</v>
      </c>
      <c r="G845" s="19">
        <v>0</v>
      </c>
      <c r="H845" s="19">
        <v>293.18</v>
      </c>
      <c r="I845" s="19">
        <v>0</v>
      </c>
      <c r="J845" s="19">
        <v>0</v>
      </c>
      <c r="K845" s="19">
        <v>293.18</v>
      </c>
      <c r="L845" t="e">
        <f>VLOOKUP(E845,PFI!A:B,2,0)</f>
        <v>#N/A</v>
      </c>
    </row>
    <row r="846" spans="1:12">
      <c r="A846" s="18" t="s">
        <v>2357</v>
      </c>
      <c r="B846" s="18" t="s">
        <v>107</v>
      </c>
      <c r="C846" s="18" t="s">
        <v>18</v>
      </c>
      <c r="D846" s="18" t="s">
        <v>46</v>
      </c>
      <c r="E846" s="18" t="s">
        <v>2359</v>
      </c>
      <c r="F846" s="19">
        <v>0</v>
      </c>
      <c r="G846" s="19">
        <v>0</v>
      </c>
      <c r="H846" s="19">
        <v>8943.6</v>
      </c>
      <c r="I846" s="19">
        <v>0</v>
      </c>
      <c r="J846" s="19">
        <v>0</v>
      </c>
      <c r="K846" s="19">
        <v>8689.11</v>
      </c>
      <c r="L846" t="e">
        <f>VLOOKUP(E846,PFI!A:B,2,0)</f>
        <v>#N/A</v>
      </c>
    </row>
    <row r="847" spans="1:12">
      <c r="A847" s="18" t="s">
        <v>2357</v>
      </c>
      <c r="B847" s="18" t="s">
        <v>107</v>
      </c>
      <c r="C847" s="18" t="s">
        <v>18</v>
      </c>
      <c r="D847" s="18" t="s">
        <v>46</v>
      </c>
      <c r="E847" s="18" t="s">
        <v>1921</v>
      </c>
      <c r="F847" s="19">
        <v>0</v>
      </c>
      <c r="G847" s="19">
        <v>0</v>
      </c>
      <c r="H847" s="19">
        <v>854.6</v>
      </c>
      <c r="I847" s="19">
        <v>0</v>
      </c>
      <c r="J847" s="19">
        <v>0</v>
      </c>
      <c r="K847" s="19">
        <v>0</v>
      </c>
      <c r="L847" t="str">
        <f>VLOOKUP(E847,PFI!A:B,2,0)</f>
        <v>formation</v>
      </c>
    </row>
    <row r="848" spans="1:12">
      <c r="A848" s="18" t="s">
        <v>2357</v>
      </c>
      <c r="B848" s="18" t="s">
        <v>107</v>
      </c>
      <c r="C848" s="18" t="s">
        <v>18</v>
      </c>
      <c r="D848" s="18" t="s">
        <v>46</v>
      </c>
      <c r="E848" s="18" t="s">
        <v>18</v>
      </c>
      <c r="F848" s="19">
        <v>3500</v>
      </c>
      <c r="G848" s="19">
        <v>3500</v>
      </c>
      <c r="H848" s="19">
        <v>-78.2</v>
      </c>
      <c r="I848" s="19">
        <v>0</v>
      </c>
      <c r="J848" s="19">
        <v>0</v>
      </c>
      <c r="K848" s="19">
        <v>1586.78</v>
      </c>
      <c r="L848" t="e">
        <f>VLOOKUP(E848,PFI!A:B,2,0)</f>
        <v>#N/A</v>
      </c>
    </row>
    <row r="849" spans="1:12">
      <c r="A849" s="18" t="s">
        <v>2357</v>
      </c>
      <c r="B849" s="18" t="s">
        <v>107</v>
      </c>
      <c r="C849" s="18" t="s">
        <v>18</v>
      </c>
      <c r="D849" s="18" t="s">
        <v>22</v>
      </c>
      <c r="E849" s="18" t="s">
        <v>2362</v>
      </c>
      <c r="F849" s="19">
        <v>350</v>
      </c>
      <c r="G849" s="19">
        <v>350</v>
      </c>
      <c r="H849" s="19">
        <v>0</v>
      </c>
      <c r="I849" s="19">
        <v>350</v>
      </c>
      <c r="J849" s="19">
        <v>350</v>
      </c>
      <c r="K849" s="19">
        <v>0</v>
      </c>
      <c r="L849" t="e">
        <f>VLOOKUP(E849,PFI!A:B,2,0)</f>
        <v>#N/A</v>
      </c>
    </row>
    <row r="850" spans="1:12">
      <c r="A850" s="18" t="s">
        <v>2357</v>
      </c>
      <c r="B850" s="18" t="s">
        <v>107</v>
      </c>
      <c r="C850" s="18" t="s">
        <v>18</v>
      </c>
      <c r="D850" s="18" t="s">
        <v>16</v>
      </c>
      <c r="E850" s="18" t="s">
        <v>2358</v>
      </c>
      <c r="F850" s="19">
        <v>7500</v>
      </c>
      <c r="G850" s="19">
        <v>7500</v>
      </c>
      <c r="H850" s="19">
        <v>0</v>
      </c>
      <c r="I850" s="19">
        <v>7500</v>
      </c>
      <c r="J850" s="19">
        <v>7500</v>
      </c>
      <c r="K850" s="19">
        <v>0</v>
      </c>
      <c r="L850" t="e">
        <f>VLOOKUP(E850,PFI!A:B,2,0)</f>
        <v>#N/A</v>
      </c>
    </row>
    <row r="851" spans="1:12">
      <c r="A851" s="18" t="s">
        <v>2357</v>
      </c>
      <c r="B851" s="18" t="s">
        <v>107</v>
      </c>
      <c r="C851" s="18" t="s">
        <v>18</v>
      </c>
      <c r="D851" s="18" t="s">
        <v>13</v>
      </c>
      <c r="E851" s="18" t="s">
        <v>2359</v>
      </c>
      <c r="F851" s="19">
        <v>0</v>
      </c>
      <c r="G851" s="19">
        <v>0</v>
      </c>
      <c r="H851" s="19">
        <v>0</v>
      </c>
      <c r="I851" s="19">
        <v>0</v>
      </c>
      <c r="J851" s="19">
        <v>0</v>
      </c>
      <c r="K851" s="19">
        <v>576.95000000000005</v>
      </c>
      <c r="L851" t="e">
        <f>VLOOKUP(E851,PFI!A:B,2,0)</f>
        <v>#N/A</v>
      </c>
    </row>
    <row r="852" spans="1:12">
      <c r="A852" s="18" t="s">
        <v>1561</v>
      </c>
      <c r="B852" s="18" t="s">
        <v>107</v>
      </c>
      <c r="C852" s="18" t="s">
        <v>18</v>
      </c>
      <c r="D852" s="18" t="s">
        <v>46</v>
      </c>
      <c r="E852" s="18" t="s">
        <v>18</v>
      </c>
      <c r="F852" s="19">
        <v>10000</v>
      </c>
      <c r="G852" s="19">
        <v>10000</v>
      </c>
      <c r="H852" s="19">
        <v>-7.49</v>
      </c>
      <c r="I852" s="19">
        <v>0</v>
      </c>
      <c r="J852" s="19">
        <v>0</v>
      </c>
      <c r="K852" s="19">
        <v>1819.43</v>
      </c>
      <c r="L852" t="e">
        <f>VLOOKUP(E852,PFI!A:B,2,0)</f>
        <v>#N/A</v>
      </c>
    </row>
    <row r="853" spans="1:12">
      <c r="A853" s="18" t="s">
        <v>1563</v>
      </c>
      <c r="B853" s="18" t="s">
        <v>107</v>
      </c>
      <c r="C853" s="18" t="s">
        <v>18</v>
      </c>
      <c r="D853" s="18" t="s">
        <v>46</v>
      </c>
      <c r="E853" s="18" t="s">
        <v>18</v>
      </c>
      <c r="F853" s="19">
        <v>7000</v>
      </c>
      <c r="G853" s="19">
        <v>7000</v>
      </c>
      <c r="H853" s="19">
        <v>-10.31</v>
      </c>
      <c r="I853" s="19">
        <v>0</v>
      </c>
      <c r="J853" s="19">
        <v>0</v>
      </c>
      <c r="K853" s="19">
        <v>1277.6300000000001</v>
      </c>
      <c r="L853" t="e">
        <f>VLOOKUP(E853,PFI!A:B,2,0)</f>
        <v>#N/A</v>
      </c>
    </row>
    <row r="854" spans="1:12">
      <c r="A854" s="18" t="s">
        <v>1562</v>
      </c>
      <c r="B854" s="18" t="s">
        <v>107</v>
      </c>
      <c r="C854" s="18" t="s">
        <v>18</v>
      </c>
      <c r="D854" s="18" t="s">
        <v>46</v>
      </c>
      <c r="E854" s="18" t="s">
        <v>18</v>
      </c>
      <c r="F854" s="19">
        <v>7000</v>
      </c>
      <c r="G854" s="19">
        <v>7000</v>
      </c>
      <c r="H854" s="19">
        <v>0</v>
      </c>
      <c r="I854" s="19">
        <v>0</v>
      </c>
      <c r="J854" s="19">
        <v>0</v>
      </c>
      <c r="K854" s="19">
        <v>0</v>
      </c>
      <c r="L854" t="e">
        <f>VLOOKUP(E854,PFI!A:B,2,0)</f>
        <v>#N/A</v>
      </c>
    </row>
    <row r="855" spans="1:12">
      <c r="A855" s="18" t="s">
        <v>1565</v>
      </c>
      <c r="B855" s="18" t="s">
        <v>107</v>
      </c>
      <c r="C855" s="18" t="s">
        <v>18</v>
      </c>
      <c r="D855" s="18" t="s">
        <v>46</v>
      </c>
      <c r="E855" s="18" t="s">
        <v>18</v>
      </c>
      <c r="F855" s="19">
        <v>5000</v>
      </c>
      <c r="G855" s="19">
        <v>5000</v>
      </c>
      <c r="H855" s="19">
        <v>0</v>
      </c>
      <c r="I855" s="19">
        <v>0</v>
      </c>
      <c r="J855" s="19">
        <v>0</v>
      </c>
      <c r="K855" s="19">
        <v>0</v>
      </c>
      <c r="L855" t="e">
        <f>VLOOKUP(E855,PFI!A:B,2,0)</f>
        <v>#N/A</v>
      </c>
    </row>
    <row r="856" spans="1:12">
      <c r="A856" s="18" t="s">
        <v>1564</v>
      </c>
      <c r="B856" s="18" t="s">
        <v>107</v>
      </c>
      <c r="C856" s="18" t="s">
        <v>18</v>
      </c>
      <c r="D856" s="18" t="s">
        <v>46</v>
      </c>
      <c r="E856" s="18" t="s">
        <v>18</v>
      </c>
      <c r="F856" s="19">
        <v>0</v>
      </c>
      <c r="G856" s="19">
        <v>0</v>
      </c>
      <c r="H856" s="19">
        <v>2382.34</v>
      </c>
      <c r="I856" s="19">
        <v>0</v>
      </c>
      <c r="J856" s="19">
        <v>0</v>
      </c>
      <c r="K856" s="19">
        <v>1438.74</v>
      </c>
      <c r="L856" t="e">
        <f>VLOOKUP(E856,PFI!A:B,2,0)</f>
        <v>#N/A</v>
      </c>
    </row>
    <row r="857" spans="1:12">
      <c r="A857" s="18" t="s">
        <v>1564</v>
      </c>
      <c r="B857" s="18" t="s">
        <v>107</v>
      </c>
      <c r="C857" s="18" t="s">
        <v>18</v>
      </c>
      <c r="D857" s="18" t="s">
        <v>13</v>
      </c>
      <c r="E857" s="18" t="s">
        <v>18</v>
      </c>
      <c r="F857" s="19">
        <v>86129</v>
      </c>
      <c r="G857" s="19">
        <v>86129</v>
      </c>
      <c r="H857" s="19">
        <v>67974.81</v>
      </c>
      <c r="I857" s="19">
        <v>0</v>
      </c>
      <c r="J857" s="19">
        <v>0</v>
      </c>
      <c r="K857" s="19">
        <v>71652.58</v>
      </c>
      <c r="L857" t="e">
        <f>VLOOKUP(E857,PFI!A:B,2,0)</f>
        <v>#N/A</v>
      </c>
    </row>
    <row r="858" spans="1:12">
      <c r="A858" s="18" t="s">
        <v>224</v>
      </c>
      <c r="B858" s="18" t="s">
        <v>107</v>
      </c>
      <c r="C858" s="18" t="s">
        <v>18</v>
      </c>
      <c r="D858" s="18" t="s">
        <v>13</v>
      </c>
      <c r="E858" s="18" t="s">
        <v>225</v>
      </c>
      <c r="F858" s="19">
        <v>132500</v>
      </c>
      <c r="G858" s="19">
        <v>132500</v>
      </c>
      <c r="H858" s="19">
        <v>42829.82</v>
      </c>
      <c r="I858" s="19">
        <v>132500</v>
      </c>
      <c r="J858" s="19">
        <v>132500</v>
      </c>
      <c r="K858" s="19">
        <v>20149.53</v>
      </c>
      <c r="L858" t="str">
        <f>VLOOKUP(E858,PFI!A:B,2,0)</f>
        <v>formation</v>
      </c>
    </row>
    <row r="859" spans="1:12">
      <c r="A859" s="18" t="s">
        <v>224</v>
      </c>
      <c r="B859" s="18" t="s">
        <v>107</v>
      </c>
      <c r="C859" s="18" t="s">
        <v>18</v>
      </c>
      <c r="D859" s="18" t="s">
        <v>13</v>
      </c>
      <c r="E859" s="18" t="s">
        <v>18</v>
      </c>
      <c r="F859" s="19">
        <v>0</v>
      </c>
      <c r="G859" s="19">
        <v>0</v>
      </c>
      <c r="H859" s="19">
        <v>7522.63</v>
      </c>
      <c r="I859" s="19">
        <v>0</v>
      </c>
      <c r="J859" s="19">
        <v>0</v>
      </c>
      <c r="K859" s="19">
        <v>1284.74</v>
      </c>
      <c r="L859" t="e">
        <f>VLOOKUP(E859,PFI!A:B,2,0)</f>
        <v>#N/A</v>
      </c>
    </row>
    <row r="860" spans="1:12">
      <c r="A860" s="18" t="s">
        <v>1573</v>
      </c>
      <c r="B860" s="18" t="s">
        <v>107</v>
      </c>
      <c r="C860" s="18" t="s">
        <v>18</v>
      </c>
      <c r="D860" s="18" t="s">
        <v>46</v>
      </c>
      <c r="E860" s="18" t="s">
        <v>18</v>
      </c>
      <c r="F860" s="19">
        <v>5000</v>
      </c>
      <c r="G860" s="19">
        <v>5000</v>
      </c>
      <c r="H860" s="19">
        <v>0</v>
      </c>
      <c r="I860" s="19">
        <v>0</v>
      </c>
      <c r="J860" s="19">
        <v>0</v>
      </c>
      <c r="K860" s="19">
        <v>0</v>
      </c>
      <c r="L860" t="e">
        <f>VLOOKUP(E860,PFI!A:B,2,0)</f>
        <v>#N/A</v>
      </c>
    </row>
    <row r="861" spans="1:12">
      <c r="A861" s="18" t="s">
        <v>1573</v>
      </c>
      <c r="B861" s="18" t="s">
        <v>107</v>
      </c>
      <c r="C861" s="18" t="s">
        <v>18</v>
      </c>
      <c r="D861" s="18" t="s">
        <v>13</v>
      </c>
      <c r="E861" s="18" t="s">
        <v>18</v>
      </c>
      <c r="F861" s="19">
        <v>0</v>
      </c>
      <c r="G861" s="19">
        <v>0</v>
      </c>
      <c r="H861" s="19">
        <v>3061.8</v>
      </c>
      <c r="I861" s="19">
        <v>0</v>
      </c>
      <c r="J861" s="19">
        <v>0</v>
      </c>
      <c r="K861" s="19">
        <v>3061.8</v>
      </c>
      <c r="L861" t="e">
        <f>VLOOKUP(E861,PFI!A:B,2,0)</f>
        <v>#N/A</v>
      </c>
    </row>
    <row r="862" spans="1:12">
      <c r="A862" s="18" t="s">
        <v>1571</v>
      </c>
      <c r="B862" s="18" t="s">
        <v>107</v>
      </c>
      <c r="C862" s="18" t="s">
        <v>18</v>
      </c>
      <c r="D862" s="18" t="s">
        <v>46</v>
      </c>
      <c r="E862" s="18" t="s">
        <v>18</v>
      </c>
      <c r="F862" s="19">
        <v>40000</v>
      </c>
      <c r="G862" s="19">
        <v>40000</v>
      </c>
      <c r="H862" s="19">
        <v>44539.05</v>
      </c>
      <c r="I862" s="19">
        <v>0</v>
      </c>
      <c r="J862" s="19">
        <v>0</v>
      </c>
      <c r="K862" s="19">
        <v>33966.5</v>
      </c>
      <c r="L862" t="e">
        <f>VLOOKUP(E862,PFI!A:B,2,0)</f>
        <v>#N/A</v>
      </c>
    </row>
    <row r="863" spans="1:12">
      <c r="A863" s="18" t="s">
        <v>1571</v>
      </c>
      <c r="B863" s="18" t="s">
        <v>107</v>
      </c>
      <c r="C863" s="18" t="s">
        <v>18</v>
      </c>
      <c r="D863" s="18" t="s">
        <v>13</v>
      </c>
      <c r="E863" s="18" t="s">
        <v>18</v>
      </c>
      <c r="F863" s="19">
        <v>0</v>
      </c>
      <c r="G863" s="19">
        <v>0</v>
      </c>
      <c r="H863" s="19">
        <v>22399.77</v>
      </c>
      <c r="I863" s="19">
        <v>0</v>
      </c>
      <c r="J863" s="19">
        <v>0</v>
      </c>
      <c r="K863" s="19">
        <v>32640.7</v>
      </c>
      <c r="L863" t="e">
        <f>VLOOKUP(E863,PFI!A:B,2,0)</f>
        <v>#N/A</v>
      </c>
    </row>
    <row r="864" spans="1:12">
      <c r="A864" s="18" t="s">
        <v>2363</v>
      </c>
      <c r="B864" s="18" t="s">
        <v>107</v>
      </c>
      <c r="C864" s="18" t="s">
        <v>18</v>
      </c>
      <c r="D864" s="18" t="s">
        <v>19</v>
      </c>
      <c r="E864" s="18" t="s">
        <v>18</v>
      </c>
      <c r="F864" s="19">
        <v>0</v>
      </c>
      <c r="G864" s="19">
        <v>0</v>
      </c>
      <c r="H864" s="19">
        <v>111.78</v>
      </c>
      <c r="I864" s="19">
        <v>0</v>
      </c>
      <c r="J864" s="19">
        <v>0</v>
      </c>
      <c r="K864" s="19">
        <v>26384.87</v>
      </c>
      <c r="L864" t="e">
        <f>VLOOKUP(E864,PFI!A:B,2,0)</f>
        <v>#N/A</v>
      </c>
    </row>
    <row r="865" spans="1:12">
      <c r="A865" s="18" t="s">
        <v>2363</v>
      </c>
      <c r="B865" s="18" t="s">
        <v>107</v>
      </c>
      <c r="C865" s="18" t="s">
        <v>18</v>
      </c>
      <c r="D865" s="18" t="s">
        <v>13</v>
      </c>
      <c r="E865" s="18" t="s">
        <v>18</v>
      </c>
      <c r="F865" s="19">
        <v>0</v>
      </c>
      <c r="G865" s="19">
        <v>0</v>
      </c>
      <c r="H865" s="19">
        <v>0.24</v>
      </c>
      <c r="I865" s="19">
        <v>0</v>
      </c>
      <c r="J865" s="19">
        <v>0</v>
      </c>
      <c r="K865" s="19">
        <v>58.12</v>
      </c>
      <c r="L865" t="e">
        <f>VLOOKUP(E865,PFI!A:B,2,0)</f>
        <v>#N/A</v>
      </c>
    </row>
    <row r="866" spans="1:12">
      <c r="A866" s="18" t="s">
        <v>1574</v>
      </c>
      <c r="B866" s="18" t="s">
        <v>107</v>
      </c>
      <c r="C866" s="18" t="s">
        <v>18</v>
      </c>
      <c r="D866" s="18" t="s">
        <v>13</v>
      </c>
      <c r="E866" s="18" t="s">
        <v>18</v>
      </c>
      <c r="F866" s="19">
        <v>15000</v>
      </c>
      <c r="G866" s="19">
        <v>15000</v>
      </c>
      <c r="H866" s="19">
        <v>12129.68</v>
      </c>
      <c r="I866" s="19">
        <v>0</v>
      </c>
      <c r="J866" s="19">
        <v>0</v>
      </c>
      <c r="K866" s="19">
        <v>6535.8</v>
      </c>
      <c r="L866" t="e">
        <f>VLOOKUP(E866,PFI!A:B,2,0)</f>
        <v>#N/A</v>
      </c>
    </row>
    <row r="867" spans="1:12">
      <c r="A867" s="18" t="s">
        <v>1575</v>
      </c>
      <c r="B867" s="18" t="s">
        <v>107</v>
      </c>
      <c r="C867" s="18" t="s">
        <v>18</v>
      </c>
      <c r="D867" s="18" t="s">
        <v>16</v>
      </c>
      <c r="E867" s="18" t="s">
        <v>18</v>
      </c>
      <c r="F867" s="19">
        <v>0</v>
      </c>
      <c r="G867" s="19">
        <v>0</v>
      </c>
      <c r="H867" s="19">
        <v>143.4</v>
      </c>
      <c r="I867" s="19">
        <v>0</v>
      </c>
      <c r="J867" s="19">
        <v>0</v>
      </c>
      <c r="K867" s="19">
        <v>143.4</v>
      </c>
      <c r="L867" t="e">
        <f>VLOOKUP(E867,PFI!A:B,2,0)</f>
        <v>#N/A</v>
      </c>
    </row>
    <row r="868" spans="1:12">
      <c r="A868" s="18" t="s">
        <v>1575</v>
      </c>
      <c r="B868" s="18" t="s">
        <v>107</v>
      </c>
      <c r="C868" s="18" t="s">
        <v>18</v>
      </c>
      <c r="D868" s="18" t="s">
        <v>13</v>
      </c>
      <c r="E868" s="18" t="s">
        <v>18</v>
      </c>
      <c r="F868" s="19">
        <v>11074</v>
      </c>
      <c r="G868" s="19">
        <v>11074</v>
      </c>
      <c r="H868" s="19">
        <v>9275.02</v>
      </c>
      <c r="I868" s="19">
        <v>0</v>
      </c>
      <c r="J868" s="19">
        <v>0</v>
      </c>
      <c r="K868" s="19">
        <v>8668.5300000000007</v>
      </c>
      <c r="L868" t="e">
        <f>VLOOKUP(E868,PFI!A:B,2,0)</f>
        <v>#N/A</v>
      </c>
    </row>
    <row r="869" spans="1:12">
      <c r="A869" s="18" t="s">
        <v>1576</v>
      </c>
      <c r="B869" s="18" t="s">
        <v>107</v>
      </c>
      <c r="C869" s="18" t="s">
        <v>18</v>
      </c>
      <c r="D869" s="18" t="s">
        <v>13</v>
      </c>
      <c r="E869" s="18" t="s">
        <v>18</v>
      </c>
      <c r="F869" s="19">
        <v>10000</v>
      </c>
      <c r="G869" s="19">
        <v>10000</v>
      </c>
      <c r="H869" s="19">
        <v>4144.63</v>
      </c>
      <c r="I869" s="19">
        <v>0</v>
      </c>
      <c r="J869" s="19">
        <v>0</v>
      </c>
      <c r="K869" s="19">
        <v>3597.69</v>
      </c>
      <c r="L869" t="e">
        <f>VLOOKUP(E869,PFI!A:B,2,0)</f>
        <v>#N/A</v>
      </c>
    </row>
    <row r="870" spans="1:12">
      <c r="A870" s="18" t="s">
        <v>70</v>
      </c>
      <c r="B870" s="18" t="s">
        <v>107</v>
      </c>
      <c r="C870" s="18" t="s">
        <v>18</v>
      </c>
      <c r="D870" s="18" t="s">
        <v>46</v>
      </c>
      <c r="E870" s="18" t="s">
        <v>1932</v>
      </c>
      <c r="F870" s="19">
        <v>0</v>
      </c>
      <c r="G870" s="19">
        <v>0</v>
      </c>
      <c r="H870" s="19">
        <v>1272.68</v>
      </c>
      <c r="I870" s="19">
        <v>0</v>
      </c>
      <c r="J870" s="19">
        <v>0</v>
      </c>
      <c r="K870" s="19">
        <v>1272.68</v>
      </c>
      <c r="L870" t="str">
        <f>VLOOKUP(E870,PFI!A:B,2,0)</f>
        <v>formation</v>
      </c>
    </row>
    <row r="871" spans="1:12">
      <c r="A871" s="18" t="s">
        <v>70</v>
      </c>
      <c r="B871" s="18" t="s">
        <v>107</v>
      </c>
      <c r="C871" s="18" t="s">
        <v>18</v>
      </c>
      <c r="D871" s="18" t="s">
        <v>16</v>
      </c>
      <c r="E871" s="18" t="s">
        <v>1932</v>
      </c>
      <c r="F871" s="19">
        <v>0</v>
      </c>
      <c r="G871" s="19">
        <v>0</v>
      </c>
      <c r="H871" s="19">
        <v>13720.49</v>
      </c>
      <c r="I871" s="19">
        <v>0</v>
      </c>
      <c r="J871" s="19">
        <v>0</v>
      </c>
      <c r="K871" s="19">
        <v>9951.49</v>
      </c>
      <c r="L871" t="str">
        <f>VLOOKUP(E871,PFI!A:B,2,0)</f>
        <v>formation</v>
      </c>
    </row>
    <row r="872" spans="1:12">
      <c r="A872" s="18" t="s">
        <v>1003</v>
      </c>
      <c r="B872" s="18" t="s">
        <v>107</v>
      </c>
      <c r="C872" s="18" t="s">
        <v>18</v>
      </c>
      <c r="D872" s="18" t="s">
        <v>46</v>
      </c>
      <c r="E872" s="18" t="s">
        <v>18</v>
      </c>
      <c r="F872" s="19">
        <v>0</v>
      </c>
      <c r="G872" s="19">
        <v>0</v>
      </c>
      <c r="H872" s="19">
        <v>0</v>
      </c>
      <c r="I872" s="19">
        <v>0</v>
      </c>
      <c r="J872" s="19">
        <v>0</v>
      </c>
      <c r="K872" s="19">
        <v>2320.1799999999998</v>
      </c>
      <c r="L872" t="e">
        <f>VLOOKUP(E872,PFI!A:B,2,0)</f>
        <v>#N/A</v>
      </c>
    </row>
    <row r="873" spans="1:12">
      <c r="A873" s="18" t="s">
        <v>1003</v>
      </c>
      <c r="B873" s="18" t="s">
        <v>107</v>
      </c>
      <c r="C873" s="18" t="s">
        <v>18</v>
      </c>
      <c r="D873" s="18" t="s">
        <v>19</v>
      </c>
      <c r="E873" s="18" t="s">
        <v>18</v>
      </c>
      <c r="F873" s="19">
        <v>0</v>
      </c>
      <c r="G873" s="19">
        <v>0</v>
      </c>
      <c r="H873" s="19">
        <v>4353113.03</v>
      </c>
      <c r="I873" s="19">
        <v>0</v>
      </c>
      <c r="J873" s="19">
        <v>0</v>
      </c>
      <c r="K873" s="19">
        <v>3583219.44</v>
      </c>
      <c r="L873" t="e">
        <f>VLOOKUP(E873,PFI!A:B,2,0)</f>
        <v>#N/A</v>
      </c>
    </row>
    <row r="874" spans="1:12">
      <c r="A874" s="18" t="s">
        <v>1003</v>
      </c>
      <c r="B874" s="18" t="s">
        <v>107</v>
      </c>
      <c r="C874" s="18" t="s">
        <v>18</v>
      </c>
      <c r="D874" s="18" t="s">
        <v>13</v>
      </c>
      <c r="E874" s="18" t="s">
        <v>18</v>
      </c>
      <c r="F874" s="19">
        <v>2786436</v>
      </c>
      <c r="G874" s="19">
        <v>2786436</v>
      </c>
      <c r="H874" s="19">
        <v>99369.11</v>
      </c>
      <c r="I874" s="19">
        <v>0</v>
      </c>
      <c r="J874" s="19">
        <v>0</v>
      </c>
      <c r="K874" s="19">
        <v>91963.36</v>
      </c>
      <c r="L874" t="e">
        <f>VLOOKUP(E874,PFI!A:B,2,0)</f>
        <v>#N/A</v>
      </c>
    </row>
    <row r="875" spans="1:12">
      <c r="A875" s="18" t="s">
        <v>1521</v>
      </c>
      <c r="B875" s="18" t="s">
        <v>107</v>
      </c>
      <c r="C875" s="18" t="s">
        <v>18</v>
      </c>
      <c r="D875" s="18" t="s">
        <v>19</v>
      </c>
      <c r="E875" s="18" t="s">
        <v>18</v>
      </c>
      <c r="F875" s="19">
        <v>0</v>
      </c>
      <c r="G875" s="19">
        <v>0</v>
      </c>
      <c r="H875" s="19">
        <v>2849.05</v>
      </c>
      <c r="I875" s="19">
        <v>0</v>
      </c>
      <c r="J875" s="19">
        <v>0</v>
      </c>
      <c r="K875" s="19">
        <v>610.01</v>
      </c>
      <c r="L875" t="e">
        <f>VLOOKUP(E875,PFI!A:B,2,0)</f>
        <v>#N/A</v>
      </c>
    </row>
    <row r="876" spans="1:12">
      <c r="A876" s="18" t="s">
        <v>1521</v>
      </c>
      <c r="B876" s="18" t="s">
        <v>107</v>
      </c>
      <c r="C876" s="18" t="s">
        <v>18</v>
      </c>
      <c r="D876" s="18" t="s">
        <v>13</v>
      </c>
      <c r="E876" s="18" t="s">
        <v>18</v>
      </c>
      <c r="F876" s="19">
        <v>40000</v>
      </c>
      <c r="G876" s="19">
        <v>40000</v>
      </c>
      <c r="H876" s="19">
        <v>92182.05</v>
      </c>
      <c r="I876" s="19">
        <v>0</v>
      </c>
      <c r="J876" s="19">
        <v>0</v>
      </c>
      <c r="K876" s="19">
        <v>76268.63</v>
      </c>
      <c r="L876" t="e">
        <f>VLOOKUP(E876,PFI!A:B,2,0)</f>
        <v>#N/A</v>
      </c>
    </row>
    <row r="877" spans="1:12">
      <c r="A877" s="18" t="s">
        <v>72</v>
      </c>
      <c r="B877" s="18" t="s">
        <v>107</v>
      </c>
      <c r="C877" s="18" t="s">
        <v>18</v>
      </c>
      <c r="D877" s="18" t="s">
        <v>46</v>
      </c>
      <c r="E877" s="18" t="s">
        <v>18</v>
      </c>
      <c r="F877" s="19">
        <v>0</v>
      </c>
      <c r="G877" s="19">
        <v>0</v>
      </c>
      <c r="H877" s="19">
        <v>178.04</v>
      </c>
      <c r="I877" s="19">
        <v>0</v>
      </c>
      <c r="J877" s="19">
        <v>0</v>
      </c>
      <c r="K877" s="19">
        <v>0</v>
      </c>
      <c r="L877" t="e">
        <f>VLOOKUP(E877,PFI!A:B,2,0)</f>
        <v>#N/A</v>
      </c>
    </row>
    <row r="878" spans="1:12">
      <c r="A878" s="18" t="s">
        <v>72</v>
      </c>
      <c r="B878" s="18" t="s">
        <v>107</v>
      </c>
      <c r="C878" s="18" t="s">
        <v>18</v>
      </c>
      <c r="D878" s="18" t="s">
        <v>15</v>
      </c>
      <c r="E878" s="18" t="s">
        <v>18</v>
      </c>
      <c r="F878" s="19">
        <v>0</v>
      </c>
      <c r="G878" s="19">
        <v>0</v>
      </c>
      <c r="H878" s="19">
        <v>60.78</v>
      </c>
      <c r="I878" s="19">
        <v>0</v>
      </c>
      <c r="J878" s="19">
        <v>0</v>
      </c>
      <c r="K878" s="19">
        <v>60.78</v>
      </c>
      <c r="L878" t="e">
        <f>VLOOKUP(E878,PFI!A:B,2,0)</f>
        <v>#N/A</v>
      </c>
    </row>
    <row r="879" spans="1:12">
      <c r="A879" s="18" t="s">
        <v>72</v>
      </c>
      <c r="B879" s="18" t="s">
        <v>107</v>
      </c>
      <c r="C879" s="18" t="s">
        <v>18</v>
      </c>
      <c r="D879" s="18" t="s">
        <v>13</v>
      </c>
      <c r="E879" s="18" t="s">
        <v>18</v>
      </c>
      <c r="F879" s="19">
        <v>0</v>
      </c>
      <c r="G879" s="19">
        <v>0</v>
      </c>
      <c r="H879" s="19">
        <v>46.23</v>
      </c>
      <c r="I879" s="19">
        <v>0</v>
      </c>
      <c r="J879" s="19">
        <v>0</v>
      </c>
      <c r="K879" s="19">
        <v>46.23</v>
      </c>
      <c r="L879" t="e">
        <f>VLOOKUP(E879,PFI!A:B,2,0)</f>
        <v>#N/A</v>
      </c>
    </row>
    <row r="880" spans="1:12">
      <c r="A880" s="18" t="s">
        <v>226</v>
      </c>
      <c r="B880" s="18" t="s">
        <v>107</v>
      </c>
      <c r="C880" s="18" t="s">
        <v>18</v>
      </c>
      <c r="D880" s="18" t="s">
        <v>46</v>
      </c>
      <c r="E880" s="18" t="s">
        <v>768</v>
      </c>
      <c r="F880" s="19">
        <v>0</v>
      </c>
      <c r="G880" s="19">
        <v>0</v>
      </c>
      <c r="H880" s="19">
        <v>1850.21</v>
      </c>
      <c r="I880" s="19">
        <v>0</v>
      </c>
      <c r="J880" s="19">
        <v>0</v>
      </c>
      <c r="K880" s="19">
        <v>1397</v>
      </c>
      <c r="L880" t="str">
        <f>VLOOKUP(E880,PFI!A:B,2,0)</f>
        <v>formation</v>
      </c>
    </row>
    <row r="881" spans="1:12">
      <c r="A881" s="18" t="s">
        <v>226</v>
      </c>
      <c r="B881" s="18" t="s">
        <v>107</v>
      </c>
      <c r="C881" s="18" t="s">
        <v>18</v>
      </c>
      <c r="D881" s="18" t="s">
        <v>46</v>
      </c>
      <c r="E881" s="18" t="s">
        <v>18</v>
      </c>
      <c r="F881" s="19">
        <v>358494</v>
      </c>
      <c r="G881" s="19">
        <v>358494</v>
      </c>
      <c r="H881" s="19">
        <v>15407.25</v>
      </c>
      <c r="I881" s="19">
        <v>0</v>
      </c>
      <c r="J881" s="19">
        <v>0</v>
      </c>
      <c r="K881" s="19">
        <v>15407.25</v>
      </c>
      <c r="L881" t="e">
        <f>VLOOKUP(E881,PFI!A:B,2,0)</f>
        <v>#N/A</v>
      </c>
    </row>
    <row r="882" spans="1:12">
      <c r="A882" s="18" t="s">
        <v>226</v>
      </c>
      <c r="B882" s="18" t="s">
        <v>107</v>
      </c>
      <c r="C882" s="18" t="s">
        <v>18</v>
      </c>
      <c r="D882" s="18" t="s">
        <v>13</v>
      </c>
      <c r="E882" s="18" t="s">
        <v>18</v>
      </c>
      <c r="F882" s="19">
        <v>0</v>
      </c>
      <c r="G882" s="19">
        <v>0</v>
      </c>
      <c r="H882" s="19">
        <v>4635.1000000000004</v>
      </c>
      <c r="I882" s="19">
        <v>0</v>
      </c>
      <c r="J882" s="19">
        <v>0</v>
      </c>
      <c r="K882" s="19">
        <v>4604.3599999999997</v>
      </c>
      <c r="L882" t="e">
        <f>VLOOKUP(E882,PFI!A:B,2,0)</f>
        <v>#N/A</v>
      </c>
    </row>
    <row r="883" spans="1:12">
      <c r="A883" s="18" t="s">
        <v>1580</v>
      </c>
      <c r="B883" s="18" t="s">
        <v>107</v>
      </c>
      <c r="C883" s="18" t="s">
        <v>18</v>
      </c>
      <c r="D883" s="18" t="s">
        <v>46</v>
      </c>
      <c r="E883" s="18" t="s">
        <v>18</v>
      </c>
      <c r="F883" s="19">
        <v>0</v>
      </c>
      <c r="G883" s="19">
        <v>0</v>
      </c>
      <c r="H883" s="19">
        <v>-60.7</v>
      </c>
      <c r="I883" s="19">
        <v>0</v>
      </c>
      <c r="J883" s="19">
        <v>0</v>
      </c>
      <c r="K883" s="19">
        <v>0</v>
      </c>
      <c r="L883" t="e">
        <f>VLOOKUP(E883,PFI!A:B,2,0)</f>
        <v>#N/A</v>
      </c>
    </row>
    <row r="884" spans="1:12">
      <c r="A884" s="18" t="s">
        <v>2364</v>
      </c>
      <c r="B884" s="18" t="s">
        <v>107</v>
      </c>
      <c r="C884" s="18" t="s">
        <v>18</v>
      </c>
      <c r="D884" s="18" t="s">
        <v>46</v>
      </c>
      <c r="E884" s="18" t="s">
        <v>18</v>
      </c>
      <c r="F884" s="19">
        <v>0</v>
      </c>
      <c r="G884" s="19">
        <v>0</v>
      </c>
      <c r="H884" s="19">
        <v>0</v>
      </c>
      <c r="I884" s="19">
        <v>0</v>
      </c>
      <c r="J884" s="19">
        <v>0</v>
      </c>
      <c r="K884" s="19">
        <v>122.39</v>
      </c>
      <c r="L884" t="e">
        <f>VLOOKUP(E884,PFI!A:B,2,0)</f>
        <v>#N/A</v>
      </c>
    </row>
    <row r="885" spans="1:12">
      <c r="A885" s="18" t="s">
        <v>227</v>
      </c>
      <c r="B885" s="18" t="s">
        <v>107</v>
      </c>
      <c r="C885" s="18" t="s">
        <v>18</v>
      </c>
      <c r="D885" s="18" t="s">
        <v>15</v>
      </c>
      <c r="E885" s="18" t="s">
        <v>794</v>
      </c>
      <c r="F885" s="19">
        <v>0</v>
      </c>
      <c r="G885" s="19">
        <v>0</v>
      </c>
      <c r="H885" s="19">
        <v>39173.199999999997</v>
      </c>
      <c r="I885" s="19">
        <v>0</v>
      </c>
      <c r="J885" s="19">
        <v>0</v>
      </c>
      <c r="K885" s="19">
        <v>5173.2</v>
      </c>
      <c r="L885" t="e">
        <f>VLOOKUP(E885,PFI!A:B,2,0)</f>
        <v>#N/A</v>
      </c>
    </row>
    <row r="886" spans="1:12">
      <c r="A886" s="18" t="s">
        <v>227</v>
      </c>
      <c r="B886" s="18" t="s">
        <v>107</v>
      </c>
      <c r="C886" s="18" t="s">
        <v>18</v>
      </c>
      <c r="D886" s="18" t="s">
        <v>16</v>
      </c>
      <c r="E886" s="18" t="s">
        <v>794</v>
      </c>
      <c r="F886" s="19">
        <v>0</v>
      </c>
      <c r="G886" s="19">
        <v>0</v>
      </c>
      <c r="H886" s="19">
        <v>850</v>
      </c>
      <c r="I886" s="19">
        <v>0</v>
      </c>
      <c r="J886" s="19">
        <v>0</v>
      </c>
      <c r="K886" s="19">
        <v>850</v>
      </c>
      <c r="L886" t="e">
        <f>VLOOKUP(E886,PFI!A:B,2,0)</f>
        <v>#N/A</v>
      </c>
    </row>
    <row r="887" spans="1:12">
      <c r="A887" s="18" t="s">
        <v>227</v>
      </c>
      <c r="B887" s="18" t="s">
        <v>107</v>
      </c>
      <c r="C887" s="18" t="s">
        <v>18</v>
      </c>
      <c r="D887" s="18" t="s">
        <v>13</v>
      </c>
      <c r="E887" s="18" t="s">
        <v>794</v>
      </c>
      <c r="F887" s="19">
        <v>0</v>
      </c>
      <c r="G887" s="19">
        <v>0</v>
      </c>
      <c r="H887" s="19">
        <v>73114.37</v>
      </c>
      <c r="I887" s="19">
        <v>0</v>
      </c>
      <c r="J887" s="19">
        <v>0</v>
      </c>
      <c r="K887" s="19">
        <v>46967.61</v>
      </c>
      <c r="L887" t="e">
        <f>VLOOKUP(E887,PFI!A:B,2,0)</f>
        <v>#N/A</v>
      </c>
    </row>
    <row r="888" spans="1:12">
      <c r="A888" s="18" t="s">
        <v>227</v>
      </c>
      <c r="B888" s="18" t="s">
        <v>107</v>
      </c>
      <c r="C888" s="18" t="s">
        <v>18</v>
      </c>
      <c r="D888" s="18" t="s">
        <v>13</v>
      </c>
      <c r="E888" s="18" t="s">
        <v>18</v>
      </c>
      <c r="F888" s="19">
        <v>0</v>
      </c>
      <c r="G888" s="19">
        <v>0</v>
      </c>
      <c r="H888" s="19">
        <v>5920.67</v>
      </c>
      <c r="I888" s="19">
        <v>0</v>
      </c>
      <c r="J888" s="19">
        <v>0</v>
      </c>
      <c r="K888" s="19">
        <v>5069.72</v>
      </c>
      <c r="L888" t="e">
        <f>VLOOKUP(E888,PFI!A:B,2,0)</f>
        <v>#N/A</v>
      </c>
    </row>
    <row r="889" spans="1:12">
      <c r="A889" s="18" t="s">
        <v>2365</v>
      </c>
      <c r="B889" s="18" t="s">
        <v>107</v>
      </c>
      <c r="C889" s="18" t="s">
        <v>18</v>
      </c>
      <c r="D889" s="18" t="s">
        <v>57</v>
      </c>
      <c r="E889" s="18" t="s">
        <v>18</v>
      </c>
      <c r="F889" s="19">
        <v>0</v>
      </c>
      <c r="G889" s="19">
        <v>0</v>
      </c>
      <c r="H889" s="19">
        <v>-116</v>
      </c>
      <c r="I889" s="19">
        <v>0</v>
      </c>
      <c r="J889" s="19">
        <v>0</v>
      </c>
      <c r="K889" s="19">
        <v>6829.81</v>
      </c>
      <c r="L889" t="e">
        <f>VLOOKUP(E889,PFI!A:B,2,0)</f>
        <v>#N/A</v>
      </c>
    </row>
    <row r="890" spans="1:12">
      <c r="A890" s="18" t="s">
        <v>2365</v>
      </c>
      <c r="B890" s="18" t="s">
        <v>107</v>
      </c>
      <c r="C890" s="18" t="s">
        <v>18</v>
      </c>
      <c r="D890" s="18" t="s">
        <v>46</v>
      </c>
      <c r="E890" s="18" t="s">
        <v>1928</v>
      </c>
      <c r="F890" s="19">
        <v>0</v>
      </c>
      <c r="G890" s="19">
        <v>0</v>
      </c>
      <c r="H890" s="19">
        <v>2768.16</v>
      </c>
      <c r="I890" s="19">
        <v>0</v>
      </c>
      <c r="J890" s="19">
        <v>0</v>
      </c>
      <c r="K890" s="19">
        <v>0</v>
      </c>
      <c r="L890" t="str">
        <f>VLOOKUP(E890,PFI!A:B,2,0)</f>
        <v>formation</v>
      </c>
    </row>
    <row r="891" spans="1:12">
      <c r="A891" s="18" t="s">
        <v>1588</v>
      </c>
      <c r="B891" s="18" t="s">
        <v>107</v>
      </c>
      <c r="C891" s="18" t="s">
        <v>18</v>
      </c>
      <c r="D891" s="18" t="s">
        <v>57</v>
      </c>
      <c r="E891" s="18" t="s">
        <v>18</v>
      </c>
      <c r="F891" s="19">
        <v>0</v>
      </c>
      <c r="G891" s="19">
        <v>0</v>
      </c>
      <c r="H891" s="19">
        <v>39065.839999999997</v>
      </c>
      <c r="I891" s="19">
        <v>0</v>
      </c>
      <c r="J891" s="19">
        <v>0</v>
      </c>
      <c r="K891" s="19">
        <v>31694.42</v>
      </c>
      <c r="L891" t="e">
        <f>VLOOKUP(E891,PFI!A:B,2,0)</f>
        <v>#N/A</v>
      </c>
    </row>
    <row r="892" spans="1:12">
      <c r="A892" s="18" t="s">
        <v>1588</v>
      </c>
      <c r="B892" s="18" t="s">
        <v>107</v>
      </c>
      <c r="C892" s="18" t="s">
        <v>18</v>
      </c>
      <c r="D892" s="18" t="s">
        <v>46</v>
      </c>
      <c r="E892" s="18" t="s">
        <v>18</v>
      </c>
      <c r="F892" s="19">
        <v>50000</v>
      </c>
      <c r="G892" s="19">
        <v>50000</v>
      </c>
      <c r="H892" s="19">
        <v>23338.61</v>
      </c>
      <c r="I892" s="19">
        <v>0</v>
      </c>
      <c r="J892" s="19">
        <v>0</v>
      </c>
      <c r="K892" s="19">
        <v>21037.03</v>
      </c>
      <c r="L892" t="e">
        <f>VLOOKUP(E892,PFI!A:B,2,0)</f>
        <v>#N/A</v>
      </c>
    </row>
    <row r="893" spans="1:12">
      <c r="A893" s="18" t="s">
        <v>1588</v>
      </c>
      <c r="B893" s="18" t="s">
        <v>107</v>
      </c>
      <c r="C893" s="18" t="s">
        <v>18</v>
      </c>
      <c r="D893" s="18" t="s">
        <v>22</v>
      </c>
      <c r="E893" s="18" t="s">
        <v>18</v>
      </c>
      <c r="F893" s="19">
        <v>0</v>
      </c>
      <c r="G893" s="19">
        <v>0</v>
      </c>
      <c r="H893" s="19">
        <v>151.71</v>
      </c>
      <c r="I893" s="19">
        <v>0</v>
      </c>
      <c r="J893" s="19">
        <v>0</v>
      </c>
      <c r="K893" s="19">
        <v>151.71</v>
      </c>
      <c r="L893" t="e">
        <f>VLOOKUP(E893,PFI!A:B,2,0)</f>
        <v>#N/A</v>
      </c>
    </row>
    <row r="894" spans="1:12">
      <c r="A894" s="18" t="s">
        <v>1585</v>
      </c>
      <c r="B894" s="18" t="s">
        <v>107</v>
      </c>
      <c r="C894" s="18" t="s">
        <v>18</v>
      </c>
      <c r="D894" s="18" t="s">
        <v>57</v>
      </c>
      <c r="E894" s="18" t="s">
        <v>18</v>
      </c>
      <c r="F894" s="19">
        <v>30000</v>
      </c>
      <c r="G894" s="19">
        <v>30000</v>
      </c>
      <c r="H894" s="19">
        <v>2221.79</v>
      </c>
      <c r="I894" s="19">
        <v>0</v>
      </c>
      <c r="J894" s="19">
        <v>0</v>
      </c>
      <c r="K894" s="19">
        <v>2037.42</v>
      </c>
      <c r="L894" t="e">
        <f>VLOOKUP(E894,PFI!A:B,2,0)</f>
        <v>#N/A</v>
      </c>
    </row>
    <row r="895" spans="1:12">
      <c r="A895" s="18" t="s">
        <v>1585</v>
      </c>
      <c r="B895" s="18" t="s">
        <v>107</v>
      </c>
      <c r="C895" s="18" t="s">
        <v>18</v>
      </c>
      <c r="D895" s="18" t="s">
        <v>46</v>
      </c>
      <c r="E895" s="18" t="s">
        <v>18</v>
      </c>
      <c r="F895" s="19">
        <v>0</v>
      </c>
      <c r="G895" s="19">
        <v>0</v>
      </c>
      <c r="H895" s="19">
        <v>31504.3</v>
      </c>
      <c r="I895" s="19">
        <v>0</v>
      </c>
      <c r="J895" s="19">
        <v>0</v>
      </c>
      <c r="K895" s="19">
        <v>32666.34</v>
      </c>
      <c r="L895" t="e">
        <f>VLOOKUP(E895,PFI!A:B,2,0)</f>
        <v>#N/A</v>
      </c>
    </row>
    <row r="896" spans="1:12">
      <c r="A896" s="18" t="s">
        <v>10</v>
      </c>
      <c r="B896" s="18" t="s">
        <v>107</v>
      </c>
      <c r="C896" s="18" t="s">
        <v>18</v>
      </c>
      <c r="D896" s="18" t="s">
        <v>57</v>
      </c>
      <c r="E896" s="18" t="s">
        <v>18</v>
      </c>
      <c r="F896" s="19">
        <v>0</v>
      </c>
      <c r="G896" s="19">
        <v>0</v>
      </c>
      <c r="H896" s="19">
        <v>116</v>
      </c>
      <c r="I896" s="19">
        <v>0</v>
      </c>
      <c r="J896" s="19">
        <v>0</v>
      </c>
      <c r="K896" s="19">
        <v>116</v>
      </c>
      <c r="L896" t="e">
        <f>VLOOKUP(E896,PFI!A:B,2,0)</f>
        <v>#N/A</v>
      </c>
    </row>
    <row r="897" spans="1:12">
      <c r="A897" s="18" t="s">
        <v>10</v>
      </c>
      <c r="B897" s="18" t="s">
        <v>107</v>
      </c>
      <c r="C897" s="18" t="s">
        <v>18</v>
      </c>
      <c r="D897" s="18" t="s">
        <v>46</v>
      </c>
      <c r="E897" s="18" t="s">
        <v>18</v>
      </c>
      <c r="F897" s="19">
        <v>0</v>
      </c>
      <c r="G897" s="19">
        <v>0</v>
      </c>
      <c r="H897" s="19">
        <v>0</v>
      </c>
      <c r="I897" s="19">
        <v>0</v>
      </c>
      <c r="J897" s="19">
        <v>0</v>
      </c>
      <c r="K897" s="19">
        <v>124.56</v>
      </c>
      <c r="L897" t="e">
        <f>VLOOKUP(E897,PFI!A:B,2,0)</f>
        <v>#N/A</v>
      </c>
    </row>
    <row r="898" spans="1:12">
      <c r="A898" s="18" t="s">
        <v>10</v>
      </c>
      <c r="B898" s="18" t="s">
        <v>107</v>
      </c>
      <c r="C898" s="18" t="s">
        <v>18</v>
      </c>
      <c r="D898" s="18" t="s">
        <v>59</v>
      </c>
      <c r="E898" s="18" t="s">
        <v>370</v>
      </c>
      <c r="F898" s="19">
        <v>0</v>
      </c>
      <c r="G898" s="19">
        <v>0</v>
      </c>
      <c r="H898" s="19">
        <v>2115.69</v>
      </c>
      <c r="I898" s="19">
        <v>0</v>
      </c>
      <c r="J898" s="19">
        <v>0</v>
      </c>
      <c r="K898" s="19">
        <v>1065.69</v>
      </c>
      <c r="L898" t="str">
        <f>VLOOKUP(E898,PFI!A:B,2,0)</f>
        <v>formation</v>
      </c>
    </row>
    <row r="899" spans="1:12">
      <c r="A899" s="18" t="s">
        <v>10</v>
      </c>
      <c r="B899" s="18" t="s">
        <v>107</v>
      </c>
      <c r="C899" s="18" t="s">
        <v>18</v>
      </c>
      <c r="D899" s="18" t="s">
        <v>16</v>
      </c>
      <c r="E899" s="18" t="s">
        <v>1936</v>
      </c>
      <c r="F899" s="19">
        <v>53638</v>
      </c>
      <c r="G899" s="19">
        <v>53638</v>
      </c>
      <c r="H899" s="19">
        <v>0</v>
      </c>
      <c r="I899" s="19">
        <v>53638</v>
      </c>
      <c r="J899" s="19">
        <v>53638</v>
      </c>
      <c r="K899" s="19">
        <v>0</v>
      </c>
      <c r="L899" t="str">
        <f>VLOOKUP(E899,PFI!A:B,2,0)</f>
        <v>formation</v>
      </c>
    </row>
    <row r="900" spans="1:12">
      <c r="A900" s="18" t="s">
        <v>10</v>
      </c>
      <c r="B900" s="18" t="s">
        <v>107</v>
      </c>
      <c r="C900" s="18" t="s">
        <v>18</v>
      </c>
      <c r="D900" s="18" t="s">
        <v>13</v>
      </c>
      <c r="E900" s="18" t="s">
        <v>1936</v>
      </c>
      <c r="F900" s="19">
        <v>0</v>
      </c>
      <c r="G900" s="19">
        <v>0</v>
      </c>
      <c r="H900" s="19">
        <v>19734.18</v>
      </c>
      <c r="I900" s="19">
        <v>0</v>
      </c>
      <c r="J900" s="19">
        <v>0</v>
      </c>
      <c r="K900" s="19">
        <v>12258.21</v>
      </c>
      <c r="L900" t="str">
        <f>VLOOKUP(E900,PFI!A:B,2,0)</f>
        <v>formation</v>
      </c>
    </row>
    <row r="901" spans="1:12">
      <c r="A901" s="18" t="s">
        <v>10</v>
      </c>
      <c r="B901" s="18" t="s">
        <v>107</v>
      </c>
      <c r="C901" s="18" t="s">
        <v>18</v>
      </c>
      <c r="D901" s="18" t="s">
        <v>13</v>
      </c>
      <c r="E901" s="18" t="s">
        <v>370</v>
      </c>
      <c r="F901" s="19">
        <v>0</v>
      </c>
      <c r="G901" s="19">
        <v>0</v>
      </c>
      <c r="H901" s="19">
        <v>35052.03</v>
      </c>
      <c r="I901" s="19">
        <v>0</v>
      </c>
      <c r="J901" s="19">
        <v>0</v>
      </c>
      <c r="K901" s="19">
        <v>17964.88</v>
      </c>
      <c r="L901" t="str">
        <f>VLOOKUP(E901,PFI!A:B,2,0)</f>
        <v>formation</v>
      </c>
    </row>
    <row r="902" spans="1:12">
      <c r="A902" s="18" t="s">
        <v>10</v>
      </c>
      <c r="B902" s="18" t="s">
        <v>107</v>
      </c>
      <c r="C902" s="18" t="s">
        <v>18</v>
      </c>
      <c r="D902" s="18" t="s">
        <v>13</v>
      </c>
      <c r="E902" s="18" t="s">
        <v>1749</v>
      </c>
      <c r="F902" s="19">
        <v>0</v>
      </c>
      <c r="G902" s="19">
        <v>0</v>
      </c>
      <c r="H902" s="19">
        <v>81932.84</v>
      </c>
      <c r="I902" s="19">
        <v>0</v>
      </c>
      <c r="J902" s="19">
        <v>0</v>
      </c>
      <c r="K902" s="19">
        <v>80477.5</v>
      </c>
      <c r="L902" t="str">
        <f>VLOOKUP(E902,PFI!A:B,2,0)</f>
        <v>recherche</v>
      </c>
    </row>
    <row r="903" spans="1:12">
      <c r="A903" s="18" t="s">
        <v>10</v>
      </c>
      <c r="B903" s="18" t="s">
        <v>107</v>
      </c>
      <c r="C903" s="18" t="s">
        <v>18</v>
      </c>
      <c r="D903" s="18" t="s">
        <v>13</v>
      </c>
      <c r="E903" s="18" t="s">
        <v>18</v>
      </c>
      <c r="F903" s="19">
        <v>0</v>
      </c>
      <c r="G903" s="19">
        <v>0</v>
      </c>
      <c r="H903" s="19">
        <v>28186.05</v>
      </c>
      <c r="I903" s="19">
        <v>0</v>
      </c>
      <c r="J903" s="19">
        <v>0</v>
      </c>
      <c r="K903" s="19">
        <v>24228.080000000002</v>
      </c>
      <c r="L903" t="e">
        <f>VLOOKUP(E903,PFI!A:B,2,0)</f>
        <v>#N/A</v>
      </c>
    </row>
    <row r="904" spans="1:12">
      <c r="A904" s="18" t="s">
        <v>228</v>
      </c>
      <c r="B904" s="18" t="s">
        <v>107</v>
      </c>
      <c r="C904" s="18" t="s">
        <v>18</v>
      </c>
      <c r="D904" s="18" t="s">
        <v>46</v>
      </c>
      <c r="E904" s="18" t="s">
        <v>769</v>
      </c>
      <c r="F904" s="19">
        <v>0</v>
      </c>
      <c r="G904" s="19">
        <v>0</v>
      </c>
      <c r="H904" s="19">
        <v>2095.1999999999998</v>
      </c>
      <c r="I904" s="19">
        <v>0</v>
      </c>
      <c r="J904" s="19">
        <v>0</v>
      </c>
      <c r="K904" s="19">
        <v>2075.1999999999998</v>
      </c>
      <c r="L904" t="str">
        <f>VLOOKUP(E904,PFI!A:B,2,0)</f>
        <v>formation</v>
      </c>
    </row>
    <row r="905" spans="1:12">
      <c r="A905" s="18" t="s">
        <v>228</v>
      </c>
      <c r="B905" s="18" t="s">
        <v>107</v>
      </c>
      <c r="C905" s="18" t="s">
        <v>18</v>
      </c>
      <c r="D905" s="18" t="s">
        <v>46</v>
      </c>
      <c r="E905" s="18" t="s">
        <v>18</v>
      </c>
      <c r="F905" s="19">
        <v>70000</v>
      </c>
      <c r="G905" s="19">
        <v>70000</v>
      </c>
      <c r="H905" s="19">
        <v>107159.95</v>
      </c>
      <c r="I905" s="19">
        <v>0</v>
      </c>
      <c r="J905" s="19">
        <v>0</v>
      </c>
      <c r="K905" s="19">
        <v>108159.95</v>
      </c>
      <c r="L905" t="e">
        <f>VLOOKUP(E905,PFI!A:B,2,0)</f>
        <v>#N/A</v>
      </c>
    </row>
    <row r="906" spans="1:12">
      <c r="A906" s="18" t="s">
        <v>229</v>
      </c>
      <c r="B906" s="18" t="s">
        <v>107</v>
      </c>
      <c r="C906" s="18" t="s">
        <v>18</v>
      </c>
      <c r="D906" s="18" t="s">
        <v>46</v>
      </c>
      <c r="E906" s="18" t="s">
        <v>2366</v>
      </c>
      <c r="F906" s="19">
        <v>0</v>
      </c>
      <c r="G906" s="19">
        <v>0</v>
      </c>
      <c r="H906" s="19">
        <v>-5320.8</v>
      </c>
      <c r="I906" s="19">
        <v>0</v>
      </c>
      <c r="J906" s="19">
        <v>0</v>
      </c>
      <c r="K906" s="19">
        <v>5215.45</v>
      </c>
      <c r="L906" t="e">
        <f>VLOOKUP(E906,PFI!A:B,2,0)</f>
        <v>#N/A</v>
      </c>
    </row>
    <row r="907" spans="1:12">
      <c r="A907" s="18" t="s">
        <v>229</v>
      </c>
      <c r="B907" s="18" t="s">
        <v>107</v>
      </c>
      <c r="C907" s="18" t="s">
        <v>18</v>
      </c>
      <c r="D907" s="18" t="s">
        <v>46</v>
      </c>
      <c r="E907" s="18" t="s">
        <v>2367</v>
      </c>
      <c r="F907" s="19">
        <v>0</v>
      </c>
      <c r="G907" s="19">
        <v>0</v>
      </c>
      <c r="H907" s="19">
        <v>0</v>
      </c>
      <c r="I907" s="19">
        <v>0</v>
      </c>
      <c r="J907" s="19">
        <v>0</v>
      </c>
      <c r="K907" s="19">
        <v>12000</v>
      </c>
      <c r="L907" t="e">
        <f>VLOOKUP(E907,PFI!A:B,2,0)</f>
        <v>#N/A</v>
      </c>
    </row>
    <row r="908" spans="1:12">
      <c r="A908" s="18" t="s">
        <v>229</v>
      </c>
      <c r="B908" s="18" t="s">
        <v>107</v>
      </c>
      <c r="C908" s="18" t="s">
        <v>18</v>
      </c>
      <c r="D908" s="18" t="s">
        <v>46</v>
      </c>
      <c r="E908" s="18" t="s">
        <v>770</v>
      </c>
      <c r="F908" s="19">
        <v>0</v>
      </c>
      <c r="G908" s="19">
        <v>0</v>
      </c>
      <c r="H908" s="19">
        <v>171.56</v>
      </c>
      <c r="I908" s="19">
        <v>0</v>
      </c>
      <c r="J908" s="19">
        <v>0</v>
      </c>
      <c r="K908" s="19">
        <v>171.56</v>
      </c>
      <c r="L908" t="str">
        <f>VLOOKUP(E908,PFI!A:B,2,0)</f>
        <v>formation</v>
      </c>
    </row>
    <row r="909" spans="1:12">
      <c r="A909" s="18" t="s">
        <v>229</v>
      </c>
      <c r="B909" s="18" t="s">
        <v>107</v>
      </c>
      <c r="C909" s="18" t="s">
        <v>18</v>
      </c>
      <c r="D909" s="18" t="s">
        <v>46</v>
      </c>
      <c r="E909" s="18" t="s">
        <v>18</v>
      </c>
      <c r="F909" s="19">
        <v>25425</v>
      </c>
      <c r="G909" s="19">
        <v>25425</v>
      </c>
      <c r="H909" s="19">
        <v>11096.91</v>
      </c>
      <c r="I909" s="19">
        <v>0</v>
      </c>
      <c r="J909" s="19">
        <v>0</v>
      </c>
      <c r="K909" s="19">
        <v>10454.16</v>
      </c>
      <c r="L909" t="e">
        <f>VLOOKUP(E909,PFI!A:B,2,0)</f>
        <v>#N/A</v>
      </c>
    </row>
    <row r="910" spans="1:12">
      <c r="A910" s="18" t="s">
        <v>229</v>
      </c>
      <c r="B910" s="18" t="s">
        <v>107</v>
      </c>
      <c r="C910" s="18" t="s">
        <v>18</v>
      </c>
      <c r="D910" s="18" t="s">
        <v>16</v>
      </c>
      <c r="E910" s="18" t="s">
        <v>2367</v>
      </c>
      <c r="F910" s="19">
        <v>10000</v>
      </c>
      <c r="G910" s="19">
        <v>10000</v>
      </c>
      <c r="H910" s="19">
        <v>0</v>
      </c>
      <c r="I910" s="19">
        <v>10000</v>
      </c>
      <c r="J910" s="19">
        <v>10000</v>
      </c>
      <c r="K910" s="19">
        <v>0</v>
      </c>
      <c r="L910" t="e">
        <f>VLOOKUP(E910,PFI!A:B,2,0)</f>
        <v>#N/A</v>
      </c>
    </row>
    <row r="911" spans="1:12">
      <c r="A911" s="18" t="s">
        <v>1589</v>
      </c>
      <c r="B911" s="18" t="s">
        <v>107</v>
      </c>
      <c r="C911" s="18" t="s">
        <v>18</v>
      </c>
      <c r="D911" s="18" t="s">
        <v>46</v>
      </c>
      <c r="E911" s="18" t="s">
        <v>18</v>
      </c>
      <c r="F911" s="19">
        <v>10000</v>
      </c>
      <c r="G911" s="19">
        <v>10000</v>
      </c>
      <c r="H911" s="19">
        <v>13743.79</v>
      </c>
      <c r="I911" s="19">
        <v>0</v>
      </c>
      <c r="J911" s="19">
        <v>0</v>
      </c>
      <c r="K911" s="19">
        <v>5969.04</v>
      </c>
      <c r="L911" t="e">
        <f>VLOOKUP(E911,PFI!A:B,2,0)</f>
        <v>#N/A</v>
      </c>
    </row>
    <row r="912" spans="1:12">
      <c r="A912" s="18" t="s">
        <v>2368</v>
      </c>
      <c r="B912" s="18" t="s">
        <v>107</v>
      </c>
      <c r="C912" s="18" t="s">
        <v>18</v>
      </c>
      <c r="D912" s="18" t="s">
        <v>46</v>
      </c>
      <c r="E912" s="18" t="s">
        <v>18</v>
      </c>
      <c r="F912" s="19">
        <v>10000</v>
      </c>
      <c r="G912" s="19">
        <v>10000</v>
      </c>
      <c r="H912" s="19">
        <v>0</v>
      </c>
      <c r="I912" s="19">
        <v>0</v>
      </c>
      <c r="J912" s="19">
        <v>0</v>
      </c>
      <c r="K912" s="19">
        <v>0</v>
      </c>
      <c r="L912" t="e">
        <f>VLOOKUP(E912,PFI!A:B,2,0)</f>
        <v>#N/A</v>
      </c>
    </row>
    <row r="913" spans="1:12">
      <c r="A913" s="18" t="s">
        <v>2369</v>
      </c>
      <c r="B913" s="18" t="s">
        <v>107</v>
      </c>
      <c r="C913" s="18" t="s">
        <v>18</v>
      </c>
      <c r="D913" s="18" t="s">
        <v>46</v>
      </c>
      <c r="E913" s="18" t="s">
        <v>18</v>
      </c>
      <c r="F913" s="19">
        <v>10000</v>
      </c>
      <c r="G913" s="19">
        <v>10000</v>
      </c>
      <c r="H913" s="19">
        <v>0</v>
      </c>
      <c r="I913" s="19">
        <v>0</v>
      </c>
      <c r="J913" s="19">
        <v>0</v>
      </c>
      <c r="K913" s="19">
        <v>0</v>
      </c>
      <c r="L913" t="e">
        <f>VLOOKUP(E913,PFI!A:B,2,0)</f>
        <v>#N/A</v>
      </c>
    </row>
    <row r="914" spans="1:12">
      <c r="A914" s="18" t="s">
        <v>2370</v>
      </c>
      <c r="B914" s="18" t="s">
        <v>107</v>
      </c>
      <c r="C914" s="18" t="s">
        <v>18</v>
      </c>
      <c r="D914" s="18" t="s">
        <v>46</v>
      </c>
      <c r="E914" s="18" t="s">
        <v>18</v>
      </c>
      <c r="F914" s="19">
        <v>10000</v>
      </c>
      <c r="G914" s="19">
        <v>10000</v>
      </c>
      <c r="H914" s="19">
        <v>0</v>
      </c>
      <c r="I914" s="19">
        <v>0</v>
      </c>
      <c r="J914" s="19">
        <v>0</v>
      </c>
      <c r="K914" s="19">
        <v>0</v>
      </c>
      <c r="L914" t="e">
        <f>VLOOKUP(E914,PFI!A:B,2,0)</f>
        <v>#N/A</v>
      </c>
    </row>
    <row r="915" spans="1:12">
      <c r="A915" s="18" t="s">
        <v>230</v>
      </c>
      <c r="B915" s="18" t="s">
        <v>107</v>
      </c>
      <c r="C915" s="18" t="s">
        <v>18</v>
      </c>
      <c r="D915" s="18" t="s">
        <v>46</v>
      </c>
      <c r="E915" s="18" t="s">
        <v>231</v>
      </c>
      <c r="F915" s="19">
        <v>0</v>
      </c>
      <c r="G915" s="19">
        <v>0</v>
      </c>
      <c r="H915" s="19">
        <v>9150.1299999999992</v>
      </c>
      <c r="I915" s="19">
        <v>0</v>
      </c>
      <c r="J915" s="19">
        <v>0</v>
      </c>
      <c r="K915" s="19">
        <v>8499.01</v>
      </c>
      <c r="L915" t="str">
        <f>VLOOKUP(E915,PFI!A:B,2,0)</f>
        <v>formation</v>
      </c>
    </row>
    <row r="916" spans="1:12">
      <c r="A916" s="18" t="s">
        <v>230</v>
      </c>
      <c r="B916" s="18" t="s">
        <v>107</v>
      </c>
      <c r="C916" s="18" t="s">
        <v>18</v>
      </c>
      <c r="D916" s="18" t="s">
        <v>46</v>
      </c>
      <c r="E916" s="18" t="s">
        <v>18</v>
      </c>
      <c r="F916" s="19">
        <v>10000</v>
      </c>
      <c r="G916" s="19">
        <v>10000</v>
      </c>
      <c r="H916" s="19">
        <v>12086.44</v>
      </c>
      <c r="I916" s="19">
        <v>0</v>
      </c>
      <c r="J916" s="19">
        <v>0</v>
      </c>
      <c r="K916" s="19">
        <v>14699.7</v>
      </c>
      <c r="L916" t="e">
        <f>VLOOKUP(E916,PFI!A:B,2,0)</f>
        <v>#N/A</v>
      </c>
    </row>
    <row r="917" spans="1:12">
      <c r="A917" s="18" t="s">
        <v>1595</v>
      </c>
      <c r="B917" s="18" t="s">
        <v>107</v>
      </c>
      <c r="C917" s="18" t="s">
        <v>18</v>
      </c>
      <c r="D917" s="18" t="s">
        <v>46</v>
      </c>
      <c r="E917" s="18" t="s">
        <v>18</v>
      </c>
      <c r="F917" s="19">
        <v>34000</v>
      </c>
      <c r="G917" s="19">
        <v>34000</v>
      </c>
      <c r="H917" s="19">
        <v>35488.410000000003</v>
      </c>
      <c r="I917" s="19">
        <v>0</v>
      </c>
      <c r="J917" s="19">
        <v>0</v>
      </c>
      <c r="K917" s="19">
        <v>33282.92</v>
      </c>
      <c r="L917" t="e">
        <f>VLOOKUP(E917,PFI!A:B,2,0)</f>
        <v>#N/A</v>
      </c>
    </row>
    <row r="918" spans="1:12">
      <c r="A918" s="18" t="s">
        <v>1590</v>
      </c>
      <c r="B918" s="18" t="s">
        <v>107</v>
      </c>
      <c r="C918" s="18" t="s">
        <v>18</v>
      </c>
      <c r="D918" s="18" t="s">
        <v>57</v>
      </c>
      <c r="E918" s="18" t="s">
        <v>18</v>
      </c>
      <c r="F918" s="19">
        <v>0</v>
      </c>
      <c r="G918" s="19">
        <v>0</v>
      </c>
      <c r="H918" s="19">
        <v>1314.86</v>
      </c>
      <c r="I918" s="19">
        <v>0</v>
      </c>
      <c r="J918" s="19">
        <v>0</v>
      </c>
      <c r="K918" s="19">
        <v>1020.02</v>
      </c>
      <c r="L918" t="e">
        <f>VLOOKUP(E918,PFI!A:B,2,0)</f>
        <v>#N/A</v>
      </c>
    </row>
    <row r="919" spans="1:12">
      <c r="A919" s="18" t="s">
        <v>1590</v>
      </c>
      <c r="B919" s="18" t="s">
        <v>107</v>
      </c>
      <c r="C919" s="18" t="s">
        <v>18</v>
      </c>
      <c r="D919" s="18" t="s">
        <v>46</v>
      </c>
      <c r="E919" s="18" t="s">
        <v>18</v>
      </c>
      <c r="F919" s="19">
        <v>40000</v>
      </c>
      <c r="G919" s="19">
        <v>40000</v>
      </c>
      <c r="H919" s="19">
        <v>36890.870000000003</v>
      </c>
      <c r="I919" s="19">
        <v>0</v>
      </c>
      <c r="J919" s="19">
        <v>0</v>
      </c>
      <c r="K919" s="19">
        <v>37710.94</v>
      </c>
      <c r="L919" t="e">
        <f>VLOOKUP(E919,PFI!A:B,2,0)</f>
        <v>#N/A</v>
      </c>
    </row>
    <row r="920" spans="1:12">
      <c r="A920" s="18" t="s">
        <v>1591</v>
      </c>
      <c r="B920" s="18" t="s">
        <v>107</v>
      </c>
      <c r="C920" s="18" t="s">
        <v>18</v>
      </c>
      <c r="D920" s="18" t="s">
        <v>46</v>
      </c>
      <c r="E920" s="18" t="s">
        <v>18</v>
      </c>
      <c r="F920" s="19">
        <v>55000</v>
      </c>
      <c r="G920" s="19">
        <v>55000</v>
      </c>
      <c r="H920" s="19">
        <v>104704.36</v>
      </c>
      <c r="I920" s="19">
        <v>0</v>
      </c>
      <c r="J920" s="19">
        <v>0</v>
      </c>
      <c r="K920" s="19">
        <v>66179.460000000006</v>
      </c>
      <c r="L920" t="e">
        <f>VLOOKUP(E920,PFI!A:B,2,0)</f>
        <v>#N/A</v>
      </c>
    </row>
    <row r="921" spans="1:12">
      <c r="A921" s="18" t="s">
        <v>1591</v>
      </c>
      <c r="B921" s="18" t="s">
        <v>107</v>
      </c>
      <c r="C921" s="18" t="s">
        <v>18</v>
      </c>
      <c r="D921" s="18" t="s">
        <v>16</v>
      </c>
      <c r="E921" s="18" t="s">
        <v>18</v>
      </c>
      <c r="F921" s="19">
        <v>0</v>
      </c>
      <c r="G921" s="19">
        <v>0</v>
      </c>
      <c r="H921" s="19">
        <v>334.95</v>
      </c>
      <c r="I921" s="19">
        <v>0</v>
      </c>
      <c r="J921" s="19">
        <v>0</v>
      </c>
      <c r="K921" s="19">
        <v>794.49</v>
      </c>
      <c r="L921" t="e">
        <f>VLOOKUP(E921,PFI!A:B,2,0)</f>
        <v>#N/A</v>
      </c>
    </row>
    <row r="922" spans="1:12">
      <c r="A922" s="18" t="s">
        <v>1592</v>
      </c>
      <c r="B922" s="18" t="s">
        <v>107</v>
      </c>
      <c r="C922" s="18" t="s">
        <v>18</v>
      </c>
      <c r="D922" s="18" t="s">
        <v>57</v>
      </c>
      <c r="E922" s="18" t="s">
        <v>18</v>
      </c>
      <c r="F922" s="19">
        <v>60000</v>
      </c>
      <c r="G922" s="19">
        <v>60000</v>
      </c>
      <c r="H922" s="19">
        <v>21817.95</v>
      </c>
      <c r="I922" s="19">
        <v>0</v>
      </c>
      <c r="J922" s="19">
        <v>0</v>
      </c>
      <c r="K922" s="19">
        <v>22137.93</v>
      </c>
      <c r="L922" t="e">
        <f>VLOOKUP(E922,PFI!A:B,2,0)</f>
        <v>#N/A</v>
      </c>
    </row>
    <row r="923" spans="1:12">
      <c r="A923" s="18" t="s">
        <v>1592</v>
      </c>
      <c r="B923" s="18" t="s">
        <v>107</v>
      </c>
      <c r="C923" s="18" t="s">
        <v>18</v>
      </c>
      <c r="D923" s="18" t="s">
        <v>46</v>
      </c>
      <c r="E923" s="18" t="s">
        <v>18</v>
      </c>
      <c r="F923" s="19">
        <v>0</v>
      </c>
      <c r="G923" s="19">
        <v>0</v>
      </c>
      <c r="H923" s="19">
        <v>1321.25</v>
      </c>
      <c r="I923" s="19">
        <v>0</v>
      </c>
      <c r="J923" s="19">
        <v>0</v>
      </c>
      <c r="K923" s="19">
        <v>1309.25</v>
      </c>
      <c r="L923" t="e">
        <f>VLOOKUP(E923,PFI!A:B,2,0)</f>
        <v>#N/A</v>
      </c>
    </row>
    <row r="924" spans="1:12">
      <c r="A924" s="18" t="s">
        <v>1593</v>
      </c>
      <c r="B924" s="18" t="s">
        <v>107</v>
      </c>
      <c r="C924" s="18" t="s">
        <v>18</v>
      </c>
      <c r="D924" s="18" t="s">
        <v>57</v>
      </c>
      <c r="E924" s="18" t="s">
        <v>18</v>
      </c>
      <c r="F924" s="19">
        <v>22000</v>
      </c>
      <c r="G924" s="19">
        <v>22000</v>
      </c>
      <c r="H924" s="19">
        <v>3083.1</v>
      </c>
      <c r="I924" s="19">
        <v>0</v>
      </c>
      <c r="J924" s="19">
        <v>0</v>
      </c>
      <c r="K924" s="19">
        <v>3093.7</v>
      </c>
      <c r="L924" t="e">
        <f>VLOOKUP(E924,PFI!A:B,2,0)</f>
        <v>#N/A</v>
      </c>
    </row>
    <row r="925" spans="1:12">
      <c r="A925" s="18" t="s">
        <v>1593</v>
      </c>
      <c r="B925" s="18" t="s">
        <v>107</v>
      </c>
      <c r="C925" s="18" t="s">
        <v>18</v>
      </c>
      <c r="D925" s="18" t="s">
        <v>46</v>
      </c>
      <c r="E925" s="18" t="s">
        <v>18</v>
      </c>
      <c r="F925" s="19">
        <v>0</v>
      </c>
      <c r="G925" s="19">
        <v>0</v>
      </c>
      <c r="H925" s="19">
        <v>9688.77</v>
      </c>
      <c r="I925" s="19">
        <v>0</v>
      </c>
      <c r="J925" s="19">
        <v>0</v>
      </c>
      <c r="K925" s="19">
        <v>8478.31</v>
      </c>
      <c r="L925" t="e">
        <f>VLOOKUP(E925,PFI!A:B,2,0)</f>
        <v>#N/A</v>
      </c>
    </row>
    <row r="926" spans="1:12">
      <c r="A926" s="18" t="s">
        <v>1597</v>
      </c>
      <c r="B926" s="18" t="s">
        <v>107</v>
      </c>
      <c r="C926" s="18" t="s">
        <v>18</v>
      </c>
      <c r="D926" s="18" t="s">
        <v>57</v>
      </c>
      <c r="E926" s="18" t="s">
        <v>18</v>
      </c>
      <c r="F926" s="19">
        <v>35200</v>
      </c>
      <c r="G926" s="19">
        <v>35200</v>
      </c>
      <c r="H926" s="19">
        <v>24748.48</v>
      </c>
      <c r="I926" s="19">
        <v>0</v>
      </c>
      <c r="J926" s="19">
        <v>0</v>
      </c>
      <c r="K926" s="19">
        <v>19298.12</v>
      </c>
      <c r="L926" t="e">
        <f>VLOOKUP(E926,PFI!A:B,2,0)</f>
        <v>#N/A</v>
      </c>
    </row>
    <row r="927" spans="1:12">
      <c r="A927" s="18" t="s">
        <v>1597</v>
      </c>
      <c r="B927" s="18" t="s">
        <v>107</v>
      </c>
      <c r="C927" s="18" t="s">
        <v>18</v>
      </c>
      <c r="D927" s="18" t="s">
        <v>46</v>
      </c>
      <c r="E927" s="18" t="s">
        <v>18</v>
      </c>
      <c r="F927" s="19">
        <v>0</v>
      </c>
      <c r="G927" s="19">
        <v>0</v>
      </c>
      <c r="H927" s="19">
        <v>9951.84</v>
      </c>
      <c r="I927" s="19">
        <v>0</v>
      </c>
      <c r="J927" s="19">
        <v>0</v>
      </c>
      <c r="K927" s="19">
        <v>8902.68</v>
      </c>
      <c r="L927" t="e">
        <f>VLOOKUP(E927,PFI!A:B,2,0)</f>
        <v>#N/A</v>
      </c>
    </row>
    <row r="928" spans="1:12">
      <c r="A928" s="18" t="s">
        <v>1597</v>
      </c>
      <c r="B928" s="18" t="s">
        <v>107</v>
      </c>
      <c r="C928" s="18" t="s">
        <v>18</v>
      </c>
      <c r="D928" s="18" t="s">
        <v>2371</v>
      </c>
      <c r="E928" s="18" t="s">
        <v>18</v>
      </c>
      <c r="F928" s="19">
        <v>0</v>
      </c>
      <c r="G928" s="19">
        <v>0</v>
      </c>
      <c r="H928" s="19">
        <v>157.11000000000001</v>
      </c>
      <c r="I928" s="19">
        <v>0</v>
      </c>
      <c r="J928" s="19">
        <v>0</v>
      </c>
      <c r="K928" s="19">
        <v>157.11000000000001</v>
      </c>
      <c r="L928" t="e">
        <f>VLOOKUP(E928,PFI!A:B,2,0)</f>
        <v>#N/A</v>
      </c>
    </row>
    <row r="929" spans="1:12">
      <c r="A929" s="18" t="s">
        <v>2372</v>
      </c>
      <c r="B929" s="18" t="s">
        <v>107</v>
      </c>
      <c r="C929" s="18" t="s">
        <v>18</v>
      </c>
      <c r="D929" s="18" t="s">
        <v>46</v>
      </c>
      <c r="E929" s="18" t="s">
        <v>18</v>
      </c>
      <c r="F929" s="19">
        <v>0</v>
      </c>
      <c r="G929" s="19">
        <v>0</v>
      </c>
      <c r="H929" s="19">
        <v>0</v>
      </c>
      <c r="I929" s="19">
        <v>0</v>
      </c>
      <c r="J929" s="19">
        <v>0</v>
      </c>
      <c r="K929" s="19">
        <v>1948.8</v>
      </c>
      <c r="L929" t="e">
        <f>VLOOKUP(E929,PFI!A:B,2,0)</f>
        <v>#N/A</v>
      </c>
    </row>
    <row r="930" spans="1:12">
      <c r="A930" s="18" t="s">
        <v>1594</v>
      </c>
      <c r="B930" s="18" t="s">
        <v>107</v>
      </c>
      <c r="C930" s="18" t="s">
        <v>18</v>
      </c>
      <c r="D930" s="18" t="s">
        <v>46</v>
      </c>
      <c r="E930" s="18" t="s">
        <v>18</v>
      </c>
      <c r="F930" s="19">
        <v>10000</v>
      </c>
      <c r="G930" s="19">
        <v>10000</v>
      </c>
      <c r="H930" s="19">
        <v>11761.91</v>
      </c>
      <c r="I930" s="19">
        <v>0</v>
      </c>
      <c r="J930" s="19">
        <v>0</v>
      </c>
      <c r="K930" s="19">
        <v>6606.7</v>
      </c>
      <c r="L930" t="e">
        <f>VLOOKUP(E930,PFI!A:B,2,0)</f>
        <v>#N/A</v>
      </c>
    </row>
    <row r="931" spans="1:12">
      <c r="A931" s="18" t="s">
        <v>74</v>
      </c>
      <c r="B931" s="18" t="s">
        <v>107</v>
      </c>
      <c r="C931" s="18" t="s">
        <v>18</v>
      </c>
      <c r="D931" s="18" t="s">
        <v>46</v>
      </c>
      <c r="E931" s="18" t="s">
        <v>18</v>
      </c>
      <c r="F931" s="19">
        <v>0</v>
      </c>
      <c r="G931" s="19">
        <v>0</v>
      </c>
      <c r="H931" s="19">
        <v>6107.56</v>
      </c>
      <c r="I931" s="19">
        <v>0</v>
      </c>
      <c r="J931" s="19">
        <v>0</v>
      </c>
      <c r="K931" s="19">
        <v>6021.3</v>
      </c>
      <c r="L931" t="e">
        <f>VLOOKUP(E931,PFI!A:B,2,0)</f>
        <v>#N/A</v>
      </c>
    </row>
    <row r="932" spans="1:12">
      <c r="A932" s="18" t="s">
        <v>74</v>
      </c>
      <c r="B932" s="18" t="s">
        <v>107</v>
      </c>
      <c r="C932" s="18" t="s">
        <v>18</v>
      </c>
      <c r="D932" s="18" t="s">
        <v>13</v>
      </c>
      <c r="E932" s="18" t="s">
        <v>18</v>
      </c>
      <c r="F932" s="19">
        <v>80000</v>
      </c>
      <c r="G932" s="19">
        <v>80000</v>
      </c>
      <c r="H932" s="19">
        <v>75026.66</v>
      </c>
      <c r="I932" s="19">
        <v>0</v>
      </c>
      <c r="J932" s="19">
        <v>0</v>
      </c>
      <c r="K932" s="19">
        <v>73629.53</v>
      </c>
      <c r="L932" t="e">
        <f>VLOOKUP(E932,PFI!A:B,2,0)</f>
        <v>#N/A</v>
      </c>
    </row>
    <row r="933" spans="1:12">
      <c r="A933" s="18" t="s">
        <v>1600</v>
      </c>
      <c r="B933" s="18" t="s">
        <v>107</v>
      </c>
      <c r="C933" s="18" t="s">
        <v>18</v>
      </c>
      <c r="D933" s="18" t="s">
        <v>46</v>
      </c>
      <c r="E933" s="18" t="s">
        <v>18</v>
      </c>
      <c r="F933" s="19">
        <v>110000</v>
      </c>
      <c r="G933" s="19">
        <v>110000</v>
      </c>
      <c r="H933" s="19">
        <v>0</v>
      </c>
      <c r="I933" s="19">
        <v>0</v>
      </c>
      <c r="J933" s="19">
        <v>0</v>
      </c>
      <c r="K933" s="19">
        <v>0</v>
      </c>
      <c r="L933" t="e">
        <f>VLOOKUP(E933,PFI!A:B,2,0)</f>
        <v>#N/A</v>
      </c>
    </row>
    <row r="934" spans="1:12">
      <c r="A934" s="18" t="s">
        <v>232</v>
      </c>
      <c r="B934" s="18" t="s">
        <v>107</v>
      </c>
      <c r="C934" s="18" t="s">
        <v>18</v>
      </c>
      <c r="D934" s="18" t="s">
        <v>46</v>
      </c>
      <c r="E934" s="18" t="s">
        <v>2373</v>
      </c>
      <c r="F934" s="19">
        <v>0</v>
      </c>
      <c r="G934" s="19">
        <v>0</v>
      </c>
      <c r="H934" s="19">
        <v>0</v>
      </c>
      <c r="I934" s="19">
        <v>0</v>
      </c>
      <c r="J934" s="19">
        <v>0</v>
      </c>
      <c r="K934" s="19">
        <v>384</v>
      </c>
      <c r="L934" t="e">
        <f>VLOOKUP(E934,PFI!A:B,2,0)</f>
        <v>#N/A</v>
      </c>
    </row>
    <row r="935" spans="1:12">
      <c r="A935" s="18" t="s">
        <v>232</v>
      </c>
      <c r="B935" s="18" t="s">
        <v>107</v>
      </c>
      <c r="C935" s="18" t="s">
        <v>18</v>
      </c>
      <c r="D935" s="18" t="s">
        <v>46</v>
      </c>
      <c r="E935" s="18" t="s">
        <v>2374</v>
      </c>
      <c r="F935" s="19">
        <v>0</v>
      </c>
      <c r="G935" s="19">
        <v>0</v>
      </c>
      <c r="H935" s="19">
        <v>0</v>
      </c>
      <c r="I935" s="19">
        <v>0</v>
      </c>
      <c r="J935" s="19">
        <v>0</v>
      </c>
      <c r="K935" s="19">
        <v>131.88999999999999</v>
      </c>
      <c r="L935" t="e">
        <f>VLOOKUP(E935,PFI!A:B,2,0)</f>
        <v>#N/A</v>
      </c>
    </row>
    <row r="936" spans="1:12">
      <c r="A936" s="18" t="s">
        <v>232</v>
      </c>
      <c r="B936" s="18" t="s">
        <v>107</v>
      </c>
      <c r="C936" s="18" t="s">
        <v>18</v>
      </c>
      <c r="D936" s="18" t="s">
        <v>46</v>
      </c>
      <c r="E936" s="18" t="s">
        <v>2375</v>
      </c>
      <c r="F936" s="19">
        <v>0</v>
      </c>
      <c r="G936" s="19">
        <v>0</v>
      </c>
      <c r="H936" s="19">
        <v>17716</v>
      </c>
      <c r="I936" s="19">
        <v>0</v>
      </c>
      <c r="J936" s="19">
        <v>0</v>
      </c>
      <c r="K936" s="19">
        <v>10330.26</v>
      </c>
      <c r="L936" t="e">
        <f>VLOOKUP(E936,PFI!A:B,2,0)</f>
        <v>#N/A</v>
      </c>
    </row>
    <row r="937" spans="1:12">
      <c r="A937" s="18" t="s">
        <v>232</v>
      </c>
      <c r="B937" s="18" t="s">
        <v>107</v>
      </c>
      <c r="C937" s="18" t="s">
        <v>18</v>
      </c>
      <c r="D937" s="18" t="s">
        <v>46</v>
      </c>
      <c r="E937" s="18" t="s">
        <v>2008</v>
      </c>
      <c r="F937" s="19">
        <v>0</v>
      </c>
      <c r="G937" s="19">
        <v>0</v>
      </c>
      <c r="H937" s="19">
        <v>7840.19</v>
      </c>
      <c r="I937" s="19">
        <v>0</v>
      </c>
      <c r="J937" s="19">
        <v>0</v>
      </c>
      <c r="K937" s="19">
        <v>4669.2</v>
      </c>
      <c r="L937" t="str">
        <f>VLOOKUP(E937,PFI!A:B,2,0)</f>
        <v>recherche</v>
      </c>
    </row>
    <row r="938" spans="1:12">
      <c r="A938" s="18" t="s">
        <v>232</v>
      </c>
      <c r="B938" s="18" t="s">
        <v>107</v>
      </c>
      <c r="C938" s="18" t="s">
        <v>18</v>
      </c>
      <c r="D938" s="18" t="s">
        <v>46</v>
      </c>
      <c r="E938" s="18" t="s">
        <v>1744</v>
      </c>
      <c r="F938" s="19">
        <v>0</v>
      </c>
      <c r="G938" s="19">
        <v>0</v>
      </c>
      <c r="H938" s="19">
        <v>139562</v>
      </c>
      <c r="I938" s="19">
        <v>0</v>
      </c>
      <c r="J938" s="19">
        <v>0</v>
      </c>
      <c r="K938" s="19">
        <v>139562</v>
      </c>
      <c r="L938" t="str">
        <f>VLOOKUP(E938,PFI!A:B,2,0)</f>
        <v>formation</v>
      </c>
    </row>
    <row r="939" spans="1:12">
      <c r="A939" s="18" t="s">
        <v>232</v>
      </c>
      <c r="B939" s="18" t="s">
        <v>107</v>
      </c>
      <c r="C939" s="18" t="s">
        <v>18</v>
      </c>
      <c r="D939" s="18" t="s">
        <v>46</v>
      </c>
      <c r="E939" s="18" t="s">
        <v>2376</v>
      </c>
      <c r="F939" s="19">
        <v>1500</v>
      </c>
      <c r="G939" s="19">
        <v>1500</v>
      </c>
      <c r="H939" s="19">
        <v>0</v>
      </c>
      <c r="I939" s="19">
        <v>1500</v>
      </c>
      <c r="J939" s="19">
        <v>1500</v>
      </c>
      <c r="K939" s="19">
        <v>0</v>
      </c>
      <c r="L939" t="e">
        <f>VLOOKUP(E939,PFI!A:B,2,0)</f>
        <v>#N/A</v>
      </c>
    </row>
    <row r="940" spans="1:12">
      <c r="A940" s="18" t="s">
        <v>232</v>
      </c>
      <c r="B940" s="18" t="s">
        <v>107</v>
      </c>
      <c r="C940" s="18" t="s">
        <v>18</v>
      </c>
      <c r="D940" s="18" t="s">
        <v>46</v>
      </c>
      <c r="E940" s="18" t="s">
        <v>319</v>
      </c>
      <c r="F940" s="19">
        <v>16330.36</v>
      </c>
      <c r="G940" s="19">
        <v>16330.36</v>
      </c>
      <c r="H940" s="19">
        <v>45853.24</v>
      </c>
      <c r="I940" s="19">
        <v>16330.36</v>
      </c>
      <c r="J940" s="19">
        <v>16330.36</v>
      </c>
      <c r="K940" s="19">
        <v>45850.82</v>
      </c>
      <c r="L940" t="str">
        <f>VLOOKUP(E940,PFI!A:B,2,0)</f>
        <v>formation</v>
      </c>
    </row>
    <row r="941" spans="1:12">
      <c r="A941" s="18" t="s">
        <v>232</v>
      </c>
      <c r="B941" s="18" t="s">
        <v>107</v>
      </c>
      <c r="C941" s="18" t="s">
        <v>18</v>
      </c>
      <c r="D941" s="18" t="s">
        <v>46</v>
      </c>
      <c r="E941" s="18" t="s">
        <v>233</v>
      </c>
      <c r="F941" s="19">
        <v>0</v>
      </c>
      <c r="G941" s="19">
        <v>0</v>
      </c>
      <c r="H941" s="19">
        <v>427598.74</v>
      </c>
      <c r="I941" s="19">
        <v>0</v>
      </c>
      <c r="J941" s="19">
        <v>0</v>
      </c>
      <c r="K941" s="19">
        <v>424260.74</v>
      </c>
      <c r="L941" t="str">
        <f>VLOOKUP(E941,PFI!A:B,2,0)</f>
        <v>formation</v>
      </c>
    </row>
    <row r="942" spans="1:12">
      <c r="A942" s="18" t="s">
        <v>232</v>
      </c>
      <c r="B942" s="18" t="s">
        <v>107</v>
      </c>
      <c r="C942" s="18" t="s">
        <v>18</v>
      </c>
      <c r="D942" s="18" t="s">
        <v>46</v>
      </c>
      <c r="E942" s="18" t="s">
        <v>1929</v>
      </c>
      <c r="F942" s="19">
        <v>0</v>
      </c>
      <c r="G942" s="19">
        <v>0</v>
      </c>
      <c r="H942" s="19">
        <v>4160.8100000000004</v>
      </c>
      <c r="I942" s="19">
        <v>0</v>
      </c>
      <c r="J942" s="19">
        <v>0</v>
      </c>
      <c r="K942" s="19">
        <v>4160.8100000000004</v>
      </c>
      <c r="L942" t="str">
        <f>VLOOKUP(E942,PFI!A:B,2,0)</f>
        <v>formation</v>
      </c>
    </row>
    <row r="943" spans="1:12">
      <c r="A943" s="18" t="s">
        <v>232</v>
      </c>
      <c r="B943" s="18" t="s">
        <v>107</v>
      </c>
      <c r="C943" s="18" t="s">
        <v>18</v>
      </c>
      <c r="D943" s="18" t="s">
        <v>16</v>
      </c>
      <c r="E943" s="18" t="s">
        <v>233</v>
      </c>
      <c r="F943" s="19">
        <v>456652</v>
      </c>
      <c r="G943" s="19">
        <v>456652</v>
      </c>
      <c r="H943" s="19">
        <v>0</v>
      </c>
      <c r="I943" s="19">
        <v>456652</v>
      </c>
      <c r="J943" s="19">
        <v>456652</v>
      </c>
      <c r="K943" s="19">
        <v>0</v>
      </c>
      <c r="L943" t="str">
        <f>VLOOKUP(E943,PFI!A:B,2,0)</f>
        <v>formation</v>
      </c>
    </row>
    <row r="944" spans="1:12">
      <c r="A944" s="18" t="s">
        <v>232</v>
      </c>
      <c r="B944" s="18" t="s">
        <v>107</v>
      </c>
      <c r="C944" s="18" t="s">
        <v>18</v>
      </c>
      <c r="D944" s="18" t="s">
        <v>13</v>
      </c>
      <c r="E944" s="18" t="s">
        <v>2375</v>
      </c>
      <c r="F944" s="19">
        <v>0</v>
      </c>
      <c r="G944" s="19">
        <v>0</v>
      </c>
      <c r="H944" s="19">
        <v>11864.81</v>
      </c>
      <c r="I944" s="19">
        <v>0</v>
      </c>
      <c r="J944" s="19">
        <v>0</v>
      </c>
      <c r="K944" s="19">
        <v>15554.93</v>
      </c>
      <c r="L944" t="e">
        <f>VLOOKUP(E944,PFI!A:B,2,0)</f>
        <v>#N/A</v>
      </c>
    </row>
    <row r="945" spans="1:12">
      <c r="A945" s="18" t="s">
        <v>232</v>
      </c>
      <c r="B945" s="18" t="s">
        <v>107</v>
      </c>
      <c r="C945" s="18" t="s">
        <v>18</v>
      </c>
      <c r="D945" s="18" t="s">
        <v>13</v>
      </c>
      <c r="E945" s="18" t="s">
        <v>2008</v>
      </c>
      <c r="F945" s="19">
        <v>0</v>
      </c>
      <c r="G945" s="19">
        <v>0</v>
      </c>
      <c r="H945" s="19">
        <v>205.92</v>
      </c>
      <c r="I945" s="19">
        <v>0</v>
      </c>
      <c r="J945" s="19">
        <v>0</v>
      </c>
      <c r="K945" s="19">
        <v>205.92</v>
      </c>
      <c r="L945" t="str">
        <f>VLOOKUP(E945,PFI!A:B,2,0)</f>
        <v>recherche</v>
      </c>
    </row>
    <row r="946" spans="1:12">
      <c r="A946" s="18" t="s">
        <v>232</v>
      </c>
      <c r="B946" s="18" t="s">
        <v>107</v>
      </c>
      <c r="C946" s="18" t="s">
        <v>18</v>
      </c>
      <c r="D946" s="18" t="s">
        <v>13</v>
      </c>
      <c r="E946" s="18" t="s">
        <v>319</v>
      </c>
      <c r="F946" s="19">
        <v>0</v>
      </c>
      <c r="G946" s="19">
        <v>0</v>
      </c>
      <c r="H946" s="19">
        <v>1209.1400000000001</v>
      </c>
      <c r="I946" s="19">
        <v>0</v>
      </c>
      <c r="J946" s="19">
        <v>0</v>
      </c>
      <c r="K946" s="19">
        <v>1209.1400000000001</v>
      </c>
      <c r="L946" t="str">
        <f>VLOOKUP(E946,PFI!A:B,2,0)</f>
        <v>formation</v>
      </c>
    </row>
    <row r="947" spans="1:12">
      <c r="A947" s="18" t="s">
        <v>232</v>
      </c>
      <c r="B947" s="18" t="s">
        <v>107</v>
      </c>
      <c r="C947" s="18" t="s">
        <v>18</v>
      </c>
      <c r="D947" s="18" t="s">
        <v>13</v>
      </c>
      <c r="E947" s="18" t="s">
        <v>1929</v>
      </c>
      <c r="F947" s="19">
        <v>0</v>
      </c>
      <c r="G947" s="19">
        <v>0</v>
      </c>
      <c r="H947" s="19">
        <v>27738.02</v>
      </c>
      <c r="I947" s="19">
        <v>0</v>
      </c>
      <c r="J947" s="19">
        <v>0</v>
      </c>
      <c r="K947" s="19">
        <v>27738.02</v>
      </c>
      <c r="L947" t="str">
        <f>VLOOKUP(E947,PFI!A:B,2,0)</f>
        <v>formation</v>
      </c>
    </row>
    <row r="948" spans="1:12">
      <c r="A948" s="18" t="s">
        <v>2377</v>
      </c>
      <c r="B948" s="18" t="s">
        <v>107</v>
      </c>
      <c r="C948" s="18" t="s">
        <v>18</v>
      </c>
      <c r="D948" s="18" t="s">
        <v>46</v>
      </c>
      <c r="E948" s="18" t="s">
        <v>18</v>
      </c>
      <c r="F948" s="19">
        <v>0</v>
      </c>
      <c r="G948" s="19">
        <v>0</v>
      </c>
      <c r="H948" s="19">
        <v>5159.5</v>
      </c>
      <c r="I948" s="19">
        <v>0</v>
      </c>
      <c r="J948" s="19">
        <v>0</v>
      </c>
      <c r="K948" s="19">
        <v>5311.74</v>
      </c>
      <c r="L948" t="e">
        <f>VLOOKUP(E948,PFI!A:B,2,0)</f>
        <v>#N/A</v>
      </c>
    </row>
    <row r="949" spans="1:12">
      <c r="A949" s="18" t="s">
        <v>2378</v>
      </c>
      <c r="B949" s="18" t="s">
        <v>107</v>
      </c>
      <c r="C949" s="18" t="s">
        <v>18</v>
      </c>
      <c r="D949" s="18" t="s">
        <v>46</v>
      </c>
      <c r="E949" s="18" t="s">
        <v>18</v>
      </c>
      <c r="F949" s="19">
        <v>0</v>
      </c>
      <c r="G949" s="19">
        <v>0</v>
      </c>
      <c r="H949" s="19">
        <v>27598.11</v>
      </c>
      <c r="I949" s="19">
        <v>0</v>
      </c>
      <c r="J949" s="19">
        <v>0</v>
      </c>
      <c r="K949" s="19">
        <v>42757.54</v>
      </c>
      <c r="L949" t="e">
        <f>VLOOKUP(E949,PFI!A:B,2,0)</f>
        <v>#N/A</v>
      </c>
    </row>
    <row r="950" spans="1:12">
      <c r="A950" s="18" t="s">
        <v>2378</v>
      </c>
      <c r="B950" s="18" t="s">
        <v>107</v>
      </c>
      <c r="C950" s="18" t="s">
        <v>18</v>
      </c>
      <c r="D950" s="18" t="s">
        <v>13</v>
      </c>
      <c r="E950" s="18" t="s">
        <v>18</v>
      </c>
      <c r="F950" s="19">
        <v>0</v>
      </c>
      <c r="G950" s="19">
        <v>0</v>
      </c>
      <c r="H950" s="19">
        <v>15462.61</v>
      </c>
      <c r="I950" s="19">
        <v>0</v>
      </c>
      <c r="J950" s="19">
        <v>0</v>
      </c>
      <c r="K950" s="19">
        <v>15367</v>
      </c>
      <c r="L950" t="e">
        <f>VLOOKUP(E950,PFI!A:B,2,0)</f>
        <v>#N/A</v>
      </c>
    </row>
    <row r="951" spans="1:12">
      <c r="A951" s="18" t="s">
        <v>2379</v>
      </c>
      <c r="B951" s="18" t="s">
        <v>107</v>
      </c>
      <c r="C951" s="18" t="s">
        <v>18</v>
      </c>
      <c r="D951" s="18" t="s">
        <v>46</v>
      </c>
      <c r="E951" s="18" t="s">
        <v>18</v>
      </c>
      <c r="F951" s="19">
        <v>0</v>
      </c>
      <c r="G951" s="19">
        <v>0</v>
      </c>
      <c r="H951" s="19">
        <v>17705.740000000002</v>
      </c>
      <c r="I951" s="19">
        <v>0</v>
      </c>
      <c r="J951" s="19">
        <v>0</v>
      </c>
      <c r="K951" s="19">
        <v>13589.61</v>
      </c>
      <c r="L951" t="e">
        <f>VLOOKUP(E951,PFI!A:B,2,0)</f>
        <v>#N/A</v>
      </c>
    </row>
    <row r="952" spans="1:12">
      <c r="A952" s="18" t="s">
        <v>2379</v>
      </c>
      <c r="B952" s="18" t="s">
        <v>107</v>
      </c>
      <c r="C952" s="18" t="s">
        <v>18</v>
      </c>
      <c r="D952" s="18" t="s">
        <v>13</v>
      </c>
      <c r="E952" s="18" t="s">
        <v>18</v>
      </c>
      <c r="F952" s="19">
        <v>0</v>
      </c>
      <c r="G952" s="19">
        <v>0</v>
      </c>
      <c r="H952" s="19">
        <v>88.8</v>
      </c>
      <c r="I952" s="19">
        <v>0</v>
      </c>
      <c r="J952" s="19">
        <v>0</v>
      </c>
      <c r="K952" s="19">
        <v>88.8</v>
      </c>
      <c r="L952" t="e">
        <f>VLOOKUP(E952,PFI!A:B,2,0)</f>
        <v>#N/A</v>
      </c>
    </row>
    <row r="953" spans="1:12">
      <c r="A953" s="18" t="s">
        <v>2380</v>
      </c>
      <c r="B953" s="18" t="s">
        <v>107</v>
      </c>
      <c r="C953" s="18" t="s">
        <v>18</v>
      </c>
      <c r="D953" s="18" t="s">
        <v>46</v>
      </c>
      <c r="E953" s="18" t="s">
        <v>18</v>
      </c>
      <c r="F953" s="19">
        <v>0</v>
      </c>
      <c r="G953" s="19">
        <v>0</v>
      </c>
      <c r="H953" s="19">
        <v>15457.87</v>
      </c>
      <c r="I953" s="19">
        <v>0</v>
      </c>
      <c r="J953" s="19">
        <v>0</v>
      </c>
      <c r="K953" s="19">
        <v>14763.85</v>
      </c>
      <c r="L953" t="e">
        <f>VLOOKUP(E953,PFI!A:B,2,0)</f>
        <v>#N/A</v>
      </c>
    </row>
    <row r="954" spans="1:12">
      <c r="A954" s="18" t="s">
        <v>2380</v>
      </c>
      <c r="B954" s="18" t="s">
        <v>107</v>
      </c>
      <c r="C954" s="18" t="s">
        <v>18</v>
      </c>
      <c r="D954" s="18" t="s">
        <v>13</v>
      </c>
      <c r="E954" s="18" t="s">
        <v>18</v>
      </c>
      <c r="F954" s="19">
        <v>0</v>
      </c>
      <c r="G954" s="19">
        <v>0</v>
      </c>
      <c r="H954" s="19">
        <v>304.64999999999998</v>
      </c>
      <c r="I954" s="19">
        <v>0</v>
      </c>
      <c r="J954" s="19">
        <v>0</v>
      </c>
      <c r="K954" s="19">
        <v>543.35</v>
      </c>
      <c r="L954" t="e">
        <f>VLOOKUP(E954,PFI!A:B,2,0)</f>
        <v>#N/A</v>
      </c>
    </row>
    <row r="955" spans="1:12">
      <c r="A955" s="18" t="s">
        <v>2381</v>
      </c>
      <c r="B955" s="18" t="s">
        <v>107</v>
      </c>
      <c r="C955" s="18" t="s">
        <v>18</v>
      </c>
      <c r="D955" s="18" t="s">
        <v>46</v>
      </c>
      <c r="E955" s="18" t="s">
        <v>18</v>
      </c>
      <c r="F955" s="19">
        <v>0</v>
      </c>
      <c r="G955" s="19">
        <v>0</v>
      </c>
      <c r="H955" s="19">
        <v>27372.81</v>
      </c>
      <c r="I955" s="19">
        <v>0</v>
      </c>
      <c r="J955" s="19">
        <v>0</v>
      </c>
      <c r="K955" s="19">
        <v>25516.49</v>
      </c>
      <c r="L955" t="e">
        <f>VLOOKUP(E955,PFI!A:B,2,0)</f>
        <v>#N/A</v>
      </c>
    </row>
    <row r="956" spans="1:12">
      <c r="A956" s="18" t="s">
        <v>2381</v>
      </c>
      <c r="B956" s="18" t="s">
        <v>107</v>
      </c>
      <c r="C956" s="18" t="s">
        <v>18</v>
      </c>
      <c r="D956" s="18" t="s">
        <v>13</v>
      </c>
      <c r="E956" s="18" t="s">
        <v>18</v>
      </c>
      <c r="F956" s="19">
        <v>0</v>
      </c>
      <c r="G956" s="19">
        <v>0</v>
      </c>
      <c r="H956" s="19">
        <v>138.69999999999999</v>
      </c>
      <c r="I956" s="19">
        <v>0</v>
      </c>
      <c r="J956" s="19">
        <v>0</v>
      </c>
      <c r="K956" s="19">
        <v>138.69999999999999</v>
      </c>
      <c r="L956" t="e">
        <f>VLOOKUP(E956,PFI!A:B,2,0)</f>
        <v>#N/A</v>
      </c>
    </row>
    <row r="957" spans="1:12">
      <c r="A957" s="18" t="s">
        <v>2382</v>
      </c>
      <c r="B957" s="18" t="s">
        <v>107</v>
      </c>
      <c r="C957" s="18" t="s">
        <v>18</v>
      </c>
      <c r="D957" s="18" t="s">
        <v>46</v>
      </c>
      <c r="E957" s="18" t="s">
        <v>18</v>
      </c>
      <c r="F957" s="19">
        <v>0</v>
      </c>
      <c r="G957" s="19">
        <v>0</v>
      </c>
      <c r="H957" s="19">
        <v>37364.99</v>
      </c>
      <c r="I957" s="19">
        <v>0</v>
      </c>
      <c r="J957" s="19">
        <v>0</v>
      </c>
      <c r="K957" s="19">
        <v>37458.629999999997</v>
      </c>
      <c r="L957" t="e">
        <f>VLOOKUP(E957,PFI!A:B,2,0)</f>
        <v>#N/A</v>
      </c>
    </row>
    <row r="958" spans="1:12">
      <c r="A958" s="18" t="s">
        <v>2382</v>
      </c>
      <c r="B958" s="18" t="s">
        <v>107</v>
      </c>
      <c r="C958" s="18" t="s">
        <v>18</v>
      </c>
      <c r="D958" s="18" t="s">
        <v>13</v>
      </c>
      <c r="E958" s="18" t="s">
        <v>18</v>
      </c>
      <c r="F958" s="19">
        <v>0</v>
      </c>
      <c r="G958" s="19">
        <v>0</v>
      </c>
      <c r="H958" s="19">
        <v>40.85</v>
      </c>
      <c r="I958" s="19">
        <v>0</v>
      </c>
      <c r="J958" s="19">
        <v>0</v>
      </c>
      <c r="K958" s="19">
        <v>40.85</v>
      </c>
      <c r="L958" t="e">
        <f>VLOOKUP(E958,PFI!A:B,2,0)</f>
        <v>#N/A</v>
      </c>
    </row>
    <row r="959" spans="1:12">
      <c r="A959" s="18" t="s">
        <v>2383</v>
      </c>
      <c r="B959" s="18" t="s">
        <v>107</v>
      </c>
      <c r="C959" s="18" t="s">
        <v>18</v>
      </c>
      <c r="D959" s="18" t="s">
        <v>46</v>
      </c>
      <c r="E959" s="18" t="s">
        <v>18</v>
      </c>
      <c r="F959" s="19">
        <v>0</v>
      </c>
      <c r="G959" s="19">
        <v>0</v>
      </c>
      <c r="H959" s="19">
        <v>26276.49</v>
      </c>
      <c r="I959" s="19">
        <v>0</v>
      </c>
      <c r="J959" s="19">
        <v>0</v>
      </c>
      <c r="K959" s="19">
        <v>25672.19</v>
      </c>
      <c r="L959" t="e">
        <f>VLOOKUP(E959,PFI!A:B,2,0)</f>
        <v>#N/A</v>
      </c>
    </row>
    <row r="960" spans="1:12">
      <c r="A960" s="18" t="s">
        <v>2383</v>
      </c>
      <c r="B960" s="18" t="s">
        <v>107</v>
      </c>
      <c r="C960" s="18" t="s">
        <v>18</v>
      </c>
      <c r="D960" s="18" t="s">
        <v>59</v>
      </c>
      <c r="E960" s="18" t="s">
        <v>18</v>
      </c>
      <c r="F960" s="19">
        <v>0</v>
      </c>
      <c r="G960" s="19">
        <v>0</v>
      </c>
      <c r="H960" s="19">
        <v>10</v>
      </c>
      <c r="I960" s="19">
        <v>0</v>
      </c>
      <c r="J960" s="19">
        <v>0</v>
      </c>
      <c r="K960" s="19">
        <v>10</v>
      </c>
      <c r="L960" t="e">
        <f>VLOOKUP(E960,PFI!A:B,2,0)</f>
        <v>#N/A</v>
      </c>
    </row>
    <row r="961" spans="1:12">
      <c r="A961" s="18" t="s">
        <v>2383</v>
      </c>
      <c r="B961" s="18" t="s">
        <v>107</v>
      </c>
      <c r="C961" s="18" t="s">
        <v>18</v>
      </c>
      <c r="D961" s="18" t="s">
        <v>13</v>
      </c>
      <c r="E961" s="18" t="s">
        <v>18</v>
      </c>
      <c r="F961" s="19">
        <v>0</v>
      </c>
      <c r="G961" s="19">
        <v>0</v>
      </c>
      <c r="H961" s="19">
        <v>588.61</v>
      </c>
      <c r="I961" s="19">
        <v>0</v>
      </c>
      <c r="J961" s="19">
        <v>0</v>
      </c>
      <c r="K961" s="19">
        <v>1005.71</v>
      </c>
      <c r="L961" t="e">
        <f>VLOOKUP(E961,PFI!A:B,2,0)</f>
        <v>#N/A</v>
      </c>
    </row>
    <row r="962" spans="1:12">
      <c r="A962" s="18" t="s">
        <v>2384</v>
      </c>
      <c r="B962" s="18" t="s">
        <v>107</v>
      </c>
      <c r="C962" s="18" t="s">
        <v>18</v>
      </c>
      <c r="D962" s="18" t="s">
        <v>46</v>
      </c>
      <c r="E962" s="18" t="s">
        <v>18</v>
      </c>
      <c r="F962" s="19">
        <v>5000</v>
      </c>
      <c r="G962" s="19">
        <v>5000</v>
      </c>
      <c r="H962" s="19">
        <v>500</v>
      </c>
      <c r="I962" s="19">
        <v>0</v>
      </c>
      <c r="J962" s="19">
        <v>0</v>
      </c>
      <c r="K962" s="19">
        <v>500</v>
      </c>
      <c r="L962" t="e">
        <f>VLOOKUP(E962,PFI!A:B,2,0)</f>
        <v>#N/A</v>
      </c>
    </row>
    <row r="963" spans="1:12">
      <c r="A963" s="18" t="s">
        <v>2385</v>
      </c>
      <c r="B963" s="18" t="s">
        <v>107</v>
      </c>
      <c r="C963" s="18" t="s">
        <v>18</v>
      </c>
      <c r="D963" s="18" t="s">
        <v>46</v>
      </c>
      <c r="E963" s="18" t="s">
        <v>18</v>
      </c>
      <c r="F963" s="19">
        <v>13833</v>
      </c>
      <c r="G963" s="19">
        <v>13833</v>
      </c>
      <c r="H963" s="19">
        <v>2780.55</v>
      </c>
      <c r="I963" s="19">
        <v>0</v>
      </c>
      <c r="J963" s="19">
        <v>0</v>
      </c>
      <c r="K963" s="19">
        <v>319</v>
      </c>
      <c r="L963" t="e">
        <f>VLOOKUP(E963,PFI!A:B,2,0)</f>
        <v>#N/A</v>
      </c>
    </row>
    <row r="964" spans="1:12">
      <c r="A964" s="18" t="s">
        <v>2385</v>
      </c>
      <c r="B964" s="18" t="s">
        <v>107</v>
      </c>
      <c r="C964" s="18" t="s">
        <v>18</v>
      </c>
      <c r="D964" s="18" t="s">
        <v>13</v>
      </c>
      <c r="E964" s="18" t="s">
        <v>18</v>
      </c>
      <c r="F964" s="19">
        <v>0</v>
      </c>
      <c r="G964" s="19">
        <v>0</v>
      </c>
      <c r="H964" s="19">
        <v>4332.3999999999996</v>
      </c>
      <c r="I964" s="19">
        <v>0</v>
      </c>
      <c r="J964" s="19">
        <v>0</v>
      </c>
      <c r="K964" s="19">
        <v>4332.3999999999996</v>
      </c>
      <c r="L964" t="e">
        <f>VLOOKUP(E964,PFI!A:B,2,0)</f>
        <v>#N/A</v>
      </c>
    </row>
    <row r="965" spans="1:12">
      <c r="A965" s="18" t="s">
        <v>2386</v>
      </c>
      <c r="B965" s="18" t="s">
        <v>107</v>
      </c>
      <c r="C965" s="18" t="s">
        <v>18</v>
      </c>
      <c r="D965" s="18" t="s">
        <v>57</v>
      </c>
      <c r="E965" s="18" t="s">
        <v>18</v>
      </c>
      <c r="F965" s="19">
        <v>0</v>
      </c>
      <c r="G965" s="19">
        <v>0</v>
      </c>
      <c r="H965" s="19">
        <v>2177.3000000000002</v>
      </c>
      <c r="I965" s="19">
        <v>0</v>
      </c>
      <c r="J965" s="19">
        <v>0</v>
      </c>
      <c r="K965" s="19">
        <v>3628.82</v>
      </c>
      <c r="L965" t="e">
        <f>VLOOKUP(E965,PFI!A:B,2,0)</f>
        <v>#N/A</v>
      </c>
    </row>
    <row r="966" spans="1:12">
      <c r="A966" s="18" t="s">
        <v>2386</v>
      </c>
      <c r="B966" s="18" t="s">
        <v>107</v>
      </c>
      <c r="C966" s="18" t="s">
        <v>18</v>
      </c>
      <c r="D966" s="18" t="s">
        <v>46</v>
      </c>
      <c r="E966" s="18" t="s">
        <v>18</v>
      </c>
      <c r="F966" s="19">
        <v>0</v>
      </c>
      <c r="G966" s="19">
        <v>0</v>
      </c>
      <c r="H966" s="19">
        <v>442.72</v>
      </c>
      <c r="I966" s="19">
        <v>0</v>
      </c>
      <c r="J966" s="19">
        <v>0</v>
      </c>
      <c r="K966" s="19">
        <v>442.72</v>
      </c>
      <c r="L966" t="e">
        <f>VLOOKUP(E966,PFI!A:B,2,0)</f>
        <v>#N/A</v>
      </c>
    </row>
    <row r="967" spans="1:12">
      <c r="A967" s="18" t="s">
        <v>2386</v>
      </c>
      <c r="B967" s="18" t="s">
        <v>107</v>
      </c>
      <c r="C967" s="18" t="s">
        <v>18</v>
      </c>
      <c r="D967" s="18" t="s">
        <v>13</v>
      </c>
      <c r="E967" s="18" t="s">
        <v>18</v>
      </c>
      <c r="F967" s="19">
        <v>0</v>
      </c>
      <c r="G967" s="19">
        <v>0</v>
      </c>
      <c r="H967" s="19">
        <v>0</v>
      </c>
      <c r="I967" s="19">
        <v>0</v>
      </c>
      <c r="J967" s="19">
        <v>0</v>
      </c>
      <c r="K967" s="19">
        <v>371.8</v>
      </c>
      <c r="L967" t="e">
        <f>VLOOKUP(E967,PFI!A:B,2,0)</f>
        <v>#N/A</v>
      </c>
    </row>
    <row r="968" spans="1:12">
      <c r="A968" s="18" t="s">
        <v>2387</v>
      </c>
      <c r="B968" s="18" t="s">
        <v>107</v>
      </c>
      <c r="C968" s="18" t="s">
        <v>18</v>
      </c>
      <c r="D968" s="18" t="s">
        <v>19</v>
      </c>
      <c r="E968" s="18" t="s">
        <v>18</v>
      </c>
      <c r="F968" s="19">
        <v>0</v>
      </c>
      <c r="G968" s="19">
        <v>0</v>
      </c>
      <c r="H968" s="19">
        <v>-746.76</v>
      </c>
      <c r="I968" s="19">
        <v>0</v>
      </c>
      <c r="J968" s="19">
        <v>0</v>
      </c>
      <c r="K968" s="19">
        <v>56970.1</v>
      </c>
      <c r="L968" t="e">
        <f>VLOOKUP(E968,PFI!A:B,2,0)</f>
        <v>#N/A</v>
      </c>
    </row>
    <row r="969" spans="1:12">
      <c r="A969" s="18" t="s">
        <v>2387</v>
      </c>
      <c r="B969" s="18" t="s">
        <v>107</v>
      </c>
      <c r="C969" s="18" t="s">
        <v>18</v>
      </c>
      <c r="D969" s="18" t="s">
        <v>13</v>
      </c>
      <c r="E969" s="18" t="s">
        <v>18</v>
      </c>
      <c r="F969" s="19">
        <v>0</v>
      </c>
      <c r="G969" s="19">
        <v>0</v>
      </c>
      <c r="H969" s="19">
        <v>90.71</v>
      </c>
      <c r="I969" s="19">
        <v>0</v>
      </c>
      <c r="J969" s="19">
        <v>0</v>
      </c>
      <c r="K969" s="19">
        <v>494.68</v>
      </c>
      <c r="L969" t="e">
        <f>VLOOKUP(E969,PFI!A:B,2,0)</f>
        <v>#N/A</v>
      </c>
    </row>
    <row r="970" spans="1:12">
      <c r="A970" s="18" t="s">
        <v>2388</v>
      </c>
      <c r="B970" s="18" t="s">
        <v>107</v>
      </c>
      <c r="C970" s="18" t="s">
        <v>18</v>
      </c>
      <c r="D970" s="18" t="s">
        <v>19</v>
      </c>
      <c r="E970" s="18" t="s">
        <v>18</v>
      </c>
      <c r="F970" s="19">
        <v>0</v>
      </c>
      <c r="G970" s="19">
        <v>0</v>
      </c>
      <c r="H970" s="19">
        <v>1.73</v>
      </c>
      <c r="I970" s="19">
        <v>0</v>
      </c>
      <c r="J970" s="19">
        <v>0</v>
      </c>
      <c r="K970" s="19">
        <v>1259.3699999999999</v>
      </c>
      <c r="L970" t="e">
        <f>VLOOKUP(E970,PFI!A:B,2,0)</f>
        <v>#N/A</v>
      </c>
    </row>
    <row r="971" spans="1:12">
      <c r="A971" s="18" t="s">
        <v>2388</v>
      </c>
      <c r="B971" s="18" t="s">
        <v>107</v>
      </c>
      <c r="C971" s="18" t="s">
        <v>18</v>
      </c>
      <c r="D971" s="18" t="s">
        <v>13</v>
      </c>
      <c r="E971" s="18" t="s">
        <v>18</v>
      </c>
      <c r="F971" s="19">
        <v>0</v>
      </c>
      <c r="G971" s="19">
        <v>0</v>
      </c>
      <c r="H971" s="19">
        <v>3.46</v>
      </c>
      <c r="I971" s="19">
        <v>0</v>
      </c>
      <c r="J971" s="19">
        <v>0</v>
      </c>
      <c r="K971" s="19">
        <v>2518.7399999999998</v>
      </c>
      <c r="L971" t="e">
        <f>VLOOKUP(E971,PFI!A:B,2,0)</f>
        <v>#N/A</v>
      </c>
    </row>
    <row r="972" spans="1:12">
      <c r="A972" s="18" t="s">
        <v>1601</v>
      </c>
      <c r="B972" s="18" t="s">
        <v>107</v>
      </c>
      <c r="C972" s="18" t="s">
        <v>18</v>
      </c>
      <c r="D972" s="18" t="s">
        <v>46</v>
      </c>
      <c r="E972" s="18" t="s">
        <v>18</v>
      </c>
      <c r="F972" s="19">
        <v>0</v>
      </c>
      <c r="G972" s="19">
        <v>0</v>
      </c>
      <c r="H972" s="19">
        <v>9699.19</v>
      </c>
      <c r="I972" s="19">
        <v>0</v>
      </c>
      <c r="J972" s="19">
        <v>0</v>
      </c>
      <c r="K972" s="19">
        <v>10181.14</v>
      </c>
      <c r="L972" t="e">
        <f>VLOOKUP(E972,PFI!A:B,2,0)</f>
        <v>#N/A</v>
      </c>
    </row>
    <row r="973" spans="1:12">
      <c r="A973" s="18" t="s">
        <v>1601</v>
      </c>
      <c r="B973" s="18" t="s">
        <v>107</v>
      </c>
      <c r="C973" s="18" t="s">
        <v>18</v>
      </c>
      <c r="D973" s="18" t="s">
        <v>59</v>
      </c>
      <c r="E973" s="18" t="s">
        <v>18</v>
      </c>
      <c r="F973" s="19">
        <v>0</v>
      </c>
      <c r="G973" s="19">
        <v>0</v>
      </c>
      <c r="H973" s="19">
        <v>66.55</v>
      </c>
      <c r="I973" s="19">
        <v>0</v>
      </c>
      <c r="J973" s="19">
        <v>0</v>
      </c>
      <c r="K973" s="19">
        <v>448.45</v>
      </c>
      <c r="L973" t="e">
        <f>VLOOKUP(E973,PFI!A:B,2,0)</f>
        <v>#N/A</v>
      </c>
    </row>
    <row r="974" spans="1:12">
      <c r="A974" s="18" t="s">
        <v>1601</v>
      </c>
      <c r="B974" s="18" t="s">
        <v>107</v>
      </c>
      <c r="C974" s="18" t="s">
        <v>18</v>
      </c>
      <c r="D974" s="18" t="s">
        <v>13</v>
      </c>
      <c r="E974" s="18" t="s">
        <v>2389</v>
      </c>
      <c r="F974" s="19">
        <v>0</v>
      </c>
      <c r="G974" s="19">
        <v>0</v>
      </c>
      <c r="H974" s="19">
        <v>1540</v>
      </c>
      <c r="I974" s="19">
        <v>0</v>
      </c>
      <c r="J974" s="19">
        <v>0</v>
      </c>
      <c r="K974" s="19">
        <v>1540</v>
      </c>
      <c r="L974" t="e">
        <f>VLOOKUP(E974,PFI!A:B,2,0)</f>
        <v>#N/A</v>
      </c>
    </row>
    <row r="975" spans="1:12">
      <c r="A975" s="18" t="s">
        <v>1601</v>
      </c>
      <c r="B975" s="18" t="s">
        <v>107</v>
      </c>
      <c r="C975" s="18" t="s">
        <v>18</v>
      </c>
      <c r="D975" s="18" t="s">
        <v>13</v>
      </c>
      <c r="E975" s="18" t="s">
        <v>18</v>
      </c>
      <c r="F975" s="19">
        <v>213528</v>
      </c>
      <c r="G975" s="19">
        <v>213528</v>
      </c>
      <c r="H975" s="19">
        <v>190374.82</v>
      </c>
      <c r="I975" s="19">
        <v>0</v>
      </c>
      <c r="J975" s="19">
        <v>0</v>
      </c>
      <c r="K975" s="19">
        <v>199284.9</v>
      </c>
      <c r="L975" t="e">
        <f>VLOOKUP(E975,PFI!A:B,2,0)</f>
        <v>#N/A</v>
      </c>
    </row>
    <row r="976" spans="1:12">
      <c r="A976" s="18" t="s">
        <v>76</v>
      </c>
      <c r="B976" s="18" t="s">
        <v>107</v>
      </c>
      <c r="C976" s="18" t="s">
        <v>18</v>
      </c>
      <c r="D976" s="18" t="s">
        <v>46</v>
      </c>
      <c r="E976" s="18" t="s">
        <v>112</v>
      </c>
      <c r="F976" s="19">
        <v>0</v>
      </c>
      <c r="G976" s="19">
        <v>0</v>
      </c>
      <c r="H976" s="19">
        <v>3194.89</v>
      </c>
      <c r="I976" s="19">
        <v>0</v>
      </c>
      <c r="J976" s="19">
        <v>0</v>
      </c>
      <c r="K976" s="19">
        <v>2114.75</v>
      </c>
      <c r="L976" t="str">
        <f>VLOOKUP(E976,PFI!A:B,2,0)</f>
        <v>formation</v>
      </c>
    </row>
    <row r="977" spans="1:12">
      <c r="A977" s="18" t="s">
        <v>76</v>
      </c>
      <c r="B977" s="18" t="s">
        <v>107</v>
      </c>
      <c r="C977" s="18" t="s">
        <v>18</v>
      </c>
      <c r="D977" s="18" t="s">
        <v>46</v>
      </c>
      <c r="E977" s="18" t="s">
        <v>907</v>
      </c>
      <c r="F977" s="19">
        <v>130000</v>
      </c>
      <c r="G977" s="19">
        <v>130000</v>
      </c>
      <c r="H977" s="19">
        <v>0</v>
      </c>
      <c r="I977" s="19">
        <v>130000</v>
      </c>
      <c r="J977" s="19">
        <v>130000</v>
      </c>
      <c r="K977" s="19">
        <v>0</v>
      </c>
      <c r="L977" t="str">
        <f>VLOOKUP(E977,PFI!A:B,2,0)</f>
        <v>formation</v>
      </c>
    </row>
    <row r="978" spans="1:12">
      <c r="A978" s="18" t="s">
        <v>76</v>
      </c>
      <c r="B978" s="18" t="s">
        <v>107</v>
      </c>
      <c r="C978" s="18" t="s">
        <v>18</v>
      </c>
      <c r="D978" s="18" t="s">
        <v>15</v>
      </c>
      <c r="E978" s="18" t="s">
        <v>2390</v>
      </c>
      <c r="F978" s="19">
        <v>4772.7700000000004</v>
      </c>
      <c r="G978" s="19">
        <v>4772.7700000000004</v>
      </c>
      <c r="H978" s="19">
        <v>0</v>
      </c>
      <c r="I978" s="19">
        <v>4772.7700000000004</v>
      </c>
      <c r="J978" s="19">
        <v>4772.7700000000004</v>
      </c>
      <c r="K978" s="19">
        <v>0</v>
      </c>
      <c r="L978" t="e">
        <f>VLOOKUP(E978,PFI!A:B,2,0)</f>
        <v>#N/A</v>
      </c>
    </row>
    <row r="979" spans="1:12">
      <c r="A979" s="18" t="s">
        <v>76</v>
      </c>
      <c r="B979" s="18" t="s">
        <v>107</v>
      </c>
      <c r="C979" s="18" t="s">
        <v>18</v>
      </c>
      <c r="D979" s="18" t="s">
        <v>13</v>
      </c>
      <c r="E979" s="18" t="s">
        <v>2390</v>
      </c>
      <c r="F979" s="19">
        <v>0</v>
      </c>
      <c r="G979" s="19">
        <v>0</v>
      </c>
      <c r="H979" s="19">
        <v>4969.83</v>
      </c>
      <c r="I979" s="19">
        <v>0</v>
      </c>
      <c r="J979" s="19">
        <v>0</v>
      </c>
      <c r="K979" s="19">
        <v>5340.45</v>
      </c>
      <c r="L979" t="e">
        <f>VLOOKUP(E979,PFI!A:B,2,0)</f>
        <v>#N/A</v>
      </c>
    </row>
    <row r="980" spans="1:12">
      <c r="A980" s="18" t="s">
        <v>76</v>
      </c>
      <c r="B980" s="18" t="s">
        <v>107</v>
      </c>
      <c r="C980" s="18" t="s">
        <v>18</v>
      </c>
      <c r="D980" s="18" t="s">
        <v>13</v>
      </c>
      <c r="E980" s="18" t="s">
        <v>112</v>
      </c>
      <c r="F980" s="19">
        <v>636900</v>
      </c>
      <c r="G980" s="19">
        <v>636900</v>
      </c>
      <c r="H980" s="19">
        <v>365684.81</v>
      </c>
      <c r="I980" s="19">
        <v>636900</v>
      </c>
      <c r="J980" s="19">
        <v>636900</v>
      </c>
      <c r="K980" s="19">
        <v>629040.97</v>
      </c>
      <c r="L980" t="str">
        <f>VLOOKUP(E980,PFI!A:B,2,0)</f>
        <v>formation</v>
      </c>
    </row>
    <row r="981" spans="1:12">
      <c r="A981" s="18" t="s">
        <v>76</v>
      </c>
      <c r="B981" s="18" t="s">
        <v>107</v>
      </c>
      <c r="C981" s="18" t="s">
        <v>18</v>
      </c>
      <c r="D981" s="18" t="s">
        <v>13</v>
      </c>
      <c r="E981" s="18" t="s">
        <v>2391</v>
      </c>
      <c r="F981" s="19">
        <v>0</v>
      </c>
      <c r="G981" s="19">
        <v>0</v>
      </c>
      <c r="H981" s="19">
        <v>0</v>
      </c>
      <c r="I981" s="19">
        <v>0</v>
      </c>
      <c r="J981" s="19">
        <v>0</v>
      </c>
      <c r="K981" s="19">
        <v>-1094.5899999999999</v>
      </c>
      <c r="L981" t="e">
        <f>VLOOKUP(E981,PFI!A:B,2,0)</f>
        <v>#N/A</v>
      </c>
    </row>
    <row r="982" spans="1:12">
      <c r="A982" s="18" t="s">
        <v>76</v>
      </c>
      <c r="B982" s="18" t="s">
        <v>107</v>
      </c>
      <c r="C982" s="18" t="s">
        <v>18</v>
      </c>
      <c r="D982" s="18" t="s">
        <v>13</v>
      </c>
      <c r="E982" s="18" t="s">
        <v>907</v>
      </c>
      <c r="F982" s="19">
        <v>0</v>
      </c>
      <c r="G982" s="19">
        <v>0</v>
      </c>
      <c r="H982" s="19">
        <v>383359.75</v>
      </c>
      <c r="I982" s="19">
        <v>0</v>
      </c>
      <c r="J982" s="19">
        <v>0</v>
      </c>
      <c r="K982" s="19">
        <v>114904.13</v>
      </c>
      <c r="L982" t="str">
        <f>VLOOKUP(E982,PFI!A:B,2,0)</f>
        <v>formation</v>
      </c>
    </row>
    <row r="983" spans="1:12">
      <c r="A983" s="18" t="s">
        <v>76</v>
      </c>
      <c r="B983" s="18" t="s">
        <v>107</v>
      </c>
      <c r="C983" s="18" t="s">
        <v>18</v>
      </c>
      <c r="D983" s="18" t="s">
        <v>13</v>
      </c>
      <c r="E983" s="18" t="s">
        <v>18</v>
      </c>
      <c r="F983" s="19">
        <v>0</v>
      </c>
      <c r="G983" s="19">
        <v>0</v>
      </c>
      <c r="H983" s="19">
        <v>5863.74</v>
      </c>
      <c r="I983" s="19">
        <v>0</v>
      </c>
      <c r="J983" s="19">
        <v>0</v>
      </c>
      <c r="K983" s="19">
        <v>8873.7199999999993</v>
      </c>
      <c r="L983" t="e">
        <f>VLOOKUP(E983,PFI!A:B,2,0)</f>
        <v>#N/A</v>
      </c>
    </row>
    <row r="984" spans="1:12">
      <c r="A984" s="18" t="s">
        <v>2392</v>
      </c>
      <c r="B984" s="18" t="s">
        <v>107</v>
      </c>
      <c r="C984" s="18" t="s">
        <v>18</v>
      </c>
      <c r="D984" s="18" t="s">
        <v>46</v>
      </c>
      <c r="E984" s="18" t="s">
        <v>18</v>
      </c>
      <c r="F984" s="19">
        <v>0</v>
      </c>
      <c r="G984" s="19">
        <v>0</v>
      </c>
      <c r="H984" s="19">
        <v>375.05</v>
      </c>
      <c r="I984" s="19">
        <v>0</v>
      </c>
      <c r="J984" s="19">
        <v>0</v>
      </c>
      <c r="K984" s="19">
        <v>375.05</v>
      </c>
      <c r="L984" t="e">
        <f>VLOOKUP(E984,PFI!A:B,2,0)</f>
        <v>#N/A</v>
      </c>
    </row>
    <row r="985" spans="1:12">
      <c r="A985" s="18" t="s">
        <v>2392</v>
      </c>
      <c r="B985" s="18" t="s">
        <v>107</v>
      </c>
      <c r="C985" s="18" t="s">
        <v>18</v>
      </c>
      <c r="D985" s="18" t="s">
        <v>13</v>
      </c>
      <c r="E985" s="18" t="s">
        <v>18</v>
      </c>
      <c r="F985" s="19">
        <v>0</v>
      </c>
      <c r="G985" s="19">
        <v>0</v>
      </c>
      <c r="H985" s="19">
        <v>62990.99</v>
      </c>
      <c r="I985" s="19">
        <v>0</v>
      </c>
      <c r="J985" s="19">
        <v>0</v>
      </c>
      <c r="K985" s="19">
        <v>36160.339999999997</v>
      </c>
      <c r="L985" t="e">
        <f>VLOOKUP(E985,PFI!A:B,2,0)</f>
        <v>#N/A</v>
      </c>
    </row>
    <row r="986" spans="1:12">
      <c r="A986" s="18" t="s">
        <v>2393</v>
      </c>
      <c r="B986" s="18" t="s">
        <v>107</v>
      </c>
      <c r="C986" s="18" t="s">
        <v>18</v>
      </c>
      <c r="D986" s="18" t="s">
        <v>13</v>
      </c>
      <c r="E986" s="18" t="s">
        <v>18</v>
      </c>
      <c r="F986" s="19">
        <v>0</v>
      </c>
      <c r="G986" s="19">
        <v>0</v>
      </c>
      <c r="H986" s="19">
        <v>12975.82</v>
      </c>
      <c r="I986" s="19">
        <v>0</v>
      </c>
      <c r="J986" s="19">
        <v>0</v>
      </c>
      <c r="K986" s="19">
        <v>13296.7</v>
      </c>
      <c r="L986" t="e">
        <f>VLOOKUP(E986,PFI!A:B,2,0)</f>
        <v>#N/A</v>
      </c>
    </row>
    <row r="987" spans="1:12">
      <c r="A987" s="18" t="s">
        <v>2394</v>
      </c>
      <c r="B987" s="18" t="s">
        <v>107</v>
      </c>
      <c r="C987" s="18" t="s">
        <v>18</v>
      </c>
      <c r="D987" s="18" t="s">
        <v>46</v>
      </c>
      <c r="E987" s="18" t="s">
        <v>18</v>
      </c>
      <c r="F987" s="19">
        <v>0</v>
      </c>
      <c r="G987" s="19">
        <v>0</v>
      </c>
      <c r="H987" s="19">
        <v>957.05</v>
      </c>
      <c r="I987" s="19">
        <v>0</v>
      </c>
      <c r="J987" s="19">
        <v>0</v>
      </c>
      <c r="K987" s="19">
        <v>957.05</v>
      </c>
      <c r="L987" t="e">
        <f>VLOOKUP(E987,PFI!A:B,2,0)</f>
        <v>#N/A</v>
      </c>
    </row>
    <row r="988" spans="1:12">
      <c r="A988" s="18" t="s">
        <v>2394</v>
      </c>
      <c r="B988" s="18" t="s">
        <v>107</v>
      </c>
      <c r="C988" s="18" t="s">
        <v>18</v>
      </c>
      <c r="D988" s="18" t="s">
        <v>13</v>
      </c>
      <c r="E988" s="18" t="s">
        <v>18</v>
      </c>
      <c r="F988" s="19">
        <v>0</v>
      </c>
      <c r="G988" s="19">
        <v>0</v>
      </c>
      <c r="H988" s="19">
        <v>21698.89</v>
      </c>
      <c r="I988" s="19">
        <v>0</v>
      </c>
      <c r="J988" s="19">
        <v>0</v>
      </c>
      <c r="K988" s="19">
        <v>23257.38</v>
      </c>
      <c r="L988" t="e">
        <f>VLOOKUP(E988,PFI!A:B,2,0)</f>
        <v>#N/A</v>
      </c>
    </row>
    <row r="989" spans="1:12">
      <c r="A989" s="18" t="s">
        <v>1605</v>
      </c>
      <c r="B989" s="18" t="s">
        <v>107</v>
      </c>
      <c r="C989" s="18" t="s">
        <v>18</v>
      </c>
      <c r="D989" s="18" t="s">
        <v>57</v>
      </c>
      <c r="E989" s="18" t="s">
        <v>18</v>
      </c>
      <c r="F989" s="19">
        <v>70215</v>
      </c>
      <c r="G989" s="19">
        <v>70215</v>
      </c>
      <c r="H989" s="19">
        <v>49653.82</v>
      </c>
      <c r="I989" s="19">
        <v>0</v>
      </c>
      <c r="J989" s="19">
        <v>0</v>
      </c>
      <c r="K989" s="19">
        <v>46334.239999999998</v>
      </c>
      <c r="L989" t="e">
        <f>VLOOKUP(E989,PFI!A:B,2,0)</f>
        <v>#N/A</v>
      </c>
    </row>
    <row r="990" spans="1:12">
      <c r="A990" s="18" t="s">
        <v>1605</v>
      </c>
      <c r="B990" s="18" t="s">
        <v>107</v>
      </c>
      <c r="C990" s="18" t="s">
        <v>18</v>
      </c>
      <c r="D990" s="18" t="s">
        <v>13</v>
      </c>
      <c r="E990" s="18" t="s">
        <v>18</v>
      </c>
      <c r="F990" s="19">
        <v>0</v>
      </c>
      <c r="G990" s="19">
        <v>0</v>
      </c>
      <c r="H990" s="19">
        <v>677.37</v>
      </c>
      <c r="I990" s="19">
        <v>0</v>
      </c>
      <c r="J990" s="19">
        <v>0</v>
      </c>
      <c r="K990" s="19">
        <v>677.37</v>
      </c>
      <c r="L990" t="e">
        <f>VLOOKUP(E990,PFI!A:B,2,0)</f>
        <v>#N/A</v>
      </c>
    </row>
    <row r="991" spans="1:12">
      <c r="A991" s="18" t="s">
        <v>1606</v>
      </c>
      <c r="B991" s="18" t="s">
        <v>107</v>
      </c>
      <c r="C991" s="18" t="s">
        <v>18</v>
      </c>
      <c r="D991" s="18" t="s">
        <v>57</v>
      </c>
      <c r="E991" s="18" t="s">
        <v>18</v>
      </c>
      <c r="F991" s="19">
        <v>69286</v>
      </c>
      <c r="G991" s="19">
        <v>69286</v>
      </c>
      <c r="H991" s="19">
        <v>41814.97</v>
      </c>
      <c r="I991" s="19">
        <v>0</v>
      </c>
      <c r="J991" s="19">
        <v>0</v>
      </c>
      <c r="K991" s="19">
        <v>35314.01</v>
      </c>
      <c r="L991" t="e">
        <f>VLOOKUP(E991,PFI!A:B,2,0)</f>
        <v>#N/A</v>
      </c>
    </row>
    <row r="992" spans="1:12">
      <c r="A992" s="18" t="s">
        <v>1606</v>
      </c>
      <c r="B992" s="18" t="s">
        <v>107</v>
      </c>
      <c r="C992" s="18" t="s">
        <v>18</v>
      </c>
      <c r="D992" s="18" t="s">
        <v>13</v>
      </c>
      <c r="E992" s="18" t="s">
        <v>18</v>
      </c>
      <c r="F992" s="19">
        <v>0</v>
      </c>
      <c r="G992" s="19">
        <v>0</v>
      </c>
      <c r="H992" s="19">
        <v>50.4</v>
      </c>
      <c r="I992" s="19">
        <v>0</v>
      </c>
      <c r="J992" s="19">
        <v>0</v>
      </c>
      <c r="K992" s="19">
        <v>50.4</v>
      </c>
      <c r="L992" t="e">
        <f>VLOOKUP(E992,PFI!A:B,2,0)</f>
        <v>#N/A</v>
      </c>
    </row>
    <row r="993" spans="1:12">
      <c r="A993" s="18" t="s">
        <v>1607</v>
      </c>
      <c r="B993" s="18" t="s">
        <v>107</v>
      </c>
      <c r="C993" s="18" t="s">
        <v>18</v>
      </c>
      <c r="D993" s="18" t="s">
        <v>57</v>
      </c>
      <c r="E993" s="18" t="s">
        <v>2395</v>
      </c>
      <c r="F993" s="19">
        <v>0</v>
      </c>
      <c r="G993" s="19">
        <v>0</v>
      </c>
      <c r="H993" s="19">
        <v>0</v>
      </c>
      <c r="I993" s="19">
        <v>0</v>
      </c>
      <c r="J993" s="19">
        <v>0</v>
      </c>
      <c r="K993" s="19">
        <v>1018.8</v>
      </c>
      <c r="L993" t="e">
        <f>VLOOKUP(E993,PFI!A:B,2,0)</f>
        <v>#N/A</v>
      </c>
    </row>
    <row r="994" spans="1:12">
      <c r="A994" s="18" t="s">
        <v>1607</v>
      </c>
      <c r="B994" s="18" t="s">
        <v>107</v>
      </c>
      <c r="C994" s="18" t="s">
        <v>18</v>
      </c>
      <c r="D994" s="18" t="s">
        <v>57</v>
      </c>
      <c r="E994" s="18" t="s">
        <v>2396</v>
      </c>
      <c r="F994" s="19">
        <v>0</v>
      </c>
      <c r="G994" s="19">
        <v>0</v>
      </c>
      <c r="H994" s="19">
        <v>845.9</v>
      </c>
      <c r="I994" s="19">
        <v>0</v>
      </c>
      <c r="J994" s="19">
        <v>0</v>
      </c>
      <c r="K994" s="19">
        <v>874.15</v>
      </c>
      <c r="L994" t="e">
        <f>VLOOKUP(E994,PFI!A:B,2,0)</f>
        <v>#N/A</v>
      </c>
    </row>
    <row r="995" spans="1:12">
      <c r="A995" s="18" t="s">
        <v>1607</v>
      </c>
      <c r="B995" s="18" t="s">
        <v>107</v>
      </c>
      <c r="C995" s="18" t="s">
        <v>18</v>
      </c>
      <c r="D995" s="18" t="s">
        <v>57</v>
      </c>
      <c r="E995" s="18" t="s">
        <v>2397</v>
      </c>
      <c r="F995" s="19">
        <v>0</v>
      </c>
      <c r="G995" s="19">
        <v>0</v>
      </c>
      <c r="H995" s="19">
        <v>371.36</v>
      </c>
      <c r="I995" s="19">
        <v>0</v>
      </c>
      <c r="J995" s="19">
        <v>0</v>
      </c>
      <c r="K995" s="19">
        <v>441.92</v>
      </c>
      <c r="L995" t="e">
        <f>VLOOKUP(E995,PFI!A:B,2,0)</f>
        <v>#N/A</v>
      </c>
    </row>
    <row r="996" spans="1:12">
      <c r="A996" s="18" t="s">
        <v>1607</v>
      </c>
      <c r="B996" s="18" t="s">
        <v>107</v>
      </c>
      <c r="C996" s="18" t="s">
        <v>18</v>
      </c>
      <c r="D996" s="18" t="s">
        <v>57</v>
      </c>
      <c r="E996" s="18" t="s">
        <v>1943</v>
      </c>
      <c r="F996" s="19">
        <v>29124.23</v>
      </c>
      <c r="G996" s="19">
        <v>29124.23</v>
      </c>
      <c r="H996" s="19">
        <v>31028.87</v>
      </c>
      <c r="I996" s="19">
        <v>29124.23</v>
      </c>
      <c r="J996" s="19">
        <v>29124.23</v>
      </c>
      <c r="K996" s="19">
        <v>32000.400000000001</v>
      </c>
      <c r="L996" t="str">
        <f>VLOOKUP(E996,PFI!A:B,2,0)</f>
        <v>formation</v>
      </c>
    </row>
    <row r="997" spans="1:12">
      <c r="A997" s="18" t="s">
        <v>1607</v>
      </c>
      <c r="B997" s="18" t="s">
        <v>107</v>
      </c>
      <c r="C997" s="18" t="s">
        <v>18</v>
      </c>
      <c r="D997" s="18" t="s">
        <v>57</v>
      </c>
      <c r="E997" s="18" t="s">
        <v>1940</v>
      </c>
      <c r="F997" s="19">
        <v>16354</v>
      </c>
      <c r="G997" s="19">
        <v>16354</v>
      </c>
      <c r="H997" s="19">
        <v>15571.84</v>
      </c>
      <c r="I997" s="19">
        <v>49646</v>
      </c>
      <c r="J997" s="19">
        <v>49646</v>
      </c>
      <c r="K997" s="19">
        <v>13162.02</v>
      </c>
      <c r="L997" t="str">
        <f>VLOOKUP(E997,PFI!A:B,2,0)</f>
        <v>formation</v>
      </c>
    </row>
    <row r="998" spans="1:12">
      <c r="A998" s="18" t="s">
        <v>1607</v>
      </c>
      <c r="B998" s="18" t="s">
        <v>107</v>
      </c>
      <c r="C998" s="18" t="s">
        <v>18</v>
      </c>
      <c r="D998" s="18" t="s">
        <v>57</v>
      </c>
      <c r="E998" s="18" t="s">
        <v>18</v>
      </c>
      <c r="F998" s="19">
        <v>60900</v>
      </c>
      <c r="G998" s="19">
        <v>60900</v>
      </c>
      <c r="H998" s="19">
        <v>39017.01</v>
      </c>
      <c r="I998" s="19">
        <v>0</v>
      </c>
      <c r="J998" s="19">
        <v>0</v>
      </c>
      <c r="K998" s="19">
        <v>46457.71</v>
      </c>
      <c r="L998" t="e">
        <f>VLOOKUP(E998,PFI!A:B,2,0)</f>
        <v>#N/A</v>
      </c>
    </row>
    <row r="999" spans="1:12">
      <c r="A999" s="18" t="s">
        <v>1607</v>
      </c>
      <c r="B999" s="18" t="s">
        <v>107</v>
      </c>
      <c r="C999" s="18" t="s">
        <v>18</v>
      </c>
      <c r="D999" s="18" t="s">
        <v>46</v>
      </c>
      <c r="E999" s="18" t="s">
        <v>1940</v>
      </c>
      <c r="F999" s="19">
        <v>0</v>
      </c>
      <c r="G999" s="19">
        <v>0</v>
      </c>
      <c r="H999" s="19">
        <v>505.92</v>
      </c>
      <c r="I999" s="19">
        <v>0</v>
      </c>
      <c r="J999" s="19">
        <v>0</v>
      </c>
      <c r="K999" s="19">
        <v>505.92</v>
      </c>
      <c r="L999" t="str">
        <f>VLOOKUP(E999,PFI!A:B,2,0)</f>
        <v>formation</v>
      </c>
    </row>
    <row r="1000" spans="1:12">
      <c r="A1000" s="18" t="s">
        <v>1607</v>
      </c>
      <c r="B1000" s="18" t="s">
        <v>107</v>
      </c>
      <c r="C1000" s="18" t="s">
        <v>18</v>
      </c>
      <c r="D1000" s="18" t="s">
        <v>46</v>
      </c>
      <c r="E1000" s="18" t="s">
        <v>18</v>
      </c>
      <c r="F1000" s="19">
        <v>0</v>
      </c>
      <c r="G1000" s="19">
        <v>0</v>
      </c>
      <c r="H1000" s="19">
        <v>1467.41</v>
      </c>
      <c r="I1000" s="19">
        <v>0</v>
      </c>
      <c r="J1000" s="19">
        <v>0</v>
      </c>
      <c r="K1000" s="19">
        <v>1467.41</v>
      </c>
      <c r="L1000" t="e">
        <f>VLOOKUP(E1000,PFI!A:B,2,0)</f>
        <v>#N/A</v>
      </c>
    </row>
    <row r="1001" spans="1:12">
      <c r="A1001" s="18" t="s">
        <v>1607</v>
      </c>
      <c r="B1001" s="18" t="s">
        <v>107</v>
      </c>
      <c r="C1001" s="18" t="s">
        <v>18</v>
      </c>
      <c r="D1001" s="18" t="s">
        <v>13</v>
      </c>
      <c r="E1001" s="18" t="s">
        <v>18</v>
      </c>
      <c r="F1001" s="19">
        <v>0</v>
      </c>
      <c r="G1001" s="19">
        <v>0</v>
      </c>
      <c r="H1001" s="19">
        <v>332.97</v>
      </c>
      <c r="I1001" s="19">
        <v>0</v>
      </c>
      <c r="J1001" s="19">
        <v>0</v>
      </c>
      <c r="K1001" s="19">
        <v>332.97</v>
      </c>
      <c r="L1001" t="e">
        <f>VLOOKUP(E1001,PFI!A:B,2,0)</f>
        <v>#N/A</v>
      </c>
    </row>
    <row r="1002" spans="1:12">
      <c r="A1002" s="18" t="s">
        <v>1608</v>
      </c>
      <c r="B1002" s="18" t="s">
        <v>107</v>
      </c>
      <c r="C1002" s="18" t="s">
        <v>18</v>
      </c>
      <c r="D1002" s="18" t="s">
        <v>57</v>
      </c>
      <c r="E1002" s="18" t="s">
        <v>18</v>
      </c>
      <c r="F1002" s="19">
        <v>47997</v>
      </c>
      <c r="G1002" s="19">
        <v>47997</v>
      </c>
      <c r="H1002" s="19">
        <v>28383.16</v>
      </c>
      <c r="I1002" s="19">
        <v>0</v>
      </c>
      <c r="J1002" s="19">
        <v>0</v>
      </c>
      <c r="K1002" s="19">
        <v>30846.94</v>
      </c>
      <c r="L1002" t="e">
        <f>VLOOKUP(E1002,PFI!A:B,2,0)</f>
        <v>#N/A</v>
      </c>
    </row>
    <row r="1003" spans="1:12">
      <c r="A1003" s="18" t="s">
        <v>1609</v>
      </c>
      <c r="B1003" s="18" t="s">
        <v>107</v>
      </c>
      <c r="C1003" s="18" t="s">
        <v>18</v>
      </c>
      <c r="D1003" s="18" t="s">
        <v>57</v>
      </c>
      <c r="E1003" s="18" t="s">
        <v>18</v>
      </c>
      <c r="F1003" s="19">
        <v>45481</v>
      </c>
      <c r="G1003" s="19">
        <v>45481</v>
      </c>
      <c r="H1003" s="19">
        <v>23282.9</v>
      </c>
      <c r="I1003" s="19">
        <v>0</v>
      </c>
      <c r="J1003" s="19">
        <v>0</v>
      </c>
      <c r="K1003" s="19">
        <v>20177.650000000001</v>
      </c>
      <c r="L1003" t="e">
        <f>VLOOKUP(E1003,PFI!A:B,2,0)</f>
        <v>#N/A</v>
      </c>
    </row>
    <row r="1004" spans="1:12">
      <c r="A1004" s="18" t="s">
        <v>1610</v>
      </c>
      <c r="B1004" s="18" t="s">
        <v>107</v>
      </c>
      <c r="C1004" s="18" t="s">
        <v>18</v>
      </c>
      <c r="D1004" s="18" t="s">
        <v>57</v>
      </c>
      <c r="E1004" s="18" t="s">
        <v>18</v>
      </c>
      <c r="F1004" s="19">
        <v>45675</v>
      </c>
      <c r="G1004" s="19">
        <v>45675</v>
      </c>
      <c r="H1004" s="19">
        <v>40653.74</v>
      </c>
      <c r="I1004" s="19">
        <v>0</v>
      </c>
      <c r="J1004" s="19">
        <v>0</v>
      </c>
      <c r="K1004" s="19">
        <v>38930.06</v>
      </c>
      <c r="L1004" t="e">
        <f>VLOOKUP(E1004,PFI!A:B,2,0)</f>
        <v>#N/A</v>
      </c>
    </row>
    <row r="1005" spans="1:12">
      <c r="A1005" s="18" t="s">
        <v>234</v>
      </c>
      <c r="B1005" s="18" t="s">
        <v>107</v>
      </c>
      <c r="C1005" s="18" t="s">
        <v>18</v>
      </c>
      <c r="D1005" s="18" t="s">
        <v>57</v>
      </c>
      <c r="E1005" s="18" t="s">
        <v>2398</v>
      </c>
      <c r="F1005" s="19">
        <v>32613.5</v>
      </c>
      <c r="G1005" s="19">
        <v>32613.5</v>
      </c>
      <c r="H1005" s="19">
        <v>38964.559999999998</v>
      </c>
      <c r="I1005" s="19">
        <v>32613.5</v>
      </c>
      <c r="J1005" s="19">
        <v>32613.5</v>
      </c>
      <c r="K1005" s="19">
        <v>27681.79</v>
      </c>
      <c r="L1005" t="e">
        <f>VLOOKUP(E1005,PFI!A:B,2,0)</f>
        <v>#N/A</v>
      </c>
    </row>
    <row r="1006" spans="1:12">
      <c r="A1006" s="18" t="s">
        <v>234</v>
      </c>
      <c r="B1006" s="18" t="s">
        <v>107</v>
      </c>
      <c r="C1006" s="18" t="s">
        <v>18</v>
      </c>
      <c r="D1006" s="18" t="s">
        <v>57</v>
      </c>
      <c r="E1006" s="18" t="s">
        <v>1947</v>
      </c>
      <c r="F1006" s="19">
        <v>32006</v>
      </c>
      <c r="G1006" s="19">
        <v>32006</v>
      </c>
      <c r="H1006" s="19">
        <v>17256.36</v>
      </c>
      <c r="I1006" s="19">
        <v>32006</v>
      </c>
      <c r="J1006" s="19">
        <v>32006</v>
      </c>
      <c r="K1006" s="19">
        <v>3485.6</v>
      </c>
      <c r="L1006" t="str">
        <f>VLOOKUP(E1006,PFI!A:B,2,0)</f>
        <v>formation</v>
      </c>
    </row>
    <row r="1007" spans="1:12">
      <c r="A1007" s="18" t="s">
        <v>234</v>
      </c>
      <c r="B1007" s="18" t="s">
        <v>107</v>
      </c>
      <c r="C1007" s="18" t="s">
        <v>18</v>
      </c>
      <c r="D1007" s="18" t="s">
        <v>57</v>
      </c>
      <c r="E1007" s="18" t="s">
        <v>235</v>
      </c>
      <c r="F1007" s="19">
        <v>10000</v>
      </c>
      <c r="G1007" s="19">
        <v>10000</v>
      </c>
      <c r="H1007" s="19">
        <v>0</v>
      </c>
      <c r="I1007" s="19">
        <v>10000</v>
      </c>
      <c r="J1007" s="19">
        <v>10000</v>
      </c>
      <c r="K1007" s="19">
        <v>0</v>
      </c>
      <c r="L1007" t="str">
        <f>VLOOKUP(E1007,PFI!A:B,2,0)</f>
        <v>formation</v>
      </c>
    </row>
    <row r="1008" spans="1:12">
      <c r="A1008" s="18" t="s">
        <v>234</v>
      </c>
      <c r="B1008" s="18" t="s">
        <v>107</v>
      </c>
      <c r="C1008" s="18" t="s">
        <v>18</v>
      </c>
      <c r="D1008" s="18" t="s">
        <v>57</v>
      </c>
      <c r="E1008" s="18" t="s">
        <v>18</v>
      </c>
      <c r="F1008" s="19">
        <v>36901</v>
      </c>
      <c r="G1008" s="19">
        <v>36901</v>
      </c>
      <c r="H1008" s="19">
        <v>27255.39</v>
      </c>
      <c r="I1008" s="19">
        <v>0</v>
      </c>
      <c r="J1008" s="19">
        <v>0</v>
      </c>
      <c r="K1008" s="19">
        <v>39930.730000000003</v>
      </c>
      <c r="L1008" t="e">
        <f>VLOOKUP(E1008,PFI!A:B,2,0)</f>
        <v>#N/A</v>
      </c>
    </row>
    <row r="1009" spans="1:12">
      <c r="A1009" s="18" t="s">
        <v>1611</v>
      </c>
      <c r="B1009" s="18" t="s">
        <v>107</v>
      </c>
      <c r="C1009" s="18" t="s">
        <v>18</v>
      </c>
      <c r="D1009" s="18" t="s">
        <v>57</v>
      </c>
      <c r="E1009" s="18" t="s">
        <v>18</v>
      </c>
      <c r="F1009" s="19">
        <v>38966</v>
      </c>
      <c r="G1009" s="19">
        <v>38966</v>
      </c>
      <c r="H1009" s="19">
        <v>32708.06</v>
      </c>
      <c r="I1009" s="19">
        <v>0</v>
      </c>
      <c r="J1009" s="19">
        <v>0</v>
      </c>
      <c r="K1009" s="19">
        <v>28544.14</v>
      </c>
      <c r="L1009" t="e">
        <f>VLOOKUP(E1009,PFI!A:B,2,0)</f>
        <v>#N/A</v>
      </c>
    </row>
    <row r="1010" spans="1:12">
      <c r="A1010" s="18" t="s">
        <v>1611</v>
      </c>
      <c r="B1010" s="18" t="s">
        <v>107</v>
      </c>
      <c r="C1010" s="18" t="s">
        <v>18</v>
      </c>
      <c r="D1010" s="18" t="s">
        <v>13</v>
      </c>
      <c r="E1010" s="18" t="s">
        <v>18</v>
      </c>
      <c r="F1010" s="19">
        <v>0</v>
      </c>
      <c r="G1010" s="19">
        <v>0</v>
      </c>
      <c r="H1010" s="19">
        <v>317.67</v>
      </c>
      <c r="I1010" s="19">
        <v>0</v>
      </c>
      <c r="J1010" s="19">
        <v>0</v>
      </c>
      <c r="K1010" s="19">
        <v>317.67</v>
      </c>
      <c r="L1010" t="e">
        <f>VLOOKUP(E1010,PFI!A:B,2,0)</f>
        <v>#N/A</v>
      </c>
    </row>
    <row r="1011" spans="1:12">
      <c r="A1011" s="18" t="s">
        <v>1612</v>
      </c>
      <c r="B1011" s="18" t="s">
        <v>107</v>
      </c>
      <c r="C1011" s="18" t="s">
        <v>18</v>
      </c>
      <c r="D1011" s="18" t="s">
        <v>57</v>
      </c>
      <c r="E1011" s="18" t="s">
        <v>18</v>
      </c>
      <c r="F1011" s="19">
        <v>9806</v>
      </c>
      <c r="G1011" s="19">
        <v>9806</v>
      </c>
      <c r="H1011" s="19">
        <v>4436.7299999999996</v>
      </c>
      <c r="I1011" s="19">
        <v>0</v>
      </c>
      <c r="J1011" s="19">
        <v>0</v>
      </c>
      <c r="K1011" s="19">
        <v>5051.04</v>
      </c>
      <c r="L1011" t="e">
        <f>VLOOKUP(E1011,PFI!A:B,2,0)</f>
        <v>#N/A</v>
      </c>
    </row>
    <row r="1012" spans="1:12">
      <c r="A1012" s="18" t="s">
        <v>2399</v>
      </c>
      <c r="B1012" s="18" t="s">
        <v>107</v>
      </c>
      <c r="C1012" s="18" t="s">
        <v>18</v>
      </c>
      <c r="D1012" s="18" t="s">
        <v>57</v>
      </c>
      <c r="E1012" s="18" t="s">
        <v>2400</v>
      </c>
      <c r="F1012" s="19">
        <v>4082.33</v>
      </c>
      <c r="G1012" s="19">
        <v>4082.33</v>
      </c>
      <c r="H1012" s="19">
        <v>6065.18</v>
      </c>
      <c r="I1012" s="19">
        <v>4082.33</v>
      </c>
      <c r="J1012" s="19">
        <v>4082.33</v>
      </c>
      <c r="K1012" s="19">
        <v>6054.38</v>
      </c>
      <c r="L1012" t="e">
        <f>VLOOKUP(E1012,PFI!A:B,2,0)</f>
        <v>#N/A</v>
      </c>
    </row>
    <row r="1013" spans="1:12">
      <c r="A1013" s="18" t="s">
        <v>2399</v>
      </c>
      <c r="B1013" s="18" t="s">
        <v>107</v>
      </c>
      <c r="C1013" s="18" t="s">
        <v>18</v>
      </c>
      <c r="D1013" s="18" t="s">
        <v>57</v>
      </c>
      <c r="E1013" s="18" t="s">
        <v>2401</v>
      </c>
      <c r="F1013" s="19">
        <v>0</v>
      </c>
      <c r="G1013" s="19">
        <v>0</v>
      </c>
      <c r="H1013" s="19">
        <v>0</v>
      </c>
      <c r="I1013" s="19">
        <v>0</v>
      </c>
      <c r="J1013" s="19">
        <v>0</v>
      </c>
      <c r="K1013" s="19">
        <v>80.06</v>
      </c>
      <c r="L1013" t="e">
        <f>VLOOKUP(E1013,PFI!A:B,2,0)</f>
        <v>#N/A</v>
      </c>
    </row>
    <row r="1014" spans="1:12">
      <c r="A1014" s="18" t="s">
        <v>2399</v>
      </c>
      <c r="B1014" s="18" t="s">
        <v>107</v>
      </c>
      <c r="C1014" s="18" t="s">
        <v>18</v>
      </c>
      <c r="D1014" s="18" t="s">
        <v>57</v>
      </c>
      <c r="E1014" s="18" t="s">
        <v>18</v>
      </c>
      <c r="F1014" s="19">
        <v>24773</v>
      </c>
      <c r="G1014" s="19">
        <v>24773</v>
      </c>
      <c r="H1014" s="19">
        <v>8220.82</v>
      </c>
      <c r="I1014" s="19">
        <v>0</v>
      </c>
      <c r="J1014" s="19">
        <v>0</v>
      </c>
      <c r="K1014" s="19">
        <v>12293.58</v>
      </c>
      <c r="L1014" t="e">
        <f>VLOOKUP(E1014,PFI!A:B,2,0)</f>
        <v>#N/A</v>
      </c>
    </row>
    <row r="1015" spans="1:12">
      <c r="A1015" s="18" t="s">
        <v>1007</v>
      </c>
      <c r="B1015" s="18" t="s">
        <v>107</v>
      </c>
      <c r="C1015" s="18" t="s">
        <v>18</v>
      </c>
      <c r="D1015" s="18" t="s">
        <v>19</v>
      </c>
      <c r="E1015" s="18" t="s">
        <v>18</v>
      </c>
      <c r="F1015" s="19">
        <v>0</v>
      </c>
      <c r="G1015" s="19">
        <v>0</v>
      </c>
      <c r="H1015" s="19">
        <v>475410.89</v>
      </c>
      <c r="I1015" s="19">
        <v>0</v>
      </c>
      <c r="J1015" s="19">
        <v>0</v>
      </c>
      <c r="K1015" s="19">
        <v>384790.58</v>
      </c>
      <c r="L1015" t="e">
        <f>VLOOKUP(E1015,PFI!A:B,2,0)</f>
        <v>#N/A</v>
      </c>
    </row>
    <row r="1016" spans="1:12">
      <c r="A1016" s="18" t="s">
        <v>1007</v>
      </c>
      <c r="B1016" s="18" t="s">
        <v>107</v>
      </c>
      <c r="C1016" s="18" t="s">
        <v>18</v>
      </c>
      <c r="D1016" s="18" t="s">
        <v>13</v>
      </c>
      <c r="E1016" s="18" t="s">
        <v>18</v>
      </c>
      <c r="F1016" s="19">
        <v>0</v>
      </c>
      <c r="G1016" s="19">
        <v>0</v>
      </c>
      <c r="H1016" s="19">
        <v>27242.58</v>
      </c>
      <c r="I1016" s="19">
        <v>0</v>
      </c>
      <c r="J1016" s="19">
        <v>0</v>
      </c>
      <c r="K1016" s="19">
        <v>28321.95</v>
      </c>
      <c r="L1016" t="e">
        <f>VLOOKUP(E1016,PFI!A:B,2,0)</f>
        <v>#N/A</v>
      </c>
    </row>
    <row r="1017" spans="1:12">
      <c r="A1017" s="18" t="s">
        <v>2402</v>
      </c>
      <c r="B1017" s="18" t="s">
        <v>107</v>
      </c>
      <c r="C1017" s="18" t="s">
        <v>18</v>
      </c>
      <c r="D1017" s="18" t="s">
        <v>57</v>
      </c>
      <c r="E1017" s="18" t="s">
        <v>18</v>
      </c>
      <c r="F1017" s="19">
        <v>0</v>
      </c>
      <c r="G1017" s="19">
        <v>0</v>
      </c>
      <c r="H1017" s="19">
        <v>0</v>
      </c>
      <c r="I1017" s="19">
        <v>0</v>
      </c>
      <c r="J1017" s="19">
        <v>0</v>
      </c>
      <c r="K1017" s="19">
        <v>175</v>
      </c>
      <c r="L1017" t="e">
        <f>VLOOKUP(E1017,PFI!A:B,2,0)</f>
        <v>#N/A</v>
      </c>
    </row>
    <row r="1018" spans="1:12">
      <c r="A1018" s="18" t="s">
        <v>2402</v>
      </c>
      <c r="B1018" s="18" t="s">
        <v>107</v>
      </c>
      <c r="C1018" s="18" t="s">
        <v>18</v>
      </c>
      <c r="D1018" s="18" t="s">
        <v>19</v>
      </c>
      <c r="E1018" s="18" t="s">
        <v>18</v>
      </c>
      <c r="F1018" s="19">
        <v>424673</v>
      </c>
      <c r="G1018" s="19">
        <v>424673</v>
      </c>
      <c r="H1018" s="19">
        <v>19760.490000000002</v>
      </c>
      <c r="I1018" s="19">
        <v>0</v>
      </c>
      <c r="J1018" s="19">
        <v>0</v>
      </c>
      <c r="K1018" s="19">
        <v>60908.21</v>
      </c>
      <c r="L1018" t="e">
        <f>VLOOKUP(E1018,PFI!A:B,2,0)</f>
        <v>#N/A</v>
      </c>
    </row>
    <row r="1019" spans="1:12">
      <c r="A1019" s="18" t="s">
        <v>2402</v>
      </c>
      <c r="B1019" s="18" t="s">
        <v>107</v>
      </c>
      <c r="C1019" s="18" t="s">
        <v>18</v>
      </c>
      <c r="D1019" s="18" t="s">
        <v>13</v>
      </c>
      <c r="E1019" s="18" t="s">
        <v>18</v>
      </c>
      <c r="F1019" s="19">
        <v>0</v>
      </c>
      <c r="G1019" s="19">
        <v>0</v>
      </c>
      <c r="H1019" s="19">
        <v>36051.75</v>
      </c>
      <c r="I1019" s="19">
        <v>0</v>
      </c>
      <c r="J1019" s="19">
        <v>0</v>
      </c>
      <c r="K1019" s="19">
        <v>25501.7</v>
      </c>
      <c r="L1019" t="e">
        <f>VLOOKUP(E1019,PFI!A:B,2,0)</f>
        <v>#N/A</v>
      </c>
    </row>
    <row r="1020" spans="1:12">
      <c r="A1020" s="18" t="s">
        <v>2403</v>
      </c>
      <c r="B1020" s="18" t="s">
        <v>107</v>
      </c>
      <c r="C1020" s="18" t="s">
        <v>18</v>
      </c>
      <c r="D1020" s="18" t="s">
        <v>19</v>
      </c>
      <c r="E1020" s="18" t="s">
        <v>18</v>
      </c>
      <c r="F1020" s="19">
        <v>40000</v>
      </c>
      <c r="G1020" s="19">
        <v>40000</v>
      </c>
      <c r="H1020" s="19">
        <v>2610.38</v>
      </c>
      <c r="I1020" s="19">
        <v>0</v>
      </c>
      <c r="J1020" s="19">
        <v>0</v>
      </c>
      <c r="K1020" s="19">
        <v>21653.93</v>
      </c>
      <c r="L1020" t="e">
        <f>VLOOKUP(E1020,PFI!A:B,2,0)</f>
        <v>#N/A</v>
      </c>
    </row>
    <row r="1021" spans="1:12">
      <c r="A1021" s="18" t="s">
        <v>2403</v>
      </c>
      <c r="B1021" s="18" t="s">
        <v>107</v>
      </c>
      <c r="C1021" s="18" t="s">
        <v>18</v>
      </c>
      <c r="D1021" s="18" t="s">
        <v>13</v>
      </c>
      <c r="E1021" s="18" t="s">
        <v>18</v>
      </c>
      <c r="F1021" s="19">
        <v>0</v>
      </c>
      <c r="G1021" s="19">
        <v>0</v>
      </c>
      <c r="H1021" s="19">
        <v>15124.48</v>
      </c>
      <c r="I1021" s="19">
        <v>0</v>
      </c>
      <c r="J1021" s="19">
        <v>0</v>
      </c>
      <c r="K1021" s="19">
        <v>8827.84</v>
      </c>
      <c r="L1021" t="e">
        <f>VLOOKUP(E1021,PFI!A:B,2,0)</f>
        <v>#N/A</v>
      </c>
    </row>
    <row r="1022" spans="1:12">
      <c r="A1022" s="18" t="s">
        <v>2404</v>
      </c>
      <c r="B1022" s="18" t="s">
        <v>107</v>
      </c>
      <c r="C1022" s="18" t="s">
        <v>18</v>
      </c>
      <c r="D1022" s="18" t="s">
        <v>57</v>
      </c>
      <c r="E1022" s="18" t="s">
        <v>18</v>
      </c>
      <c r="F1022" s="19">
        <v>0</v>
      </c>
      <c r="G1022" s="19">
        <v>0</v>
      </c>
      <c r="H1022" s="19">
        <v>29.51</v>
      </c>
      <c r="I1022" s="19">
        <v>0</v>
      </c>
      <c r="J1022" s="19">
        <v>0</v>
      </c>
      <c r="K1022" s="19">
        <v>1384.99</v>
      </c>
      <c r="L1022" t="e">
        <f>VLOOKUP(E1022,PFI!A:B,2,0)</f>
        <v>#N/A</v>
      </c>
    </row>
    <row r="1023" spans="1:12">
      <c r="A1023" s="18" t="s">
        <v>2404</v>
      </c>
      <c r="B1023" s="18" t="s">
        <v>107</v>
      </c>
      <c r="C1023" s="18" t="s">
        <v>18</v>
      </c>
      <c r="D1023" s="18" t="s">
        <v>19</v>
      </c>
      <c r="E1023" s="18" t="s">
        <v>18</v>
      </c>
      <c r="F1023" s="19">
        <v>104900</v>
      </c>
      <c r="G1023" s="19">
        <v>104900</v>
      </c>
      <c r="H1023" s="19">
        <v>161063.82999999999</v>
      </c>
      <c r="I1023" s="19">
        <v>0</v>
      </c>
      <c r="J1023" s="19">
        <v>0</v>
      </c>
      <c r="K1023" s="19">
        <v>235002.74</v>
      </c>
      <c r="L1023" t="e">
        <f>VLOOKUP(E1023,PFI!A:B,2,0)</f>
        <v>#N/A</v>
      </c>
    </row>
    <row r="1024" spans="1:12">
      <c r="A1024" s="18" t="s">
        <v>2404</v>
      </c>
      <c r="B1024" s="18" t="s">
        <v>107</v>
      </c>
      <c r="C1024" s="18" t="s">
        <v>18</v>
      </c>
      <c r="D1024" s="18" t="s">
        <v>13</v>
      </c>
      <c r="E1024" s="18" t="s">
        <v>18</v>
      </c>
      <c r="F1024" s="19">
        <v>0</v>
      </c>
      <c r="G1024" s="19">
        <v>0</v>
      </c>
      <c r="H1024" s="19">
        <v>56629.81</v>
      </c>
      <c r="I1024" s="19">
        <v>0</v>
      </c>
      <c r="J1024" s="19">
        <v>0</v>
      </c>
      <c r="K1024" s="19">
        <v>31591.5</v>
      </c>
      <c r="L1024" t="e">
        <f>VLOOKUP(E1024,PFI!A:B,2,0)</f>
        <v>#N/A</v>
      </c>
    </row>
    <row r="1025" spans="1:12">
      <c r="A1025" s="18" t="s">
        <v>2405</v>
      </c>
      <c r="B1025" s="18" t="s">
        <v>107</v>
      </c>
      <c r="C1025" s="18" t="s">
        <v>18</v>
      </c>
      <c r="D1025" s="18" t="s">
        <v>13</v>
      </c>
      <c r="E1025" s="18" t="s">
        <v>18</v>
      </c>
      <c r="F1025" s="19">
        <v>0</v>
      </c>
      <c r="G1025" s="19">
        <v>0</v>
      </c>
      <c r="H1025" s="19">
        <v>0</v>
      </c>
      <c r="I1025" s="19">
        <v>0</v>
      </c>
      <c r="J1025" s="19">
        <v>0</v>
      </c>
      <c r="K1025" s="19">
        <v>165</v>
      </c>
      <c r="L1025" t="e">
        <f>VLOOKUP(E1025,PFI!A:B,2,0)</f>
        <v>#N/A</v>
      </c>
    </row>
    <row r="1026" spans="1:12">
      <c r="A1026" s="18" t="s">
        <v>1604</v>
      </c>
      <c r="B1026" s="18" t="s">
        <v>107</v>
      </c>
      <c r="C1026" s="18" t="s">
        <v>18</v>
      </c>
      <c r="D1026" s="18" t="s">
        <v>57</v>
      </c>
      <c r="E1026" s="18" t="s">
        <v>18</v>
      </c>
      <c r="F1026" s="19">
        <v>0</v>
      </c>
      <c r="G1026" s="19">
        <v>0</v>
      </c>
      <c r="H1026" s="19">
        <v>8343.27</v>
      </c>
      <c r="I1026" s="19">
        <v>0</v>
      </c>
      <c r="J1026" s="19">
        <v>0</v>
      </c>
      <c r="K1026" s="19">
        <v>8138.59</v>
      </c>
      <c r="L1026" t="e">
        <f>VLOOKUP(E1026,PFI!A:B,2,0)</f>
        <v>#N/A</v>
      </c>
    </row>
    <row r="1027" spans="1:12">
      <c r="A1027" s="18" t="s">
        <v>1604</v>
      </c>
      <c r="B1027" s="18" t="s">
        <v>107</v>
      </c>
      <c r="C1027" s="18" t="s">
        <v>18</v>
      </c>
      <c r="D1027" s="18" t="s">
        <v>34</v>
      </c>
      <c r="E1027" s="18" t="s">
        <v>18</v>
      </c>
      <c r="F1027" s="19">
        <v>0</v>
      </c>
      <c r="G1027" s="19">
        <v>0</v>
      </c>
      <c r="H1027" s="19">
        <v>261</v>
      </c>
      <c r="I1027" s="19">
        <v>0</v>
      </c>
      <c r="J1027" s="19">
        <v>0</v>
      </c>
      <c r="K1027" s="19">
        <v>261</v>
      </c>
      <c r="L1027" t="e">
        <f>VLOOKUP(E1027,PFI!A:B,2,0)</f>
        <v>#N/A</v>
      </c>
    </row>
    <row r="1028" spans="1:12">
      <c r="A1028" s="18" t="s">
        <v>1604</v>
      </c>
      <c r="B1028" s="18" t="s">
        <v>107</v>
      </c>
      <c r="C1028" s="18" t="s">
        <v>18</v>
      </c>
      <c r="D1028" s="18" t="s">
        <v>13</v>
      </c>
      <c r="E1028" s="18" t="s">
        <v>18</v>
      </c>
      <c r="F1028" s="19">
        <v>170000</v>
      </c>
      <c r="G1028" s="19">
        <v>170000</v>
      </c>
      <c r="H1028" s="19">
        <v>188307.16</v>
      </c>
      <c r="I1028" s="19">
        <v>0</v>
      </c>
      <c r="J1028" s="19">
        <v>0</v>
      </c>
      <c r="K1028" s="19">
        <v>152265.4</v>
      </c>
      <c r="L1028" t="e">
        <f>VLOOKUP(E1028,PFI!A:B,2,0)</f>
        <v>#N/A</v>
      </c>
    </row>
    <row r="1029" spans="1:12">
      <c r="A1029" s="18" t="s">
        <v>1613</v>
      </c>
      <c r="B1029" s="18" t="s">
        <v>107</v>
      </c>
      <c r="C1029" s="18" t="s">
        <v>18</v>
      </c>
      <c r="D1029" s="18" t="s">
        <v>57</v>
      </c>
      <c r="E1029" s="18" t="s">
        <v>18</v>
      </c>
      <c r="F1029" s="19">
        <v>0</v>
      </c>
      <c r="G1029" s="19">
        <v>0</v>
      </c>
      <c r="H1029" s="19">
        <v>5871.88</v>
      </c>
      <c r="I1029" s="19">
        <v>0</v>
      </c>
      <c r="J1029" s="19">
        <v>0</v>
      </c>
      <c r="K1029" s="19">
        <v>2271.88</v>
      </c>
      <c r="L1029" t="e">
        <f>VLOOKUP(E1029,PFI!A:B,2,0)</f>
        <v>#N/A</v>
      </c>
    </row>
    <row r="1030" spans="1:12">
      <c r="A1030" s="18" t="s">
        <v>1613</v>
      </c>
      <c r="B1030" s="18" t="s">
        <v>107</v>
      </c>
      <c r="C1030" s="18" t="s">
        <v>18</v>
      </c>
      <c r="D1030" s="18" t="s">
        <v>13</v>
      </c>
      <c r="E1030" s="18" t="s">
        <v>18</v>
      </c>
      <c r="F1030" s="19">
        <v>6000</v>
      </c>
      <c r="G1030" s="19">
        <v>6000</v>
      </c>
      <c r="H1030" s="19">
        <v>1404.75</v>
      </c>
      <c r="I1030" s="19">
        <v>0</v>
      </c>
      <c r="J1030" s="19">
        <v>0</v>
      </c>
      <c r="K1030" s="19">
        <v>1505.31</v>
      </c>
      <c r="L1030" t="e">
        <f>VLOOKUP(E1030,PFI!A:B,2,0)</f>
        <v>#N/A</v>
      </c>
    </row>
    <row r="1031" spans="1:12">
      <c r="A1031" s="18" t="s">
        <v>1614</v>
      </c>
      <c r="B1031" s="18" t="s">
        <v>107</v>
      </c>
      <c r="C1031" s="18" t="s">
        <v>18</v>
      </c>
      <c r="D1031" s="18" t="s">
        <v>13</v>
      </c>
      <c r="E1031" s="18" t="s">
        <v>18</v>
      </c>
      <c r="F1031" s="19">
        <v>30000</v>
      </c>
      <c r="G1031" s="19">
        <v>30000</v>
      </c>
      <c r="H1031" s="19">
        <v>26071.9</v>
      </c>
      <c r="I1031" s="19">
        <v>0</v>
      </c>
      <c r="J1031" s="19">
        <v>0</v>
      </c>
      <c r="K1031" s="19">
        <v>23596.69</v>
      </c>
      <c r="L1031" t="e">
        <f>VLOOKUP(E1031,PFI!A:B,2,0)</f>
        <v>#N/A</v>
      </c>
    </row>
    <row r="1032" spans="1:12">
      <c r="A1032" s="18" t="s">
        <v>1615</v>
      </c>
      <c r="B1032" s="18" t="s">
        <v>107</v>
      </c>
      <c r="C1032" s="18" t="s">
        <v>18</v>
      </c>
      <c r="D1032" s="18" t="s">
        <v>57</v>
      </c>
      <c r="E1032" s="18" t="s">
        <v>18</v>
      </c>
      <c r="F1032" s="19">
        <v>0</v>
      </c>
      <c r="G1032" s="19">
        <v>0</v>
      </c>
      <c r="H1032" s="19">
        <v>1010.78</v>
      </c>
      <c r="I1032" s="19">
        <v>0</v>
      </c>
      <c r="J1032" s="19">
        <v>0</v>
      </c>
      <c r="K1032" s="19">
        <v>1010.78</v>
      </c>
      <c r="L1032" t="e">
        <f>VLOOKUP(E1032,PFI!A:B,2,0)</f>
        <v>#N/A</v>
      </c>
    </row>
    <row r="1033" spans="1:12">
      <c r="A1033" s="18" t="s">
        <v>1615</v>
      </c>
      <c r="B1033" s="18" t="s">
        <v>107</v>
      </c>
      <c r="C1033" s="18" t="s">
        <v>18</v>
      </c>
      <c r="D1033" s="18" t="s">
        <v>13</v>
      </c>
      <c r="E1033" s="18" t="s">
        <v>18</v>
      </c>
      <c r="F1033" s="19">
        <v>30000</v>
      </c>
      <c r="G1033" s="19">
        <v>30000</v>
      </c>
      <c r="H1033" s="19">
        <v>13294.78</v>
      </c>
      <c r="I1033" s="19">
        <v>0</v>
      </c>
      <c r="J1033" s="19">
        <v>0</v>
      </c>
      <c r="K1033" s="19">
        <v>16274.6</v>
      </c>
      <c r="L1033" t="e">
        <f>VLOOKUP(E1033,PFI!A:B,2,0)</f>
        <v>#N/A</v>
      </c>
    </row>
    <row r="1034" spans="1:12">
      <c r="A1034" s="18" t="s">
        <v>1616</v>
      </c>
      <c r="B1034" s="18" t="s">
        <v>107</v>
      </c>
      <c r="C1034" s="18" t="s">
        <v>18</v>
      </c>
      <c r="D1034" s="18" t="s">
        <v>57</v>
      </c>
      <c r="E1034" s="18" t="s">
        <v>18</v>
      </c>
      <c r="F1034" s="19">
        <v>0</v>
      </c>
      <c r="G1034" s="19">
        <v>0</v>
      </c>
      <c r="H1034" s="19">
        <v>11.8</v>
      </c>
      <c r="I1034" s="19">
        <v>0</v>
      </c>
      <c r="J1034" s="19">
        <v>0</v>
      </c>
      <c r="K1034" s="19">
        <v>11.8</v>
      </c>
      <c r="L1034" t="e">
        <f>VLOOKUP(E1034,PFI!A:B,2,0)</f>
        <v>#N/A</v>
      </c>
    </row>
    <row r="1035" spans="1:12">
      <c r="A1035" s="18" t="s">
        <v>1616</v>
      </c>
      <c r="B1035" s="18" t="s">
        <v>107</v>
      </c>
      <c r="C1035" s="18" t="s">
        <v>18</v>
      </c>
      <c r="D1035" s="18" t="s">
        <v>34</v>
      </c>
      <c r="E1035" s="18" t="s">
        <v>18</v>
      </c>
      <c r="F1035" s="19">
        <v>0</v>
      </c>
      <c r="G1035" s="19">
        <v>0</v>
      </c>
      <c r="H1035" s="19">
        <v>16084</v>
      </c>
      <c r="I1035" s="19">
        <v>0</v>
      </c>
      <c r="J1035" s="19">
        <v>0</v>
      </c>
      <c r="K1035" s="19">
        <v>19142.14</v>
      </c>
      <c r="L1035" t="e">
        <f>VLOOKUP(E1035,PFI!A:B,2,0)</f>
        <v>#N/A</v>
      </c>
    </row>
    <row r="1036" spans="1:12">
      <c r="A1036" s="18" t="s">
        <v>1616</v>
      </c>
      <c r="B1036" s="18" t="s">
        <v>107</v>
      </c>
      <c r="C1036" s="18" t="s">
        <v>18</v>
      </c>
      <c r="D1036" s="18" t="s">
        <v>13</v>
      </c>
      <c r="E1036" s="18" t="s">
        <v>18</v>
      </c>
      <c r="F1036" s="19">
        <v>25000</v>
      </c>
      <c r="G1036" s="19">
        <v>25000</v>
      </c>
      <c r="H1036" s="19">
        <v>0</v>
      </c>
      <c r="I1036" s="19">
        <v>0</v>
      </c>
      <c r="J1036" s="19">
        <v>0</v>
      </c>
      <c r="K1036" s="19">
        <v>0</v>
      </c>
      <c r="L1036" t="e">
        <f>VLOOKUP(E1036,PFI!A:B,2,0)</f>
        <v>#N/A</v>
      </c>
    </row>
    <row r="1037" spans="1:12">
      <c r="A1037" s="18" t="s">
        <v>1617</v>
      </c>
      <c r="B1037" s="18" t="s">
        <v>107</v>
      </c>
      <c r="C1037" s="18" t="s">
        <v>18</v>
      </c>
      <c r="D1037" s="18" t="s">
        <v>13</v>
      </c>
      <c r="E1037" s="18" t="s">
        <v>18</v>
      </c>
      <c r="F1037" s="19">
        <v>23000</v>
      </c>
      <c r="G1037" s="19">
        <v>23000</v>
      </c>
      <c r="H1037" s="19">
        <v>19606.45</v>
      </c>
      <c r="I1037" s="19">
        <v>0</v>
      </c>
      <c r="J1037" s="19">
        <v>0</v>
      </c>
      <c r="K1037" s="19">
        <v>21795.19</v>
      </c>
      <c r="L1037" t="e">
        <f>VLOOKUP(E1037,PFI!A:B,2,0)</f>
        <v>#N/A</v>
      </c>
    </row>
    <row r="1038" spans="1:12">
      <c r="A1038" s="18" t="s">
        <v>2406</v>
      </c>
      <c r="B1038" s="18" t="s">
        <v>107</v>
      </c>
      <c r="C1038" s="18" t="s">
        <v>18</v>
      </c>
      <c r="D1038" s="18" t="s">
        <v>13</v>
      </c>
      <c r="E1038" s="18" t="s">
        <v>18</v>
      </c>
      <c r="F1038" s="19">
        <v>100000</v>
      </c>
      <c r="G1038" s="19">
        <v>100000</v>
      </c>
      <c r="H1038" s="19">
        <v>0</v>
      </c>
      <c r="I1038" s="19">
        <v>0</v>
      </c>
      <c r="J1038" s="19">
        <v>0</v>
      </c>
      <c r="K1038" s="19">
        <v>0</v>
      </c>
      <c r="L1038" t="e">
        <f>VLOOKUP(E1038,PFI!A:B,2,0)</f>
        <v>#N/A</v>
      </c>
    </row>
    <row r="1039" spans="1:12">
      <c r="A1039" s="18" t="s">
        <v>236</v>
      </c>
      <c r="B1039" s="18" t="s">
        <v>107</v>
      </c>
      <c r="C1039" s="18" t="s">
        <v>18</v>
      </c>
      <c r="D1039" s="18" t="s">
        <v>57</v>
      </c>
      <c r="E1039" s="18" t="s">
        <v>18</v>
      </c>
      <c r="F1039" s="19">
        <v>0</v>
      </c>
      <c r="G1039" s="19">
        <v>0</v>
      </c>
      <c r="H1039" s="19">
        <v>525</v>
      </c>
      <c r="I1039" s="19">
        <v>0</v>
      </c>
      <c r="J1039" s="19">
        <v>0</v>
      </c>
      <c r="K1039" s="19">
        <v>525</v>
      </c>
      <c r="L1039" t="e">
        <f>VLOOKUP(E1039,PFI!A:B,2,0)</f>
        <v>#N/A</v>
      </c>
    </row>
    <row r="1040" spans="1:12">
      <c r="A1040" s="18" t="s">
        <v>236</v>
      </c>
      <c r="B1040" s="18" t="s">
        <v>107</v>
      </c>
      <c r="C1040" s="18" t="s">
        <v>18</v>
      </c>
      <c r="D1040" s="18" t="s">
        <v>46</v>
      </c>
      <c r="E1040" s="18" t="s">
        <v>18</v>
      </c>
      <c r="F1040" s="19">
        <v>70000</v>
      </c>
      <c r="G1040" s="19">
        <v>70000</v>
      </c>
      <c r="H1040" s="19">
        <v>20477.990000000002</v>
      </c>
      <c r="I1040" s="19">
        <v>0</v>
      </c>
      <c r="J1040" s="19">
        <v>0</v>
      </c>
      <c r="K1040" s="19">
        <v>34207.760000000002</v>
      </c>
      <c r="L1040" t="e">
        <f>VLOOKUP(E1040,PFI!A:B,2,0)</f>
        <v>#N/A</v>
      </c>
    </row>
    <row r="1041" spans="1:12">
      <c r="A1041" s="18" t="s">
        <v>236</v>
      </c>
      <c r="B1041" s="18" t="s">
        <v>107</v>
      </c>
      <c r="C1041" s="18" t="s">
        <v>18</v>
      </c>
      <c r="D1041" s="18" t="s">
        <v>13</v>
      </c>
      <c r="E1041" s="18" t="s">
        <v>18</v>
      </c>
      <c r="F1041" s="19">
        <v>0</v>
      </c>
      <c r="G1041" s="19">
        <v>0</v>
      </c>
      <c r="H1041" s="19">
        <v>13314.64</v>
      </c>
      <c r="I1041" s="19">
        <v>0</v>
      </c>
      <c r="J1041" s="19">
        <v>0</v>
      </c>
      <c r="K1041" s="19">
        <v>6303.64</v>
      </c>
      <c r="L1041" t="e">
        <f>VLOOKUP(E1041,PFI!A:B,2,0)</f>
        <v>#N/A</v>
      </c>
    </row>
    <row r="1042" spans="1:12">
      <c r="A1042" s="18" t="s">
        <v>2407</v>
      </c>
      <c r="B1042" s="18" t="s">
        <v>107</v>
      </c>
      <c r="C1042" s="18" t="s">
        <v>18</v>
      </c>
      <c r="D1042" s="18" t="s">
        <v>46</v>
      </c>
      <c r="E1042" s="18" t="s">
        <v>18</v>
      </c>
      <c r="F1042" s="19">
        <v>60000</v>
      </c>
      <c r="G1042" s="19">
        <v>60000</v>
      </c>
      <c r="H1042" s="19">
        <v>8576.9599999999991</v>
      </c>
      <c r="I1042" s="19">
        <v>0</v>
      </c>
      <c r="J1042" s="19">
        <v>0</v>
      </c>
      <c r="K1042" s="19">
        <v>14000.67</v>
      </c>
      <c r="L1042" t="e">
        <f>VLOOKUP(E1042,PFI!A:B,2,0)</f>
        <v>#N/A</v>
      </c>
    </row>
    <row r="1043" spans="1:12">
      <c r="A1043" s="18" t="s">
        <v>2407</v>
      </c>
      <c r="B1043" s="18" t="s">
        <v>107</v>
      </c>
      <c r="C1043" s="18" t="s">
        <v>18</v>
      </c>
      <c r="D1043" s="18" t="s">
        <v>13</v>
      </c>
      <c r="E1043" s="18" t="s">
        <v>18</v>
      </c>
      <c r="F1043" s="19">
        <v>0</v>
      </c>
      <c r="G1043" s="19">
        <v>0</v>
      </c>
      <c r="H1043" s="19">
        <v>998.06</v>
      </c>
      <c r="I1043" s="19">
        <v>0</v>
      </c>
      <c r="J1043" s="19">
        <v>0</v>
      </c>
      <c r="K1043" s="19">
        <v>844.06</v>
      </c>
      <c r="L1043" t="e">
        <f>VLOOKUP(E1043,PFI!A:B,2,0)</f>
        <v>#N/A</v>
      </c>
    </row>
    <row r="1044" spans="1:12">
      <c r="A1044" s="18" t="s">
        <v>2218</v>
      </c>
      <c r="B1044" s="18" t="s">
        <v>107</v>
      </c>
      <c r="C1044" s="18" t="s">
        <v>18</v>
      </c>
      <c r="D1044" s="18" t="s">
        <v>46</v>
      </c>
      <c r="E1044" s="18" t="s">
        <v>18</v>
      </c>
      <c r="F1044" s="19">
        <v>65000</v>
      </c>
      <c r="G1044" s="19">
        <v>65000</v>
      </c>
      <c r="H1044" s="19">
        <v>22589.4</v>
      </c>
      <c r="I1044" s="19">
        <v>0</v>
      </c>
      <c r="J1044" s="19">
        <v>0</v>
      </c>
      <c r="K1044" s="19">
        <v>22269.7</v>
      </c>
      <c r="L1044" t="e">
        <f>VLOOKUP(E1044,PFI!A:B,2,0)</f>
        <v>#N/A</v>
      </c>
    </row>
    <row r="1045" spans="1:12">
      <c r="A1045" s="18" t="s">
        <v>2218</v>
      </c>
      <c r="B1045" s="18" t="s">
        <v>107</v>
      </c>
      <c r="C1045" s="18" t="s">
        <v>18</v>
      </c>
      <c r="D1045" s="18" t="s">
        <v>13</v>
      </c>
      <c r="E1045" s="18" t="s">
        <v>18</v>
      </c>
      <c r="F1045" s="19">
        <v>0</v>
      </c>
      <c r="G1045" s="19">
        <v>0</v>
      </c>
      <c r="H1045" s="19">
        <v>32.68</v>
      </c>
      <c r="I1045" s="19">
        <v>0</v>
      </c>
      <c r="J1045" s="19">
        <v>0</v>
      </c>
      <c r="K1045" s="19">
        <v>32.68</v>
      </c>
      <c r="L1045" t="e">
        <f>VLOOKUP(E1045,PFI!A:B,2,0)</f>
        <v>#N/A</v>
      </c>
    </row>
    <row r="1046" spans="1:12">
      <c r="A1046" s="18" t="s">
        <v>1427</v>
      </c>
      <c r="B1046" s="18" t="s">
        <v>107</v>
      </c>
      <c r="C1046" s="18" t="s">
        <v>18</v>
      </c>
      <c r="D1046" s="18" t="s">
        <v>46</v>
      </c>
      <c r="E1046" s="18" t="s">
        <v>18</v>
      </c>
      <c r="F1046" s="19">
        <v>0</v>
      </c>
      <c r="G1046" s="19">
        <v>0</v>
      </c>
      <c r="H1046" s="19">
        <v>21279.18</v>
      </c>
      <c r="I1046" s="19">
        <v>0</v>
      </c>
      <c r="J1046" s="19">
        <v>0</v>
      </c>
      <c r="K1046" s="19">
        <v>21279.18</v>
      </c>
      <c r="L1046" t="e">
        <f>VLOOKUP(E1046,PFI!A:B,2,0)</f>
        <v>#N/A</v>
      </c>
    </row>
    <row r="1047" spans="1:12">
      <c r="A1047" s="18" t="s">
        <v>1427</v>
      </c>
      <c r="B1047" s="18" t="s">
        <v>107</v>
      </c>
      <c r="C1047" s="18" t="s">
        <v>18</v>
      </c>
      <c r="D1047" s="18" t="s">
        <v>59</v>
      </c>
      <c r="E1047" s="18" t="s">
        <v>18</v>
      </c>
      <c r="F1047" s="19">
        <v>0</v>
      </c>
      <c r="G1047" s="19">
        <v>0</v>
      </c>
      <c r="H1047" s="19">
        <v>461.08</v>
      </c>
      <c r="I1047" s="19">
        <v>0</v>
      </c>
      <c r="J1047" s="19">
        <v>0</v>
      </c>
      <c r="K1047" s="19">
        <v>461.08</v>
      </c>
      <c r="L1047" t="e">
        <f>VLOOKUP(E1047,PFI!A:B,2,0)</f>
        <v>#N/A</v>
      </c>
    </row>
    <row r="1048" spans="1:12">
      <c r="A1048" s="18" t="s">
        <v>1427</v>
      </c>
      <c r="B1048" s="18" t="s">
        <v>107</v>
      </c>
      <c r="C1048" s="18" t="s">
        <v>18</v>
      </c>
      <c r="D1048" s="18" t="s">
        <v>19</v>
      </c>
      <c r="E1048" s="18" t="s">
        <v>18</v>
      </c>
      <c r="F1048" s="19">
        <v>60000</v>
      </c>
      <c r="G1048" s="19">
        <v>60000</v>
      </c>
      <c r="H1048" s="19">
        <v>0</v>
      </c>
      <c r="I1048" s="19">
        <v>0</v>
      </c>
      <c r="J1048" s="19">
        <v>0</v>
      </c>
      <c r="K1048" s="19">
        <v>0</v>
      </c>
      <c r="L1048" t="e">
        <f>VLOOKUP(E1048,PFI!A:B,2,0)</f>
        <v>#N/A</v>
      </c>
    </row>
    <row r="1049" spans="1:12">
      <c r="A1049" s="18" t="s">
        <v>1427</v>
      </c>
      <c r="B1049" s="18" t="s">
        <v>107</v>
      </c>
      <c r="C1049" s="18" t="s">
        <v>18</v>
      </c>
      <c r="D1049" s="18" t="s">
        <v>13</v>
      </c>
      <c r="E1049" s="18" t="s">
        <v>18</v>
      </c>
      <c r="F1049" s="19">
        <v>424918</v>
      </c>
      <c r="G1049" s="19">
        <v>424918</v>
      </c>
      <c r="H1049" s="19">
        <v>61839.360000000001</v>
      </c>
      <c r="I1049" s="19">
        <v>0</v>
      </c>
      <c r="J1049" s="19">
        <v>0</v>
      </c>
      <c r="K1049" s="19">
        <v>191386.09</v>
      </c>
      <c r="L1049" t="e">
        <f>VLOOKUP(E1049,PFI!A:B,2,0)</f>
        <v>#N/A</v>
      </c>
    </row>
    <row r="1050" spans="1:12">
      <c r="A1050" s="18" t="s">
        <v>2216</v>
      </c>
      <c r="B1050" s="18" t="s">
        <v>107</v>
      </c>
      <c r="C1050" s="18" t="s">
        <v>18</v>
      </c>
      <c r="D1050" s="18" t="s">
        <v>46</v>
      </c>
      <c r="E1050" s="18" t="s">
        <v>18</v>
      </c>
      <c r="F1050" s="19">
        <v>0</v>
      </c>
      <c r="G1050" s="19">
        <v>0</v>
      </c>
      <c r="H1050" s="19">
        <v>36996.230000000003</v>
      </c>
      <c r="I1050" s="19">
        <v>0</v>
      </c>
      <c r="J1050" s="19">
        <v>0</v>
      </c>
      <c r="K1050" s="19">
        <v>36968.730000000003</v>
      </c>
      <c r="L1050" t="e">
        <f>VLOOKUP(E1050,PFI!A:B,2,0)</f>
        <v>#N/A</v>
      </c>
    </row>
    <row r="1051" spans="1:12">
      <c r="A1051" s="18" t="s">
        <v>2216</v>
      </c>
      <c r="B1051" s="18" t="s">
        <v>107</v>
      </c>
      <c r="C1051" s="18" t="s">
        <v>18</v>
      </c>
      <c r="D1051" s="18" t="s">
        <v>13</v>
      </c>
      <c r="E1051" s="18" t="s">
        <v>18</v>
      </c>
      <c r="F1051" s="19">
        <v>100000</v>
      </c>
      <c r="G1051" s="19">
        <v>100000</v>
      </c>
      <c r="H1051" s="19">
        <v>14984.58</v>
      </c>
      <c r="I1051" s="19">
        <v>0</v>
      </c>
      <c r="J1051" s="19">
        <v>0</v>
      </c>
      <c r="K1051" s="19">
        <v>14499.89</v>
      </c>
      <c r="L1051" t="e">
        <f>VLOOKUP(E1051,PFI!A:B,2,0)</f>
        <v>#N/A</v>
      </c>
    </row>
    <row r="1052" spans="1:12">
      <c r="A1052" s="18" t="s">
        <v>2408</v>
      </c>
      <c r="B1052" s="18" t="s">
        <v>107</v>
      </c>
      <c r="C1052" s="18" t="s">
        <v>18</v>
      </c>
      <c r="D1052" s="18" t="s">
        <v>46</v>
      </c>
      <c r="E1052" s="18" t="s">
        <v>18</v>
      </c>
      <c r="F1052" s="19">
        <v>0</v>
      </c>
      <c r="G1052" s="19">
        <v>0</v>
      </c>
      <c r="H1052" s="19">
        <v>12690</v>
      </c>
      <c r="I1052" s="19">
        <v>0</v>
      </c>
      <c r="J1052" s="19">
        <v>0</v>
      </c>
      <c r="K1052" s="19">
        <v>14130</v>
      </c>
      <c r="L1052" t="e">
        <f>VLOOKUP(E1052,PFI!A:B,2,0)</f>
        <v>#N/A</v>
      </c>
    </row>
    <row r="1053" spans="1:12">
      <c r="A1053" s="18" t="s">
        <v>2408</v>
      </c>
      <c r="B1053" s="18" t="s">
        <v>107</v>
      </c>
      <c r="C1053" s="18" t="s">
        <v>18</v>
      </c>
      <c r="D1053" s="18" t="s">
        <v>13</v>
      </c>
      <c r="E1053" s="18" t="s">
        <v>18</v>
      </c>
      <c r="F1053" s="19">
        <v>250000</v>
      </c>
      <c r="G1053" s="19">
        <v>250000</v>
      </c>
      <c r="H1053" s="19">
        <v>215584</v>
      </c>
      <c r="I1053" s="19">
        <v>0</v>
      </c>
      <c r="J1053" s="19">
        <v>0</v>
      </c>
      <c r="K1053" s="19">
        <v>296036.09999999998</v>
      </c>
      <c r="L1053" t="e">
        <f>VLOOKUP(E1053,PFI!A:B,2,0)</f>
        <v>#N/A</v>
      </c>
    </row>
    <row r="1054" spans="1:12">
      <c r="A1054" s="18" t="s">
        <v>2409</v>
      </c>
      <c r="B1054" s="18" t="s">
        <v>107</v>
      </c>
      <c r="C1054" s="18" t="s">
        <v>18</v>
      </c>
      <c r="D1054" s="18" t="s">
        <v>46</v>
      </c>
      <c r="E1054" s="18" t="s">
        <v>18</v>
      </c>
      <c r="F1054" s="19">
        <v>0</v>
      </c>
      <c r="G1054" s="19">
        <v>0</v>
      </c>
      <c r="H1054" s="19">
        <v>31268.39</v>
      </c>
      <c r="I1054" s="19">
        <v>0</v>
      </c>
      <c r="J1054" s="19">
        <v>0</v>
      </c>
      <c r="K1054" s="19">
        <v>31285.62</v>
      </c>
      <c r="L1054" t="e">
        <f>VLOOKUP(E1054,PFI!A:B,2,0)</f>
        <v>#N/A</v>
      </c>
    </row>
    <row r="1055" spans="1:12">
      <c r="A1055" s="18" t="s">
        <v>2409</v>
      </c>
      <c r="B1055" s="18" t="s">
        <v>107</v>
      </c>
      <c r="C1055" s="18" t="s">
        <v>18</v>
      </c>
      <c r="D1055" s="18" t="s">
        <v>13</v>
      </c>
      <c r="E1055" s="18" t="s">
        <v>18</v>
      </c>
      <c r="F1055" s="19">
        <v>190000</v>
      </c>
      <c r="G1055" s="19">
        <v>190000</v>
      </c>
      <c r="H1055" s="19">
        <v>23635.58</v>
      </c>
      <c r="I1055" s="19">
        <v>0</v>
      </c>
      <c r="J1055" s="19">
        <v>0</v>
      </c>
      <c r="K1055" s="19">
        <v>22856.33</v>
      </c>
      <c r="L1055" t="e">
        <f>VLOOKUP(E1055,PFI!A:B,2,0)</f>
        <v>#N/A</v>
      </c>
    </row>
    <row r="1056" spans="1:12">
      <c r="A1056" s="18" t="s">
        <v>1751</v>
      </c>
      <c r="B1056" s="18" t="s">
        <v>107</v>
      </c>
      <c r="C1056" s="18" t="s">
        <v>18</v>
      </c>
      <c r="D1056" s="18" t="s">
        <v>34</v>
      </c>
      <c r="E1056" s="18" t="s">
        <v>18</v>
      </c>
      <c r="F1056" s="19">
        <v>193027</v>
      </c>
      <c r="G1056" s="19">
        <v>193027</v>
      </c>
      <c r="H1056" s="19">
        <v>36140.400000000001</v>
      </c>
      <c r="I1056" s="19">
        <v>0</v>
      </c>
      <c r="J1056" s="19">
        <v>0</v>
      </c>
      <c r="K1056" s="19">
        <v>38224.720000000001</v>
      </c>
      <c r="L1056" t="e">
        <f>VLOOKUP(E1056,PFI!A:B,2,0)</f>
        <v>#N/A</v>
      </c>
    </row>
    <row r="1057" spans="1:12">
      <c r="A1057" s="18" t="s">
        <v>1751</v>
      </c>
      <c r="B1057" s="18" t="s">
        <v>107</v>
      </c>
      <c r="C1057" s="18" t="s">
        <v>18</v>
      </c>
      <c r="D1057" s="18" t="s">
        <v>19</v>
      </c>
      <c r="E1057" s="18" t="s">
        <v>18</v>
      </c>
      <c r="F1057" s="19">
        <v>0</v>
      </c>
      <c r="G1057" s="19">
        <v>0</v>
      </c>
      <c r="H1057" s="19">
        <v>25.2</v>
      </c>
      <c r="I1057" s="19">
        <v>0</v>
      </c>
      <c r="J1057" s="19">
        <v>0</v>
      </c>
      <c r="K1057" s="19">
        <v>89.02</v>
      </c>
      <c r="L1057" t="e">
        <f>VLOOKUP(E1057,PFI!A:B,2,0)</f>
        <v>#N/A</v>
      </c>
    </row>
    <row r="1058" spans="1:12">
      <c r="A1058" s="18" t="s">
        <v>1751</v>
      </c>
      <c r="B1058" s="18" t="s">
        <v>107</v>
      </c>
      <c r="C1058" s="18" t="s">
        <v>18</v>
      </c>
      <c r="D1058" s="18" t="s">
        <v>13</v>
      </c>
      <c r="E1058" s="18" t="s">
        <v>18</v>
      </c>
      <c r="F1058" s="19">
        <v>0</v>
      </c>
      <c r="G1058" s="19">
        <v>0</v>
      </c>
      <c r="H1058" s="19">
        <v>4281.43</v>
      </c>
      <c r="I1058" s="19">
        <v>0</v>
      </c>
      <c r="J1058" s="19">
        <v>0</v>
      </c>
      <c r="K1058" s="19">
        <v>4529.7700000000004</v>
      </c>
      <c r="L1058" t="e">
        <f>VLOOKUP(E1058,PFI!A:B,2,0)</f>
        <v>#N/A</v>
      </c>
    </row>
    <row r="1059" spans="1:12">
      <c r="A1059" s="18" t="s">
        <v>2410</v>
      </c>
      <c r="B1059" s="18" t="s">
        <v>107</v>
      </c>
      <c r="C1059" s="18" t="s">
        <v>18</v>
      </c>
      <c r="D1059" s="18" t="s">
        <v>34</v>
      </c>
      <c r="E1059" s="18" t="s">
        <v>18</v>
      </c>
      <c r="F1059" s="19">
        <v>0</v>
      </c>
      <c r="G1059" s="19">
        <v>0</v>
      </c>
      <c r="H1059" s="19">
        <v>14932.63</v>
      </c>
      <c r="I1059" s="19">
        <v>0</v>
      </c>
      <c r="J1059" s="19">
        <v>0</v>
      </c>
      <c r="K1059" s="19">
        <v>6247.12</v>
      </c>
      <c r="L1059" t="e">
        <f>VLOOKUP(E1059,PFI!A:B,2,0)</f>
        <v>#N/A</v>
      </c>
    </row>
    <row r="1060" spans="1:12">
      <c r="A1060" s="18" t="s">
        <v>2411</v>
      </c>
      <c r="B1060" s="18" t="s">
        <v>107</v>
      </c>
      <c r="C1060" s="18" t="s">
        <v>18</v>
      </c>
      <c r="D1060" s="18" t="s">
        <v>34</v>
      </c>
      <c r="E1060" s="18" t="s">
        <v>18</v>
      </c>
      <c r="F1060" s="19">
        <v>26000</v>
      </c>
      <c r="G1060" s="19">
        <v>26000</v>
      </c>
      <c r="H1060" s="19">
        <v>24127.13</v>
      </c>
      <c r="I1060" s="19">
        <v>0</v>
      </c>
      <c r="J1060" s="19">
        <v>0</v>
      </c>
      <c r="K1060" s="19">
        <v>31056.76</v>
      </c>
      <c r="L1060" t="e">
        <f>VLOOKUP(E1060,PFI!A:B,2,0)</f>
        <v>#N/A</v>
      </c>
    </row>
    <row r="1061" spans="1:12">
      <c r="A1061" s="18" t="s">
        <v>2412</v>
      </c>
      <c r="B1061" s="18" t="s">
        <v>107</v>
      </c>
      <c r="C1061" s="18" t="s">
        <v>18</v>
      </c>
      <c r="D1061" s="18" t="s">
        <v>34</v>
      </c>
      <c r="E1061" s="18" t="s">
        <v>18</v>
      </c>
      <c r="F1061" s="19">
        <v>91445</v>
      </c>
      <c r="G1061" s="19">
        <v>91445</v>
      </c>
      <c r="H1061" s="19">
        <v>84843.77</v>
      </c>
      <c r="I1061" s="19">
        <v>0</v>
      </c>
      <c r="J1061" s="19">
        <v>0</v>
      </c>
      <c r="K1061" s="19">
        <v>90398.080000000002</v>
      </c>
      <c r="L1061" t="e">
        <f>VLOOKUP(E1061,PFI!A:B,2,0)</f>
        <v>#N/A</v>
      </c>
    </row>
    <row r="1062" spans="1:12">
      <c r="A1062" s="18" t="s">
        <v>2413</v>
      </c>
      <c r="B1062" s="18" t="s">
        <v>107</v>
      </c>
      <c r="C1062" s="18" t="s">
        <v>18</v>
      </c>
      <c r="D1062" s="18" t="s">
        <v>34</v>
      </c>
      <c r="E1062" s="18" t="s">
        <v>18</v>
      </c>
      <c r="F1062" s="19">
        <v>0</v>
      </c>
      <c r="G1062" s="19">
        <v>0</v>
      </c>
      <c r="H1062" s="19">
        <v>3.21</v>
      </c>
      <c r="I1062" s="19">
        <v>0</v>
      </c>
      <c r="J1062" s="19">
        <v>0</v>
      </c>
      <c r="K1062" s="19">
        <v>8417.26</v>
      </c>
      <c r="L1062" t="e">
        <f>VLOOKUP(E1062,PFI!A:B,2,0)</f>
        <v>#N/A</v>
      </c>
    </row>
    <row r="1063" spans="1:12">
      <c r="A1063" s="18" t="s">
        <v>2414</v>
      </c>
      <c r="B1063" s="18" t="s">
        <v>107</v>
      </c>
      <c r="C1063" s="18" t="s">
        <v>18</v>
      </c>
      <c r="D1063" s="18" t="s">
        <v>34</v>
      </c>
      <c r="E1063" s="18" t="s">
        <v>18</v>
      </c>
      <c r="F1063" s="19">
        <v>121540</v>
      </c>
      <c r="G1063" s="19">
        <v>121540</v>
      </c>
      <c r="H1063" s="19">
        <v>113769.99</v>
      </c>
      <c r="I1063" s="19">
        <v>0</v>
      </c>
      <c r="J1063" s="19">
        <v>0</v>
      </c>
      <c r="K1063" s="19">
        <v>112651.32</v>
      </c>
      <c r="L1063" t="e">
        <f>VLOOKUP(E1063,PFI!A:B,2,0)</f>
        <v>#N/A</v>
      </c>
    </row>
    <row r="1064" spans="1:12">
      <c r="A1064" s="18" t="s">
        <v>2415</v>
      </c>
      <c r="B1064" s="18" t="s">
        <v>107</v>
      </c>
      <c r="C1064" s="18" t="s">
        <v>18</v>
      </c>
      <c r="D1064" s="18" t="s">
        <v>34</v>
      </c>
      <c r="E1064" s="18" t="s">
        <v>18</v>
      </c>
      <c r="F1064" s="19">
        <v>852434</v>
      </c>
      <c r="G1064" s="19">
        <v>852434</v>
      </c>
      <c r="H1064" s="19">
        <v>0</v>
      </c>
      <c r="I1064" s="19">
        <v>0</v>
      </c>
      <c r="J1064" s="19">
        <v>0</v>
      </c>
      <c r="K1064" s="19">
        <v>0</v>
      </c>
      <c r="L1064" t="e">
        <f>VLOOKUP(E1064,PFI!A:B,2,0)</f>
        <v>#N/A</v>
      </c>
    </row>
    <row r="1065" spans="1:12">
      <c r="A1065" s="18" t="s">
        <v>2416</v>
      </c>
      <c r="B1065" s="18" t="s">
        <v>107</v>
      </c>
      <c r="C1065" s="18" t="s">
        <v>18</v>
      </c>
      <c r="D1065" s="18" t="s">
        <v>34</v>
      </c>
      <c r="E1065" s="18" t="s">
        <v>18</v>
      </c>
      <c r="F1065" s="19">
        <v>0</v>
      </c>
      <c r="G1065" s="19">
        <v>0</v>
      </c>
      <c r="H1065" s="19">
        <v>380647.59</v>
      </c>
      <c r="I1065" s="19">
        <v>0</v>
      </c>
      <c r="J1065" s="19">
        <v>0</v>
      </c>
      <c r="K1065" s="19">
        <v>301916.7</v>
      </c>
      <c r="L1065" t="e">
        <f>VLOOKUP(E1065,PFI!A:B,2,0)</f>
        <v>#N/A</v>
      </c>
    </row>
    <row r="1066" spans="1:12">
      <c r="A1066" s="18" t="s">
        <v>2417</v>
      </c>
      <c r="B1066" s="18" t="s">
        <v>107</v>
      </c>
      <c r="C1066" s="18" t="s">
        <v>18</v>
      </c>
      <c r="D1066" s="18" t="s">
        <v>34</v>
      </c>
      <c r="E1066" s="18" t="s">
        <v>18</v>
      </c>
      <c r="F1066" s="19">
        <v>0</v>
      </c>
      <c r="G1066" s="19">
        <v>0</v>
      </c>
      <c r="H1066" s="19">
        <v>253045.76000000001</v>
      </c>
      <c r="I1066" s="19">
        <v>0</v>
      </c>
      <c r="J1066" s="19">
        <v>0</v>
      </c>
      <c r="K1066" s="19">
        <v>448709.43</v>
      </c>
      <c r="L1066" t="e">
        <f>VLOOKUP(E1066,PFI!A:B,2,0)</f>
        <v>#N/A</v>
      </c>
    </row>
    <row r="1067" spans="1:12">
      <c r="A1067" s="18" t="s">
        <v>2418</v>
      </c>
      <c r="B1067" s="18" t="s">
        <v>107</v>
      </c>
      <c r="C1067" s="18" t="s">
        <v>18</v>
      </c>
      <c r="D1067" s="18" t="s">
        <v>34</v>
      </c>
      <c r="E1067" s="18" t="s">
        <v>18</v>
      </c>
      <c r="F1067" s="19">
        <v>0</v>
      </c>
      <c r="G1067" s="19">
        <v>0</v>
      </c>
      <c r="H1067" s="19">
        <v>-19.34</v>
      </c>
      <c r="I1067" s="19">
        <v>0</v>
      </c>
      <c r="J1067" s="19">
        <v>0</v>
      </c>
      <c r="K1067" s="19">
        <v>1232.83</v>
      </c>
      <c r="L1067" t="e">
        <f>VLOOKUP(E1067,PFI!A:B,2,0)</f>
        <v>#N/A</v>
      </c>
    </row>
    <row r="1068" spans="1:12">
      <c r="A1068" s="18" t="s">
        <v>2419</v>
      </c>
      <c r="B1068" s="18" t="s">
        <v>107</v>
      </c>
      <c r="C1068" s="18" t="s">
        <v>18</v>
      </c>
      <c r="D1068" s="18" t="s">
        <v>34</v>
      </c>
      <c r="E1068" s="18" t="s">
        <v>18</v>
      </c>
      <c r="F1068" s="19">
        <v>17000</v>
      </c>
      <c r="G1068" s="19">
        <v>17000</v>
      </c>
      <c r="H1068" s="19">
        <v>12439.43</v>
      </c>
      <c r="I1068" s="19">
        <v>0</v>
      </c>
      <c r="J1068" s="19">
        <v>0</v>
      </c>
      <c r="K1068" s="19">
        <v>10560.29</v>
      </c>
      <c r="L1068" t="e">
        <f>VLOOKUP(E1068,PFI!A:B,2,0)</f>
        <v>#N/A</v>
      </c>
    </row>
    <row r="1069" spans="1:12">
      <c r="A1069" s="18" t="s">
        <v>2419</v>
      </c>
      <c r="B1069" s="18" t="s">
        <v>107</v>
      </c>
      <c r="C1069" s="18" t="s">
        <v>18</v>
      </c>
      <c r="D1069" s="18" t="s">
        <v>13</v>
      </c>
      <c r="E1069" s="18" t="s">
        <v>18</v>
      </c>
      <c r="F1069" s="19">
        <v>0</v>
      </c>
      <c r="G1069" s="19">
        <v>0</v>
      </c>
      <c r="H1069" s="19">
        <v>1532.24</v>
      </c>
      <c r="I1069" s="19">
        <v>0</v>
      </c>
      <c r="J1069" s="19">
        <v>0</v>
      </c>
      <c r="K1069" s="19">
        <v>191.23</v>
      </c>
      <c r="L1069" t="e">
        <f>VLOOKUP(E1069,PFI!A:B,2,0)</f>
        <v>#N/A</v>
      </c>
    </row>
    <row r="1070" spans="1:12">
      <c r="A1070" s="18" t="s">
        <v>2420</v>
      </c>
      <c r="B1070" s="18" t="s">
        <v>107</v>
      </c>
      <c r="C1070" s="18" t="s">
        <v>18</v>
      </c>
      <c r="D1070" s="18" t="s">
        <v>34</v>
      </c>
      <c r="E1070" s="18" t="s">
        <v>18</v>
      </c>
      <c r="F1070" s="19">
        <v>34350</v>
      </c>
      <c r="G1070" s="19">
        <v>34350</v>
      </c>
      <c r="H1070" s="19">
        <v>62170.52</v>
      </c>
      <c r="I1070" s="19">
        <v>0</v>
      </c>
      <c r="J1070" s="19">
        <v>0</v>
      </c>
      <c r="K1070" s="19">
        <v>54489.72</v>
      </c>
      <c r="L1070" t="e">
        <f>VLOOKUP(E1070,PFI!A:B,2,0)</f>
        <v>#N/A</v>
      </c>
    </row>
    <row r="1071" spans="1:12">
      <c r="A1071" s="18" t="s">
        <v>2421</v>
      </c>
      <c r="B1071" s="18" t="s">
        <v>107</v>
      </c>
      <c r="C1071" s="18" t="s">
        <v>18</v>
      </c>
      <c r="D1071" s="18" t="s">
        <v>34</v>
      </c>
      <c r="E1071" s="18" t="s">
        <v>18</v>
      </c>
      <c r="F1071" s="19">
        <v>36305</v>
      </c>
      <c r="G1071" s="19">
        <v>36305</v>
      </c>
      <c r="H1071" s="19">
        <v>31500.22</v>
      </c>
      <c r="I1071" s="19">
        <v>0</v>
      </c>
      <c r="J1071" s="19">
        <v>0</v>
      </c>
      <c r="K1071" s="19">
        <v>31500.2</v>
      </c>
      <c r="L1071" t="e">
        <f>VLOOKUP(E1071,PFI!A:B,2,0)</f>
        <v>#N/A</v>
      </c>
    </row>
    <row r="1072" spans="1:12">
      <c r="A1072" s="18" t="s">
        <v>237</v>
      </c>
      <c r="B1072" s="18" t="s">
        <v>107</v>
      </c>
      <c r="C1072" s="18" t="s">
        <v>18</v>
      </c>
      <c r="D1072" s="18" t="s">
        <v>34</v>
      </c>
      <c r="E1072" s="18" t="s">
        <v>18</v>
      </c>
      <c r="F1072" s="19">
        <v>109000</v>
      </c>
      <c r="G1072" s="19">
        <v>109000</v>
      </c>
      <c r="H1072" s="19">
        <v>13.28</v>
      </c>
      <c r="I1072" s="19">
        <v>0</v>
      </c>
      <c r="J1072" s="19">
        <v>0</v>
      </c>
      <c r="K1072" s="19">
        <v>77202.95</v>
      </c>
      <c r="L1072" t="e">
        <f>VLOOKUP(E1072,PFI!A:B,2,0)</f>
        <v>#N/A</v>
      </c>
    </row>
    <row r="1073" spans="1:12">
      <c r="A1073" s="18" t="s">
        <v>237</v>
      </c>
      <c r="B1073" s="18" t="s">
        <v>107</v>
      </c>
      <c r="C1073" s="18" t="s">
        <v>18</v>
      </c>
      <c r="D1073" s="18" t="s">
        <v>2371</v>
      </c>
      <c r="E1073" s="18" t="s">
        <v>18</v>
      </c>
      <c r="F1073" s="19">
        <v>0</v>
      </c>
      <c r="G1073" s="19">
        <v>0</v>
      </c>
      <c r="H1073" s="19">
        <v>1164.47</v>
      </c>
      <c r="I1073" s="19">
        <v>0</v>
      </c>
      <c r="J1073" s="19">
        <v>0</v>
      </c>
      <c r="K1073" s="19">
        <v>22404.240000000002</v>
      </c>
      <c r="L1073" t="e">
        <f>VLOOKUP(E1073,PFI!A:B,2,0)</f>
        <v>#N/A</v>
      </c>
    </row>
    <row r="1074" spans="1:12">
      <c r="A1074" s="18" t="s">
        <v>2422</v>
      </c>
      <c r="B1074" s="18" t="s">
        <v>107</v>
      </c>
      <c r="C1074" s="18" t="s">
        <v>18</v>
      </c>
      <c r="D1074" s="18" t="s">
        <v>34</v>
      </c>
      <c r="E1074" s="18" t="s">
        <v>18</v>
      </c>
      <c r="F1074" s="19">
        <v>0</v>
      </c>
      <c r="G1074" s="19">
        <v>0</v>
      </c>
      <c r="H1074" s="19">
        <v>3400.13</v>
      </c>
      <c r="I1074" s="19">
        <v>0</v>
      </c>
      <c r="J1074" s="19">
        <v>0</v>
      </c>
      <c r="K1074" s="19">
        <v>4130.33</v>
      </c>
      <c r="L1074" t="e">
        <f>VLOOKUP(E1074,PFI!A:B,2,0)</f>
        <v>#N/A</v>
      </c>
    </row>
    <row r="1075" spans="1:12">
      <c r="A1075" s="18" t="s">
        <v>2422</v>
      </c>
      <c r="B1075" s="18" t="s">
        <v>107</v>
      </c>
      <c r="C1075" s="18" t="s">
        <v>18</v>
      </c>
      <c r="D1075" s="18" t="s">
        <v>2371</v>
      </c>
      <c r="E1075" s="18" t="s">
        <v>18</v>
      </c>
      <c r="F1075" s="19">
        <v>0</v>
      </c>
      <c r="G1075" s="19">
        <v>0</v>
      </c>
      <c r="H1075" s="19">
        <v>50736.25</v>
      </c>
      <c r="I1075" s="19">
        <v>0</v>
      </c>
      <c r="J1075" s="19">
        <v>0</v>
      </c>
      <c r="K1075" s="19">
        <v>49751.12</v>
      </c>
      <c r="L1075" t="e">
        <f>VLOOKUP(E1075,PFI!A:B,2,0)</f>
        <v>#N/A</v>
      </c>
    </row>
    <row r="1076" spans="1:12">
      <c r="A1076" s="18" t="s">
        <v>2423</v>
      </c>
      <c r="B1076" s="18" t="s">
        <v>107</v>
      </c>
      <c r="C1076" s="18" t="s">
        <v>18</v>
      </c>
      <c r="D1076" s="18" t="s">
        <v>34</v>
      </c>
      <c r="E1076" s="18" t="s">
        <v>2011</v>
      </c>
      <c r="F1076" s="19">
        <v>0</v>
      </c>
      <c r="G1076" s="19">
        <v>0</v>
      </c>
      <c r="H1076" s="19">
        <v>187.6</v>
      </c>
      <c r="I1076" s="19">
        <v>0</v>
      </c>
      <c r="J1076" s="19">
        <v>0</v>
      </c>
      <c r="K1076" s="19">
        <v>187.6</v>
      </c>
      <c r="L1076" t="str">
        <f>VLOOKUP(E1076,PFI!A:B,2,0)</f>
        <v>recherche</v>
      </c>
    </row>
    <row r="1077" spans="1:12">
      <c r="A1077" s="18" t="s">
        <v>2423</v>
      </c>
      <c r="B1077" s="18" t="s">
        <v>107</v>
      </c>
      <c r="C1077" s="18" t="s">
        <v>18</v>
      </c>
      <c r="D1077" s="18" t="s">
        <v>34</v>
      </c>
      <c r="E1077" s="18" t="s">
        <v>18</v>
      </c>
      <c r="F1077" s="19">
        <v>0</v>
      </c>
      <c r="G1077" s="19">
        <v>0</v>
      </c>
      <c r="H1077" s="19">
        <v>5792.61</v>
      </c>
      <c r="I1077" s="19">
        <v>0</v>
      </c>
      <c r="J1077" s="19">
        <v>0</v>
      </c>
      <c r="K1077" s="19">
        <v>5792.61</v>
      </c>
      <c r="L1077" t="e">
        <f>VLOOKUP(E1077,PFI!A:B,2,0)</f>
        <v>#N/A</v>
      </c>
    </row>
    <row r="1078" spans="1:12">
      <c r="A1078" s="18" t="s">
        <v>2423</v>
      </c>
      <c r="B1078" s="18" t="s">
        <v>107</v>
      </c>
      <c r="C1078" s="18" t="s">
        <v>18</v>
      </c>
      <c r="D1078" s="18" t="s">
        <v>16</v>
      </c>
      <c r="E1078" s="18" t="s">
        <v>2011</v>
      </c>
      <c r="F1078" s="19">
        <v>18922.21</v>
      </c>
      <c r="G1078" s="19">
        <v>18922.21</v>
      </c>
      <c r="H1078" s="19">
        <v>0</v>
      </c>
      <c r="I1078" s="19">
        <v>18922.21</v>
      </c>
      <c r="J1078" s="19">
        <v>18922.21</v>
      </c>
      <c r="K1078" s="19">
        <v>0</v>
      </c>
      <c r="L1078" t="str">
        <f>VLOOKUP(E1078,PFI!A:B,2,0)</f>
        <v>recherche</v>
      </c>
    </row>
    <row r="1079" spans="1:12">
      <c r="A1079" s="18" t="s">
        <v>2423</v>
      </c>
      <c r="B1079" s="18" t="s">
        <v>107</v>
      </c>
      <c r="C1079" s="18" t="s">
        <v>18</v>
      </c>
      <c r="D1079" s="18" t="s">
        <v>2371</v>
      </c>
      <c r="E1079" s="18" t="s">
        <v>2011</v>
      </c>
      <c r="F1079" s="19">
        <v>0</v>
      </c>
      <c r="G1079" s="19">
        <v>0</v>
      </c>
      <c r="H1079" s="19">
        <v>1653.89</v>
      </c>
      <c r="I1079" s="19">
        <v>0</v>
      </c>
      <c r="J1079" s="19">
        <v>0</v>
      </c>
      <c r="K1079" s="19">
        <v>1653.89</v>
      </c>
      <c r="L1079" t="str">
        <f>VLOOKUP(E1079,PFI!A:B,2,0)</f>
        <v>recherche</v>
      </c>
    </row>
    <row r="1080" spans="1:12">
      <c r="A1080" s="18" t="s">
        <v>2423</v>
      </c>
      <c r="B1080" s="18" t="s">
        <v>107</v>
      </c>
      <c r="C1080" s="18" t="s">
        <v>18</v>
      </c>
      <c r="D1080" s="18" t="s">
        <v>2371</v>
      </c>
      <c r="E1080" s="18" t="s">
        <v>18</v>
      </c>
      <c r="F1080" s="19">
        <v>0</v>
      </c>
      <c r="G1080" s="19">
        <v>0</v>
      </c>
      <c r="H1080" s="19">
        <v>17584.3</v>
      </c>
      <c r="I1080" s="19">
        <v>0</v>
      </c>
      <c r="J1080" s="19">
        <v>0</v>
      </c>
      <c r="K1080" s="19">
        <v>17584.3</v>
      </c>
      <c r="L1080" t="e">
        <f>VLOOKUP(E1080,PFI!A:B,2,0)</f>
        <v>#N/A</v>
      </c>
    </row>
    <row r="1081" spans="1:12">
      <c r="A1081" s="18" t="s">
        <v>2424</v>
      </c>
      <c r="B1081" s="18" t="s">
        <v>107</v>
      </c>
      <c r="C1081" s="18" t="s">
        <v>18</v>
      </c>
      <c r="D1081" s="18" t="s">
        <v>34</v>
      </c>
      <c r="E1081" s="18" t="s">
        <v>18</v>
      </c>
      <c r="F1081" s="19">
        <v>28000</v>
      </c>
      <c r="G1081" s="19">
        <v>28000</v>
      </c>
      <c r="H1081" s="19">
        <v>41446.57</v>
      </c>
      <c r="I1081" s="19">
        <v>0</v>
      </c>
      <c r="J1081" s="19">
        <v>0</v>
      </c>
      <c r="K1081" s="19">
        <v>35337.17</v>
      </c>
      <c r="L1081" t="e">
        <f>VLOOKUP(E1081,PFI!A:B,2,0)</f>
        <v>#N/A</v>
      </c>
    </row>
    <row r="1082" spans="1:12">
      <c r="A1082" s="18" t="s">
        <v>2425</v>
      </c>
      <c r="B1082" s="18" t="s">
        <v>107</v>
      </c>
      <c r="C1082" s="18" t="s">
        <v>18</v>
      </c>
      <c r="D1082" s="18" t="s">
        <v>34</v>
      </c>
      <c r="E1082" s="18" t="s">
        <v>18</v>
      </c>
      <c r="F1082" s="19">
        <v>65200</v>
      </c>
      <c r="G1082" s="19">
        <v>65200</v>
      </c>
      <c r="H1082" s="19">
        <v>48789.3</v>
      </c>
      <c r="I1082" s="19">
        <v>0</v>
      </c>
      <c r="J1082" s="19">
        <v>0</v>
      </c>
      <c r="K1082" s="19">
        <v>35040.800000000003</v>
      </c>
      <c r="L1082" t="e">
        <f>VLOOKUP(E1082,PFI!A:B,2,0)</f>
        <v>#N/A</v>
      </c>
    </row>
    <row r="1083" spans="1:12">
      <c r="A1083" s="18" t="s">
        <v>2425</v>
      </c>
      <c r="B1083" s="18" t="s">
        <v>107</v>
      </c>
      <c r="C1083" s="18" t="s">
        <v>18</v>
      </c>
      <c r="D1083" s="18" t="s">
        <v>13</v>
      </c>
      <c r="E1083" s="18" t="s">
        <v>18</v>
      </c>
      <c r="F1083" s="19">
        <v>0</v>
      </c>
      <c r="G1083" s="19">
        <v>0</v>
      </c>
      <c r="H1083" s="19">
        <v>0.09</v>
      </c>
      <c r="I1083" s="19">
        <v>0</v>
      </c>
      <c r="J1083" s="19">
        <v>0</v>
      </c>
      <c r="K1083" s="19">
        <v>0</v>
      </c>
      <c r="L1083" t="e">
        <f>VLOOKUP(E1083,PFI!A:B,2,0)</f>
        <v>#N/A</v>
      </c>
    </row>
    <row r="1084" spans="1:12">
      <c r="A1084" s="18" t="s">
        <v>2425</v>
      </c>
      <c r="B1084" s="18" t="s">
        <v>107</v>
      </c>
      <c r="C1084" s="18" t="s">
        <v>18</v>
      </c>
      <c r="D1084" s="18" t="s">
        <v>2371</v>
      </c>
      <c r="E1084" s="18" t="s">
        <v>18</v>
      </c>
      <c r="F1084" s="19">
        <v>0</v>
      </c>
      <c r="G1084" s="19">
        <v>0</v>
      </c>
      <c r="H1084" s="19">
        <v>2280</v>
      </c>
      <c r="I1084" s="19">
        <v>0</v>
      </c>
      <c r="J1084" s="19">
        <v>0</v>
      </c>
      <c r="K1084" s="19">
        <v>2355</v>
      </c>
      <c r="L1084" t="e">
        <f>VLOOKUP(E1084,PFI!A:B,2,0)</f>
        <v>#N/A</v>
      </c>
    </row>
    <row r="1085" spans="1:12">
      <c r="A1085" s="18" t="s">
        <v>2426</v>
      </c>
      <c r="B1085" s="18" t="s">
        <v>107</v>
      </c>
      <c r="C1085" s="18" t="s">
        <v>18</v>
      </c>
      <c r="D1085" s="18" t="s">
        <v>34</v>
      </c>
      <c r="E1085" s="18" t="s">
        <v>18</v>
      </c>
      <c r="F1085" s="19">
        <v>65000</v>
      </c>
      <c r="G1085" s="19">
        <v>65000</v>
      </c>
      <c r="H1085" s="19">
        <v>0</v>
      </c>
      <c r="I1085" s="19">
        <v>0</v>
      </c>
      <c r="J1085" s="19">
        <v>0</v>
      </c>
      <c r="K1085" s="19">
        <v>0</v>
      </c>
      <c r="L1085" t="e">
        <f>VLOOKUP(E1085,PFI!A:B,2,0)</f>
        <v>#N/A</v>
      </c>
    </row>
    <row r="1086" spans="1:12">
      <c r="A1086" s="18" t="s">
        <v>1666</v>
      </c>
      <c r="B1086" s="18" t="s">
        <v>107</v>
      </c>
      <c r="C1086" s="18" t="s">
        <v>18</v>
      </c>
      <c r="D1086" s="18" t="s">
        <v>57</v>
      </c>
      <c r="E1086" s="18" t="s">
        <v>18</v>
      </c>
      <c r="F1086" s="19">
        <v>131000</v>
      </c>
      <c r="G1086" s="19">
        <v>131000</v>
      </c>
      <c r="H1086" s="19">
        <v>120737.99</v>
      </c>
      <c r="I1086" s="19">
        <v>0</v>
      </c>
      <c r="J1086" s="19">
        <v>0</v>
      </c>
      <c r="K1086" s="19">
        <v>62069.24</v>
      </c>
      <c r="L1086" t="e">
        <f>VLOOKUP(E1086,PFI!A:B,2,0)</f>
        <v>#N/A</v>
      </c>
    </row>
    <row r="1087" spans="1:12">
      <c r="A1087" s="18" t="s">
        <v>1666</v>
      </c>
      <c r="B1087" s="18" t="s">
        <v>107</v>
      </c>
      <c r="C1087" s="18" t="s">
        <v>18</v>
      </c>
      <c r="D1087" s="18" t="s">
        <v>22</v>
      </c>
      <c r="E1087" s="18" t="s">
        <v>18</v>
      </c>
      <c r="F1087" s="19">
        <v>0</v>
      </c>
      <c r="G1087" s="19">
        <v>0</v>
      </c>
      <c r="H1087" s="19">
        <v>183</v>
      </c>
      <c r="I1087" s="19">
        <v>0</v>
      </c>
      <c r="J1087" s="19">
        <v>0</v>
      </c>
      <c r="K1087" s="19">
        <v>0</v>
      </c>
      <c r="L1087" t="e">
        <f>VLOOKUP(E1087,PFI!A:B,2,0)</f>
        <v>#N/A</v>
      </c>
    </row>
    <row r="1088" spans="1:12">
      <c r="A1088" s="18" t="s">
        <v>1666</v>
      </c>
      <c r="B1088" s="18" t="s">
        <v>107</v>
      </c>
      <c r="C1088" s="18" t="s">
        <v>18</v>
      </c>
      <c r="D1088" s="18" t="s">
        <v>13</v>
      </c>
      <c r="E1088" s="18" t="s">
        <v>18</v>
      </c>
      <c r="F1088" s="19">
        <v>27219</v>
      </c>
      <c r="G1088" s="19">
        <v>27219</v>
      </c>
      <c r="H1088" s="19">
        <v>0</v>
      </c>
      <c r="I1088" s="19">
        <v>0</v>
      </c>
      <c r="J1088" s="19">
        <v>0</v>
      </c>
      <c r="K1088" s="19">
        <v>0</v>
      </c>
      <c r="L1088" t="e">
        <f>VLOOKUP(E1088,PFI!A:B,2,0)</f>
        <v>#N/A</v>
      </c>
    </row>
    <row r="1089" spans="1:12">
      <c r="A1089" s="18" t="s">
        <v>1625</v>
      </c>
      <c r="B1089" s="18" t="s">
        <v>107</v>
      </c>
      <c r="C1089" s="18" t="s">
        <v>18</v>
      </c>
      <c r="D1089" s="18" t="s">
        <v>46</v>
      </c>
      <c r="E1089" s="18" t="s">
        <v>18</v>
      </c>
      <c r="F1089" s="19">
        <v>0</v>
      </c>
      <c r="G1089" s="19">
        <v>0</v>
      </c>
      <c r="H1089" s="19">
        <v>7440</v>
      </c>
      <c r="I1089" s="19">
        <v>0</v>
      </c>
      <c r="J1089" s="19">
        <v>0</v>
      </c>
      <c r="K1089" s="19">
        <v>5400</v>
      </c>
      <c r="L1089" t="e">
        <f>VLOOKUP(E1089,PFI!A:B,2,0)</f>
        <v>#N/A</v>
      </c>
    </row>
    <row r="1090" spans="1:12">
      <c r="A1090" s="18" t="s">
        <v>1625</v>
      </c>
      <c r="B1090" s="18" t="s">
        <v>107</v>
      </c>
      <c r="C1090" s="18" t="s">
        <v>18</v>
      </c>
      <c r="D1090" s="18" t="s">
        <v>59</v>
      </c>
      <c r="E1090" s="18" t="s">
        <v>18</v>
      </c>
      <c r="F1090" s="19">
        <v>0</v>
      </c>
      <c r="G1090" s="19">
        <v>0</v>
      </c>
      <c r="H1090" s="19">
        <v>109.18</v>
      </c>
      <c r="I1090" s="19">
        <v>0</v>
      </c>
      <c r="J1090" s="19">
        <v>0</v>
      </c>
      <c r="K1090" s="19">
        <v>812</v>
      </c>
      <c r="L1090" t="e">
        <f>VLOOKUP(E1090,PFI!A:B,2,0)</f>
        <v>#N/A</v>
      </c>
    </row>
    <row r="1091" spans="1:12">
      <c r="A1091" s="18" t="s">
        <v>1625</v>
      </c>
      <c r="B1091" s="18" t="s">
        <v>107</v>
      </c>
      <c r="C1091" s="18" t="s">
        <v>18</v>
      </c>
      <c r="D1091" s="18" t="s">
        <v>13</v>
      </c>
      <c r="E1091" s="18" t="s">
        <v>18</v>
      </c>
      <c r="F1091" s="19">
        <v>144131</v>
      </c>
      <c r="G1091" s="19">
        <v>144131</v>
      </c>
      <c r="H1091" s="19">
        <v>54591.72</v>
      </c>
      <c r="I1091" s="19">
        <v>0</v>
      </c>
      <c r="J1091" s="19">
        <v>0</v>
      </c>
      <c r="K1091" s="19">
        <v>59217.06</v>
      </c>
      <c r="L1091" t="e">
        <f>VLOOKUP(E1091,PFI!A:B,2,0)</f>
        <v>#N/A</v>
      </c>
    </row>
    <row r="1092" spans="1:12">
      <c r="A1092" s="18" t="s">
        <v>2427</v>
      </c>
      <c r="B1092" s="18" t="s">
        <v>107</v>
      </c>
      <c r="C1092" s="18" t="s">
        <v>18</v>
      </c>
      <c r="D1092" s="18" t="s">
        <v>13</v>
      </c>
      <c r="E1092" s="18" t="s">
        <v>2428</v>
      </c>
      <c r="F1092" s="19">
        <v>0</v>
      </c>
      <c r="G1092" s="19">
        <v>0</v>
      </c>
      <c r="H1092" s="19">
        <v>0</v>
      </c>
      <c r="I1092" s="19">
        <v>0</v>
      </c>
      <c r="J1092" s="19">
        <v>0</v>
      </c>
      <c r="K1092" s="19">
        <v>604</v>
      </c>
      <c r="L1092" t="e">
        <f>VLOOKUP(E1092,PFI!A:B,2,0)</f>
        <v>#N/A</v>
      </c>
    </row>
    <row r="1093" spans="1:12">
      <c r="A1093" s="18" t="s">
        <v>2427</v>
      </c>
      <c r="B1093" s="18" t="s">
        <v>107</v>
      </c>
      <c r="C1093" s="18" t="s">
        <v>18</v>
      </c>
      <c r="D1093" s="18" t="s">
        <v>13</v>
      </c>
      <c r="E1093" s="18" t="s">
        <v>2429</v>
      </c>
      <c r="F1093" s="19">
        <v>0</v>
      </c>
      <c r="G1093" s="19">
        <v>0</v>
      </c>
      <c r="H1093" s="19">
        <v>-70</v>
      </c>
      <c r="I1093" s="19">
        <v>0</v>
      </c>
      <c r="J1093" s="19">
        <v>0</v>
      </c>
      <c r="K1093" s="19">
        <v>198.7</v>
      </c>
      <c r="L1093" t="e">
        <f>VLOOKUP(E1093,PFI!A:B,2,0)</f>
        <v>#N/A</v>
      </c>
    </row>
    <row r="1094" spans="1:12">
      <c r="A1094" s="18" t="s">
        <v>2430</v>
      </c>
      <c r="B1094" s="18" t="s">
        <v>107</v>
      </c>
      <c r="C1094" s="18" t="s">
        <v>18</v>
      </c>
      <c r="D1094" s="18" t="s">
        <v>13</v>
      </c>
      <c r="E1094" s="18" t="s">
        <v>2431</v>
      </c>
      <c r="F1094" s="19">
        <v>0</v>
      </c>
      <c r="G1094" s="19">
        <v>0</v>
      </c>
      <c r="H1094" s="19">
        <v>0</v>
      </c>
      <c r="I1094" s="19">
        <v>0</v>
      </c>
      <c r="J1094" s="19">
        <v>0</v>
      </c>
      <c r="K1094" s="19">
        <v>284.41000000000003</v>
      </c>
      <c r="L1094" t="e">
        <f>VLOOKUP(E1094,PFI!A:B,2,0)</f>
        <v>#N/A</v>
      </c>
    </row>
    <row r="1095" spans="1:12">
      <c r="A1095" s="18" t="s">
        <v>1535</v>
      </c>
      <c r="B1095" s="18" t="s">
        <v>107</v>
      </c>
      <c r="C1095" s="18" t="s">
        <v>18</v>
      </c>
      <c r="D1095" s="18" t="s">
        <v>46</v>
      </c>
      <c r="E1095" s="18" t="s">
        <v>18</v>
      </c>
      <c r="F1095" s="19">
        <v>2064</v>
      </c>
      <c r="G1095" s="19">
        <v>2064</v>
      </c>
      <c r="H1095" s="19">
        <v>0</v>
      </c>
      <c r="I1095" s="19">
        <v>0</v>
      </c>
      <c r="J1095" s="19">
        <v>0</v>
      </c>
      <c r="K1095" s="19">
        <v>0</v>
      </c>
      <c r="L1095" t="e">
        <f>VLOOKUP(E1095,PFI!A:B,2,0)</f>
        <v>#N/A</v>
      </c>
    </row>
    <row r="1096" spans="1:12">
      <c r="A1096" s="18" t="s">
        <v>1541</v>
      </c>
      <c r="B1096" s="18" t="s">
        <v>107</v>
      </c>
      <c r="C1096" s="18" t="s">
        <v>18</v>
      </c>
      <c r="D1096" s="18" t="s">
        <v>57</v>
      </c>
      <c r="E1096" s="18" t="s">
        <v>2432</v>
      </c>
      <c r="F1096" s="19">
        <v>0</v>
      </c>
      <c r="G1096" s="19">
        <v>0</v>
      </c>
      <c r="H1096" s="19">
        <v>0</v>
      </c>
      <c r="I1096" s="19">
        <v>0</v>
      </c>
      <c r="J1096" s="19">
        <v>0</v>
      </c>
      <c r="K1096" s="19">
        <v>1787.2</v>
      </c>
      <c r="L1096" t="e">
        <f>VLOOKUP(E1096,PFI!A:B,2,0)</f>
        <v>#N/A</v>
      </c>
    </row>
    <row r="1097" spans="1:12">
      <c r="A1097" s="18" t="s">
        <v>1541</v>
      </c>
      <c r="B1097" s="18" t="s">
        <v>107</v>
      </c>
      <c r="C1097" s="18" t="s">
        <v>18</v>
      </c>
      <c r="D1097" s="18" t="s">
        <v>46</v>
      </c>
      <c r="E1097" s="18" t="s">
        <v>2433</v>
      </c>
      <c r="F1097" s="19">
        <v>0</v>
      </c>
      <c r="G1097" s="19">
        <v>0</v>
      </c>
      <c r="H1097" s="19">
        <v>592.67999999999995</v>
      </c>
      <c r="I1097" s="19">
        <v>0</v>
      </c>
      <c r="J1097" s="19">
        <v>0</v>
      </c>
      <c r="K1097" s="19">
        <v>592.67999999999995</v>
      </c>
      <c r="L1097" t="e">
        <f>VLOOKUP(E1097,PFI!A:B,2,0)</f>
        <v>#N/A</v>
      </c>
    </row>
    <row r="1098" spans="1:12">
      <c r="A1098" s="18" t="s">
        <v>1541</v>
      </c>
      <c r="B1098" s="18" t="s">
        <v>107</v>
      </c>
      <c r="C1098" s="18" t="s">
        <v>18</v>
      </c>
      <c r="D1098" s="18" t="s">
        <v>46</v>
      </c>
      <c r="E1098" s="18" t="s">
        <v>1353</v>
      </c>
      <c r="F1098" s="19">
        <v>0</v>
      </c>
      <c r="G1098" s="19">
        <v>0</v>
      </c>
      <c r="H1098" s="19">
        <v>459.14</v>
      </c>
      <c r="I1098" s="19">
        <v>0</v>
      </c>
      <c r="J1098" s="19">
        <v>0</v>
      </c>
      <c r="K1098" s="19">
        <v>367.27</v>
      </c>
      <c r="L1098" t="e">
        <f>VLOOKUP(E1098,PFI!A:B,2,0)</f>
        <v>#N/A</v>
      </c>
    </row>
    <row r="1099" spans="1:12">
      <c r="A1099" s="18" t="s">
        <v>1541</v>
      </c>
      <c r="B1099" s="18" t="s">
        <v>107</v>
      </c>
      <c r="C1099" s="18" t="s">
        <v>18</v>
      </c>
      <c r="D1099" s="18" t="s">
        <v>46</v>
      </c>
      <c r="E1099" s="18" t="s">
        <v>1358</v>
      </c>
      <c r="F1099" s="19">
        <v>0</v>
      </c>
      <c r="G1099" s="19">
        <v>0</v>
      </c>
      <c r="H1099" s="19">
        <v>4386</v>
      </c>
      <c r="I1099" s="19">
        <v>0</v>
      </c>
      <c r="J1099" s="19">
        <v>0</v>
      </c>
      <c r="K1099" s="19">
        <v>0</v>
      </c>
      <c r="L1099" t="e">
        <f>VLOOKUP(E1099,PFI!A:B,2,0)</f>
        <v>#N/A</v>
      </c>
    </row>
    <row r="1100" spans="1:12">
      <c r="A1100" s="18" t="s">
        <v>1541</v>
      </c>
      <c r="B1100" s="18" t="s">
        <v>107</v>
      </c>
      <c r="C1100" s="18" t="s">
        <v>18</v>
      </c>
      <c r="D1100" s="18" t="s">
        <v>46</v>
      </c>
      <c r="E1100" s="18" t="s">
        <v>1354</v>
      </c>
      <c r="F1100" s="19">
        <v>0</v>
      </c>
      <c r="G1100" s="19">
        <v>0</v>
      </c>
      <c r="H1100" s="19">
        <v>1058.6300000000001</v>
      </c>
      <c r="I1100" s="19">
        <v>0</v>
      </c>
      <c r="J1100" s="19">
        <v>0</v>
      </c>
      <c r="K1100" s="19">
        <v>0</v>
      </c>
      <c r="L1100" t="e">
        <f>VLOOKUP(E1100,PFI!A:B,2,0)</f>
        <v>#N/A</v>
      </c>
    </row>
    <row r="1101" spans="1:12">
      <c r="A1101" s="18" t="s">
        <v>1541</v>
      </c>
      <c r="B1101" s="18" t="s">
        <v>107</v>
      </c>
      <c r="C1101" s="18" t="s">
        <v>18</v>
      </c>
      <c r="D1101" s="18" t="s">
        <v>46</v>
      </c>
      <c r="E1101" s="18" t="s">
        <v>2434</v>
      </c>
      <c r="F1101" s="19">
        <v>0</v>
      </c>
      <c r="G1101" s="19">
        <v>0</v>
      </c>
      <c r="H1101" s="19">
        <v>0</v>
      </c>
      <c r="I1101" s="19">
        <v>0</v>
      </c>
      <c r="J1101" s="19">
        <v>0</v>
      </c>
      <c r="K1101" s="19">
        <v>349.2</v>
      </c>
      <c r="L1101" t="e">
        <f>VLOOKUP(E1101,PFI!A:B,2,0)</f>
        <v>#N/A</v>
      </c>
    </row>
    <row r="1102" spans="1:12">
      <c r="A1102" s="18" t="s">
        <v>1541</v>
      </c>
      <c r="B1102" s="18" t="s">
        <v>107</v>
      </c>
      <c r="C1102" s="18" t="s">
        <v>18</v>
      </c>
      <c r="D1102" s="18" t="s">
        <v>13</v>
      </c>
      <c r="E1102" s="18" t="s">
        <v>1351</v>
      </c>
      <c r="F1102" s="19">
        <v>0</v>
      </c>
      <c r="G1102" s="19">
        <v>0</v>
      </c>
      <c r="H1102" s="19">
        <v>0</v>
      </c>
      <c r="I1102" s="19">
        <v>0</v>
      </c>
      <c r="J1102" s="19">
        <v>0</v>
      </c>
      <c r="K1102" s="19">
        <v>4526.22</v>
      </c>
      <c r="L1102" t="e">
        <f>VLOOKUP(E1102,PFI!A:B,2,0)</f>
        <v>#N/A</v>
      </c>
    </row>
    <row r="1103" spans="1:12">
      <c r="A1103" s="18" t="s">
        <v>1541</v>
      </c>
      <c r="B1103" s="18" t="s">
        <v>107</v>
      </c>
      <c r="C1103" s="18" t="s">
        <v>18</v>
      </c>
      <c r="D1103" s="18" t="s">
        <v>13</v>
      </c>
      <c r="E1103" s="18" t="s">
        <v>2435</v>
      </c>
      <c r="F1103" s="19">
        <v>0</v>
      </c>
      <c r="G1103" s="19">
        <v>0</v>
      </c>
      <c r="H1103" s="19">
        <v>1096.8</v>
      </c>
      <c r="I1103" s="19">
        <v>0</v>
      </c>
      <c r="J1103" s="19">
        <v>0</v>
      </c>
      <c r="K1103" s="19">
        <v>0</v>
      </c>
      <c r="L1103" t="e">
        <f>VLOOKUP(E1103,PFI!A:B,2,0)</f>
        <v>#N/A</v>
      </c>
    </row>
    <row r="1104" spans="1:12">
      <c r="A1104" s="18" t="s">
        <v>1541</v>
      </c>
      <c r="B1104" s="18" t="s">
        <v>107</v>
      </c>
      <c r="C1104" s="18" t="s">
        <v>18</v>
      </c>
      <c r="D1104" s="18" t="s">
        <v>13</v>
      </c>
      <c r="E1104" s="18" t="s">
        <v>2433</v>
      </c>
      <c r="F1104" s="19">
        <v>0</v>
      </c>
      <c r="G1104" s="19">
        <v>0</v>
      </c>
      <c r="H1104" s="19">
        <v>7198.54</v>
      </c>
      <c r="I1104" s="19">
        <v>0</v>
      </c>
      <c r="J1104" s="19">
        <v>0</v>
      </c>
      <c r="K1104" s="19">
        <v>3383.02</v>
      </c>
      <c r="L1104" t="e">
        <f>VLOOKUP(E1104,PFI!A:B,2,0)</f>
        <v>#N/A</v>
      </c>
    </row>
    <row r="1105" spans="1:12">
      <c r="A1105" s="18" t="s">
        <v>1541</v>
      </c>
      <c r="B1105" s="18" t="s">
        <v>107</v>
      </c>
      <c r="C1105" s="18" t="s">
        <v>18</v>
      </c>
      <c r="D1105" s="18" t="s">
        <v>13</v>
      </c>
      <c r="E1105" s="18" t="s">
        <v>1353</v>
      </c>
      <c r="F1105" s="19">
        <v>0</v>
      </c>
      <c r="G1105" s="19">
        <v>0</v>
      </c>
      <c r="H1105" s="19">
        <v>120.15</v>
      </c>
      <c r="I1105" s="19">
        <v>0</v>
      </c>
      <c r="J1105" s="19">
        <v>0</v>
      </c>
      <c r="K1105" s="19">
        <v>120.15</v>
      </c>
      <c r="L1105" t="e">
        <f>VLOOKUP(E1105,PFI!A:B,2,0)</f>
        <v>#N/A</v>
      </c>
    </row>
    <row r="1106" spans="1:12">
      <c r="A1106" s="18" t="s">
        <v>1541</v>
      </c>
      <c r="B1106" s="18" t="s">
        <v>107</v>
      </c>
      <c r="C1106" s="18" t="s">
        <v>18</v>
      </c>
      <c r="D1106" s="18" t="s">
        <v>13</v>
      </c>
      <c r="E1106" s="18" t="s">
        <v>2436</v>
      </c>
      <c r="F1106" s="19">
        <v>0</v>
      </c>
      <c r="G1106" s="19">
        <v>0</v>
      </c>
      <c r="H1106" s="19">
        <v>0</v>
      </c>
      <c r="I1106" s="19">
        <v>0</v>
      </c>
      <c r="J1106" s="19">
        <v>0</v>
      </c>
      <c r="K1106" s="19">
        <v>3571.47</v>
      </c>
      <c r="L1106" t="e">
        <f>VLOOKUP(E1106,PFI!A:B,2,0)</f>
        <v>#N/A</v>
      </c>
    </row>
    <row r="1107" spans="1:12">
      <c r="A1107" s="18" t="s">
        <v>1541</v>
      </c>
      <c r="B1107" s="18" t="s">
        <v>107</v>
      </c>
      <c r="C1107" s="18" t="s">
        <v>18</v>
      </c>
      <c r="D1107" s="18" t="s">
        <v>13</v>
      </c>
      <c r="E1107" s="18" t="s">
        <v>2431</v>
      </c>
      <c r="F1107" s="19">
        <v>0</v>
      </c>
      <c r="G1107" s="19">
        <v>0</v>
      </c>
      <c r="H1107" s="19">
        <v>730.8</v>
      </c>
      <c r="I1107" s="19">
        <v>0</v>
      </c>
      <c r="J1107" s="19">
        <v>0</v>
      </c>
      <c r="K1107" s="19">
        <v>0</v>
      </c>
      <c r="L1107" t="e">
        <f>VLOOKUP(E1107,PFI!A:B,2,0)</f>
        <v>#N/A</v>
      </c>
    </row>
    <row r="1108" spans="1:12">
      <c r="A1108" s="18" t="s">
        <v>1541</v>
      </c>
      <c r="B1108" s="18" t="s">
        <v>107</v>
      </c>
      <c r="C1108" s="18" t="s">
        <v>18</v>
      </c>
      <c r="D1108" s="18" t="s">
        <v>13</v>
      </c>
      <c r="E1108" s="18" t="s">
        <v>1358</v>
      </c>
      <c r="F1108" s="19">
        <v>0</v>
      </c>
      <c r="G1108" s="19">
        <v>0</v>
      </c>
      <c r="H1108" s="19">
        <v>14435.41</v>
      </c>
      <c r="I1108" s="19">
        <v>0</v>
      </c>
      <c r="J1108" s="19">
        <v>0</v>
      </c>
      <c r="K1108" s="19">
        <v>90.61</v>
      </c>
      <c r="L1108" t="e">
        <f>VLOOKUP(E1108,PFI!A:B,2,0)</f>
        <v>#N/A</v>
      </c>
    </row>
    <row r="1109" spans="1:12">
      <c r="A1109" s="18" t="s">
        <v>1541</v>
      </c>
      <c r="B1109" s="18" t="s">
        <v>107</v>
      </c>
      <c r="C1109" s="18" t="s">
        <v>18</v>
      </c>
      <c r="D1109" s="18" t="s">
        <v>13</v>
      </c>
      <c r="E1109" s="18" t="s">
        <v>2432</v>
      </c>
      <c r="F1109" s="19">
        <v>0</v>
      </c>
      <c r="G1109" s="19">
        <v>0</v>
      </c>
      <c r="H1109" s="19">
        <v>4356</v>
      </c>
      <c r="I1109" s="19">
        <v>0</v>
      </c>
      <c r="J1109" s="19">
        <v>0</v>
      </c>
      <c r="K1109" s="19">
        <v>72.790000000000006</v>
      </c>
      <c r="L1109" t="e">
        <f>VLOOKUP(E1109,PFI!A:B,2,0)</f>
        <v>#N/A</v>
      </c>
    </row>
    <row r="1110" spans="1:12">
      <c r="A1110" s="18" t="s">
        <v>1541</v>
      </c>
      <c r="B1110" s="18" t="s">
        <v>107</v>
      </c>
      <c r="C1110" s="18" t="s">
        <v>18</v>
      </c>
      <c r="D1110" s="18" t="s">
        <v>13</v>
      </c>
      <c r="E1110" s="18" t="s">
        <v>1354</v>
      </c>
      <c r="F1110" s="19">
        <v>0</v>
      </c>
      <c r="G1110" s="19">
        <v>0</v>
      </c>
      <c r="H1110" s="19">
        <v>27.9</v>
      </c>
      <c r="I1110" s="19">
        <v>0</v>
      </c>
      <c r="J1110" s="19">
        <v>0</v>
      </c>
      <c r="K1110" s="19">
        <v>0</v>
      </c>
      <c r="L1110" t="e">
        <f>VLOOKUP(E1110,PFI!A:B,2,0)</f>
        <v>#N/A</v>
      </c>
    </row>
    <row r="1111" spans="1:12">
      <c r="A1111" s="18" t="s">
        <v>1541</v>
      </c>
      <c r="B1111" s="18" t="s">
        <v>107</v>
      </c>
      <c r="C1111" s="18" t="s">
        <v>18</v>
      </c>
      <c r="D1111" s="18" t="s">
        <v>13</v>
      </c>
      <c r="E1111" s="18" t="s">
        <v>2437</v>
      </c>
      <c r="F1111" s="19">
        <v>0</v>
      </c>
      <c r="G1111" s="19">
        <v>0</v>
      </c>
      <c r="H1111" s="19">
        <v>20.170000000000002</v>
      </c>
      <c r="I1111" s="19">
        <v>0</v>
      </c>
      <c r="J1111" s="19">
        <v>0</v>
      </c>
      <c r="K1111" s="19">
        <v>3873.86</v>
      </c>
      <c r="L1111" t="e">
        <f>VLOOKUP(E1111,PFI!A:B,2,0)</f>
        <v>#N/A</v>
      </c>
    </row>
    <row r="1112" spans="1:12">
      <c r="A1112" s="18" t="s">
        <v>1541</v>
      </c>
      <c r="B1112" s="18" t="s">
        <v>107</v>
      </c>
      <c r="C1112" s="18" t="s">
        <v>18</v>
      </c>
      <c r="D1112" s="18" t="s">
        <v>13</v>
      </c>
      <c r="E1112" s="18" t="s">
        <v>1357</v>
      </c>
      <c r="F1112" s="19">
        <v>0</v>
      </c>
      <c r="G1112" s="19">
        <v>0</v>
      </c>
      <c r="H1112" s="19">
        <v>902.4</v>
      </c>
      <c r="I1112" s="19">
        <v>0</v>
      </c>
      <c r="J1112" s="19">
        <v>0</v>
      </c>
      <c r="K1112" s="19">
        <v>0</v>
      </c>
      <c r="L1112" t="e">
        <f>VLOOKUP(E1112,PFI!A:B,2,0)</f>
        <v>#N/A</v>
      </c>
    </row>
    <row r="1113" spans="1:12">
      <c r="A1113" s="18" t="s">
        <v>1541</v>
      </c>
      <c r="B1113" s="18" t="s">
        <v>107</v>
      </c>
      <c r="C1113" s="18" t="s">
        <v>18</v>
      </c>
      <c r="D1113" s="18" t="s">
        <v>13</v>
      </c>
      <c r="E1113" s="18" t="s">
        <v>2434</v>
      </c>
      <c r="F1113" s="19">
        <v>0</v>
      </c>
      <c r="G1113" s="19">
        <v>0</v>
      </c>
      <c r="H1113" s="19">
        <v>2035.62</v>
      </c>
      <c r="I1113" s="19">
        <v>0</v>
      </c>
      <c r="J1113" s="19">
        <v>0</v>
      </c>
      <c r="K1113" s="19">
        <v>1235.4000000000001</v>
      </c>
      <c r="L1113" t="e">
        <f>VLOOKUP(E1113,PFI!A:B,2,0)</f>
        <v>#N/A</v>
      </c>
    </row>
    <row r="1114" spans="1:12">
      <c r="A1114" s="18" t="s">
        <v>1541</v>
      </c>
      <c r="B1114" s="18" t="s">
        <v>107</v>
      </c>
      <c r="C1114" s="18" t="s">
        <v>18</v>
      </c>
      <c r="D1114" s="18" t="s">
        <v>13</v>
      </c>
      <c r="E1114" s="18" t="s">
        <v>2438</v>
      </c>
      <c r="F1114" s="19">
        <v>0</v>
      </c>
      <c r="G1114" s="19">
        <v>0</v>
      </c>
      <c r="H1114" s="19">
        <v>258</v>
      </c>
      <c r="I1114" s="19">
        <v>0</v>
      </c>
      <c r="J1114" s="19">
        <v>0</v>
      </c>
      <c r="K1114" s="19">
        <v>0</v>
      </c>
      <c r="L1114" t="e">
        <f>VLOOKUP(E1114,PFI!A:B,2,0)</f>
        <v>#N/A</v>
      </c>
    </row>
    <row r="1115" spans="1:12">
      <c r="A1115" s="18" t="s">
        <v>1541</v>
      </c>
      <c r="B1115" s="18" t="s">
        <v>107</v>
      </c>
      <c r="C1115" s="18" t="s">
        <v>18</v>
      </c>
      <c r="D1115" s="18" t="s">
        <v>13</v>
      </c>
      <c r="E1115" s="18" t="s">
        <v>18</v>
      </c>
      <c r="F1115" s="19">
        <v>133240</v>
      </c>
      <c r="G1115" s="19">
        <v>133240</v>
      </c>
      <c r="H1115" s="19">
        <v>0</v>
      </c>
      <c r="I1115" s="19">
        <v>0</v>
      </c>
      <c r="J1115" s="19">
        <v>0</v>
      </c>
      <c r="K1115" s="19">
        <v>0</v>
      </c>
      <c r="L1115" t="e">
        <f>VLOOKUP(E1115,PFI!A:B,2,0)</f>
        <v>#N/A</v>
      </c>
    </row>
    <row r="1116" spans="1:12">
      <c r="A1116" s="18" t="s">
        <v>1548</v>
      </c>
      <c r="B1116" s="18" t="s">
        <v>107</v>
      </c>
      <c r="C1116" s="18" t="s">
        <v>18</v>
      </c>
      <c r="D1116" s="18" t="s">
        <v>57</v>
      </c>
      <c r="E1116" s="18" t="s">
        <v>1359</v>
      </c>
      <c r="F1116" s="19">
        <v>0</v>
      </c>
      <c r="G1116" s="19">
        <v>0</v>
      </c>
      <c r="H1116" s="19">
        <v>488.15</v>
      </c>
      <c r="I1116" s="19">
        <v>0</v>
      </c>
      <c r="J1116" s="19">
        <v>0</v>
      </c>
      <c r="K1116" s="19">
        <v>488.15</v>
      </c>
      <c r="L1116" t="e">
        <f>VLOOKUP(E1116,PFI!A:B,2,0)</f>
        <v>#N/A</v>
      </c>
    </row>
    <row r="1117" spans="1:12">
      <c r="A1117" s="18" t="s">
        <v>1548</v>
      </c>
      <c r="B1117" s="18" t="s">
        <v>107</v>
      </c>
      <c r="C1117" s="18" t="s">
        <v>18</v>
      </c>
      <c r="D1117" s="18" t="s">
        <v>57</v>
      </c>
      <c r="E1117" s="18" t="s">
        <v>1361</v>
      </c>
      <c r="F1117" s="19">
        <v>0</v>
      </c>
      <c r="G1117" s="19">
        <v>0</v>
      </c>
      <c r="H1117" s="19">
        <v>1031.08</v>
      </c>
      <c r="I1117" s="19">
        <v>0</v>
      </c>
      <c r="J1117" s="19">
        <v>0</v>
      </c>
      <c r="K1117" s="19">
        <v>1031.08</v>
      </c>
      <c r="L1117" t="e">
        <f>VLOOKUP(E1117,PFI!A:B,2,0)</f>
        <v>#N/A</v>
      </c>
    </row>
    <row r="1118" spans="1:12">
      <c r="A1118" s="18" t="s">
        <v>1548</v>
      </c>
      <c r="B1118" s="18" t="s">
        <v>107</v>
      </c>
      <c r="C1118" s="18" t="s">
        <v>18</v>
      </c>
      <c r="D1118" s="18" t="s">
        <v>57</v>
      </c>
      <c r="E1118" s="18" t="s">
        <v>2439</v>
      </c>
      <c r="F1118" s="19">
        <v>0</v>
      </c>
      <c r="G1118" s="19">
        <v>0</v>
      </c>
      <c r="H1118" s="19">
        <v>1062.98</v>
      </c>
      <c r="I1118" s="19">
        <v>0</v>
      </c>
      <c r="J1118" s="19">
        <v>0</v>
      </c>
      <c r="K1118" s="19">
        <v>1038.6600000000001</v>
      </c>
      <c r="L1118" t="e">
        <f>VLOOKUP(E1118,PFI!A:B,2,0)</f>
        <v>#N/A</v>
      </c>
    </row>
    <row r="1119" spans="1:12">
      <c r="A1119" s="18" t="s">
        <v>1548</v>
      </c>
      <c r="B1119" s="18" t="s">
        <v>107</v>
      </c>
      <c r="C1119" s="18" t="s">
        <v>18</v>
      </c>
      <c r="D1119" s="18" t="s">
        <v>57</v>
      </c>
      <c r="E1119" s="18" t="s">
        <v>1362</v>
      </c>
      <c r="F1119" s="19">
        <v>0</v>
      </c>
      <c r="G1119" s="19">
        <v>0</v>
      </c>
      <c r="H1119" s="19">
        <v>2261.79</v>
      </c>
      <c r="I1119" s="19">
        <v>0</v>
      </c>
      <c r="J1119" s="19">
        <v>0</v>
      </c>
      <c r="K1119" s="19">
        <v>677.47</v>
      </c>
      <c r="L1119" t="e">
        <f>VLOOKUP(E1119,PFI!A:B,2,0)</f>
        <v>#N/A</v>
      </c>
    </row>
    <row r="1120" spans="1:12">
      <c r="A1120" s="18" t="s">
        <v>1548</v>
      </c>
      <c r="B1120" s="18" t="s">
        <v>107</v>
      </c>
      <c r="C1120" s="18" t="s">
        <v>18</v>
      </c>
      <c r="D1120" s="18" t="s">
        <v>57</v>
      </c>
      <c r="E1120" s="18" t="s">
        <v>1365</v>
      </c>
      <c r="F1120" s="19">
        <v>0</v>
      </c>
      <c r="G1120" s="19">
        <v>0</v>
      </c>
      <c r="H1120" s="19">
        <v>0</v>
      </c>
      <c r="I1120" s="19">
        <v>0</v>
      </c>
      <c r="J1120" s="19">
        <v>0</v>
      </c>
      <c r="K1120" s="19">
        <v>1021.34</v>
      </c>
      <c r="L1120" t="e">
        <f>VLOOKUP(E1120,PFI!A:B,2,0)</f>
        <v>#N/A</v>
      </c>
    </row>
    <row r="1121" spans="1:12">
      <c r="A1121" s="18" t="s">
        <v>1548</v>
      </c>
      <c r="B1121" s="18" t="s">
        <v>107</v>
      </c>
      <c r="C1121" s="18" t="s">
        <v>18</v>
      </c>
      <c r="D1121" s="18" t="s">
        <v>57</v>
      </c>
      <c r="E1121" s="18" t="s">
        <v>2440</v>
      </c>
      <c r="F1121" s="19">
        <v>0</v>
      </c>
      <c r="G1121" s="19">
        <v>0</v>
      </c>
      <c r="H1121" s="19">
        <v>746.46</v>
      </c>
      <c r="I1121" s="19">
        <v>0</v>
      </c>
      <c r="J1121" s="19">
        <v>0</v>
      </c>
      <c r="K1121" s="19">
        <v>746.46</v>
      </c>
      <c r="L1121" t="e">
        <f>VLOOKUP(E1121,PFI!A:B,2,0)</f>
        <v>#N/A</v>
      </c>
    </row>
    <row r="1122" spans="1:12">
      <c r="A1122" s="18" t="s">
        <v>1548</v>
      </c>
      <c r="B1122" s="18" t="s">
        <v>107</v>
      </c>
      <c r="C1122" s="18" t="s">
        <v>18</v>
      </c>
      <c r="D1122" s="18" t="s">
        <v>57</v>
      </c>
      <c r="E1122" s="18" t="s">
        <v>1366</v>
      </c>
      <c r="F1122" s="19">
        <v>0</v>
      </c>
      <c r="G1122" s="19">
        <v>0</v>
      </c>
      <c r="H1122" s="19">
        <v>2077.64</v>
      </c>
      <c r="I1122" s="19">
        <v>0</v>
      </c>
      <c r="J1122" s="19">
        <v>0</v>
      </c>
      <c r="K1122" s="19">
        <v>1766.38</v>
      </c>
      <c r="L1122" t="e">
        <f>VLOOKUP(E1122,PFI!A:B,2,0)</f>
        <v>#N/A</v>
      </c>
    </row>
    <row r="1123" spans="1:12">
      <c r="A1123" s="18" t="s">
        <v>1548</v>
      </c>
      <c r="B1123" s="18" t="s">
        <v>107</v>
      </c>
      <c r="C1123" s="18" t="s">
        <v>18</v>
      </c>
      <c r="D1123" s="18" t="s">
        <v>57</v>
      </c>
      <c r="E1123" s="18" t="s">
        <v>2441</v>
      </c>
      <c r="F1123" s="19">
        <v>0</v>
      </c>
      <c r="G1123" s="19">
        <v>0</v>
      </c>
      <c r="H1123" s="19">
        <v>14722.78</v>
      </c>
      <c r="I1123" s="19">
        <v>0</v>
      </c>
      <c r="J1123" s="19">
        <v>0</v>
      </c>
      <c r="K1123" s="19">
        <v>14722.78</v>
      </c>
      <c r="L1123" t="e">
        <f>VLOOKUP(E1123,PFI!A:B,2,0)</f>
        <v>#N/A</v>
      </c>
    </row>
    <row r="1124" spans="1:12">
      <c r="A1124" s="18" t="s">
        <v>1548</v>
      </c>
      <c r="B1124" s="18" t="s">
        <v>107</v>
      </c>
      <c r="C1124" s="18" t="s">
        <v>18</v>
      </c>
      <c r="D1124" s="18" t="s">
        <v>57</v>
      </c>
      <c r="E1124" s="18" t="s">
        <v>1371</v>
      </c>
      <c r="F1124" s="19">
        <v>0</v>
      </c>
      <c r="G1124" s="19">
        <v>0</v>
      </c>
      <c r="H1124" s="19">
        <v>2500</v>
      </c>
      <c r="I1124" s="19">
        <v>0</v>
      </c>
      <c r="J1124" s="19">
        <v>0</v>
      </c>
      <c r="K1124" s="19">
        <v>2500</v>
      </c>
      <c r="L1124" t="e">
        <f>VLOOKUP(E1124,PFI!A:B,2,0)</f>
        <v>#N/A</v>
      </c>
    </row>
    <row r="1125" spans="1:12">
      <c r="A1125" s="18" t="s">
        <v>1548</v>
      </c>
      <c r="B1125" s="18" t="s">
        <v>107</v>
      </c>
      <c r="C1125" s="18" t="s">
        <v>18</v>
      </c>
      <c r="D1125" s="18" t="s">
        <v>57</v>
      </c>
      <c r="E1125" s="18" t="s">
        <v>1373</v>
      </c>
      <c r="F1125" s="19">
        <v>0</v>
      </c>
      <c r="G1125" s="19">
        <v>0</v>
      </c>
      <c r="H1125" s="19">
        <v>0</v>
      </c>
      <c r="I1125" s="19">
        <v>0</v>
      </c>
      <c r="J1125" s="19">
        <v>0</v>
      </c>
      <c r="K1125" s="19">
        <v>331.96</v>
      </c>
      <c r="L1125" t="e">
        <f>VLOOKUP(E1125,PFI!A:B,2,0)</f>
        <v>#N/A</v>
      </c>
    </row>
    <row r="1126" spans="1:12">
      <c r="A1126" s="18" t="s">
        <v>1548</v>
      </c>
      <c r="B1126" s="18" t="s">
        <v>107</v>
      </c>
      <c r="C1126" s="18" t="s">
        <v>18</v>
      </c>
      <c r="D1126" s="18" t="s">
        <v>57</v>
      </c>
      <c r="E1126" s="18" t="s">
        <v>1378</v>
      </c>
      <c r="F1126" s="19">
        <v>0</v>
      </c>
      <c r="G1126" s="19">
        <v>0</v>
      </c>
      <c r="H1126" s="19">
        <v>62225.91</v>
      </c>
      <c r="I1126" s="19">
        <v>0</v>
      </c>
      <c r="J1126" s="19">
        <v>0</v>
      </c>
      <c r="K1126" s="19">
        <v>27689.119999999999</v>
      </c>
      <c r="L1126" t="e">
        <f>VLOOKUP(E1126,PFI!A:B,2,0)</f>
        <v>#N/A</v>
      </c>
    </row>
    <row r="1127" spans="1:12">
      <c r="A1127" s="18" t="s">
        <v>1548</v>
      </c>
      <c r="B1127" s="18" t="s">
        <v>107</v>
      </c>
      <c r="C1127" s="18" t="s">
        <v>18</v>
      </c>
      <c r="D1127" s="18" t="s">
        <v>57</v>
      </c>
      <c r="E1127" s="18" t="s">
        <v>1375</v>
      </c>
      <c r="F1127" s="19">
        <v>0</v>
      </c>
      <c r="G1127" s="19">
        <v>0</v>
      </c>
      <c r="H1127" s="19">
        <v>1333.83</v>
      </c>
      <c r="I1127" s="19">
        <v>0</v>
      </c>
      <c r="J1127" s="19">
        <v>0</v>
      </c>
      <c r="K1127" s="19">
        <v>1333.11</v>
      </c>
      <c r="L1127" t="e">
        <f>VLOOKUP(E1127,PFI!A:B,2,0)</f>
        <v>#N/A</v>
      </c>
    </row>
    <row r="1128" spans="1:12">
      <c r="A1128" s="18" t="s">
        <v>1548</v>
      </c>
      <c r="B1128" s="18" t="s">
        <v>107</v>
      </c>
      <c r="C1128" s="18" t="s">
        <v>18</v>
      </c>
      <c r="D1128" s="18" t="s">
        <v>46</v>
      </c>
      <c r="E1128" s="18" t="s">
        <v>1362</v>
      </c>
      <c r="F1128" s="19">
        <v>0</v>
      </c>
      <c r="G1128" s="19">
        <v>0</v>
      </c>
      <c r="H1128" s="19">
        <v>5157.28</v>
      </c>
      <c r="I1128" s="19">
        <v>0</v>
      </c>
      <c r="J1128" s="19">
        <v>0</v>
      </c>
      <c r="K1128" s="19">
        <v>2117.67</v>
      </c>
      <c r="L1128" t="e">
        <f>VLOOKUP(E1128,PFI!A:B,2,0)</f>
        <v>#N/A</v>
      </c>
    </row>
    <row r="1129" spans="1:12">
      <c r="A1129" s="18" t="s">
        <v>1548</v>
      </c>
      <c r="B1129" s="18" t="s">
        <v>107</v>
      </c>
      <c r="C1129" s="18" t="s">
        <v>18</v>
      </c>
      <c r="D1129" s="18" t="s">
        <v>46</v>
      </c>
      <c r="E1129" s="18" t="s">
        <v>1364</v>
      </c>
      <c r="F1129" s="19">
        <v>0</v>
      </c>
      <c r="G1129" s="19">
        <v>0</v>
      </c>
      <c r="H1129" s="19">
        <v>623.88</v>
      </c>
      <c r="I1129" s="19">
        <v>0</v>
      </c>
      <c r="J1129" s="19">
        <v>0</v>
      </c>
      <c r="K1129" s="19">
        <v>623.88</v>
      </c>
      <c r="L1129" t="e">
        <f>VLOOKUP(E1129,PFI!A:B,2,0)</f>
        <v>#N/A</v>
      </c>
    </row>
    <row r="1130" spans="1:12">
      <c r="A1130" s="18" t="s">
        <v>1548</v>
      </c>
      <c r="B1130" s="18" t="s">
        <v>107</v>
      </c>
      <c r="C1130" s="18" t="s">
        <v>18</v>
      </c>
      <c r="D1130" s="18" t="s">
        <v>46</v>
      </c>
      <c r="E1130" s="18" t="s">
        <v>1371</v>
      </c>
      <c r="F1130" s="19">
        <v>0</v>
      </c>
      <c r="G1130" s="19">
        <v>0</v>
      </c>
      <c r="H1130" s="19">
        <v>458.26</v>
      </c>
      <c r="I1130" s="19">
        <v>0</v>
      </c>
      <c r="J1130" s="19">
        <v>0</v>
      </c>
      <c r="K1130" s="19">
        <v>458.26</v>
      </c>
      <c r="L1130" t="e">
        <f>VLOOKUP(E1130,PFI!A:B,2,0)</f>
        <v>#N/A</v>
      </c>
    </row>
    <row r="1131" spans="1:12">
      <c r="A1131" s="18" t="s">
        <v>1548</v>
      </c>
      <c r="B1131" s="18" t="s">
        <v>107</v>
      </c>
      <c r="C1131" s="18" t="s">
        <v>18</v>
      </c>
      <c r="D1131" s="18" t="s">
        <v>46</v>
      </c>
      <c r="E1131" s="18" t="s">
        <v>1378</v>
      </c>
      <c r="F1131" s="19">
        <v>0</v>
      </c>
      <c r="G1131" s="19">
        <v>0</v>
      </c>
      <c r="H1131" s="19">
        <v>6229.01</v>
      </c>
      <c r="I1131" s="19">
        <v>0</v>
      </c>
      <c r="J1131" s="19">
        <v>0</v>
      </c>
      <c r="K1131" s="19">
        <v>12570.51</v>
      </c>
      <c r="L1131" t="e">
        <f>VLOOKUP(E1131,PFI!A:B,2,0)</f>
        <v>#N/A</v>
      </c>
    </row>
    <row r="1132" spans="1:12">
      <c r="A1132" s="18" t="s">
        <v>1548</v>
      </c>
      <c r="B1132" s="18" t="s">
        <v>107</v>
      </c>
      <c r="C1132" s="18" t="s">
        <v>18</v>
      </c>
      <c r="D1132" s="18" t="s">
        <v>46</v>
      </c>
      <c r="E1132" s="18" t="s">
        <v>1375</v>
      </c>
      <c r="F1132" s="19">
        <v>0</v>
      </c>
      <c r="G1132" s="19">
        <v>0</v>
      </c>
      <c r="H1132" s="19">
        <v>775.61</v>
      </c>
      <c r="I1132" s="19">
        <v>0</v>
      </c>
      <c r="J1132" s="19">
        <v>0</v>
      </c>
      <c r="K1132" s="19">
        <v>775.61</v>
      </c>
      <c r="L1132" t="e">
        <f>VLOOKUP(E1132,PFI!A:B,2,0)</f>
        <v>#N/A</v>
      </c>
    </row>
    <row r="1133" spans="1:12">
      <c r="A1133" s="18" t="s">
        <v>1548</v>
      </c>
      <c r="B1133" s="18" t="s">
        <v>107</v>
      </c>
      <c r="C1133" s="18" t="s">
        <v>18</v>
      </c>
      <c r="D1133" s="18" t="s">
        <v>46</v>
      </c>
      <c r="E1133" s="18" t="s">
        <v>18</v>
      </c>
      <c r="F1133" s="19">
        <v>0</v>
      </c>
      <c r="G1133" s="19">
        <v>0</v>
      </c>
      <c r="H1133" s="19">
        <v>106.84</v>
      </c>
      <c r="I1133" s="19">
        <v>0</v>
      </c>
      <c r="J1133" s="19">
        <v>0</v>
      </c>
      <c r="K1133" s="19">
        <v>106.84</v>
      </c>
      <c r="L1133" t="e">
        <f>VLOOKUP(E1133,PFI!A:B,2,0)</f>
        <v>#N/A</v>
      </c>
    </row>
    <row r="1134" spans="1:12">
      <c r="A1134" s="18" t="s">
        <v>1548</v>
      </c>
      <c r="B1134" s="18" t="s">
        <v>107</v>
      </c>
      <c r="C1134" s="18" t="s">
        <v>18</v>
      </c>
      <c r="D1134" s="18" t="s">
        <v>16</v>
      </c>
      <c r="E1134" s="18" t="s">
        <v>1362</v>
      </c>
      <c r="F1134" s="19">
        <v>0</v>
      </c>
      <c r="G1134" s="19">
        <v>0</v>
      </c>
      <c r="H1134" s="19">
        <v>100</v>
      </c>
      <c r="I1134" s="19">
        <v>0</v>
      </c>
      <c r="J1134" s="19">
        <v>0</v>
      </c>
      <c r="K1134" s="19">
        <v>100</v>
      </c>
      <c r="L1134" t="e">
        <f>VLOOKUP(E1134,PFI!A:B,2,0)</f>
        <v>#N/A</v>
      </c>
    </row>
    <row r="1135" spans="1:12">
      <c r="A1135" s="18" t="s">
        <v>1548</v>
      </c>
      <c r="B1135" s="18" t="s">
        <v>107</v>
      </c>
      <c r="C1135" s="18" t="s">
        <v>18</v>
      </c>
      <c r="D1135" s="18" t="s">
        <v>13</v>
      </c>
      <c r="E1135" s="18" t="s">
        <v>1378</v>
      </c>
      <c r="F1135" s="19">
        <v>0</v>
      </c>
      <c r="G1135" s="19">
        <v>0</v>
      </c>
      <c r="H1135" s="19">
        <v>21081.54</v>
      </c>
      <c r="I1135" s="19">
        <v>0</v>
      </c>
      <c r="J1135" s="19">
        <v>0</v>
      </c>
      <c r="K1135" s="19">
        <v>11841.41</v>
      </c>
      <c r="L1135" t="e">
        <f>VLOOKUP(E1135,PFI!A:B,2,0)</f>
        <v>#N/A</v>
      </c>
    </row>
    <row r="1136" spans="1:12">
      <c r="A1136" s="18" t="s">
        <v>1548</v>
      </c>
      <c r="B1136" s="18" t="s">
        <v>107</v>
      </c>
      <c r="C1136" s="18" t="s">
        <v>18</v>
      </c>
      <c r="D1136" s="18" t="s">
        <v>13</v>
      </c>
      <c r="E1136" s="18" t="s">
        <v>18</v>
      </c>
      <c r="F1136" s="19">
        <v>153805</v>
      </c>
      <c r="G1136" s="19">
        <v>153805</v>
      </c>
      <c r="H1136" s="19">
        <v>0</v>
      </c>
      <c r="I1136" s="19">
        <v>0</v>
      </c>
      <c r="J1136" s="19">
        <v>0</v>
      </c>
      <c r="K1136" s="19">
        <v>0</v>
      </c>
      <c r="L1136" t="e">
        <f>VLOOKUP(E1136,PFI!A:B,2,0)</f>
        <v>#N/A</v>
      </c>
    </row>
    <row r="1137" spans="1:12">
      <c r="A1137" s="18" t="s">
        <v>1556</v>
      </c>
      <c r="B1137" s="18" t="s">
        <v>107</v>
      </c>
      <c r="C1137" s="18" t="s">
        <v>18</v>
      </c>
      <c r="D1137" s="18" t="s">
        <v>57</v>
      </c>
      <c r="E1137" s="18" t="s">
        <v>1380</v>
      </c>
      <c r="F1137" s="19">
        <v>5880</v>
      </c>
      <c r="G1137" s="19">
        <v>5880</v>
      </c>
      <c r="H1137" s="19">
        <v>0</v>
      </c>
      <c r="I1137" s="19">
        <v>0</v>
      </c>
      <c r="J1137" s="19">
        <v>0</v>
      </c>
      <c r="K1137" s="19">
        <v>0</v>
      </c>
      <c r="L1137" t="e">
        <f>VLOOKUP(E1137,PFI!A:B,2,0)</f>
        <v>#N/A</v>
      </c>
    </row>
    <row r="1138" spans="1:12">
      <c r="A1138" s="18" t="s">
        <v>1556</v>
      </c>
      <c r="B1138" s="18" t="s">
        <v>107</v>
      </c>
      <c r="C1138" s="18" t="s">
        <v>18</v>
      </c>
      <c r="D1138" s="18" t="s">
        <v>57</v>
      </c>
      <c r="E1138" s="18" t="s">
        <v>1381</v>
      </c>
      <c r="F1138" s="19">
        <v>860</v>
      </c>
      <c r="G1138" s="19">
        <v>860</v>
      </c>
      <c r="H1138" s="19">
        <v>0</v>
      </c>
      <c r="I1138" s="19">
        <v>0</v>
      </c>
      <c r="J1138" s="19">
        <v>0</v>
      </c>
      <c r="K1138" s="19">
        <v>0</v>
      </c>
      <c r="L1138" t="e">
        <f>VLOOKUP(E1138,PFI!A:B,2,0)</f>
        <v>#N/A</v>
      </c>
    </row>
    <row r="1139" spans="1:12">
      <c r="A1139" s="18" t="s">
        <v>1556</v>
      </c>
      <c r="B1139" s="18" t="s">
        <v>107</v>
      </c>
      <c r="C1139" s="18" t="s">
        <v>18</v>
      </c>
      <c r="D1139" s="18" t="s">
        <v>57</v>
      </c>
      <c r="E1139" s="18" t="s">
        <v>2442</v>
      </c>
      <c r="F1139" s="19">
        <v>0</v>
      </c>
      <c r="G1139" s="19">
        <v>0</v>
      </c>
      <c r="H1139" s="19">
        <v>0</v>
      </c>
      <c r="I1139" s="19">
        <v>0</v>
      </c>
      <c r="J1139" s="19">
        <v>0</v>
      </c>
      <c r="K1139" s="19">
        <v>470.4</v>
      </c>
      <c r="L1139" t="e">
        <f>VLOOKUP(E1139,PFI!A:B,2,0)</f>
        <v>#N/A</v>
      </c>
    </row>
    <row r="1140" spans="1:12">
      <c r="A1140" s="18" t="s">
        <v>1556</v>
      </c>
      <c r="B1140" s="18" t="s">
        <v>107</v>
      </c>
      <c r="C1140" s="18" t="s">
        <v>18</v>
      </c>
      <c r="D1140" s="18" t="s">
        <v>57</v>
      </c>
      <c r="E1140" s="18" t="s">
        <v>1382</v>
      </c>
      <c r="F1140" s="19">
        <v>0</v>
      </c>
      <c r="G1140" s="19">
        <v>0</v>
      </c>
      <c r="H1140" s="19">
        <v>0</v>
      </c>
      <c r="I1140" s="19">
        <v>0</v>
      </c>
      <c r="J1140" s="19">
        <v>0</v>
      </c>
      <c r="K1140" s="19">
        <v>5727.32</v>
      </c>
      <c r="L1140" t="e">
        <f>VLOOKUP(E1140,PFI!A:B,2,0)</f>
        <v>#N/A</v>
      </c>
    </row>
    <row r="1141" spans="1:12">
      <c r="A1141" s="18" t="s">
        <v>1556</v>
      </c>
      <c r="B1141" s="18" t="s">
        <v>107</v>
      </c>
      <c r="C1141" s="18" t="s">
        <v>18</v>
      </c>
      <c r="D1141" s="18" t="s">
        <v>57</v>
      </c>
      <c r="E1141" s="18" t="s">
        <v>1384</v>
      </c>
      <c r="F1141" s="19">
        <v>0</v>
      </c>
      <c r="G1141" s="19">
        <v>0</v>
      </c>
      <c r="H1141" s="19">
        <v>0</v>
      </c>
      <c r="I1141" s="19">
        <v>0</v>
      </c>
      <c r="J1141" s="19">
        <v>0</v>
      </c>
      <c r="K1141" s="19">
        <v>2158.64</v>
      </c>
      <c r="L1141" t="e">
        <f>VLOOKUP(E1141,PFI!A:B,2,0)</f>
        <v>#N/A</v>
      </c>
    </row>
    <row r="1142" spans="1:12">
      <c r="A1142" s="18" t="s">
        <v>1556</v>
      </c>
      <c r="B1142" s="18" t="s">
        <v>107</v>
      </c>
      <c r="C1142" s="18" t="s">
        <v>18</v>
      </c>
      <c r="D1142" s="18" t="s">
        <v>57</v>
      </c>
      <c r="E1142" s="18" t="s">
        <v>2443</v>
      </c>
      <c r="F1142" s="19">
        <v>0</v>
      </c>
      <c r="G1142" s="19">
        <v>0</v>
      </c>
      <c r="H1142" s="19">
        <v>0</v>
      </c>
      <c r="I1142" s="19">
        <v>0</v>
      </c>
      <c r="J1142" s="19">
        <v>0</v>
      </c>
      <c r="K1142" s="19">
        <v>420</v>
      </c>
      <c r="L1142" t="e">
        <f>VLOOKUP(E1142,PFI!A:B,2,0)</f>
        <v>#N/A</v>
      </c>
    </row>
    <row r="1143" spans="1:12">
      <c r="A1143" s="18" t="s">
        <v>1556</v>
      </c>
      <c r="B1143" s="18" t="s">
        <v>107</v>
      </c>
      <c r="C1143" s="18" t="s">
        <v>18</v>
      </c>
      <c r="D1143" s="18" t="s">
        <v>57</v>
      </c>
      <c r="E1143" s="18" t="s">
        <v>1383</v>
      </c>
      <c r="F1143" s="19">
        <v>0</v>
      </c>
      <c r="G1143" s="19">
        <v>0</v>
      </c>
      <c r="H1143" s="19">
        <v>0</v>
      </c>
      <c r="I1143" s="19">
        <v>0</v>
      </c>
      <c r="J1143" s="19">
        <v>0</v>
      </c>
      <c r="K1143" s="19">
        <v>365.18</v>
      </c>
      <c r="L1143" t="e">
        <f>VLOOKUP(E1143,PFI!A:B,2,0)</f>
        <v>#N/A</v>
      </c>
    </row>
    <row r="1144" spans="1:12">
      <c r="A1144" s="18" t="s">
        <v>1556</v>
      </c>
      <c r="B1144" s="18" t="s">
        <v>107</v>
      </c>
      <c r="C1144" s="18" t="s">
        <v>18</v>
      </c>
      <c r="D1144" s="18" t="s">
        <v>57</v>
      </c>
      <c r="E1144" s="18" t="s">
        <v>2341</v>
      </c>
      <c r="F1144" s="19">
        <v>0</v>
      </c>
      <c r="G1144" s="19">
        <v>0</v>
      </c>
      <c r="H1144" s="19">
        <v>1765.2</v>
      </c>
      <c r="I1144" s="19">
        <v>0</v>
      </c>
      <c r="J1144" s="19">
        <v>0</v>
      </c>
      <c r="K1144" s="19">
        <v>1765.2</v>
      </c>
      <c r="L1144" t="e">
        <f>VLOOKUP(E1144,PFI!A:B,2,0)</f>
        <v>#N/A</v>
      </c>
    </row>
    <row r="1145" spans="1:12">
      <c r="A1145" s="18" t="s">
        <v>1556</v>
      </c>
      <c r="B1145" s="18" t="s">
        <v>107</v>
      </c>
      <c r="C1145" s="18" t="s">
        <v>18</v>
      </c>
      <c r="D1145" s="18" t="s">
        <v>46</v>
      </c>
      <c r="E1145" s="18" t="s">
        <v>1382</v>
      </c>
      <c r="F1145" s="19">
        <v>3440</v>
      </c>
      <c r="G1145" s="19">
        <v>3440</v>
      </c>
      <c r="H1145" s="19">
        <v>0</v>
      </c>
      <c r="I1145" s="19">
        <v>0</v>
      </c>
      <c r="J1145" s="19">
        <v>0</v>
      </c>
      <c r="K1145" s="19">
        <v>0</v>
      </c>
      <c r="L1145" t="e">
        <f>VLOOKUP(E1145,PFI!A:B,2,0)</f>
        <v>#N/A</v>
      </c>
    </row>
    <row r="1146" spans="1:12">
      <c r="A1146" s="18" t="s">
        <v>1556</v>
      </c>
      <c r="B1146" s="18" t="s">
        <v>107</v>
      </c>
      <c r="C1146" s="18" t="s">
        <v>18</v>
      </c>
      <c r="D1146" s="18" t="s">
        <v>46</v>
      </c>
      <c r="E1146" s="18" t="s">
        <v>2341</v>
      </c>
      <c r="F1146" s="19">
        <v>2580</v>
      </c>
      <c r="G1146" s="19">
        <v>2580</v>
      </c>
      <c r="H1146" s="19">
        <v>0</v>
      </c>
      <c r="I1146" s="19">
        <v>0</v>
      </c>
      <c r="J1146" s="19">
        <v>0</v>
      </c>
      <c r="K1146" s="19">
        <v>0</v>
      </c>
      <c r="L1146" t="e">
        <f>VLOOKUP(E1146,PFI!A:B,2,0)</f>
        <v>#N/A</v>
      </c>
    </row>
    <row r="1147" spans="1:12">
      <c r="A1147" s="18" t="s">
        <v>1556</v>
      </c>
      <c r="B1147" s="18" t="s">
        <v>107</v>
      </c>
      <c r="C1147" s="18" t="s">
        <v>18</v>
      </c>
      <c r="D1147" s="18" t="s">
        <v>13</v>
      </c>
      <c r="E1147" s="18" t="s">
        <v>1380</v>
      </c>
      <c r="F1147" s="19">
        <v>0</v>
      </c>
      <c r="G1147" s="19">
        <v>0</v>
      </c>
      <c r="H1147" s="19">
        <v>158</v>
      </c>
      <c r="I1147" s="19">
        <v>0</v>
      </c>
      <c r="J1147" s="19">
        <v>0</v>
      </c>
      <c r="K1147" s="19">
        <v>1375.23</v>
      </c>
      <c r="L1147" t="e">
        <f>VLOOKUP(E1147,PFI!A:B,2,0)</f>
        <v>#N/A</v>
      </c>
    </row>
    <row r="1148" spans="1:12">
      <c r="A1148" s="18" t="s">
        <v>1567</v>
      </c>
      <c r="B1148" s="18" t="s">
        <v>107</v>
      </c>
      <c r="C1148" s="18" t="s">
        <v>18</v>
      </c>
      <c r="D1148" s="18" t="s">
        <v>57</v>
      </c>
      <c r="E1148" s="18" t="s">
        <v>1386</v>
      </c>
      <c r="F1148" s="19">
        <v>0</v>
      </c>
      <c r="G1148" s="19">
        <v>0</v>
      </c>
      <c r="H1148" s="19">
        <v>1614.8</v>
      </c>
      <c r="I1148" s="19">
        <v>0</v>
      </c>
      <c r="J1148" s="19">
        <v>0</v>
      </c>
      <c r="K1148" s="19">
        <v>2514.8000000000002</v>
      </c>
      <c r="L1148" t="e">
        <f>VLOOKUP(E1148,PFI!A:B,2,0)</f>
        <v>#N/A</v>
      </c>
    </row>
    <row r="1149" spans="1:12">
      <c r="A1149" s="18" t="s">
        <v>1567</v>
      </c>
      <c r="B1149" s="18" t="s">
        <v>107</v>
      </c>
      <c r="C1149" s="18" t="s">
        <v>18</v>
      </c>
      <c r="D1149" s="18" t="s">
        <v>57</v>
      </c>
      <c r="E1149" s="18" t="s">
        <v>2444</v>
      </c>
      <c r="F1149" s="19">
        <v>0</v>
      </c>
      <c r="G1149" s="19">
        <v>0</v>
      </c>
      <c r="H1149" s="19">
        <v>1900</v>
      </c>
      <c r="I1149" s="19">
        <v>0</v>
      </c>
      <c r="J1149" s="19">
        <v>0</v>
      </c>
      <c r="K1149" s="19">
        <v>1900</v>
      </c>
      <c r="L1149" t="e">
        <f>VLOOKUP(E1149,PFI!A:B,2,0)</f>
        <v>#N/A</v>
      </c>
    </row>
    <row r="1150" spans="1:12">
      <c r="A1150" s="18" t="s">
        <v>1567</v>
      </c>
      <c r="B1150" s="18" t="s">
        <v>107</v>
      </c>
      <c r="C1150" s="18" t="s">
        <v>18</v>
      </c>
      <c r="D1150" s="18" t="s">
        <v>57</v>
      </c>
      <c r="E1150" s="18" t="s">
        <v>1395</v>
      </c>
      <c r="F1150" s="19">
        <v>0</v>
      </c>
      <c r="G1150" s="19">
        <v>0</v>
      </c>
      <c r="H1150" s="19">
        <v>0</v>
      </c>
      <c r="I1150" s="19">
        <v>0</v>
      </c>
      <c r="J1150" s="19">
        <v>0</v>
      </c>
      <c r="K1150" s="19">
        <v>2000</v>
      </c>
      <c r="L1150" t="e">
        <f>VLOOKUP(E1150,PFI!A:B,2,0)</f>
        <v>#N/A</v>
      </c>
    </row>
    <row r="1151" spans="1:12">
      <c r="A1151" s="18" t="s">
        <v>1567</v>
      </c>
      <c r="B1151" s="18" t="s">
        <v>107</v>
      </c>
      <c r="C1151" s="18" t="s">
        <v>18</v>
      </c>
      <c r="D1151" s="18" t="s">
        <v>57</v>
      </c>
      <c r="E1151" s="18" t="s">
        <v>18</v>
      </c>
      <c r="F1151" s="19">
        <v>0</v>
      </c>
      <c r="G1151" s="19">
        <v>0</v>
      </c>
      <c r="H1151" s="19">
        <v>1335</v>
      </c>
      <c r="I1151" s="19">
        <v>0</v>
      </c>
      <c r="J1151" s="19">
        <v>0</v>
      </c>
      <c r="K1151" s="19">
        <v>1335</v>
      </c>
      <c r="L1151" t="e">
        <f>VLOOKUP(E1151,PFI!A:B,2,0)</f>
        <v>#N/A</v>
      </c>
    </row>
    <row r="1152" spans="1:12">
      <c r="A1152" s="18" t="s">
        <v>1567</v>
      </c>
      <c r="B1152" s="18" t="s">
        <v>107</v>
      </c>
      <c r="C1152" s="18" t="s">
        <v>18</v>
      </c>
      <c r="D1152" s="18" t="s">
        <v>13</v>
      </c>
      <c r="E1152" s="18" t="s">
        <v>18</v>
      </c>
      <c r="F1152" s="19">
        <v>15980</v>
      </c>
      <c r="G1152" s="19">
        <v>15980</v>
      </c>
      <c r="H1152" s="19">
        <v>0</v>
      </c>
      <c r="I1152" s="19">
        <v>0</v>
      </c>
      <c r="J1152" s="19">
        <v>0</v>
      </c>
      <c r="K1152" s="19">
        <v>0</v>
      </c>
      <c r="L1152" t="e">
        <f>VLOOKUP(E1152,PFI!A:B,2,0)</f>
        <v>#N/A</v>
      </c>
    </row>
    <row r="1153" spans="1:12">
      <c r="A1153" s="18" t="s">
        <v>2445</v>
      </c>
      <c r="B1153" s="18" t="s">
        <v>107</v>
      </c>
      <c r="C1153" s="18" t="s">
        <v>18</v>
      </c>
      <c r="D1153" s="18" t="s">
        <v>46</v>
      </c>
      <c r="E1153" s="18" t="s">
        <v>18</v>
      </c>
      <c r="F1153" s="19">
        <v>6020</v>
      </c>
      <c r="G1153" s="19">
        <v>6020</v>
      </c>
      <c r="H1153" s="19">
        <v>0</v>
      </c>
      <c r="I1153" s="19">
        <v>0</v>
      </c>
      <c r="J1153" s="19">
        <v>0</v>
      </c>
      <c r="K1153" s="19">
        <v>0</v>
      </c>
      <c r="L1153" t="e">
        <f>VLOOKUP(E1153,PFI!A:B,2,0)</f>
        <v>#N/A</v>
      </c>
    </row>
    <row r="1154" spans="1:12">
      <c r="A1154" s="18" t="s">
        <v>1586</v>
      </c>
      <c r="B1154" s="18" t="s">
        <v>107</v>
      </c>
      <c r="C1154" s="18" t="s">
        <v>18</v>
      </c>
      <c r="D1154" s="18" t="s">
        <v>57</v>
      </c>
      <c r="E1154" s="18" t="s">
        <v>2446</v>
      </c>
      <c r="F1154" s="19">
        <v>0</v>
      </c>
      <c r="G1154" s="19">
        <v>0</v>
      </c>
      <c r="H1154" s="19">
        <v>0</v>
      </c>
      <c r="I1154" s="19">
        <v>0</v>
      </c>
      <c r="J1154" s="19">
        <v>0</v>
      </c>
      <c r="K1154" s="19">
        <v>4680</v>
      </c>
      <c r="L1154" t="e">
        <f>VLOOKUP(E1154,PFI!A:B,2,0)</f>
        <v>#N/A</v>
      </c>
    </row>
    <row r="1155" spans="1:12">
      <c r="A1155" s="18" t="s">
        <v>1586</v>
      </c>
      <c r="B1155" s="18" t="s">
        <v>107</v>
      </c>
      <c r="C1155" s="18" t="s">
        <v>18</v>
      </c>
      <c r="D1155" s="18" t="s">
        <v>46</v>
      </c>
      <c r="E1155" s="18" t="s">
        <v>2447</v>
      </c>
      <c r="F1155" s="19">
        <v>0</v>
      </c>
      <c r="G1155" s="19">
        <v>0</v>
      </c>
      <c r="H1155" s="19">
        <v>0</v>
      </c>
      <c r="I1155" s="19">
        <v>0</v>
      </c>
      <c r="J1155" s="19">
        <v>0</v>
      </c>
      <c r="K1155" s="19">
        <v>89.59</v>
      </c>
      <c r="L1155" t="e">
        <f>VLOOKUP(E1155,PFI!A:B,2,0)</f>
        <v>#N/A</v>
      </c>
    </row>
    <row r="1156" spans="1:12">
      <c r="A1156" s="18" t="s">
        <v>1586</v>
      </c>
      <c r="B1156" s="18" t="s">
        <v>107</v>
      </c>
      <c r="C1156" s="18" t="s">
        <v>18</v>
      </c>
      <c r="D1156" s="18" t="s">
        <v>46</v>
      </c>
      <c r="E1156" s="18" t="s">
        <v>18</v>
      </c>
      <c r="F1156" s="19">
        <v>16255</v>
      </c>
      <c r="G1156" s="19">
        <v>16255</v>
      </c>
      <c r="H1156" s="19">
        <v>0</v>
      </c>
      <c r="I1156" s="19">
        <v>0</v>
      </c>
      <c r="J1156" s="19">
        <v>0</v>
      </c>
      <c r="K1156" s="19">
        <v>0</v>
      </c>
      <c r="L1156" t="e">
        <f>VLOOKUP(E1156,PFI!A:B,2,0)</f>
        <v>#N/A</v>
      </c>
    </row>
    <row r="1157" spans="1:12">
      <c r="A1157" s="18" t="s">
        <v>1596</v>
      </c>
      <c r="B1157" s="18" t="s">
        <v>107</v>
      </c>
      <c r="C1157" s="18" t="s">
        <v>18</v>
      </c>
      <c r="D1157" s="18" t="s">
        <v>57</v>
      </c>
      <c r="E1157" s="18" t="s">
        <v>2448</v>
      </c>
      <c r="F1157" s="19">
        <v>0</v>
      </c>
      <c r="G1157" s="19">
        <v>0</v>
      </c>
      <c r="H1157" s="19">
        <v>0</v>
      </c>
      <c r="I1157" s="19">
        <v>0</v>
      </c>
      <c r="J1157" s="19">
        <v>0</v>
      </c>
      <c r="K1157" s="19">
        <v>643.5</v>
      </c>
      <c r="L1157" t="e">
        <f>VLOOKUP(E1157,PFI!A:B,2,0)</f>
        <v>#N/A</v>
      </c>
    </row>
    <row r="1158" spans="1:12">
      <c r="A1158" s="18" t="s">
        <v>1596</v>
      </c>
      <c r="B1158" s="18" t="s">
        <v>107</v>
      </c>
      <c r="C1158" s="18" t="s">
        <v>18</v>
      </c>
      <c r="D1158" s="18" t="s">
        <v>57</v>
      </c>
      <c r="E1158" s="18" t="s">
        <v>2449</v>
      </c>
      <c r="F1158" s="19">
        <v>0</v>
      </c>
      <c r="G1158" s="19">
        <v>0</v>
      </c>
      <c r="H1158" s="19">
        <v>0</v>
      </c>
      <c r="I1158" s="19">
        <v>0</v>
      </c>
      <c r="J1158" s="19">
        <v>0</v>
      </c>
      <c r="K1158" s="19">
        <v>9098.35</v>
      </c>
      <c r="L1158" t="e">
        <f>VLOOKUP(E1158,PFI!A:B,2,0)</f>
        <v>#N/A</v>
      </c>
    </row>
    <row r="1159" spans="1:12">
      <c r="A1159" s="18" t="s">
        <v>1596</v>
      </c>
      <c r="B1159" s="18" t="s">
        <v>107</v>
      </c>
      <c r="C1159" s="18" t="s">
        <v>18</v>
      </c>
      <c r="D1159" s="18" t="s">
        <v>57</v>
      </c>
      <c r="E1159" s="18" t="s">
        <v>1397</v>
      </c>
      <c r="F1159" s="19">
        <v>0</v>
      </c>
      <c r="G1159" s="19">
        <v>0</v>
      </c>
      <c r="H1159" s="19">
        <v>0</v>
      </c>
      <c r="I1159" s="19">
        <v>0</v>
      </c>
      <c r="J1159" s="19">
        <v>0</v>
      </c>
      <c r="K1159" s="19">
        <v>307.25</v>
      </c>
      <c r="L1159" t="e">
        <f>VLOOKUP(E1159,PFI!A:B,2,0)</f>
        <v>#N/A</v>
      </c>
    </row>
    <row r="1160" spans="1:12">
      <c r="A1160" s="18" t="s">
        <v>1596</v>
      </c>
      <c r="B1160" s="18" t="s">
        <v>107</v>
      </c>
      <c r="C1160" s="18" t="s">
        <v>18</v>
      </c>
      <c r="D1160" s="18" t="s">
        <v>57</v>
      </c>
      <c r="E1160" s="18" t="s">
        <v>1398</v>
      </c>
      <c r="F1160" s="19">
        <v>2321</v>
      </c>
      <c r="G1160" s="19">
        <v>2321</v>
      </c>
      <c r="H1160" s="19">
        <v>4048.67</v>
      </c>
      <c r="I1160" s="19">
        <v>0</v>
      </c>
      <c r="J1160" s="19">
        <v>0</v>
      </c>
      <c r="K1160" s="19">
        <v>3646.29</v>
      </c>
      <c r="L1160" t="e">
        <f>VLOOKUP(E1160,PFI!A:B,2,0)</f>
        <v>#N/A</v>
      </c>
    </row>
    <row r="1161" spans="1:12">
      <c r="A1161" s="18" t="s">
        <v>1596</v>
      </c>
      <c r="B1161" s="18" t="s">
        <v>107</v>
      </c>
      <c r="C1161" s="18" t="s">
        <v>18</v>
      </c>
      <c r="D1161" s="18" t="s">
        <v>57</v>
      </c>
      <c r="E1161" s="18" t="s">
        <v>2339</v>
      </c>
      <c r="F1161" s="19">
        <v>860</v>
      </c>
      <c r="G1161" s="19">
        <v>860</v>
      </c>
      <c r="H1161" s="19">
        <v>0</v>
      </c>
      <c r="I1161" s="19">
        <v>0</v>
      </c>
      <c r="J1161" s="19">
        <v>0</v>
      </c>
      <c r="K1161" s="19">
        <v>0</v>
      </c>
      <c r="L1161" t="e">
        <f>VLOOKUP(E1161,PFI!A:B,2,0)</f>
        <v>#N/A</v>
      </c>
    </row>
    <row r="1162" spans="1:12">
      <c r="A1162" s="18" t="s">
        <v>1596</v>
      </c>
      <c r="B1162" s="18" t="s">
        <v>107</v>
      </c>
      <c r="C1162" s="18" t="s">
        <v>18</v>
      </c>
      <c r="D1162" s="18" t="s">
        <v>46</v>
      </c>
      <c r="E1162" s="18" t="s">
        <v>2448</v>
      </c>
      <c r="F1162" s="19">
        <v>0</v>
      </c>
      <c r="G1162" s="19">
        <v>0</v>
      </c>
      <c r="H1162" s="19">
        <v>0</v>
      </c>
      <c r="I1162" s="19">
        <v>0</v>
      </c>
      <c r="J1162" s="19">
        <v>0</v>
      </c>
      <c r="K1162" s="19">
        <v>683.53</v>
      </c>
      <c r="L1162" t="e">
        <f>VLOOKUP(E1162,PFI!A:B,2,0)</f>
        <v>#N/A</v>
      </c>
    </row>
    <row r="1163" spans="1:12">
      <c r="A1163" s="18" t="s">
        <v>1596</v>
      </c>
      <c r="B1163" s="18" t="s">
        <v>107</v>
      </c>
      <c r="C1163" s="18" t="s">
        <v>18</v>
      </c>
      <c r="D1163" s="18" t="s">
        <v>46</v>
      </c>
      <c r="E1163" s="18" t="s">
        <v>2450</v>
      </c>
      <c r="F1163" s="19">
        <v>0</v>
      </c>
      <c r="G1163" s="19">
        <v>0</v>
      </c>
      <c r="H1163" s="19">
        <v>0</v>
      </c>
      <c r="I1163" s="19">
        <v>0</v>
      </c>
      <c r="J1163" s="19">
        <v>0</v>
      </c>
      <c r="K1163" s="19">
        <v>3797.73</v>
      </c>
      <c r="L1163" t="e">
        <f>VLOOKUP(E1163,PFI!A:B,2,0)</f>
        <v>#N/A</v>
      </c>
    </row>
    <row r="1164" spans="1:12">
      <c r="A1164" s="18" t="s">
        <v>1596</v>
      </c>
      <c r="B1164" s="18" t="s">
        <v>107</v>
      </c>
      <c r="C1164" s="18" t="s">
        <v>18</v>
      </c>
      <c r="D1164" s="18" t="s">
        <v>46</v>
      </c>
      <c r="E1164" s="18" t="s">
        <v>2449</v>
      </c>
      <c r="F1164" s="19">
        <v>0</v>
      </c>
      <c r="G1164" s="19">
        <v>0</v>
      </c>
      <c r="H1164" s="19">
        <v>0</v>
      </c>
      <c r="I1164" s="19">
        <v>0</v>
      </c>
      <c r="J1164" s="19">
        <v>0</v>
      </c>
      <c r="K1164" s="19">
        <v>276.77999999999997</v>
      </c>
      <c r="L1164" t="e">
        <f>VLOOKUP(E1164,PFI!A:B,2,0)</f>
        <v>#N/A</v>
      </c>
    </row>
    <row r="1165" spans="1:12">
      <c r="A1165" s="18" t="s">
        <v>1596</v>
      </c>
      <c r="B1165" s="18" t="s">
        <v>107</v>
      </c>
      <c r="C1165" s="18" t="s">
        <v>18</v>
      </c>
      <c r="D1165" s="18" t="s">
        <v>46</v>
      </c>
      <c r="E1165" s="18" t="s">
        <v>1397</v>
      </c>
      <c r="F1165" s="19">
        <v>5160</v>
      </c>
      <c r="G1165" s="19">
        <v>5160</v>
      </c>
      <c r="H1165" s="19">
        <v>0</v>
      </c>
      <c r="I1165" s="19">
        <v>0</v>
      </c>
      <c r="J1165" s="19">
        <v>0</v>
      </c>
      <c r="K1165" s="19">
        <v>2217.86</v>
      </c>
      <c r="L1165" t="e">
        <f>VLOOKUP(E1165,PFI!A:B,2,0)</f>
        <v>#N/A</v>
      </c>
    </row>
    <row r="1166" spans="1:12">
      <c r="A1166" s="18" t="s">
        <v>1596</v>
      </c>
      <c r="B1166" s="18" t="s">
        <v>107</v>
      </c>
      <c r="C1166" s="18" t="s">
        <v>18</v>
      </c>
      <c r="D1166" s="18" t="s">
        <v>46</v>
      </c>
      <c r="E1166" s="18" t="s">
        <v>2451</v>
      </c>
      <c r="F1166" s="19">
        <v>0</v>
      </c>
      <c r="G1166" s="19">
        <v>0</v>
      </c>
      <c r="H1166" s="19">
        <v>0</v>
      </c>
      <c r="I1166" s="19">
        <v>0</v>
      </c>
      <c r="J1166" s="19">
        <v>0</v>
      </c>
      <c r="K1166" s="19">
        <v>249.91</v>
      </c>
      <c r="L1166" t="e">
        <f>VLOOKUP(E1166,PFI!A:B,2,0)</f>
        <v>#N/A</v>
      </c>
    </row>
    <row r="1167" spans="1:12">
      <c r="A1167" s="18" t="s">
        <v>1596</v>
      </c>
      <c r="B1167" s="18" t="s">
        <v>107</v>
      </c>
      <c r="C1167" s="18" t="s">
        <v>18</v>
      </c>
      <c r="D1167" s="18" t="s">
        <v>46</v>
      </c>
      <c r="E1167" s="18" t="s">
        <v>18</v>
      </c>
      <c r="F1167" s="19">
        <v>2580</v>
      </c>
      <c r="G1167" s="19">
        <v>2580</v>
      </c>
      <c r="H1167" s="19">
        <v>0</v>
      </c>
      <c r="I1167" s="19">
        <v>0</v>
      </c>
      <c r="J1167" s="19">
        <v>0</v>
      </c>
      <c r="K1167" s="19">
        <v>0</v>
      </c>
      <c r="L1167" t="e">
        <f>VLOOKUP(E1167,PFI!A:B,2,0)</f>
        <v>#N/A</v>
      </c>
    </row>
    <row r="1168" spans="1:12">
      <c r="A1168" s="18" t="s">
        <v>2452</v>
      </c>
      <c r="B1168" s="18" t="s">
        <v>107</v>
      </c>
      <c r="C1168" s="18" t="s">
        <v>18</v>
      </c>
      <c r="D1168" s="18" t="s">
        <v>46</v>
      </c>
      <c r="E1168" s="18" t="s">
        <v>2453</v>
      </c>
      <c r="F1168" s="19">
        <v>0</v>
      </c>
      <c r="G1168" s="19">
        <v>0</v>
      </c>
      <c r="H1168" s="19">
        <v>-0.01</v>
      </c>
      <c r="I1168" s="19">
        <v>0</v>
      </c>
      <c r="J1168" s="19">
        <v>0</v>
      </c>
      <c r="K1168" s="19">
        <v>113.08</v>
      </c>
      <c r="L1168" t="e">
        <f>VLOOKUP(E1168,PFI!A:B,2,0)</f>
        <v>#N/A</v>
      </c>
    </row>
    <row r="1169" spans="1:12">
      <c r="A1169" s="18" t="s">
        <v>2452</v>
      </c>
      <c r="B1169" s="18" t="s">
        <v>107</v>
      </c>
      <c r="C1169" s="18" t="s">
        <v>18</v>
      </c>
      <c r="D1169" s="18" t="s">
        <v>46</v>
      </c>
      <c r="E1169" s="18" t="s">
        <v>18</v>
      </c>
      <c r="F1169" s="19">
        <v>14030</v>
      </c>
      <c r="G1169" s="19">
        <v>14030</v>
      </c>
      <c r="H1169" s="19">
        <v>7793.06</v>
      </c>
      <c r="I1169" s="19">
        <v>0</v>
      </c>
      <c r="J1169" s="19">
        <v>0</v>
      </c>
      <c r="K1169" s="19">
        <v>7793.06</v>
      </c>
      <c r="L1169" t="e">
        <f>VLOOKUP(E1169,PFI!A:B,2,0)</f>
        <v>#N/A</v>
      </c>
    </row>
    <row r="1170" spans="1:12">
      <c r="A1170" s="18" t="s">
        <v>2452</v>
      </c>
      <c r="B1170" s="18" t="s">
        <v>107</v>
      </c>
      <c r="C1170" s="18" t="s">
        <v>18</v>
      </c>
      <c r="D1170" s="18" t="s">
        <v>13</v>
      </c>
      <c r="E1170" s="18" t="s">
        <v>18</v>
      </c>
      <c r="F1170" s="19">
        <v>0</v>
      </c>
      <c r="G1170" s="19">
        <v>0</v>
      </c>
      <c r="H1170" s="19">
        <v>5984.36</v>
      </c>
      <c r="I1170" s="19">
        <v>0</v>
      </c>
      <c r="J1170" s="19">
        <v>0</v>
      </c>
      <c r="K1170" s="19">
        <v>5984.36</v>
      </c>
      <c r="L1170" t="e">
        <f>VLOOKUP(E1170,PFI!A:B,2,0)</f>
        <v>#N/A</v>
      </c>
    </row>
    <row r="1171" spans="1:12">
      <c r="A1171" s="18" t="s">
        <v>2454</v>
      </c>
      <c r="B1171" s="18" t="s">
        <v>107</v>
      </c>
      <c r="C1171" s="18" t="s">
        <v>18</v>
      </c>
      <c r="D1171" s="18" t="s">
        <v>57</v>
      </c>
      <c r="E1171" s="18" t="s">
        <v>18</v>
      </c>
      <c r="F1171" s="19">
        <v>114389</v>
      </c>
      <c r="G1171" s="19">
        <v>114389</v>
      </c>
      <c r="H1171" s="19">
        <v>124328.67</v>
      </c>
      <c r="I1171" s="19">
        <v>0</v>
      </c>
      <c r="J1171" s="19">
        <v>0</v>
      </c>
      <c r="K1171" s="19">
        <v>124219.45</v>
      </c>
      <c r="L1171" t="e">
        <f>VLOOKUP(E1171,PFI!A:B,2,0)</f>
        <v>#N/A</v>
      </c>
    </row>
    <row r="1172" spans="1:12">
      <c r="A1172" s="18" t="s">
        <v>2454</v>
      </c>
      <c r="B1172" s="18" t="s">
        <v>107</v>
      </c>
      <c r="C1172" s="18" t="s">
        <v>18</v>
      </c>
      <c r="D1172" s="18" t="s">
        <v>13</v>
      </c>
      <c r="E1172" s="18" t="s">
        <v>18</v>
      </c>
      <c r="F1172" s="19">
        <v>0</v>
      </c>
      <c r="G1172" s="19">
        <v>0</v>
      </c>
      <c r="H1172" s="19">
        <v>21700.09</v>
      </c>
      <c r="I1172" s="19">
        <v>0</v>
      </c>
      <c r="J1172" s="19">
        <v>0</v>
      </c>
      <c r="K1172" s="19">
        <v>22731.66</v>
      </c>
      <c r="L1172" t="e">
        <f>VLOOKUP(E1172,PFI!A:B,2,0)</f>
        <v>#N/A</v>
      </c>
    </row>
    <row r="1173" spans="1:12">
      <c r="A1173" s="18" t="s">
        <v>1433</v>
      </c>
      <c r="B1173" s="18" t="s">
        <v>107</v>
      </c>
      <c r="C1173" s="18" t="s">
        <v>18</v>
      </c>
      <c r="D1173" s="18" t="s">
        <v>46</v>
      </c>
      <c r="E1173" s="18" t="s">
        <v>18</v>
      </c>
      <c r="F1173" s="19">
        <v>86921</v>
      </c>
      <c r="G1173" s="19">
        <v>86921</v>
      </c>
      <c r="H1173" s="19">
        <v>36617.089999999997</v>
      </c>
      <c r="I1173" s="19">
        <v>0</v>
      </c>
      <c r="J1173" s="19">
        <v>0</v>
      </c>
      <c r="K1173" s="19">
        <v>41661.89</v>
      </c>
      <c r="L1173" t="e">
        <f>VLOOKUP(E1173,PFI!A:B,2,0)</f>
        <v>#N/A</v>
      </c>
    </row>
    <row r="1174" spans="1:12">
      <c r="A1174" s="18" t="s">
        <v>1433</v>
      </c>
      <c r="B1174" s="18" t="s">
        <v>107</v>
      </c>
      <c r="C1174" s="18" t="s">
        <v>18</v>
      </c>
      <c r="D1174" s="18" t="s">
        <v>13</v>
      </c>
      <c r="E1174" s="18" t="s">
        <v>18</v>
      </c>
      <c r="F1174" s="19">
        <v>0</v>
      </c>
      <c r="G1174" s="19">
        <v>0</v>
      </c>
      <c r="H1174" s="19">
        <v>0</v>
      </c>
      <c r="I1174" s="19">
        <v>0</v>
      </c>
      <c r="J1174" s="19">
        <v>0</v>
      </c>
      <c r="K1174" s="19">
        <v>3070.8</v>
      </c>
      <c r="L1174" t="e">
        <f>VLOOKUP(E1174,PFI!A:B,2,0)</f>
        <v>#N/A</v>
      </c>
    </row>
    <row r="1175" spans="1:12">
      <c r="A1175" s="18" t="s">
        <v>1631</v>
      </c>
      <c r="B1175" s="18" t="s">
        <v>107</v>
      </c>
      <c r="C1175" s="18" t="s">
        <v>18</v>
      </c>
      <c r="D1175" s="18" t="s">
        <v>57</v>
      </c>
      <c r="E1175" s="18" t="s">
        <v>2333</v>
      </c>
      <c r="F1175" s="19">
        <v>129</v>
      </c>
      <c r="G1175" s="19">
        <v>129</v>
      </c>
      <c r="H1175" s="19">
        <v>0</v>
      </c>
      <c r="I1175" s="19">
        <v>0</v>
      </c>
      <c r="J1175" s="19">
        <v>0</v>
      </c>
      <c r="K1175" s="19">
        <v>0</v>
      </c>
      <c r="L1175" t="e">
        <f>VLOOKUP(E1175,PFI!A:B,2,0)</f>
        <v>#N/A</v>
      </c>
    </row>
    <row r="1176" spans="1:12">
      <c r="A1176" s="18" t="s">
        <v>1631</v>
      </c>
      <c r="B1176" s="18" t="s">
        <v>107</v>
      </c>
      <c r="C1176" s="18" t="s">
        <v>18</v>
      </c>
      <c r="D1176" s="18" t="s">
        <v>57</v>
      </c>
      <c r="E1176" s="18" t="s">
        <v>2334</v>
      </c>
      <c r="F1176" s="19">
        <v>3311</v>
      </c>
      <c r="G1176" s="19">
        <v>3311</v>
      </c>
      <c r="H1176" s="19">
        <v>0</v>
      </c>
      <c r="I1176" s="19">
        <v>0</v>
      </c>
      <c r="J1176" s="19">
        <v>0</v>
      </c>
      <c r="K1176" s="19">
        <v>0</v>
      </c>
      <c r="L1176" t="e">
        <f>VLOOKUP(E1176,PFI!A:B,2,0)</f>
        <v>#N/A</v>
      </c>
    </row>
    <row r="1177" spans="1:12">
      <c r="A1177" s="18" t="s">
        <v>1631</v>
      </c>
      <c r="B1177" s="18" t="s">
        <v>107</v>
      </c>
      <c r="C1177" s="18" t="s">
        <v>18</v>
      </c>
      <c r="D1177" s="18" t="s">
        <v>57</v>
      </c>
      <c r="E1177" s="18" t="s">
        <v>1406</v>
      </c>
      <c r="F1177" s="19">
        <v>5160</v>
      </c>
      <c r="G1177" s="19">
        <v>5160</v>
      </c>
      <c r="H1177" s="19">
        <v>0</v>
      </c>
      <c r="I1177" s="19">
        <v>0</v>
      </c>
      <c r="J1177" s="19">
        <v>0</v>
      </c>
      <c r="K1177" s="19">
        <v>0</v>
      </c>
      <c r="L1177" t="e">
        <f>VLOOKUP(E1177,PFI!A:B,2,0)</f>
        <v>#N/A</v>
      </c>
    </row>
    <row r="1178" spans="1:12">
      <c r="A1178" s="18" t="s">
        <v>1631</v>
      </c>
      <c r="B1178" s="18" t="s">
        <v>107</v>
      </c>
      <c r="C1178" s="18" t="s">
        <v>18</v>
      </c>
      <c r="D1178" s="18" t="s">
        <v>57</v>
      </c>
      <c r="E1178" s="18" t="s">
        <v>1407</v>
      </c>
      <c r="F1178" s="19">
        <v>3354</v>
      </c>
      <c r="G1178" s="19">
        <v>3354</v>
      </c>
      <c r="H1178" s="19">
        <v>0</v>
      </c>
      <c r="I1178" s="19">
        <v>0</v>
      </c>
      <c r="J1178" s="19">
        <v>0</v>
      </c>
      <c r="K1178" s="19">
        <v>0</v>
      </c>
      <c r="L1178" t="e">
        <f>VLOOKUP(E1178,PFI!A:B,2,0)</f>
        <v>#N/A</v>
      </c>
    </row>
    <row r="1179" spans="1:12">
      <c r="A1179" s="18" t="s">
        <v>1631</v>
      </c>
      <c r="B1179" s="18" t="s">
        <v>107</v>
      </c>
      <c r="C1179" s="18" t="s">
        <v>18</v>
      </c>
      <c r="D1179" s="18" t="s">
        <v>57</v>
      </c>
      <c r="E1179" s="18" t="s">
        <v>2335</v>
      </c>
      <c r="F1179" s="19">
        <v>11610</v>
      </c>
      <c r="G1179" s="19">
        <v>11610</v>
      </c>
      <c r="H1179" s="19">
        <v>0</v>
      </c>
      <c r="I1179" s="19">
        <v>0</v>
      </c>
      <c r="J1179" s="19">
        <v>0</v>
      </c>
      <c r="K1179" s="19">
        <v>0</v>
      </c>
      <c r="L1179" t="e">
        <f>VLOOKUP(E1179,PFI!A:B,2,0)</f>
        <v>#N/A</v>
      </c>
    </row>
    <row r="1180" spans="1:12">
      <c r="A1180" s="18" t="s">
        <v>1631</v>
      </c>
      <c r="B1180" s="18" t="s">
        <v>107</v>
      </c>
      <c r="C1180" s="18" t="s">
        <v>18</v>
      </c>
      <c r="D1180" s="18" t="s">
        <v>57</v>
      </c>
      <c r="E1180" s="18" t="s">
        <v>2336</v>
      </c>
      <c r="F1180" s="19">
        <v>11610</v>
      </c>
      <c r="G1180" s="19">
        <v>11610</v>
      </c>
      <c r="H1180" s="19">
        <v>0</v>
      </c>
      <c r="I1180" s="19">
        <v>0</v>
      </c>
      <c r="J1180" s="19">
        <v>0</v>
      </c>
      <c r="K1180" s="19">
        <v>0</v>
      </c>
      <c r="L1180" t="e">
        <f>VLOOKUP(E1180,PFI!A:B,2,0)</f>
        <v>#N/A</v>
      </c>
    </row>
    <row r="1181" spans="1:12">
      <c r="A1181" s="18" t="s">
        <v>1631</v>
      </c>
      <c r="B1181" s="18" t="s">
        <v>107</v>
      </c>
      <c r="C1181" s="18" t="s">
        <v>18</v>
      </c>
      <c r="D1181" s="18" t="s">
        <v>57</v>
      </c>
      <c r="E1181" s="18" t="s">
        <v>2337</v>
      </c>
      <c r="F1181" s="19">
        <v>344</v>
      </c>
      <c r="G1181" s="19">
        <v>344</v>
      </c>
      <c r="H1181" s="19">
        <v>0</v>
      </c>
      <c r="I1181" s="19">
        <v>0</v>
      </c>
      <c r="J1181" s="19">
        <v>0</v>
      </c>
      <c r="K1181" s="19">
        <v>0</v>
      </c>
      <c r="L1181" t="e">
        <f>VLOOKUP(E1181,PFI!A:B,2,0)</f>
        <v>#N/A</v>
      </c>
    </row>
    <row r="1182" spans="1:12">
      <c r="A1182" s="18" t="s">
        <v>1631</v>
      </c>
      <c r="B1182" s="18" t="s">
        <v>107</v>
      </c>
      <c r="C1182" s="18" t="s">
        <v>18</v>
      </c>
      <c r="D1182" s="18" t="s">
        <v>57</v>
      </c>
      <c r="E1182" s="18" t="s">
        <v>2338</v>
      </c>
      <c r="F1182" s="19">
        <v>645</v>
      </c>
      <c r="G1182" s="19">
        <v>645</v>
      </c>
      <c r="H1182" s="19">
        <v>0</v>
      </c>
      <c r="I1182" s="19">
        <v>0</v>
      </c>
      <c r="J1182" s="19">
        <v>0</v>
      </c>
      <c r="K1182" s="19">
        <v>0</v>
      </c>
      <c r="L1182" t="e">
        <f>VLOOKUP(E1182,PFI!A:B,2,0)</f>
        <v>#N/A</v>
      </c>
    </row>
    <row r="1183" spans="1:12">
      <c r="A1183" s="18" t="s">
        <v>1631</v>
      </c>
      <c r="B1183" s="18" t="s">
        <v>107</v>
      </c>
      <c r="C1183" s="18" t="s">
        <v>18</v>
      </c>
      <c r="D1183" s="18" t="s">
        <v>57</v>
      </c>
      <c r="E1183" s="18" t="s">
        <v>2340</v>
      </c>
      <c r="F1183" s="19">
        <v>1720</v>
      </c>
      <c r="G1183" s="19">
        <v>1720</v>
      </c>
      <c r="H1183" s="19">
        <v>-4915.96</v>
      </c>
      <c r="I1183" s="19">
        <v>0</v>
      </c>
      <c r="J1183" s="19">
        <v>0</v>
      </c>
      <c r="K1183" s="19">
        <v>0</v>
      </c>
      <c r="L1183" t="e">
        <f>VLOOKUP(E1183,PFI!A:B,2,0)</f>
        <v>#N/A</v>
      </c>
    </row>
    <row r="1184" spans="1:12">
      <c r="A1184" s="18" t="s">
        <v>1631</v>
      </c>
      <c r="B1184" s="18" t="s">
        <v>107</v>
      </c>
      <c r="C1184" s="18" t="s">
        <v>18</v>
      </c>
      <c r="D1184" s="18" t="s">
        <v>46</v>
      </c>
      <c r="E1184" s="18" t="s">
        <v>2335</v>
      </c>
      <c r="F1184" s="19">
        <v>0</v>
      </c>
      <c r="G1184" s="19">
        <v>0</v>
      </c>
      <c r="H1184" s="19">
        <v>0</v>
      </c>
      <c r="I1184" s="19">
        <v>0</v>
      </c>
      <c r="J1184" s="19">
        <v>0</v>
      </c>
      <c r="K1184" s="19">
        <v>3550.8</v>
      </c>
      <c r="L1184" t="e">
        <f>VLOOKUP(E1184,PFI!A:B,2,0)</f>
        <v>#N/A</v>
      </c>
    </row>
    <row r="1185" spans="1:12">
      <c r="A1185" s="18" t="s">
        <v>1631</v>
      </c>
      <c r="B1185" s="18" t="s">
        <v>107</v>
      </c>
      <c r="C1185" s="18" t="s">
        <v>18</v>
      </c>
      <c r="D1185" s="18" t="s">
        <v>46</v>
      </c>
      <c r="E1185" s="18" t="s">
        <v>2340</v>
      </c>
      <c r="F1185" s="19">
        <v>0</v>
      </c>
      <c r="G1185" s="19">
        <v>0</v>
      </c>
      <c r="H1185" s="19">
        <v>4593.6099999999997</v>
      </c>
      <c r="I1185" s="19">
        <v>0</v>
      </c>
      <c r="J1185" s="19">
        <v>0</v>
      </c>
      <c r="K1185" s="19">
        <v>4593.6099999999997</v>
      </c>
      <c r="L1185" t="e">
        <f>VLOOKUP(E1185,PFI!A:B,2,0)</f>
        <v>#N/A</v>
      </c>
    </row>
    <row r="1186" spans="1:12">
      <c r="A1186" s="18" t="s">
        <v>1641</v>
      </c>
      <c r="B1186" s="18" t="s">
        <v>107</v>
      </c>
      <c r="C1186" s="18" t="s">
        <v>18</v>
      </c>
      <c r="D1186" s="18" t="s">
        <v>46</v>
      </c>
      <c r="E1186" s="18" t="s">
        <v>1419</v>
      </c>
      <c r="F1186" s="19">
        <v>49205</v>
      </c>
      <c r="G1186" s="19">
        <v>49205</v>
      </c>
      <c r="H1186" s="19">
        <v>34519.86</v>
      </c>
      <c r="I1186" s="19">
        <v>0</v>
      </c>
      <c r="J1186" s="19">
        <v>0</v>
      </c>
      <c r="K1186" s="19">
        <v>31154.27</v>
      </c>
      <c r="L1186" t="e">
        <f>VLOOKUP(E1186,PFI!A:B,2,0)</f>
        <v>#N/A</v>
      </c>
    </row>
    <row r="1187" spans="1:12">
      <c r="A1187" s="18" t="s">
        <v>1641</v>
      </c>
      <c r="B1187" s="18" t="s">
        <v>107</v>
      </c>
      <c r="C1187" s="18" t="s">
        <v>18</v>
      </c>
      <c r="D1187" s="18" t="s">
        <v>34</v>
      </c>
      <c r="E1187" s="18" t="s">
        <v>1419</v>
      </c>
      <c r="F1187" s="19">
        <v>0</v>
      </c>
      <c r="G1187" s="19">
        <v>0</v>
      </c>
      <c r="H1187" s="19">
        <v>-65.489999999999995</v>
      </c>
      <c r="I1187" s="19">
        <v>0</v>
      </c>
      <c r="J1187" s="19">
        <v>0</v>
      </c>
      <c r="K1187" s="19">
        <v>0</v>
      </c>
      <c r="L1187" t="e">
        <f>VLOOKUP(E1187,PFI!A:B,2,0)</f>
        <v>#N/A</v>
      </c>
    </row>
    <row r="1188" spans="1:12">
      <c r="A1188" s="18" t="s">
        <v>1641</v>
      </c>
      <c r="B1188" s="18" t="s">
        <v>107</v>
      </c>
      <c r="C1188" s="18" t="s">
        <v>18</v>
      </c>
      <c r="D1188" s="18" t="s">
        <v>13</v>
      </c>
      <c r="E1188" s="18" t="s">
        <v>1419</v>
      </c>
      <c r="F1188" s="19">
        <v>0</v>
      </c>
      <c r="G1188" s="19">
        <v>0</v>
      </c>
      <c r="H1188" s="19">
        <v>3704.67</v>
      </c>
      <c r="I1188" s="19">
        <v>0</v>
      </c>
      <c r="J1188" s="19">
        <v>0</v>
      </c>
      <c r="K1188" s="19">
        <v>3704.67</v>
      </c>
      <c r="L1188" t="e">
        <f>VLOOKUP(E1188,PFI!A:B,2,0)</f>
        <v>#N/A</v>
      </c>
    </row>
    <row r="1189" spans="1:12">
      <c r="A1189" s="18" t="s">
        <v>1659</v>
      </c>
      <c r="B1189" s="18" t="s">
        <v>107</v>
      </c>
      <c r="C1189" s="18" t="s">
        <v>18</v>
      </c>
      <c r="D1189" s="18" t="s">
        <v>13</v>
      </c>
      <c r="E1189" s="18" t="s">
        <v>1420</v>
      </c>
      <c r="F1189" s="19">
        <v>0</v>
      </c>
      <c r="G1189" s="19">
        <v>0</v>
      </c>
      <c r="H1189" s="19">
        <v>1972.36</v>
      </c>
      <c r="I1189" s="19">
        <v>0</v>
      </c>
      <c r="J1189" s="19">
        <v>0</v>
      </c>
      <c r="K1189" s="19">
        <v>541.94000000000005</v>
      </c>
      <c r="L1189" t="e">
        <f>VLOOKUP(E1189,PFI!A:B,2,0)</f>
        <v>#N/A</v>
      </c>
    </row>
    <row r="1190" spans="1:12">
      <c r="A1190" s="18" t="s">
        <v>1628</v>
      </c>
      <c r="B1190" s="18" t="s">
        <v>107</v>
      </c>
      <c r="C1190" s="18" t="s">
        <v>18</v>
      </c>
      <c r="D1190" s="18" t="s">
        <v>46</v>
      </c>
      <c r="E1190" s="18" t="s">
        <v>18</v>
      </c>
      <c r="F1190" s="19">
        <v>100000</v>
      </c>
      <c r="G1190" s="19">
        <v>100000</v>
      </c>
      <c r="H1190" s="19">
        <v>152226.22</v>
      </c>
      <c r="I1190" s="19">
        <v>0</v>
      </c>
      <c r="J1190" s="19">
        <v>0</v>
      </c>
      <c r="K1190" s="19">
        <v>133147.04</v>
      </c>
      <c r="L1190" t="e">
        <f>VLOOKUP(E1190,PFI!A:B,2,0)</f>
        <v>#N/A</v>
      </c>
    </row>
    <row r="1191" spans="1:12">
      <c r="A1191" s="18" t="s">
        <v>1627</v>
      </c>
      <c r="B1191" s="18" t="s">
        <v>107</v>
      </c>
      <c r="C1191" s="18" t="s">
        <v>18</v>
      </c>
      <c r="D1191" s="18" t="s">
        <v>46</v>
      </c>
      <c r="E1191" s="18" t="s">
        <v>18</v>
      </c>
      <c r="F1191" s="19">
        <v>123586</v>
      </c>
      <c r="G1191" s="19">
        <v>123586</v>
      </c>
      <c r="H1191" s="19">
        <v>128887.98</v>
      </c>
      <c r="I1191" s="19">
        <v>0</v>
      </c>
      <c r="J1191" s="19">
        <v>0</v>
      </c>
      <c r="K1191" s="19">
        <v>84609.53</v>
      </c>
      <c r="L1191" t="e">
        <f>VLOOKUP(E1191,PFI!A:B,2,0)</f>
        <v>#N/A</v>
      </c>
    </row>
    <row r="1192" spans="1:12">
      <c r="A1192" s="18" t="s">
        <v>1627</v>
      </c>
      <c r="B1192" s="18" t="s">
        <v>107</v>
      </c>
      <c r="C1192" s="18" t="s">
        <v>18</v>
      </c>
      <c r="D1192" s="18" t="s">
        <v>13</v>
      </c>
      <c r="E1192" s="18" t="s">
        <v>18</v>
      </c>
      <c r="F1192" s="19">
        <v>0</v>
      </c>
      <c r="G1192" s="19">
        <v>0</v>
      </c>
      <c r="H1192" s="19">
        <v>0</v>
      </c>
      <c r="I1192" s="19">
        <v>0</v>
      </c>
      <c r="J1192" s="19">
        <v>0</v>
      </c>
      <c r="K1192" s="19">
        <v>1071.5999999999999</v>
      </c>
      <c r="L1192" t="e">
        <f>VLOOKUP(E1192,PFI!A:B,2,0)</f>
        <v>#N/A</v>
      </c>
    </row>
    <row r="1193" spans="1:12">
      <c r="A1193" s="18" t="s">
        <v>1630</v>
      </c>
      <c r="B1193" s="18" t="s">
        <v>107</v>
      </c>
      <c r="C1193" s="18" t="s">
        <v>18</v>
      </c>
      <c r="D1193" s="18" t="s">
        <v>46</v>
      </c>
      <c r="E1193" s="18" t="s">
        <v>18</v>
      </c>
      <c r="F1193" s="19">
        <v>0</v>
      </c>
      <c r="G1193" s="19">
        <v>0</v>
      </c>
      <c r="H1193" s="19">
        <v>1674.09</v>
      </c>
      <c r="I1193" s="19">
        <v>0</v>
      </c>
      <c r="J1193" s="19">
        <v>0</v>
      </c>
      <c r="K1193" s="19">
        <v>620.51</v>
      </c>
      <c r="L1193" t="e">
        <f>VLOOKUP(E1193,PFI!A:B,2,0)</f>
        <v>#N/A</v>
      </c>
    </row>
    <row r="1194" spans="1:12">
      <c r="A1194" s="18" t="s">
        <v>1630</v>
      </c>
      <c r="B1194" s="18" t="s">
        <v>107</v>
      </c>
      <c r="C1194" s="18" t="s">
        <v>18</v>
      </c>
      <c r="D1194" s="18" t="s">
        <v>13</v>
      </c>
      <c r="E1194" s="18" t="s">
        <v>18</v>
      </c>
      <c r="F1194" s="19">
        <v>20000</v>
      </c>
      <c r="G1194" s="19">
        <v>20000</v>
      </c>
      <c r="H1194" s="19">
        <v>98573.9</v>
      </c>
      <c r="I1194" s="19">
        <v>0</v>
      </c>
      <c r="J1194" s="19">
        <v>0</v>
      </c>
      <c r="K1194" s="19">
        <v>52986.41</v>
      </c>
      <c r="L1194" t="e">
        <f>VLOOKUP(E1194,PFI!A:B,2,0)</f>
        <v>#N/A</v>
      </c>
    </row>
    <row r="1195" spans="1:12">
      <c r="A1195" s="18" t="s">
        <v>1632</v>
      </c>
      <c r="B1195" s="18" t="s">
        <v>107</v>
      </c>
      <c r="C1195" s="18" t="s">
        <v>18</v>
      </c>
      <c r="D1195" s="18" t="s">
        <v>46</v>
      </c>
      <c r="E1195" s="18" t="s">
        <v>18</v>
      </c>
      <c r="F1195" s="19">
        <v>10000</v>
      </c>
      <c r="G1195" s="19">
        <v>10000</v>
      </c>
      <c r="H1195" s="19">
        <v>3577.47</v>
      </c>
      <c r="I1195" s="19">
        <v>0</v>
      </c>
      <c r="J1195" s="19">
        <v>0</v>
      </c>
      <c r="K1195" s="19">
        <v>6457.71</v>
      </c>
      <c r="L1195" t="e">
        <f>VLOOKUP(E1195,PFI!A:B,2,0)</f>
        <v>#N/A</v>
      </c>
    </row>
    <row r="1196" spans="1:12">
      <c r="A1196" s="18" t="s">
        <v>1632</v>
      </c>
      <c r="B1196" s="18" t="s">
        <v>107</v>
      </c>
      <c r="C1196" s="18" t="s">
        <v>18</v>
      </c>
      <c r="D1196" s="18" t="s">
        <v>13</v>
      </c>
      <c r="E1196" s="18" t="s">
        <v>18</v>
      </c>
      <c r="F1196" s="19">
        <v>0</v>
      </c>
      <c r="G1196" s="19">
        <v>0</v>
      </c>
      <c r="H1196" s="19">
        <v>1215.76</v>
      </c>
      <c r="I1196" s="19">
        <v>0</v>
      </c>
      <c r="J1196" s="19">
        <v>0</v>
      </c>
      <c r="K1196" s="19">
        <v>5375.66</v>
      </c>
      <c r="L1196" t="e">
        <f>VLOOKUP(E1196,PFI!A:B,2,0)</f>
        <v>#N/A</v>
      </c>
    </row>
    <row r="1197" spans="1:12">
      <c r="A1197" s="18" t="s">
        <v>1013</v>
      </c>
      <c r="B1197" s="18" t="s">
        <v>107</v>
      </c>
      <c r="C1197" s="18" t="s">
        <v>18</v>
      </c>
      <c r="D1197" s="18" t="s">
        <v>19</v>
      </c>
      <c r="E1197" s="18" t="s">
        <v>18</v>
      </c>
      <c r="F1197" s="19">
        <v>1849143</v>
      </c>
      <c r="G1197" s="19">
        <v>1849143</v>
      </c>
      <c r="H1197" s="19">
        <v>2824363.42</v>
      </c>
      <c r="I1197" s="19">
        <v>0</v>
      </c>
      <c r="J1197" s="19">
        <v>0</v>
      </c>
      <c r="K1197" s="19">
        <v>1616898.63</v>
      </c>
      <c r="L1197" t="e">
        <f>VLOOKUP(E1197,PFI!A:B,2,0)</f>
        <v>#N/A</v>
      </c>
    </row>
    <row r="1198" spans="1:12">
      <c r="A1198" s="18" t="s">
        <v>1013</v>
      </c>
      <c r="B1198" s="18" t="s">
        <v>107</v>
      </c>
      <c r="C1198" s="18" t="s">
        <v>18</v>
      </c>
      <c r="D1198" s="18" t="s">
        <v>13</v>
      </c>
      <c r="E1198" s="18" t="s">
        <v>18</v>
      </c>
      <c r="F1198" s="19">
        <v>0</v>
      </c>
      <c r="G1198" s="19">
        <v>0</v>
      </c>
      <c r="H1198" s="19">
        <v>451934.91</v>
      </c>
      <c r="I1198" s="19">
        <v>0</v>
      </c>
      <c r="J1198" s="19">
        <v>0</v>
      </c>
      <c r="K1198" s="19">
        <v>358094.44</v>
      </c>
      <c r="L1198" t="e">
        <f>VLOOKUP(E1198,PFI!A:B,2,0)</f>
        <v>#N/A</v>
      </c>
    </row>
    <row r="1199" spans="1:12">
      <c r="A1199" s="18" t="s">
        <v>1059</v>
      </c>
      <c r="B1199" s="18" t="s">
        <v>107</v>
      </c>
      <c r="C1199" s="18" t="s">
        <v>18</v>
      </c>
      <c r="D1199" s="18" t="s">
        <v>19</v>
      </c>
      <c r="E1199" s="18" t="s">
        <v>18</v>
      </c>
      <c r="F1199" s="19">
        <v>0</v>
      </c>
      <c r="G1199" s="19">
        <v>0</v>
      </c>
      <c r="H1199" s="19">
        <v>12018.83</v>
      </c>
      <c r="I1199" s="19">
        <v>0</v>
      </c>
      <c r="J1199" s="19">
        <v>0</v>
      </c>
      <c r="K1199" s="19">
        <v>458.64</v>
      </c>
      <c r="L1199" t="e">
        <f>VLOOKUP(E1199,PFI!A:B,2,0)</f>
        <v>#N/A</v>
      </c>
    </row>
    <row r="1200" spans="1:12">
      <c r="A1200" s="18" t="s">
        <v>1059</v>
      </c>
      <c r="B1200" s="18" t="s">
        <v>107</v>
      </c>
      <c r="C1200" s="18" t="s">
        <v>18</v>
      </c>
      <c r="D1200" s="18" t="s">
        <v>13</v>
      </c>
      <c r="E1200" s="18" t="s">
        <v>18</v>
      </c>
      <c r="F1200" s="19">
        <v>0</v>
      </c>
      <c r="G1200" s="19">
        <v>0</v>
      </c>
      <c r="H1200" s="19">
        <v>82525.81</v>
      </c>
      <c r="I1200" s="19">
        <v>0</v>
      </c>
      <c r="J1200" s="19">
        <v>0</v>
      </c>
      <c r="K1200" s="19">
        <v>74233.77</v>
      </c>
      <c r="L1200" t="e">
        <f>VLOOKUP(E1200,PFI!A:B,2,0)</f>
        <v>#N/A</v>
      </c>
    </row>
    <row r="1201" spans="1:12">
      <c r="A1201" s="18" t="s">
        <v>2455</v>
      </c>
      <c r="B1201" s="18" t="s">
        <v>107</v>
      </c>
      <c r="C1201" s="18" t="s">
        <v>18</v>
      </c>
      <c r="D1201" s="18" t="s">
        <v>19</v>
      </c>
      <c r="E1201" s="18" t="s">
        <v>18</v>
      </c>
      <c r="F1201" s="19">
        <v>0</v>
      </c>
      <c r="G1201" s="19">
        <v>0</v>
      </c>
      <c r="H1201" s="19">
        <v>0</v>
      </c>
      <c r="I1201" s="19">
        <v>0</v>
      </c>
      <c r="J1201" s="19">
        <v>0</v>
      </c>
      <c r="K1201" s="19">
        <v>861.3</v>
      </c>
      <c r="L1201" t="e">
        <f>VLOOKUP(E1201,PFI!A:B,2,0)</f>
        <v>#N/A</v>
      </c>
    </row>
    <row r="1202" spans="1:12">
      <c r="A1202" s="18" t="s">
        <v>2455</v>
      </c>
      <c r="B1202" s="18" t="s">
        <v>107</v>
      </c>
      <c r="C1202" s="18" t="s">
        <v>18</v>
      </c>
      <c r="D1202" s="18" t="s">
        <v>13</v>
      </c>
      <c r="E1202" s="18" t="s">
        <v>18</v>
      </c>
      <c r="F1202" s="19">
        <v>0</v>
      </c>
      <c r="G1202" s="19">
        <v>0</v>
      </c>
      <c r="H1202" s="19">
        <v>3576</v>
      </c>
      <c r="I1202" s="19">
        <v>0</v>
      </c>
      <c r="J1202" s="19">
        <v>0</v>
      </c>
      <c r="K1202" s="19">
        <v>0</v>
      </c>
      <c r="L1202" t="e">
        <f>VLOOKUP(E1202,PFI!A:B,2,0)</f>
        <v>#N/A</v>
      </c>
    </row>
    <row r="1203" spans="1:12">
      <c r="A1203" s="18" t="s">
        <v>921</v>
      </c>
      <c r="B1203" s="18" t="s">
        <v>107</v>
      </c>
      <c r="C1203" s="18" t="s">
        <v>18</v>
      </c>
      <c r="D1203" s="18" t="s">
        <v>46</v>
      </c>
      <c r="E1203" s="18" t="s">
        <v>18</v>
      </c>
      <c r="F1203" s="19">
        <v>2000</v>
      </c>
      <c r="G1203" s="19">
        <v>2000</v>
      </c>
      <c r="H1203" s="19">
        <v>1628.1</v>
      </c>
      <c r="I1203" s="19">
        <v>0</v>
      </c>
      <c r="J1203" s="19">
        <v>0</v>
      </c>
      <c r="K1203" s="19">
        <v>1628.1</v>
      </c>
      <c r="L1203" t="e">
        <f>VLOOKUP(E1203,PFI!A:B,2,0)</f>
        <v>#N/A</v>
      </c>
    </row>
    <row r="1204" spans="1:12">
      <c r="A1204" s="18" t="s">
        <v>921</v>
      </c>
      <c r="B1204" s="18" t="s">
        <v>107</v>
      </c>
      <c r="C1204" s="18" t="s">
        <v>18</v>
      </c>
      <c r="D1204" s="18" t="s">
        <v>16</v>
      </c>
      <c r="E1204" s="18" t="s">
        <v>922</v>
      </c>
      <c r="F1204" s="19">
        <v>0</v>
      </c>
      <c r="G1204" s="19">
        <v>0</v>
      </c>
      <c r="H1204" s="19">
        <v>315.14</v>
      </c>
      <c r="I1204" s="19">
        <v>0</v>
      </c>
      <c r="J1204" s="19">
        <v>0</v>
      </c>
      <c r="K1204" s="19">
        <v>0</v>
      </c>
      <c r="L1204" t="str">
        <f>VLOOKUP(E1204,PFI!A:B,2,0)</f>
        <v>formation</v>
      </c>
    </row>
    <row r="1205" spans="1:12">
      <c r="A1205" s="18" t="s">
        <v>239</v>
      </c>
      <c r="B1205" s="18" t="s">
        <v>107</v>
      </c>
      <c r="C1205" s="18" t="s">
        <v>18</v>
      </c>
      <c r="D1205" s="18" t="s">
        <v>46</v>
      </c>
      <c r="E1205" s="18" t="s">
        <v>772</v>
      </c>
      <c r="F1205" s="19">
        <v>0</v>
      </c>
      <c r="G1205" s="19">
        <v>0</v>
      </c>
      <c r="H1205" s="19">
        <v>13875.16</v>
      </c>
      <c r="I1205" s="19">
        <v>0</v>
      </c>
      <c r="J1205" s="19">
        <v>0</v>
      </c>
      <c r="K1205" s="19">
        <v>0</v>
      </c>
      <c r="L1205" t="str">
        <f>VLOOKUP(E1205,PFI!A:B,2,0)</f>
        <v>formation</v>
      </c>
    </row>
    <row r="1206" spans="1:12">
      <c r="A1206" s="18" t="s">
        <v>239</v>
      </c>
      <c r="B1206" s="18" t="s">
        <v>107</v>
      </c>
      <c r="C1206" s="18" t="s">
        <v>18</v>
      </c>
      <c r="D1206" s="18" t="s">
        <v>46</v>
      </c>
      <c r="E1206" s="18" t="s">
        <v>18</v>
      </c>
      <c r="F1206" s="19">
        <v>3000</v>
      </c>
      <c r="G1206" s="19">
        <v>3000</v>
      </c>
      <c r="H1206" s="19">
        <v>2840.72</v>
      </c>
      <c r="I1206" s="19">
        <v>0</v>
      </c>
      <c r="J1206" s="19">
        <v>0</v>
      </c>
      <c r="K1206" s="19">
        <v>2840.72</v>
      </c>
      <c r="L1206" t="e">
        <f>VLOOKUP(E1206,PFI!A:B,2,0)</f>
        <v>#N/A</v>
      </c>
    </row>
    <row r="1207" spans="1:12">
      <c r="A1207" s="18" t="s">
        <v>239</v>
      </c>
      <c r="B1207" s="18" t="s">
        <v>107</v>
      </c>
      <c r="C1207" s="18" t="s">
        <v>18</v>
      </c>
      <c r="D1207" s="18" t="s">
        <v>31</v>
      </c>
      <c r="E1207" s="18" t="s">
        <v>772</v>
      </c>
      <c r="F1207" s="19">
        <v>0</v>
      </c>
      <c r="G1207" s="19">
        <v>0</v>
      </c>
      <c r="H1207" s="19">
        <v>5641.7</v>
      </c>
      <c r="I1207" s="19">
        <v>0</v>
      </c>
      <c r="J1207" s="19">
        <v>0</v>
      </c>
      <c r="K1207" s="19">
        <v>0</v>
      </c>
      <c r="L1207" t="str">
        <f>VLOOKUP(E1207,PFI!A:B,2,0)</f>
        <v>formation</v>
      </c>
    </row>
    <row r="1208" spans="1:12">
      <c r="A1208" s="18" t="s">
        <v>2456</v>
      </c>
      <c r="B1208" s="18" t="s">
        <v>107</v>
      </c>
      <c r="C1208" s="18" t="s">
        <v>18</v>
      </c>
      <c r="D1208" s="18" t="s">
        <v>46</v>
      </c>
      <c r="E1208" s="18" t="s">
        <v>18</v>
      </c>
      <c r="F1208" s="19">
        <v>2000</v>
      </c>
      <c r="G1208" s="19">
        <v>2000</v>
      </c>
      <c r="H1208" s="19">
        <v>1281.52</v>
      </c>
      <c r="I1208" s="19">
        <v>0</v>
      </c>
      <c r="J1208" s="19">
        <v>0</v>
      </c>
      <c r="K1208" s="19">
        <v>300.25</v>
      </c>
      <c r="L1208" t="e">
        <f>VLOOKUP(E1208,PFI!A:B,2,0)</f>
        <v>#N/A</v>
      </c>
    </row>
    <row r="1209" spans="1:12">
      <c r="A1209" s="18" t="s">
        <v>2456</v>
      </c>
      <c r="B1209" s="18" t="s">
        <v>107</v>
      </c>
      <c r="C1209" s="18" t="s">
        <v>18</v>
      </c>
      <c r="D1209" s="18" t="s">
        <v>13</v>
      </c>
      <c r="E1209" s="18" t="s">
        <v>18</v>
      </c>
      <c r="F1209" s="19">
        <v>0</v>
      </c>
      <c r="G1209" s="19">
        <v>0</v>
      </c>
      <c r="H1209" s="19">
        <v>0</v>
      </c>
      <c r="I1209" s="19">
        <v>0</v>
      </c>
      <c r="J1209" s="19">
        <v>0</v>
      </c>
      <c r="K1209" s="19">
        <v>238.82</v>
      </c>
      <c r="L1209" t="e">
        <f>VLOOKUP(E1209,PFI!A:B,2,0)</f>
        <v>#N/A</v>
      </c>
    </row>
    <row r="1210" spans="1:12">
      <c r="A1210" s="18" t="s">
        <v>1249</v>
      </c>
      <c r="B1210" s="18" t="s">
        <v>107</v>
      </c>
      <c r="C1210" s="18" t="s">
        <v>18</v>
      </c>
      <c r="D1210" s="18" t="s">
        <v>46</v>
      </c>
      <c r="E1210" s="18" t="s">
        <v>18</v>
      </c>
      <c r="F1210" s="19">
        <v>0</v>
      </c>
      <c r="G1210" s="19">
        <v>0</v>
      </c>
      <c r="H1210" s="19">
        <v>1728</v>
      </c>
      <c r="I1210" s="19">
        <v>0</v>
      </c>
      <c r="J1210" s="19">
        <v>0</v>
      </c>
      <c r="K1210" s="19">
        <v>0</v>
      </c>
      <c r="L1210" t="e">
        <f>VLOOKUP(E1210,PFI!A:B,2,0)</f>
        <v>#N/A</v>
      </c>
    </row>
    <row r="1211" spans="1:12">
      <c r="A1211" s="18" t="s">
        <v>1249</v>
      </c>
      <c r="B1211" s="18" t="s">
        <v>107</v>
      </c>
      <c r="C1211" s="18" t="s">
        <v>18</v>
      </c>
      <c r="D1211" s="18" t="s">
        <v>13</v>
      </c>
      <c r="E1211" s="18" t="s">
        <v>18</v>
      </c>
      <c r="F1211" s="19">
        <v>0</v>
      </c>
      <c r="G1211" s="19">
        <v>0</v>
      </c>
      <c r="H1211" s="19">
        <v>1940.15</v>
      </c>
      <c r="I1211" s="19">
        <v>0</v>
      </c>
      <c r="J1211" s="19">
        <v>0</v>
      </c>
      <c r="K1211" s="19">
        <v>13353.27</v>
      </c>
      <c r="L1211" t="e">
        <f>VLOOKUP(E1211,PFI!A:B,2,0)</f>
        <v>#N/A</v>
      </c>
    </row>
    <row r="1212" spans="1:12">
      <c r="A1212" s="18" t="s">
        <v>1637</v>
      </c>
      <c r="B1212" s="18" t="s">
        <v>107</v>
      </c>
      <c r="C1212" s="18" t="s">
        <v>18</v>
      </c>
      <c r="D1212" s="18" t="s">
        <v>46</v>
      </c>
      <c r="E1212" s="18" t="s">
        <v>18</v>
      </c>
      <c r="F1212" s="19">
        <v>139000</v>
      </c>
      <c r="G1212" s="19">
        <v>139000</v>
      </c>
      <c r="H1212" s="19">
        <v>206328.67</v>
      </c>
      <c r="I1212" s="19">
        <v>0</v>
      </c>
      <c r="J1212" s="19">
        <v>0</v>
      </c>
      <c r="K1212" s="19">
        <v>125221.72</v>
      </c>
      <c r="L1212" t="e">
        <f>VLOOKUP(E1212,PFI!A:B,2,0)</f>
        <v>#N/A</v>
      </c>
    </row>
    <row r="1213" spans="1:12">
      <c r="A1213" s="18" t="s">
        <v>1637</v>
      </c>
      <c r="B1213" s="18" t="s">
        <v>107</v>
      </c>
      <c r="C1213" s="18" t="s">
        <v>18</v>
      </c>
      <c r="D1213" s="18" t="s">
        <v>31</v>
      </c>
      <c r="E1213" s="18" t="s">
        <v>18</v>
      </c>
      <c r="F1213" s="19">
        <v>0</v>
      </c>
      <c r="G1213" s="19">
        <v>0</v>
      </c>
      <c r="H1213" s="19">
        <v>7299.95</v>
      </c>
      <c r="I1213" s="19">
        <v>0</v>
      </c>
      <c r="J1213" s="19">
        <v>0</v>
      </c>
      <c r="K1213" s="19">
        <v>7939.11</v>
      </c>
      <c r="L1213" t="e">
        <f>VLOOKUP(E1213,PFI!A:B,2,0)</f>
        <v>#N/A</v>
      </c>
    </row>
    <row r="1214" spans="1:12">
      <c r="A1214" s="18" t="s">
        <v>1637</v>
      </c>
      <c r="B1214" s="18" t="s">
        <v>107</v>
      </c>
      <c r="C1214" s="18" t="s">
        <v>18</v>
      </c>
      <c r="D1214" s="18" t="s">
        <v>13</v>
      </c>
      <c r="E1214" s="18" t="s">
        <v>18</v>
      </c>
      <c r="F1214" s="19">
        <v>0</v>
      </c>
      <c r="G1214" s="19">
        <v>0</v>
      </c>
      <c r="H1214" s="19">
        <v>15332.89</v>
      </c>
      <c r="I1214" s="19">
        <v>0</v>
      </c>
      <c r="J1214" s="19">
        <v>0</v>
      </c>
      <c r="K1214" s="19">
        <v>14171.98</v>
      </c>
      <c r="L1214" t="e">
        <f>VLOOKUP(E1214,PFI!A:B,2,0)</f>
        <v>#N/A</v>
      </c>
    </row>
    <row r="1215" spans="1:12">
      <c r="A1215" s="18" t="s">
        <v>1638</v>
      </c>
      <c r="B1215" s="18" t="s">
        <v>107</v>
      </c>
      <c r="C1215" s="18" t="s">
        <v>18</v>
      </c>
      <c r="D1215" s="18" t="s">
        <v>46</v>
      </c>
      <c r="E1215" s="18" t="s">
        <v>18</v>
      </c>
      <c r="F1215" s="19">
        <v>130000</v>
      </c>
      <c r="G1215" s="19">
        <v>130000</v>
      </c>
      <c r="H1215" s="19">
        <v>112031.96</v>
      </c>
      <c r="I1215" s="19">
        <v>0</v>
      </c>
      <c r="J1215" s="19">
        <v>0</v>
      </c>
      <c r="K1215" s="19">
        <v>116941.58</v>
      </c>
      <c r="L1215" t="e">
        <f>VLOOKUP(E1215,PFI!A:B,2,0)</f>
        <v>#N/A</v>
      </c>
    </row>
    <row r="1216" spans="1:12">
      <c r="A1216" s="18" t="s">
        <v>1638</v>
      </c>
      <c r="B1216" s="18" t="s">
        <v>107</v>
      </c>
      <c r="C1216" s="18" t="s">
        <v>18</v>
      </c>
      <c r="D1216" s="18" t="s">
        <v>13</v>
      </c>
      <c r="E1216" s="18" t="s">
        <v>18</v>
      </c>
      <c r="F1216" s="19">
        <v>0</v>
      </c>
      <c r="G1216" s="19">
        <v>0</v>
      </c>
      <c r="H1216" s="19">
        <v>3119.09</v>
      </c>
      <c r="I1216" s="19">
        <v>0</v>
      </c>
      <c r="J1216" s="19">
        <v>0</v>
      </c>
      <c r="K1216" s="19">
        <v>3119.09</v>
      </c>
      <c r="L1216" t="e">
        <f>VLOOKUP(E1216,PFI!A:B,2,0)</f>
        <v>#N/A</v>
      </c>
    </row>
    <row r="1217" spans="1:12">
      <c r="A1217" s="18" t="s">
        <v>1635</v>
      </c>
      <c r="B1217" s="18" t="s">
        <v>107</v>
      </c>
      <c r="C1217" s="18" t="s">
        <v>18</v>
      </c>
      <c r="D1217" s="18" t="s">
        <v>46</v>
      </c>
      <c r="E1217" s="18" t="s">
        <v>2457</v>
      </c>
      <c r="F1217" s="19">
        <v>0</v>
      </c>
      <c r="G1217" s="19">
        <v>0</v>
      </c>
      <c r="H1217" s="19">
        <v>4669.1000000000004</v>
      </c>
      <c r="I1217" s="19">
        <v>0</v>
      </c>
      <c r="J1217" s="19">
        <v>0</v>
      </c>
      <c r="K1217" s="19">
        <v>3907.77</v>
      </c>
      <c r="L1217" t="e">
        <f>VLOOKUP(E1217,PFI!A:B,2,0)</f>
        <v>#N/A</v>
      </c>
    </row>
    <row r="1218" spans="1:12">
      <c r="A1218" s="18" t="s">
        <v>1635</v>
      </c>
      <c r="B1218" s="18" t="s">
        <v>107</v>
      </c>
      <c r="C1218" s="18" t="s">
        <v>18</v>
      </c>
      <c r="D1218" s="18" t="s">
        <v>46</v>
      </c>
      <c r="E1218" s="18" t="s">
        <v>2458</v>
      </c>
      <c r="F1218" s="19">
        <v>0</v>
      </c>
      <c r="G1218" s="19">
        <v>0</v>
      </c>
      <c r="H1218" s="19">
        <v>3279.33</v>
      </c>
      <c r="I1218" s="19">
        <v>0</v>
      </c>
      <c r="J1218" s="19">
        <v>0</v>
      </c>
      <c r="K1218" s="19">
        <v>2572.33</v>
      </c>
      <c r="L1218" t="e">
        <f>VLOOKUP(E1218,PFI!A:B,2,0)</f>
        <v>#N/A</v>
      </c>
    </row>
    <row r="1219" spans="1:12">
      <c r="A1219" s="18" t="s">
        <v>1635</v>
      </c>
      <c r="B1219" s="18" t="s">
        <v>107</v>
      </c>
      <c r="C1219" s="18" t="s">
        <v>18</v>
      </c>
      <c r="D1219" s="18" t="s">
        <v>46</v>
      </c>
      <c r="E1219" s="18" t="s">
        <v>2459</v>
      </c>
      <c r="F1219" s="19">
        <v>0</v>
      </c>
      <c r="G1219" s="19">
        <v>0</v>
      </c>
      <c r="H1219" s="19">
        <v>5027.9799999999996</v>
      </c>
      <c r="I1219" s="19">
        <v>0</v>
      </c>
      <c r="J1219" s="19">
        <v>0</v>
      </c>
      <c r="K1219" s="19">
        <v>2788.79</v>
      </c>
      <c r="L1219" t="e">
        <f>VLOOKUP(E1219,PFI!A:B,2,0)</f>
        <v>#N/A</v>
      </c>
    </row>
    <row r="1220" spans="1:12">
      <c r="A1220" s="18" t="s">
        <v>1635</v>
      </c>
      <c r="B1220" s="18" t="s">
        <v>107</v>
      </c>
      <c r="C1220" s="18" t="s">
        <v>18</v>
      </c>
      <c r="D1220" s="18" t="s">
        <v>46</v>
      </c>
      <c r="E1220" s="18" t="s">
        <v>2460</v>
      </c>
      <c r="F1220" s="19">
        <v>0</v>
      </c>
      <c r="G1220" s="19">
        <v>0</v>
      </c>
      <c r="H1220" s="19">
        <v>4380</v>
      </c>
      <c r="I1220" s="19">
        <v>0</v>
      </c>
      <c r="J1220" s="19">
        <v>0</v>
      </c>
      <c r="K1220" s="19">
        <v>3807.72</v>
      </c>
      <c r="L1220" t="e">
        <f>VLOOKUP(E1220,PFI!A:B,2,0)</f>
        <v>#N/A</v>
      </c>
    </row>
    <row r="1221" spans="1:12">
      <c r="A1221" s="18" t="s">
        <v>1635</v>
      </c>
      <c r="B1221" s="18" t="s">
        <v>107</v>
      </c>
      <c r="C1221" s="18" t="s">
        <v>18</v>
      </c>
      <c r="D1221" s="18" t="s">
        <v>46</v>
      </c>
      <c r="E1221" s="18" t="s">
        <v>2461</v>
      </c>
      <c r="F1221" s="19">
        <v>0</v>
      </c>
      <c r="G1221" s="19">
        <v>0</v>
      </c>
      <c r="H1221" s="19">
        <v>435.28</v>
      </c>
      <c r="I1221" s="19">
        <v>0</v>
      </c>
      <c r="J1221" s="19">
        <v>0</v>
      </c>
      <c r="K1221" s="19">
        <v>2201.69</v>
      </c>
      <c r="L1221" t="e">
        <f>VLOOKUP(E1221,PFI!A:B,2,0)</f>
        <v>#N/A</v>
      </c>
    </row>
    <row r="1222" spans="1:12">
      <c r="A1222" s="18" t="s">
        <v>1635</v>
      </c>
      <c r="B1222" s="18" t="s">
        <v>107</v>
      </c>
      <c r="C1222" s="18" t="s">
        <v>18</v>
      </c>
      <c r="D1222" s="18" t="s">
        <v>46</v>
      </c>
      <c r="E1222" s="18" t="s">
        <v>2462</v>
      </c>
      <c r="F1222" s="19">
        <v>0</v>
      </c>
      <c r="G1222" s="19">
        <v>0</v>
      </c>
      <c r="H1222" s="19">
        <v>13785.08</v>
      </c>
      <c r="I1222" s="19">
        <v>0</v>
      </c>
      <c r="J1222" s="19">
        <v>0</v>
      </c>
      <c r="K1222" s="19">
        <v>17452</v>
      </c>
      <c r="L1222" t="e">
        <f>VLOOKUP(E1222,PFI!A:B,2,0)</f>
        <v>#N/A</v>
      </c>
    </row>
    <row r="1223" spans="1:12">
      <c r="A1223" s="18" t="s">
        <v>1635</v>
      </c>
      <c r="B1223" s="18" t="s">
        <v>107</v>
      </c>
      <c r="C1223" s="18" t="s">
        <v>18</v>
      </c>
      <c r="D1223" s="18" t="s">
        <v>46</v>
      </c>
      <c r="E1223" s="18" t="s">
        <v>2463</v>
      </c>
      <c r="F1223" s="19">
        <v>0</v>
      </c>
      <c r="G1223" s="19">
        <v>0</v>
      </c>
      <c r="H1223" s="19">
        <v>24139.87</v>
      </c>
      <c r="I1223" s="19">
        <v>0</v>
      </c>
      <c r="J1223" s="19">
        <v>0</v>
      </c>
      <c r="K1223" s="19">
        <v>4945.17</v>
      </c>
      <c r="L1223" t="e">
        <f>VLOOKUP(E1223,PFI!A:B,2,0)</f>
        <v>#N/A</v>
      </c>
    </row>
    <row r="1224" spans="1:12">
      <c r="A1224" s="18" t="s">
        <v>1635</v>
      </c>
      <c r="B1224" s="18" t="s">
        <v>107</v>
      </c>
      <c r="C1224" s="18" t="s">
        <v>18</v>
      </c>
      <c r="D1224" s="18" t="s">
        <v>46</v>
      </c>
      <c r="E1224" s="18" t="s">
        <v>2464</v>
      </c>
      <c r="F1224" s="19">
        <v>0</v>
      </c>
      <c r="G1224" s="19">
        <v>0</v>
      </c>
      <c r="H1224" s="19">
        <v>2174.6799999999998</v>
      </c>
      <c r="I1224" s="19">
        <v>0</v>
      </c>
      <c r="J1224" s="19">
        <v>0</v>
      </c>
      <c r="K1224" s="19">
        <v>2174.6799999999998</v>
      </c>
      <c r="L1224" t="e">
        <f>VLOOKUP(E1224,PFI!A:B,2,0)</f>
        <v>#N/A</v>
      </c>
    </row>
    <row r="1225" spans="1:12">
      <c r="A1225" s="18" t="s">
        <v>1635</v>
      </c>
      <c r="B1225" s="18" t="s">
        <v>107</v>
      </c>
      <c r="C1225" s="18" t="s">
        <v>18</v>
      </c>
      <c r="D1225" s="18" t="s">
        <v>46</v>
      </c>
      <c r="E1225" s="18" t="s">
        <v>2465</v>
      </c>
      <c r="F1225" s="19">
        <v>0</v>
      </c>
      <c r="G1225" s="19">
        <v>0</v>
      </c>
      <c r="H1225" s="19">
        <v>0.01</v>
      </c>
      <c r="I1225" s="19">
        <v>0</v>
      </c>
      <c r="J1225" s="19">
        <v>0</v>
      </c>
      <c r="K1225" s="19">
        <v>2552.16</v>
      </c>
      <c r="L1225" t="e">
        <f>VLOOKUP(E1225,PFI!A:B,2,0)</f>
        <v>#N/A</v>
      </c>
    </row>
    <row r="1226" spans="1:12">
      <c r="A1226" s="18" t="s">
        <v>1635</v>
      </c>
      <c r="B1226" s="18" t="s">
        <v>107</v>
      </c>
      <c r="C1226" s="18" t="s">
        <v>18</v>
      </c>
      <c r="D1226" s="18" t="s">
        <v>46</v>
      </c>
      <c r="E1226" s="18" t="s">
        <v>2466</v>
      </c>
      <c r="F1226" s="19">
        <v>0</v>
      </c>
      <c r="G1226" s="19">
        <v>0</v>
      </c>
      <c r="H1226" s="19">
        <v>313.39999999999998</v>
      </c>
      <c r="I1226" s="19">
        <v>0</v>
      </c>
      <c r="J1226" s="19">
        <v>0</v>
      </c>
      <c r="K1226" s="19">
        <v>614.77</v>
      </c>
      <c r="L1226" t="e">
        <f>VLOOKUP(E1226,PFI!A:B,2,0)</f>
        <v>#N/A</v>
      </c>
    </row>
    <row r="1227" spans="1:12">
      <c r="A1227" s="18" t="s">
        <v>1635</v>
      </c>
      <c r="B1227" s="18" t="s">
        <v>107</v>
      </c>
      <c r="C1227" s="18" t="s">
        <v>18</v>
      </c>
      <c r="D1227" s="18" t="s">
        <v>46</v>
      </c>
      <c r="E1227" s="18" t="s">
        <v>2467</v>
      </c>
      <c r="F1227" s="19">
        <v>0</v>
      </c>
      <c r="G1227" s="19">
        <v>0</v>
      </c>
      <c r="H1227" s="19">
        <v>3188.89</v>
      </c>
      <c r="I1227" s="19">
        <v>0</v>
      </c>
      <c r="J1227" s="19">
        <v>0</v>
      </c>
      <c r="K1227" s="19">
        <v>1558.55</v>
      </c>
      <c r="L1227" t="e">
        <f>VLOOKUP(E1227,PFI!A:B,2,0)</f>
        <v>#N/A</v>
      </c>
    </row>
    <row r="1228" spans="1:12">
      <c r="A1228" s="18" t="s">
        <v>1635</v>
      </c>
      <c r="B1228" s="18" t="s">
        <v>107</v>
      </c>
      <c r="C1228" s="18" t="s">
        <v>18</v>
      </c>
      <c r="D1228" s="18" t="s">
        <v>46</v>
      </c>
      <c r="E1228" s="18" t="s">
        <v>2468</v>
      </c>
      <c r="F1228" s="19">
        <v>0</v>
      </c>
      <c r="G1228" s="19">
        <v>0</v>
      </c>
      <c r="H1228" s="19">
        <v>0.01</v>
      </c>
      <c r="I1228" s="19">
        <v>0</v>
      </c>
      <c r="J1228" s="19">
        <v>0</v>
      </c>
      <c r="K1228" s="19">
        <v>350.98</v>
      </c>
      <c r="L1228" t="e">
        <f>VLOOKUP(E1228,PFI!A:B,2,0)</f>
        <v>#N/A</v>
      </c>
    </row>
    <row r="1229" spans="1:12">
      <c r="A1229" s="18" t="s">
        <v>1635</v>
      </c>
      <c r="B1229" s="18" t="s">
        <v>107</v>
      </c>
      <c r="C1229" s="18" t="s">
        <v>18</v>
      </c>
      <c r="D1229" s="18" t="s">
        <v>46</v>
      </c>
      <c r="E1229" s="18" t="s">
        <v>2469</v>
      </c>
      <c r="F1229" s="19">
        <v>0</v>
      </c>
      <c r="G1229" s="19">
        <v>0</v>
      </c>
      <c r="H1229" s="19">
        <v>69.5</v>
      </c>
      <c r="I1229" s="19">
        <v>0</v>
      </c>
      <c r="J1229" s="19">
        <v>0</v>
      </c>
      <c r="K1229" s="19">
        <v>69.489999999999995</v>
      </c>
      <c r="L1229" t="e">
        <f>VLOOKUP(E1229,PFI!A:B,2,0)</f>
        <v>#N/A</v>
      </c>
    </row>
    <row r="1230" spans="1:12">
      <c r="A1230" s="18" t="s">
        <v>1635</v>
      </c>
      <c r="B1230" s="18" t="s">
        <v>107</v>
      </c>
      <c r="C1230" s="18" t="s">
        <v>18</v>
      </c>
      <c r="D1230" s="18" t="s">
        <v>46</v>
      </c>
      <c r="E1230" s="18" t="s">
        <v>2470</v>
      </c>
      <c r="F1230" s="19">
        <v>0</v>
      </c>
      <c r="G1230" s="19">
        <v>0</v>
      </c>
      <c r="H1230" s="19">
        <v>0</v>
      </c>
      <c r="I1230" s="19">
        <v>0</v>
      </c>
      <c r="J1230" s="19">
        <v>0</v>
      </c>
      <c r="K1230" s="19">
        <v>19.190000000000001</v>
      </c>
      <c r="L1230" t="e">
        <f>VLOOKUP(E1230,PFI!A:B,2,0)</f>
        <v>#N/A</v>
      </c>
    </row>
    <row r="1231" spans="1:12">
      <c r="A1231" s="18" t="s">
        <v>1635</v>
      </c>
      <c r="B1231" s="18" t="s">
        <v>107</v>
      </c>
      <c r="C1231" s="18" t="s">
        <v>18</v>
      </c>
      <c r="D1231" s="18" t="s">
        <v>46</v>
      </c>
      <c r="E1231" s="18" t="s">
        <v>2471</v>
      </c>
      <c r="F1231" s="19">
        <v>0</v>
      </c>
      <c r="G1231" s="19">
        <v>0</v>
      </c>
      <c r="H1231" s="19">
        <v>74.599999999999994</v>
      </c>
      <c r="I1231" s="19">
        <v>0</v>
      </c>
      <c r="J1231" s="19">
        <v>0</v>
      </c>
      <c r="K1231" s="19">
        <v>74.599999999999994</v>
      </c>
      <c r="L1231" t="e">
        <f>VLOOKUP(E1231,PFI!A:B,2,0)</f>
        <v>#N/A</v>
      </c>
    </row>
    <row r="1232" spans="1:12">
      <c r="A1232" s="18" t="s">
        <v>1635</v>
      </c>
      <c r="B1232" s="18" t="s">
        <v>107</v>
      </c>
      <c r="C1232" s="18" t="s">
        <v>18</v>
      </c>
      <c r="D1232" s="18" t="s">
        <v>46</v>
      </c>
      <c r="E1232" s="18" t="s">
        <v>2472</v>
      </c>
      <c r="F1232" s="19">
        <v>0</v>
      </c>
      <c r="G1232" s="19">
        <v>0</v>
      </c>
      <c r="H1232" s="19">
        <v>2100</v>
      </c>
      <c r="I1232" s="19">
        <v>0</v>
      </c>
      <c r="J1232" s="19">
        <v>0</v>
      </c>
      <c r="K1232" s="19">
        <v>2100</v>
      </c>
      <c r="L1232" t="e">
        <f>VLOOKUP(E1232,PFI!A:B,2,0)</f>
        <v>#N/A</v>
      </c>
    </row>
    <row r="1233" spans="1:12">
      <c r="A1233" s="18" t="s">
        <v>1635</v>
      </c>
      <c r="B1233" s="18" t="s">
        <v>107</v>
      </c>
      <c r="C1233" s="18" t="s">
        <v>18</v>
      </c>
      <c r="D1233" s="18" t="s">
        <v>46</v>
      </c>
      <c r="E1233" s="18" t="s">
        <v>2473</v>
      </c>
      <c r="F1233" s="19">
        <v>0</v>
      </c>
      <c r="G1233" s="19">
        <v>0</v>
      </c>
      <c r="H1233" s="19">
        <v>1586.8</v>
      </c>
      <c r="I1233" s="19">
        <v>0</v>
      </c>
      <c r="J1233" s="19">
        <v>0</v>
      </c>
      <c r="K1233" s="19">
        <v>5406.79</v>
      </c>
      <c r="L1233" t="e">
        <f>VLOOKUP(E1233,PFI!A:B,2,0)</f>
        <v>#N/A</v>
      </c>
    </row>
    <row r="1234" spans="1:12">
      <c r="A1234" s="18" t="s">
        <v>1635</v>
      </c>
      <c r="B1234" s="18" t="s">
        <v>107</v>
      </c>
      <c r="C1234" s="18" t="s">
        <v>18</v>
      </c>
      <c r="D1234" s="18" t="s">
        <v>46</v>
      </c>
      <c r="E1234" s="18" t="s">
        <v>2474</v>
      </c>
      <c r="F1234" s="19">
        <v>0</v>
      </c>
      <c r="G1234" s="19">
        <v>0</v>
      </c>
      <c r="H1234" s="19">
        <v>11274.53</v>
      </c>
      <c r="I1234" s="19">
        <v>0</v>
      </c>
      <c r="J1234" s="19">
        <v>0</v>
      </c>
      <c r="K1234" s="19">
        <v>12258.54</v>
      </c>
      <c r="L1234" t="e">
        <f>VLOOKUP(E1234,PFI!A:B,2,0)</f>
        <v>#N/A</v>
      </c>
    </row>
    <row r="1235" spans="1:12">
      <c r="A1235" s="18" t="s">
        <v>1635</v>
      </c>
      <c r="B1235" s="18" t="s">
        <v>107</v>
      </c>
      <c r="C1235" s="18" t="s">
        <v>18</v>
      </c>
      <c r="D1235" s="18" t="s">
        <v>46</v>
      </c>
      <c r="E1235" s="18" t="s">
        <v>2475</v>
      </c>
      <c r="F1235" s="19">
        <v>0</v>
      </c>
      <c r="G1235" s="19">
        <v>0</v>
      </c>
      <c r="H1235" s="19">
        <v>458.46</v>
      </c>
      <c r="I1235" s="19">
        <v>0</v>
      </c>
      <c r="J1235" s="19">
        <v>0</v>
      </c>
      <c r="K1235" s="19">
        <v>458.46</v>
      </c>
      <c r="L1235" t="e">
        <f>VLOOKUP(E1235,PFI!A:B,2,0)</f>
        <v>#N/A</v>
      </c>
    </row>
    <row r="1236" spans="1:12">
      <c r="A1236" s="18" t="s">
        <v>1635</v>
      </c>
      <c r="B1236" s="18" t="s">
        <v>107</v>
      </c>
      <c r="C1236" s="18" t="s">
        <v>18</v>
      </c>
      <c r="D1236" s="18" t="s">
        <v>46</v>
      </c>
      <c r="E1236" s="18" t="s">
        <v>2476</v>
      </c>
      <c r="F1236" s="19">
        <v>0</v>
      </c>
      <c r="G1236" s="19">
        <v>0</v>
      </c>
      <c r="H1236" s="19">
        <v>1800.04</v>
      </c>
      <c r="I1236" s="19">
        <v>0</v>
      </c>
      <c r="J1236" s="19">
        <v>0</v>
      </c>
      <c r="K1236" s="19">
        <v>700.18</v>
      </c>
      <c r="L1236" t="e">
        <f>VLOOKUP(E1236,PFI!A:B,2,0)</f>
        <v>#N/A</v>
      </c>
    </row>
    <row r="1237" spans="1:12">
      <c r="A1237" s="18" t="s">
        <v>1635</v>
      </c>
      <c r="B1237" s="18" t="s">
        <v>107</v>
      </c>
      <c r="C1237" s="18" t="s">
        <v>18</v>
      </c>
      <c r="D1237" s="18" t="s">
        <v>46</v>
      </c>
      <c r="E1237" s="18" t="s">
        <v>2477</v>
      </c>
      <c r="F1237" s="19">
        <v>0</v>
      </c>
      <c r="G1237" s="19">
        <v>0</v>
      </c>
      <c r="H1237" s="19">
        <v>2563.9899999999998</v>
      </c>
      <c r="I1237" s="19">
        <v>0</v>
      </c>
      <c r="J1237" s="19">
        <v>0</v>
      </c>
      <c r="K1237" s="19">
        <v>1762.8</v>
      </c>
      <c r="L1237" t="e">
        <f>VLOOKUP(E1237,PFI!A:B,2,0)</f>
        <v>#N/A</v>
      </c>
    </row>
    <row r="1238" spans="1:12">
      <c r="A1238" s="18" t="s">
        <v>1635</v>
      </c>
      <c r="B1238" s="18" t="s">
        <v>107</v>
      </c>
      <c r="C1238" s="18" t="s">
        <v>18</v>
      </c>
      <c r="D1238" s="18" t="s">
        <v>46</v>
      </c>
      <c r="E1238" s="18" t="s">
        <v>2478</v>
      </c>
      <c r="F1238" s="19">
        <v>0</v>
      </c>
      <c r="G1238" s="19">
        <v>0</v>
      </c>
      <c r="H1238" s="19">
        <v>946.03</v>
      </c>
      <c r="I1238" s="19">
        <v>0</v>
      </c>
      <c r="J1238" s="19">
        <v>0</v>
      </c>
      <c r="K1238" s="19">
        <v>0</v>
      </c>
      <c r="L1238" t="e">
        <f>VLOOKUP(E1238,PFI!A:B,2,0)</f>
        <v>#N/A</v>
      </c>
    </row>
    <row r="1239" spans="1:12">
      <c r="A1239" s="18" t="s">
        <v>1635</v>
      </c>
      <c r="B1239" s="18" t="s">
        <v>107</v>
      </c>
      <c r="C1239" s="18" t="s">
        <v>18</v>
      </c>
      <c r="D1239" s="18" t="s">
        <v>46</v>
      </c>
      <c r="E1239" s="18" t="s">
        <v>2479</v>
      </c>
      <c r="F1239" s="19">
        <v>0</v>
      </c>
      <c r="G1239" s="19">
        <v>0</v>
      </c>
      <c r="H1239" s="19">
        <v>333</v>
      </c>
      <c r="I1239" s="19">
        <v>0</v>
      </c>
      <c r="J1239" s="19">
        <v>0</v>
      </c>
      <c r="K1239" s="19">
        <v>1669.12</v>
      </c>
      <c r="L1239" t="e">
        <f>VLOOKUP(E1239,PFI!A:B,2,0)</f>
        <v>#N/A</v>
      </c>
    </row>
    <row r="1240" spans="1:12">
      <c r="A1240" s="18" t="s">
        <v>1635</v>
      </c>
      <c r="B1240" s="18" t="s">
        <v>107</v>
      </c>
      <c r="C1240" s="18" t="s">
        <v>18</v>
      </c>
      <c r="D1240" s="18" t="s">
        <v>46</v>
      </c>
      <c r="E1240" s="18" t="s">
        <v>2480</v>
      </c>
      <c r="F1240" s="19">
        <v>0</v>
      </c>
      <c r="G1240" s="19">
        <v>0</v>
      </c>
      <c r="H1240" s="19">
        <v>1422</v>
      </c>
      <c r="I1240" s="19">
        <v>0</v>
      </c>
      <c r="J1240" s="19">
        <v>0</v>
      </c>
      <c r="K1240" s="19">
        <v>0</v>
      </c>
      <c r="L1240" t="e">
        <f>VLOOKUP(E1240,PFI!A:B,2,0)</f>
        <v>#N/A</v>
      </c>
    </row>
    <row r="1241" spans="1:12">
      <c r="A1241" s="18" t="s">
        <v>1635</v>
      </c>
      <c r="B1241" s="18" t="s">
        <v>107</v>
      </c>
      <c r="C1241" s="18" t="s">
        <v>18</v>
      </c>
      <c r="D1241" s="18" t="s">
        <v>46</v>
      </c>
      <c r="E1241" s="18" t="s">
        <v>2481</v>
      </c>
      <c r="F1241" s="19">
        <v>0</v>
      </c>
      <c r="G1241" s="19">
        <v>0</v>
      </c>
      <c r="H1241" s="19">
        <v>516.70000000000005</v>
      </c>
      <c r="I1241" s="19">
        <v>0</v>
      </c>
      <c r="J1241" s="19">
        <v>0</v>
      </c>
      <c r="K1241" s="19">
        <v>516.70000000000005</v>
      </c>
      <c r="L1241" t="e">
        <f>VLOOKUP(E1241,PFI!A:B,2,0)</f>
        <v>#N/A</v>
      </c>
    </row>
    <row r="1242" spans="1:12">
      <c r="A1242" s="18" t="s">
        <v>1635</v>
      </c>
      <c r="B1242" s="18" t="s">
        <v>107</v>
      </c>
      <c r="C1242" s="18" t="s">
        <v>18</v>
      </c>
      <c r="D1242" s="18" t="s">
        <v>46</v>
      </c>
      <c r="E1242" s="18" t="s">
        <v>2482</v>
      </c>
      <c r="F1242" s="19">
        <v>0</v>
      </c>
      <c r="G1242" s="19">
        <v>0</v>
      </c>
      <c r="H1242" s="19">
        <v>31048.36</v>
      </c>
      <c r="I1242" s="19">
        <v>0</v>
      </c>
      <c r="J1242" s="19">
        <v>0</v>
      </c>
      <c r="K1242" s="19">
        <v>26612.12</v>
      </c>
      <c r="L1242" t="e">
        <f>VLOOKUP(E1242,PFI!A:B,2,0)</f>
        <v>#N/A</v>
      </c>
    </row>
    <row r="1243" spans="1:12">
      <c r="A1243" s="18" t="s">
        <v>1635</v>
      </c>
      <c r="B1243" s="18" t="s">
        <v>107</v>
      </c>
      <c r="C1243" s="18" t="s">
        <v>18</v>
      </c>
      <c r="D1243" s="18" t="s">
        <v>46</v>
      </c>
      <c r="E1243" s="18" t="s">
        <v>2483</v>
      </c>
      <c r="F1243" s="19">
        <v>0</v>
      </c>
      <c r="G1243" s="19">
        <v>0</v>
      </c>
      <c r="H1243" s="19">
        <v>4345.6899999999996</v>
      </c>
      <c r="I1243" s="19">
        <v>0</v>
      </c>
      <c r="J1243" s="19">
        <v>0</v>
      </c>
      <c r="K1243" s="19">
        <v>4345.6899999999996</v>
      </c>
      <c r="L1243" t="e">
        <f>VLOOKUP(E1243,PFI!A:B,2,0)</f>
        <v>#N/A</v>
      </c>
    </row>
    <row r="1244" spans="1:12">
      <c r="A1244" s="18" t="s">
        <v>1635</v>
      </c>
      <c r="B1244" s="18" t="s">
        <v>107</v>
      </c>
      <c r="C1244" s="18" t="s">
        <v>18</v>
      </c>
      <c r="D1244" s="18" t="s">
        <v>46</v>
      </c>
      <c r="E1244" s="18" t="s">
        <v>2484</v>
      </c>
      <c r="F1244" s="19">
        <v>0</v>
      </c>
      <c r="G1244" s="19">
        <v>0</v>
      </c>
      <c r="H1244" s="19">
        <v>4300.97</v>
      </c>
      <c r="I1244" s="19">
        <v>0</v>
      </c>
      <c r="J1244" s="19">
        <v>0</v>
      </c>
      <c r="K1244" s="19">
        <v>2640.39</v>
      </c>
      <c r="L1244" t="e">
        <f>VLOOKUP(E1244,PFI!A:B,2,0)</f>
        <v>#N/A</v>
      </c>
    </row>
    <row r="1245" spans="1:12">
      <c r="A1245" s="18" t="s">
        <v>1635</v>
      </c>
      <c r="B1245" s="18" t="s">
        <v>107</v>
      </c>
      <c r="C1245" s="18" t="s">
        <v>18</v>
      </c>
      <c r="D1245" s="18" t="s">
        <v>46</v>
      </c>
      <c r="E1245" s="18" t="s">
        <v>2485</v>
      </c>
      <c r="F1245" s="19">
        <v>0</v>
      </c>
      <c r="G1245" s="19">
        <v>0</v>
      </c>
      <c r="H1245" s="19">
        <v>0</v>
      </c>
      <c r="I1245" s="19">
        <v>0</v>
      </c>
      <c r="J1245" s="19">
        <v>0</v>
      </c>
      <c r="K1245" s="19">
        <v>71.040000000000006</v>
      </c>
      <c r="L1245" t="e">
        <f>VLOOKUP(E1245,PFI!A:B,2,0)</f>
        <v>#N/A</v>
      </c>
    </row>
    <row r="1246" spans="1:12">
      <c r="A1246" s="18" t="s">
        <v>1635</v>
      </c>
      <c r="B1246" s="18" t="s">
        <v>107</v>
      </c>
      <c r="C1246" s="18" t="s">
        <v>18</v>
      </c>
      <c r="D1246" s="18" t="s">
        <v>46</v>
      </c>
      <c r="E1246" s="18" t="s">
        <v>2486</v>
      </c>
      <c r="F1246" s="19">
        <v>0</v>
      </c>
      <c r="G1246" s="19">
        <v>0</v>
      </c>
      <c r="H1246" s="19">
        <v>676.12</v>
      </c>
      <c r="I1246" s="19">
        <v>0</v>
      </c>
      <c r="J1246" s="19">
        <v>0</v>
      </c>
      <c r="K1246" s="19">
        <v>839.02</v>
      </c>
      <c r="L1246" t="e">
        <f>VLOOKUP(E1246,PFI!A:B,2,0)</f>
        <v>#N/A</v>
      </c>
    </row>
    <row r="1247" spans="1:12">
      <c r="A1247" s="18" t="s">
        <v>1635</v>
      </c>
      <c r="B1247" s="18" t="s">
        <v>107</v>
      </c>
      <c r="C1247" s="18" t="s">
        <v>18</v>
      </c>
      <c r="D1247" s="18" t="s">
        <v>46</v>
      </c>
      <c r="E1247" s="18" t="s">
        <v>2487</v>
      </c>
      <c r="F1247" s="19">
        <v>0</v>
      </c>
      <c r="G1247" s="19">
        <v>0</v>
      </c>
      <c r="H1247" s="19">
        <v>3177.95</v>
      </c>
      <c r="I1247" s="19">
        <v>0</v>
      </c>
      <c r="J1247" s="19">
        <v>0</v>
      </c>
      <c r="K1247" s="19">
        <v>4543.5</v>
      </c>
      <c r="L1247" t="e">
        <f>VLOOKUP(E1247,PFI!A:B,2,0)</f>
        <v>#N/A</v>
      </c>
    </row>
    <row r="1248" spans="1:12">
      <c r="A1248" s="18" t="s">
        <v>1635</v>
      </c>
      <c r="B1248" s="18" t="s">
        <v>107</v>
      </c>
      <c r="C1248" s="18" t="s">
        <v>18</v>
      </c>
      <c r="D1248" s="18" t="s">
        <v>46</v>
      </c>
      <c r="E1248" s="18" t="s">
        <v>2488</v>
      </c>
      <c r="F1248" s="19">
        <v>0</v>
      </c>
      <c r="G1248" s="19">
        <v>0</v>
      </c>
      <c r="H1248" s="19">
        <v>30938</v>
      </c>
      <c r="I1248" s="19">
        <v>0</v>
      </c>
      <c r="J1248" s="19">
        <v>0</v>
      </c>
      <c r="K1248" s="19">
        <v>29916.95</v>
      </c>
      <c r="L1248" t="e">
        <f>VLOOKUP(E1248,PFI!A:B,2,0)</f>
        <v>#N/A</v>
      </c>
    </row>
    <row r="1249" spans="1:12">
      <c r="A1249" s="18" t="s">
        <v>1635</v>
      </c>
      <c r="B1249" s="18" t="s">
        <v>107</v>
      </c>
      <c r="C1249" s="18" t="s">
        <v>18</v>
      </c>
      <c r="D1249" s="18" t="s">
        <v>46</v>
      </c>
      <c r="E1249" s="18" t="s">
        <v>2489</v>
      </c>
      <c r="F1249" s="19">
        <v>0</v>
      </c>
      <c r="G1249" s="19">
        <v>0</v>
      </c>
      <c r="H1249" s="19">
        <v>3281.56</v>
      </c>
      <c r="I1249" s="19">
        <v>0</v>
      </c>
      <c r="J1249" s="19">
        <v>0</v>
      </c>
      <c r="K1249" s="19">
        <v>2565.19</v>
      </c>
      <c r="L1249" t="e">
        <f>VLOOKUP(E1249,PFI!A:B,2,0)</f>
        <v>#N/A</v>
      </c>
    </row>
    <row r="1250" spans="1:12">
      <c r="A1250" s="18" t="s">
        <v>1635</v>
      </c>
      <c r="B1250" s="18" t="s">
        <v>107</v>
      </c>
      <c r="C1250" s="18" t="s">
        <v>18</v>
      </c>
      <c r="D1250" s="18" t="s">
        <v>46</v>
      </c>
      <c r="E1250" s="18" t="s">
        <v>2490</v>
      </c>
      <c r="F1250" s="19">
        <v>0</v>
      </c>
      <c r="G1250" s="19">
        <v>0</v>
      </c>
      <c r="H1250" s="19">
        <v>4960.03</v>
      </c>
      <c r="I1250" s="19">
        <v>0</v>
      </c>
      <c r="J1250" s="19">
        <v>0</v>
      </c>
      <c r="K1250" s="19">
        <v>959.38</v>
      </c>
      <c r="L1250" t="e">
        <f>VLOOKUP(E1250,PFI!A:B,2,0)</f>
        <v>#N/A</v>
      </c>
    </row>
    <row r="1251" spans="1:12">
      <c r="A1251" s="18" t="s">
        <v>1635</v>
      </c>
      <c r="B1251" s="18" t="s">
        <v>107</v>
      </c>
      <c r="C1251" s="18" t="s">
        <v>18</v>
      </c>
      <c r="D1251" s="18" t="s">
        <v>46</v>
      </c>
      <c r="E1251" s="18" t="s">
        <v>2491</v>
      </c>
      <c r="F1251" s="19">
        <v>0</v>
      </c>
      <c r="G1251" s="19">
        <v>0</v>
      </c>
      <c r="H1251" s="19">
        <v>1995.97</v>
      </c>
      <c r="I1251" s="19">
        <v>0</v>
      </c>
      <c r="J1251" s="19">
        <v>0</v>
      </c>
      <c r="K1251" s="19">
        <v>1995.97</v>
      </c>
      <c r="L1251" t="e">
        <f>VLOOKUP(E1251,PFI!A:B,2,0)</f>
        <v>#N/A</v>
      </c>
    </row>
    <row r="1252" spans="1:12">
      <c r="A1252" s="18" t="s">
        <v>1635</v>
      </c>
      <c r="B1252" s="18" t="s">
        <v>107</v>
      </c>
      <c r="C1252" s="18" t="s">
        <v>18</v>
      </c>
      <c r="D1252" s="18" t="s">
        <v>46</v>
      </c>
      <c r="E1252" s="18" t="s">
        <v>2492</v>
      </c>
      <c r="F1252" s="19">
        <v>0</v>
      </c>
      <c r="G1252" s="19">
        <v>0</v>
      </c>
      <c r="H1252" s="19">
        <v>0</v>
      </c>
      <c r="I1252" s="19">
        <v>0</v>
      </c>
      <c r="J1252" s="19">
        <v>0</v>
      </c>
      <c r="K1252" s="19">
        <v>6290.99</v>
      </c>
      <c r="L1252" t="e">
        <f>VLOOKUP(E1252,PFI!A:B,2,0)</f>
        <v>#N/A</v>
      </c>
    </row>
    <row r="1253" spans="1:12">
      <c r="A1253" s="18" t="s">
        <v>1635</v>
      </c>
      <c r="B1253" s="18" t="s">
        <v>107</v>
      </c>
      <c r="C1253" s="18" t="s">
        <v>18</v>
      </c>
      <c r="D1253" s="18" t="s">
        <v>46</v>
      </c>
      <c r="E1253" s="18" t="s">
        <v>2493</v>
      </c>
      <c r="F1253" s="19">
        <v>0</v>
      </c>
      <c r="G1253" s="19">
        <v>0</v>
      </c>
      <c r="H1253" s="19">
        <v>5919.48</v>
      </c>
      <c r="I1253" s="19">
        <v>0</v>
      </c>
      <c r="J1253" s="19">
        <v>0</v>
      </c>
      <c r="K1253" s="19">
        <v>10940.93</v>
      </c>
      <c r="L1253" t="e">
        <f>VLOOKUP(E1253,PFI!A:B,2,0)</f>
        <v>#N/A</v>
      </c>
    </row>
    <row r="1254" spans="1:12">
      <c r="A1254" s="18" t="s">
        <v>1635</v>
      </c>
      <c r="B1254" s="18" t="s">
        <v>107</v>
      </c>
      <c r="C1254" s="18" t="s">
        <v>18</v>
      </c>
      <c r="D1254" s="18" t="s">
        <v>46</v>
      </c>
      <c r="E1254" s="18" t="s">
        <v>2494</v>
      </c>
      <c r="F1254" s="19">
        <v>0</v>
      </c>
      <c r="G1254" s="19">
        <v>0</v>
      </c>
      <c r="H1254" s="19">
        <v>3928.37</v>
      </c>
      <c r="I1254" s="19">
        <v>0</v>
      </c>
      <c r="J1254" s="19">
        <v>0</v>
      </c>
      <c r="K1254" s="19">
        <v>4093.56</v>
      </c>
      <c r="L1254" t="e">
        <f>VLOOKUP(E1254,PFI!A:B,2,0)</f>
        <v>#N/A</v>
      </c>
    </row>
    <row r="1255" spans="1:12">
      <c r="A1255" s="18" t="s">
        <v>1635</v>
      </c>
      <c r="B1255" s="18" t="s">
        <v>107</v>
      </c>
      <c r="C1255" s="18" t="s">
        <v>18</v>
      </c>
      <c r="D1255" s="18" t="s">
        <v>46</v>
      </c>
      <c r="E1255" s="18" t="s">
        <v>2495</v>
      </c>
      <c r="F1255" s="19">
        <v>0</v>
      </c>
      <c r="G1255" s="19">
        <v>0</v>
      </c>
      <c r="H1255" s="19">
        <v>0</v>
      </c>
      <c r="I1255" s="19">
        <v>0</v>
      </c>
      <c r="J1255" s="19">
        <v>0</v>
      </c>
      <c r="K1255" s="19">
        <v>1669.26</v>
      </c>
      <c r="L1255" t="e">
        <f>VLOOKUP(E1255,PFI!A:B,2,0)</f>
        <v>#N/A</v>
      </c>
    </row>
    <row r="1256" spans="1:12">
      <c r="A1256" s="18" t="s">
        <v>1635</v>
      </c>
      <c r="B1256" s="18" t="s">
        <v>107</v>
      </c>
      <c r="C1256" s="18" t="s">
        <v>18</v>
      </c>
      <c r="D1256" s="18" t="s">
        <v>46</v>
      </c>
      <c r="E1256" s="18" t="s">
        <v>2496</v>
      </c>
      <c r="F1256" s="19">
        <v>0</v>
      </c>
      <c r="G1256" s="19">
        <v>0</v>
      </c>
      <c r="H1256" s="19">
        <v>13376.28</v>
      </c>
      <c r="I1256" s="19">
        <v>0</v>
      </c>
      <c r="J1256" s="19">
        <v>0</v>
      </c>
      <c r="K1256" s="19">
        <v>17411.13</v>
      </c>
      <c r="L1256" t="e">
        <f>VLOOKUP(E1256,PFI!A:B,2,0)</f>
        <v>#N/A</v>
      </c>
    </row>
    <row r="1257" spans="1:12">
      <c r="A1257" s="18" t="s">
        <v>1635</v>
      </c>
      <c r="B1257" s="18" t="s">
        <v>107</v>
      </c>
      <c r="C1257" s="18" t="s">
        <v>18</v>
      </c>
      <c r="D1257" s="18" t="s">
        <v>46</v>
      </c>
      <c r="E1257" s="18" t="s">
        <v>2497</v>
      </c>
      <c r="F1257" s="19">
        <v>0</v>
      </c>
      <c r="G1257" s="19">
        <v>0</v>
      </c>
      <c r="H1257" s="19">
        <v>3273.67</v>
      </c>
      <c r="I1257" s="19">
        <v>0</v>
      </c>
      <c r="J1257" s="19">
        <v>0</v>
      </c>
      <c r="K1257" s="19">
        <v>5034.72</v>
      </c>
      <c r="L1257" t="e">
        <f>VLOOKUP(E1257,PFI!A:B,2,0)</f>
        <v>#N/A</v>
      </c>
    </row>
    <row r="1258" spans="1:12">
      <c r="A1258" s="18" t="s">
        <v>1635</v>
      </c>
      <c r="B1258" s="18" t="s">
        <v>107</v>
      </c>
      <c r="C1258" s="18" t="s">
        <v>18</v>
      </c>
      <c r="D1258" s="18" t="s">
        <v>46</v>
      </c>
      <c r="E1258" s="18" t="s">
        <v>2498</v>
      </c>
      <c r="F1258" s="19">
        <v>0</v>
      </c>
      <c r="G1258" s="19">
        <v>0</v>
      </c>
      <c r="H1258" s="19">
        <v>149.35</v>
      </c>
      <c r="I1258" s="19">
        <v>0</v>
      </c>
      <c r="J1258" s="19">
        <v>0</v>
      </c>
      <c r="K1258" s="19">
        <v>448.37</v>
      </c>
      <c r="L1258" t="e">
        <f>VLOOKUP(E1258,PFI!A:B,2,0)</f>
        <v>#N/A</v>
      </c>
    </row>
    <row r="1259" spans="1:12">
      <c r="A1259" s="18" t="s">
        <v>1635</v>
      </c>
      <c r="B1259" s="18" t="s">
        <v>107</v>
      </c>
      <c r="C1259" s="18" t="s">
        <v>18</v>
      </c>
      <c r="D1259" s="18" t="s">
        <v>46</v>
      </c>
      <c r="E1259" s="18" t="s">
        <v>2499</v>
      </c>
      <c r="F1259" s="19">
        <v>0</v>
      </c>
      <c r="G1259" s="19">
        <v>0</v>
      </c>
      <c r="H1259" s="19">
        <v>0</v>
      </c>
      <c r="I1259" s="19">
        <v>0</v>
      </c>
      <c r="J1259" s="19">
        <v>0</v>
      </c>
      <c r="K1259" s="19">
        <v>203.06</v>
      </c>
      <c r="L1259" t="e">
        <f>VLOOKUP(E1259,PFI!A:B,2,0)</f>
        <v>#N/A</v>
      </c>
    </row>
    <row r="1260" spans="1:12">
      <c r="A1260" s="18" t="s">
        <v>1635</v>
      </c>
      <c r="B1260" s="18" t="s">
        <v>107</v>
      </c>
      <c r="C1260" s="18" t="s">
        <v>18</v>
      </c>
      <c r="D1260" s="18" t="s">
        <v>46</v>
      </c>
      <c r="E1260" s="18" t="s">
        <v>2500</v>
      </c>
      <c r="F1260" s="19">
        <v>0</v>
      </c>
      <c r="G1260" s="19">
        <v>0</v>
      </c>
      <c r="H1260" s="19">
        <v>16326.59</v>
      </c>
      <c r="I1260" s="19">
        <v>0</v>
      </c>
      <c r="J1260" s="19">
        <v>0</v>
      </c>
      <c r="K1260" s="19">
        <v>18962.099999999999</v>
      </c>
      <c r="L1260" t="e">
        <f>VLOOKUP(E1260,PFI!A:B,2,0)</f>
        <v>#N/A</v>
      </c>
    </row>
    <row r="1261" spans="1:12">
      <c r="A1261" s="18" t="s">
        <v>1635</v>
      </c>
      <c r="B1261" s="18" t="s">
        <v>107</v>
      </c>
      <c r="C1261" s="18" t="s">
        <v>18</v>
      </c>
      <c r="D1261" s="18" t="s">
        <v>46</v>
      </c>
      <c r="E1261" s="18" t="s">
        <v>2501</v>
      </c>
      <c r="F1261" s="19">
        <v>0</v>
      </c>
      <c r="G1261" s="19">
        <v>0</v>
      </c>
      <c r="H1261" s="19">
        <v>4300.1899999999996</v>
      </c>
      <c r="I1261" s="19">
        <v>0</v>
      </c>
      <c r="J1261" s="19">
        <v>0</v>
      </c>
      <c r="K1261" s="19">
        <v>4400.1899999999996</v>
      </c>
      <c r="L1261" t="e">
        <f>VLOOKUP(E1261,PFI!A:B,2,0)</f>
        <v>#N/A</v>
      </c>
    </row>
    <row r="1262" spans="1:12">
      <c r="A1262" s="18" t="s">
        <v>1635</v>
      </c>
      <c r="B1262" s="18" t="s">
        <v>107</v>
      </c>
      <c r="C1262" s="18" t="s">
        <v>18</v>
      </c>
      <c r="D1262" s="18" t="s">
        <v>46</v>
      </c>
      <c r="E1262" s="18" t="s">
        <v>2502</v>
      </c>
      <c r="F1262" s="19">
        <v>0</v>
      </c>
      <c r="G1262" s="19">
        <v>0</v>
      </c>
      <c r="H1262" s="19">
        <v>0.01</v>
      </c>
      <c r="I1262" s="19">
        <v>0</v>
      </c>
      <c r="J1262" s="19">
        <v>0</v>
      </c>
      <c r="K1262" s="19">
        <v>1880.85</v>
      </c>
      <c r="L1262" t="e">
        <f>VLOOKUP(E1262,PFI!A:B,2,0)</f>
        <v>#N/A</v>
      </c>
    </row>
    <row r="1263" spans="1:12">
      <c r="A1263" s="18" t="s">
        <v>1635</v>
      </c>
      <c r="B1263" s="18" t="s">
        <v>107</v>
      </c>
      <c r="C1263" s="18" t="s">
        <v>18</v>
      </c>
      <c r="D1263" s="18" t="s">
        <v>46</v>
      </c>
      <c r="E1263" s="18" t="s">
        <v>2503</v>
      </c>
      <c r="F1263" s="19">
        <v>0</v>
      </c>
      <c r="G1263" s="19">
        <v>0</v>
      </c>
      <c r="H1263" s="19">
        <v>2210.1</v>
      </c>
      <c r="I1263" s="19">
        <v>0</v>
      </c>
      <c r="J1263" s="19">
        <v>0</v>
      </c>
      <c r="K1263" s="19">
        <v>2100</v>
      </c>
      <c r="L1263" t="e">
        <f>VLOOKUP(E1263,PFI!A:B,2,0)</f>
        <v>#N/A</v>
      </c>
    </row>
    <row r="1264" spans="1:12">
      <c r="A1264" s="18" t="s">
        <v>1635</v>
      </c>
      <c r="B1264" s="18" t="s">
        <v>107</v>
      </c>
      <c r="C1264" s="18" t="s">
        <v>18</v>
      </c>
      <c r="D1264" s="18" t="s">
        <v>46</v>
      </c>
      <c r="E1264" s="18" t="s">
        <v>2504</v>
      </c>
      <c r="F1264" s="19">
        <v>0</v>
      </c>
      <c r="G1264" s="19">
        <v>0</v>
      </c>
      <c r="H1264" s="19">
        <v>6342.86</v>
      </c>
      <c r="I1264" s="19">
        <v>0</v>
      </c>
      <c r="J1264" s="19">
        <v>0</v>
      </c>
      <c r="K1264" s="19">
        <v>3291.01</v>
      </c>
      <c r="L1264" t="e">
        <f>VLOOKUP(E1264,PFI!A:B,2,0)</f>
        <v>#N/A</v>
      </c>
    </row>
    <row r="1265" spans="1:12">
      <c r="A1265" s="18" t="s">
        <v>1635</v>
      </c>
      <c r="B1265" s="18" t="s">
        <v>107</v>
      </c>
      <c r="C1265" s="18" t="s">
        <v>18</v>
      </c>
      <c r="D1265" s="18" t="s">
        <v>46</v>
      </c>
      <c r="E1265" s="18" t="s">
        <v>2505</v>
      </c>
      <c r="F1265" s="19">
        <v>0</v>
      </c>
      <c r="G1265" s="19">
        <v>0</v>
      </c>
      <c r="H1265" s="19">
        <v>12711.66</v>
      </c>
      <c r="I1265" s="19">
        <v>0</v>
      </c>
      <c r="J1265" s="19">
        <v>0</v>
      </c>
      <c r="K1265" s="19">
        <v>10573.67</v>
      </c>
      <c r="L1265" t="e">
        <f>VLOOKUP(E1265,PFI!A:B,2,0)</f>
        <v>#N/A</v>
      </c>
    </row>
    <row r="1266" spans="1:12">
      <c r="A1266" s="18" t="s">
        <v>1635</v>
      </c>
      <c r="B1266" s="18" t="s">
        <v>107</v>
      </c>
      <c r="C1266" s="18" t="s">
        <v>18</v>
      </c>
      <c r="D1266" s="18" t="s">
        <v>46</v>
      </c>
      <c r="E1266" s="18" t="s">
        <v>2506</v>
      </c>
      <c r="F1266" s="19">
        <v>0</v>
      </c>
      <c r="G1266" s="19">
        <v>0</v>
      </c>
      <c r="H1266" s="19">
        <v>0</v>
      </c>
      <c r="I1266" s="19">
        <v>0</v>
      </c>
      <c r="J1266" s="19">
        <v>0</v>
      </c>
      <c r="K1266" s="19">
        <v>1482</v>
      </c>
      <c r="L1266" t="e">
        <f>VLOOKUP(E1266,PFI!A:B,2,0)</f>
        <v>#N/A</v>
      </c>
    </row>
    <row r="1267" spans="1:12">
      <c r="A1267" s="18" t="s">
        <v>1635</v>
      </c>
      <c r="B1267" s="18" t="s">
        <v>107</v>
      </c>
      <c r="C1267" s="18" t="s">
        <v>18</v>
      </c>
      <c r="D1267" s="18" t="s">
        <v>46</v>
      </c>
      <c r="E1267" s="18" t="s">
        <v>2507</v>
      </c>
      <c r="F1267" s="19">
        <v>0</v>
      </c>
      <c r="G1267" s="19">
        <v>0</v>
      </c>
      <c r="H1267" s="19">
        <v>323.2</v>
      </c>
      <c r="I1267" s="19">
        <v>0</v>
      </c>
      <c r="J1267" s="19">
        <v>0</v>
      </c>
      <c r="K1267" s="19">
        <v>320.08</v>
      </c>
      <c r="L1267" t="e">
        <f>VLOOKUP(E1267,PFI!A:B,2,0)</f>
        <v>#N/A</v>
      </c>
    </row>
    <row r="1268" spans="1:12">
      <c r="A1268" s="18" t="s">
        <v>1635</v>
      </c>
      <c r="B1268" s="18" t="s">
        <v>107</v>
      </c>
      <c r="C1268" s="18" t="s">
        <v>18</v>
      </c>
      <c r="D1268" s="18" t="s">
        <v>46</v>
      </c>
      <c r="E1268" s="18" t="s">
        <v>2508</v>
      </c>
      <c r="F1268" s="19">
        <v>0</v>
      </c>
      <c r="G1268" s="19">
        <v>0</v>
      </c>
      <c r="H1268" s="19">
        <v>996</v>
      </c>
      <c r="I1268" s="19">
        <v>0</v>
      </c>
      <c r="J1268" s="19">
        <v>0</v>
      </c>
      <c r="K1268" s="19">
        <v>996</v>
      </c>
      <c r="L1268" t="e">
        <f>VLOOKUP(E1268,PFI!A:B,2,0)</f>
        <v>#N/A</v>
      </c>
    </row>
    <row r="1269" spans="1:12">
      <c r="A1269" s="18" t="s">
        <v>1635</v>
      </c>
      <c r="B1269" s="18" t="s">
        <v>107</v>
      </c>
      <c r="C1269" s="18" t="s">
        <v>18</v>
      </c>
      <c r="D1269" s="18" t="s">
        <v>46</v>
      </c>
      <c r="E1269" s="18" t="s">
        <v>2509</v>
      </c>
      <c r="F1269" s="19">
        <v>0</v>
      </c>
      <c r="G1269" s="19">
        <v>0</v>
      </c>
      <c r="H1269" s="19">
        <v>2564.08</v>
      </c>
      <c r="I1269" s="19">
        <v>0</v>
      </c>
      <c r="J1269" s="19">
        <v>0</v>
      </c>
      <c r="K1269" s="19">
        <v>2016.38</v>
      </c>
      <c r="L1269" t="e">
        <f>VLOOKUP(E1269,PFI!A:B,2,0)</f>
        <v>#N/A</v>
      </c>
    </row>
    <row r="1270" spans="1:12">
      <c r="A1270" s="18" t="s">
        <v>1635</v>
      </c>
      <c r="B1270" s="18" t="s">
        <v>107</v>
      </c>
      <c r="C1270" s="18" t="s">
        <v>18</v>
      </c>
      <c r="D1270" s="18" t="s">
        <v>46</v>
      </c>
      <c r="E1270" s="18" t="s">
        <v>2510</v>
      </c>
      <c r="F1270" s="19">
        <v>0</v>
      </c>
      <c r="G1270" s="19">
        <v>0</v>
      </c>
      <c r="H1270" s="19">
        <v>295.77999999999997</v>
      </c>
      <c r="I1270" s="19">
        <v>0</v>
      </c>
      <c r="J1270" s="19">
        <v>0</v>
      </c>
      <c r="K1270" s="19">
        <v>295.77999999999997</v>
      </c>
      <c r="L1270" t="e">
        <f>VLOOKUP(E1270,PFI!A:B,2,0)</f>
        <v>#N/A</v>
      </c>
    </row>
    <row r="1271" spans="1:12">
      <c r="A1271" s="18" t="s">
        <v>1635</v>
      </c>
      <c r="B1271" s="18" t="s">
        <v>107</v>
      </c>
      <c r="C1271" s="18" t="s">
        <v>18</v>
      </c>
      <c r="D1271" s="18" t="s">
        <v>46</v>
      </c>
      <c r="E1271" s="18" t="s">
        <v>2511</v>
      </c>
      <c r="F1271" s="19">
        <v>0</v>
      </c>
      <c r="G1271" s="19">
        <v>0</v>
      </c>
      <c r="H1271" s="19">
        <v>1460.16</v>
      </c>
      <c r="I1271" s="19">
        <v>0</v>
      </c>
      <c r="J1271" s="19">
        <v>0</v>
      </c>
      <c r="K1271" s="19">
        <v>0</v>
      </c>
      <c r="L1271" t="e">
        <f>VLOOKUP(E1271,PFI!A:B,2,0)</f>
        <v>#N/A</v>
      </c>
    </row>
    <row r="1272" spans="1:12">
      <c r="A1272" s="18" t="s">
        <v>1635</v>
      </c>
      <c r="B1272" s="18" t="s">
        <v>107</v>
      </c>
      <c r="C1272" s="18" t="s">
        <v>18</v>
      </c>
      <c r="D1272" s="18" t="s">
        <v>46</v>
      </c>
      <c r="E1272" s="18" t="s">
        <v>2512</v>
      </c>
      <c r="F1272" s="19">
        <v>0</v>
      </c>
      <c r="G1272" s="19">
        <v>0</v>
      </c>
      <c r="H1272" s="19">
        <v>10006.219999999999</v>
      </c>
      <c r="I1272" s="19">
        <v>0</v>
      </c>
      <c r="J1272" s="19">
        <v>0</v>
      </c>
      <c r="K1272" s="19">
        <v>4449.6000000000004</v>
      </c>
      <c r="L1272" t="e">
        <f>VLOOKUP(E1272,PFI!A:B,2,0)</f>
        <v>#N/A</v>
      </c>
    </row>
    <row r="1273" spans="1:12">
      <c r="A1273" s="18" t="s">
        <v>1635</v>
      </c>
      <c r="B1273" s="18" t="s">
        <v>107</v>
      </c>
      <c r="C1273" s="18" t="s">
        <v>18</v>
      </c>
      <c r="D1273" s="18" t="s">
        <v>46</v>
      </c>
      <c r="E1273" s="18" t="s">
        <v>2513</v>
      </c>
      <c r="F1273" s="19">
        <v>0</v>
      </c>
      <c r="G1273" s="19">
        <v>0</v>
      </c>
      <c r="H1273" s="19">
        <v>432.24</v>
      </c>
      <c r="I1273" s="19">
        <v>0</v>
      </c>
      <c r="J1273" s="19">
        <v>0</v>
      </c>
      <c r="K1273" s="19">
        <v>432.24</v>
      </c>
      <c r="L1273" t="e">
        <f>VLOOKUP(E1273,PFI!A:B,2,0)</f>
        <v>#N/A</v>
      </c>
    </row>
    <row r="1274" spans="1:12">
      <c r="A1274" s="18" t="s">
        <v>1635</v>
      </c>
      <c r="B1274" s="18" t="s">
        <v>107</v>
      </c>
      <c r="C1274" s="18" t="s">
        <v>18</v>
      </c>
      <c r="D1274" s="18" t="s">
        <v>46</v>
      </c>
      <c r="E1274" s="18" t="s">
        <v>2514</v>
      </c>
      <c r="F1274" s="19">
        <v>0</v>
      </c>
      <c r="G1274" s="19">
        <v>0</v>
      </c>
      <c r="H1274" s="19">
        <v>14171.1</v>
      </c>
      <c r="I1274" s="19">
        <v>0</v>
      </c>
      <c r="J1274" s="19">
        <v>0</v>
      </c>
      <c r="K1274" s="19">
        <v>12094.89</v>
      </c>
      <c r="L1274" t="e">
        <f>VLOOKUP(E1274,PFI!A:B,2,0)</f>
        <v>#N/A</v>
      </c>
    </row>
    <row r="1275" spans="1:12">
      <c r="A1275" s="18" t="s">
        <v>1635</v>
      </c>
      <c r="B1275" s="18" t="s">
        <v>107</v>
      </c>
      <c r="C1275" s="18" t="s">
        <v>18</v>
      </c>
      <c r="D1275" s="18" t="s">
        <v>46</v>
      </c>
      <c r="E1275" s="18" t="s">
        <v>2515</v>
      </c>
      <c r="F1275" s="19">
        <v>0</v>
      </c>
      <c r="G1275" s="19">
        <v>0</v>
      </c>
      <c r="H1275" s="19">
        <v>36131.58</v>
      </c>
      <c r="I1275" s="19">
        <v>0</v>
      </c>
      <c r="J1275" s="19">
        <v>0</v>
      </c>
      <c r="K1275" s="19">
        <v>35760</v>
      </c>
      <c r="L1275" t="e">
        <f>VLOOKUP(E1275,PFI!A:B,2,0)</f>
        <v>#N/A</v>
      </c>
    </row>
    <row r="1276" spans="1:12">
      <c r="A1276" s="18" t="s">
        <v>1635</v>
      </c>
      <c r="B1276" s="18" t="s">
        <v>107</v>
      </c>
      <c r="C1276" s="18" t="s">
        <v>18</v>
      </c>
      <c r="D1276" s="18" t="s">
        <v>46</v>
      </c>
      <c r="E1276" s="18" t="s">
        <v>18</v>
      </c>
      <c r="F1276" s="19">
        <v>403471</v>
      </c>
      <c r="G1276" s="19">
        <v>403471</v>
      </c>
      <c r="H1276" s="19">
        <v>1.8</v>
      </c>
      <c r="I1276" s="19">
        <v>0</v>
      </c>
      <c r="J1276" s="19">
        <v>0</v>
      </c>
      <c r="K1276" s="19">
        <v>1.8</v>
      </c>
      <c r="L1276" t="e">
        <f>VLOOKUP(E1276,PFI!A:B,2,0)</f>
        <v>#N/A</v>
      </c>
    </row>
    <row r="1277" spans="1:12">
      <c r="A1277" s="18" t="s">
        <v>1636</v>
      </c>
      <c r="B1277" s="18" t="s">
        <v>107</v>
      </c>
      <c r="C1277" s="18" t="s">
        <v>18</v>
      </c>
      <c r="D1277" s="18" t="s">
        <v>46</v>
      </c>
      <c r="E1277" s="18" t="s">
        <v>18</v>
      </c>
      <c r="F1277" s="19">
        <v>110000</v>
      </c>
      <c r="G1277" s="19">
        <v>110000</v>
      </c>
      <c r="H1277" s="19">
        <v>0</v>
      </c>
      <c r="I1277" s="19">
        <v>0</v>
      </c>
      <c r="J1277" s="19">
        <v>0</v>
      </c>
      <c r="K1277" s="19">
        <v>251.17</v>
      </c>
      <c r="L1277" t="e">
        <f>VLOOKUP(E1277,PFI!A:B,2,0)</f>
        <v>#N/A</v>
      </c>
    </row>
    <row r="1278" spans="1:12">
      <c r="A1278" s="18" t="s">
        <v>2516</v>
      </c>
      <c r="B1278" s="18" t="s">
        <v>107</v>
      </c>
      <c r="C1278" s="18" t="s">
        <v>18</v>
      </c>
      <c r="D1278" s="18" t="s">
        <v>19</v>
      </c>
      <c r="E1278" s="18" t="s">
        <v>18</v>
      </c>
      <c r="F1278" s="19">
        <v>0</v>
      </c>
      <c r="G1278" s="19">
        <v>0</v>
      </c>
      <c r="H1278" s="19">
        <v>841.7</v>
      </c>
      <c r="I1278" s="19">
        <v>0</v>
      </c>
      <c r="J1278" s="19">
        <v>0</v>
      </c>
      <c r="K1278" s="19">
        <v>140139.92000000001</v>
      </c>
      <c r="L1278" t="e">
        <f>VLOOKUP(E1278,PFI!A:B,2,0)</f>
        <v>#N/A</v>
      </c>
    </row>
    <row r="1279" spans="1:12">
      <c r="A1279" s="18" t="s">
        <v>2517</v>
      </c>
      <c r="B1279" s="18" t="s">
        <v>107</v>
      </c>
      <c r="C1279" s="18" t="s">
        <v>18</v>
      </c>
      <c r="D1279" s="18" t="s">
        <v>19</v>
      </c>
      <c r="E1279" s="18" t="s">
        <v>18</v>
      </c>
      <c r="F1279" s="19">
        <v>0</v>
      </c>
      <c r="G1279" s="19">
        <v>0</v>
      </c>
      <c r="H1279" s="19">
        <v>142.85</v>
      </c>
      <c r="I1279" s="19">
        <v>0</v>
      </c>
      <c r="J1279" s="19">
        <v>0</v>
      </c>
      <c r="K1279" s="19">
        <v>11424.3</v>
      </c>
      <c r="L1279" t="e">
        <f>VLOOKUP(E1279,PFI!A:B,2,0)</f>
        <v>#N/A</v>
      </c>
    </row>
    <row r="1280" spans="1:12">
      <c r="A1280" s="18" t="s">
        <v>2517</v>
      </c>
      <c r="B1280" s="18" t="s">
        <v>107</v>
      </c>
      <c r="C1280" s="18" t="s">
        <v>18</v>
      </c>
      <c r="D1280" s="18" t="s">
        <v>13</v>
      </c>
      <c r="E1280" s="18" t="s">
        <v>18</v>
      </c>
      <c r="F1280" s="19">
        <v>0</v>
      </c>
      <c r="G1280" s="19">
        <v>0</v>
      </c>
      <c r="H1280" s="19">
        <v>21.99</v>
      </c>
      <c r="I1280" s="19">
        <v>0</v>
      </c>
      <c r="J1280" s="19">
        <v>0</v>
      </c>
      <c r="K1280" s="19">
        <v>5183.07</v>
      </c>
      <c r="L1280" t="e">
        <f>VLOOKUP(E1280,PFI!A:B,2,0)</f>
        <v>#N/A</v>
      </c>
    </row>
    <row r="1281" spans="1:12">
      <c r="A1281" s="18" t="s">
        <v>240</v>
      </c>
      <c r="B1281" s="18" t="s">
        <v>107</v>
      </c>
      <c r="C1281" s="18" t="s">
        <v>18</v>
      </c>
      <c r="D1281" s="18" t="s">
        <v>46</v>
      </c>
      <c r="E1281" s="18" t="s">
        <v>18</v>
      </c>
      <c r="F1281" s="19">
        <v>0</v>
      </c>
      <c r="G1281" s="19">
        <v>0</v>
      </c>
      <c r="H1281" s="19">
        <v>135492.97</v>
      </c>
      <c r="I1281" s="19">
        <v>0</v>
      </c>
      <c r="J1281" s="19">
        <v>0</v>
      </c>
      <c r="K1281" s="19">
        <v>113713.29</v>
      </c>
      <c r="L1281" t="e">
        <f>VLOOKUP(E1281,PFI!A:B,2,0)</f>
        <v>#N/A</v>
      </c>
    </row>
    <row r="1282" spans="1:12">
      <c r="A1282" s="18" t="s">
        <v>240</v>
      </c>
      <c r="B1282" s="18" t="s">
        <v>107</v>
      </c>
      <c r="C1282" s="18" t="s">
        <v>18</v>
      </c>
      <c r="D1282" s="18" t="s">
        <v>59</v>
      </c>
      <c r="E1282" s="18" t="s">
        <v>2518</v>
      </c>
      <c r="F1282" s="19">
        <v>39436</v>
      </c>
      <c r="G1282" s="19">
        <v>39436</v>
      </c>
      <c r="H1282" s="19">
        <v>0</v>
      </c>
      <c r="I1282" s="19">
        <v>39436</v>
      </c>
      <c r="J1282" s="19">
        <v>39436</v>
      </c>
      <c r="K1282" s="19">
        <v>0</v>
      </c>
      <c r="L1282" t="e">
        <f>VLOOKUP(E1282,PFI!A:B,2,0)</f>
        <v>#N/A</v>
      </c>
    </row>
    <row r="1283" spans="1:12">
      <c r="A1283" s="18" t="s">
        <v>240</v>
      </c>
      <c r="B1283" s="18" t="s">
        <v>107</v>
      </c>
      <c r="C1283" s="18" t="s">
        <v>18</v>
      </c>
      <c r="D1283" s="18" t="s">
        <v>19</v>
      </c>
      <c r="E1283" s="18" t="s">
        <v>18</v>
      </c>
      <c r="F1283" s="19">
        <v>0</v>
      </c>
      <c r="G1283" s="19">
        <v>0</v>
      </c>
      <c r="H1283" s="19">
        <v>959.8</v>
      </c>
      <c r="I1283" s="19">
        <v>0</v>
      </c>
      <c r="J1283" s="19">
        <v>0</v>
      </c>
      <c r="K1283" s="19">
        <v>959.8</v>
      </c>
      <c r="L1283" t="e">
        <f>VLOOKUP(E1283,PFI!A:B,2,0)</f>
        <v>#N/A</v>
      </c>
    </row>
    <row r="1284" spans="1:12">
      <c r="A1284" s="18" t="s">
        <v>240</v>
      </c>
      <c r="B1284" s="18" t="s">
        <v>107</v>
      </c>
      <c r="C1284" s="18" t="s">
        <v>18</v>
      </c>
      <c r="D1284" s="18" t="s">
        <v>13</v>
      </c>
      <c r="E1284" s="18" t="s">
        <v>2518</v>
      </c>
      <c r="F1284" s="19">
        <v>0</v>
      </c>
      <c r="G1284" s="19">
        <v>0</v>
      </c>
      <c r="H1284" s="19">
        <v>63000</v>
      </c>
      <c r="I1284" s="19">
        <v>0</v>
      </c>
      <c r="J1284" s="19">
        <v>0</v>
      </c>
      <c r="K1284" s="19">
        <v>63000</v>
      </c>
      <c r="L1284" t="e">
        <f>VLOOKUP(E1284,PFI!A:B,2,0)</f>
        <v>#N/A</v>
      </c>
    </row>
    <row r="1285" spans="1:12">
      <c r="A1285" s="18" t="s">
        <v>240</v>
      </c>
      <c r="B1285" s="18" t="s">
        <v>107</v>
      </c>
      <c r="C1285" s="18" t="s">
        <v>18</v>
      </c>
      <c r="D1285" s="18" t="s">
        <v>13</v>
      </c>
      <c r="E1285" s="18" t="s">
        <v>2519</v>
      </c>
      <c r="F1285" s="19">
        <v>2673.61</v>
      </c>
      <c r="G1285" s="19">
        <v>2673.61</v>
      </c>
      <c r="H1285" s="19">
        <v>829.66</v>
      </c>
      <c r="I1285" s="19">
        <v>0</v>
      </c>
      <c r="J1285" s="19">
        <v>0</v>
      </c>
      <c r="K1285" s="19">
        <v>849.26</v>
      </c>
      <c r="L1285" t="e">
        <f>VLOOKUP(E1285,PFI!A:B,2,0)</f>
        <v>#N/A</v>
      </c>
    </row>
    <row r="1286" spans="1:12">
      <c r="A1286" s="18" t="s">
        <v>240</v>
      </c>
      <c r="B1286" s="18" t="s">
        <v>107</v>
      </c>
      <c r="C1286" s="18" t="s">
        <v>18</v>
      </c>
      <c r="D1286" s="18" t="s">
        <v>13</v>
      </c>
      <c r="E1286" s="18" t="s">
        <v>2520</v>
      </c>
      <c r="F1286" s="19">
        <v>69638.8</v>
      </c>
      <c r="G1286" s="19">
        <v>69638.8</v>
      </c>
      <c r="H1286" s="19">
        <v>0</v>
      </c>
      <c r="I1286" s="19">
        <v>69638.8</v>
      </c>
      <c r="J1286" s="19">
        <v>69638.8</v>
      </c>
      <c r="K1286" s="19">
        <v>0</v>
      </c>
      <c r="L1286" t="e">
        <f>VLOOKUP(E1286,PFI!A:B,2,0)</f>
        <v>#N/A</v>
      </c>
    </row>
    <row r="1287" spans="1:12">
      <c r="A1287" s="18" t="s">
        <v>240</v>
      </c>
      <c r="B1287" s="18" t="s">
        <v>107</v>
      </c>
      <c r="C1287" s="18" t="s">
        <v>18</v>
      </c>
      <c r="D1287" s="18" t="s">
        <v>13</v>
      </c>
      <c r="E1287" s="18" t="s">
        <v>792</v>
      </c>
      <c r="F1287" s="19">
        <v>0</v>
      </c>
      <c r="G1287" s="19">
        <v>0</v>
      </c>
      <c r="H1287" s="19">
        <v>40395.599999999999</v>
      </c>
      <c r="I1287" s="19">
        <v>0</v>
      </c>
      <c r="J1287" s="19">
        <v>0</v>
      </c>
      <c r="K1287" s="19">
        <v>40395.599999999999</v>
      </c>
      <c r="L1287" t="str">
        <f>VLOOKUP(E1287,PFI!A:B,2,0)</f>
        <v>formation</v>
      </c>
    </row>
    <row r="1288" spans="1:12">
      <c r="A1288" s="18" t="s">
        <v>240</v>
      </c>
      <c r="B1288" s="18" t="s">
        <v>107</v>
      </c>
      <c r="C1288" s="18" t="s">
        <v>18</v>
      </c>
      <c r="D1288" s="18" t="s">
        <v>13</v>
      </c>
      <c r="E1288" s="18" t="s">
        <v>18</v>
      </c>
      <c r="F1288" s="19">
        <v>337992</v>
      </c>
      <c r="G1288" s="19">
        <v>337992</v>
      </c>
      <c r="H1288" s="19">
        <v>99158.89</v>
      </c>
      <c r="I1288" s="19">
        <v>0</v>
      </c>
      <c r="J1288" s="19">
        <v>0</v>
      </c>
      <c r="K1288" s="19">
        <v>90818.95</v>
      </c>
      <c r="L1288" t="e">
        <f>VLOOKUP(E1288,PFI!A:B,2,0)</f>
        <v>#N/A</v>
      </c>
    </row>
    <row r="1289" spans="1:12">
      <c r="A1289" s="18" t="s">
        <v>1640</v>
      </c>
      <c r="B1289" s="18" t="s">
        <v>107</v>
      </c>
      <c r="C1289" s="18" t="s">
        <v>18</v>
      </c>
      <c r="D1289" s="18" t="s">
        <v>13</v>
      </c>
      <c r="E1289" s="18" t="s">
        <v>18</v>
      </c>
      <c r="F1289" s="19">
        <v>8000</v>
      </c>
      <c r="G1289" s="19">
        <v>8000</v>
      </c>
      <c r="H1289" s="19">
        <v>6582.53</v>
      </c>
      <c r="I1289" s="19">
        <v>0</v>
      </c>
      <c r="J1289" s="19">
        <v>0</v>
      </c>
      <c r="K1289" s="19">
        <v>6515.7</v>
      </c>
      <c r="L1289" t="e">
        <f>VLOOKUP(E1289,PFI!A:B,2,0)</f>
        <v>#N/A</v>
      </c>
    </row>
    <row r="1290" spans="1:12">
      <c r="A1290" s="18" t="s">
        <v>1045</v>
      </c>
      <c r="B1290" s="18" t="s">
        <v>107</v>
      </c>
      <c r="C1290" s="18" t="s">
        <v>18</v>
      </c>
      <c r="D1290" s="18" t="s">
        <v>19</v>
      </c>
      <c r="E1290" s="18" t="s">
        <v>18</v>
      </c>
      <c r="F1290" s="19">
        <v>0</v>
      </c>
      <c r="G1290" s="19">
        <v>0</v>
      </c>
      <c r="H1290" s="19">
        <v>661506.94999999995</v>
      </c>
      <c r="I1290" s="19">
        <v>0</v>
      </c>
      <c r="J1290" s="19">
        <v>0</v>
      </c>
      <c r="K1290" s="19">
        <v>471179.62</v>
      </c>
      <c r="L1290" t="e">
        <f>VLOOKUP(E1290,PFI!A:B,2,0)</f>
        <v>#N/A</v>
      </c>
    </row>
    <row r="1291" spans="1:12">
      <c r="A1291" s="18" t="s">
        <v>1045</v>
      </c>
      <c r="B1291" s="18" t="s">
        <v>107</v>
      </c>
      <c r="C1291" s="18" t="s">
        <v>18</v>
      </c>
      <c r="D1291" s="18" t="s">
        <v>13</v>
      </c>
      <c r="E1291" s="18" t="s">
        <v>18</v>
      </c>
      <c r="F1291" s="19">
        <v>625355</v>
      </c>
      <c r="G1291" s="19">
        <v>625355</v>
      </c>
      <c r="H1291" s="19">
        <v>143261.82</v>
      </c>
      <c r="I1291" s="19">
        <v>0</v>
      </c>
      <c r="J1291" s="19">
        <v>0</v>
      </c>
      <c r="K1291" s="19">
        <v>135869.31</v>
      </c>
      <c r="L1291" t="e">
        <f>VLOOKUP(E1291,PFI!A:B,2,0)</f>
        <v>#N/A</v>
      </c>
    </row>
    <row r="1292" spans="1:12">
      <c r="A1292" s="18" t="s">
        <v>2521</v>
      </c>
      <c r="B1292" s="18" t="s">
        <v>107</v>
      </c>
      <c r="C1292" s="18" t="s">
        <v>18</v>
      </c>
      <c r="D1292" s="18" t="s">
        <v>19</v>
      </c>
      <c r="E1292" s="18" t="s">
        <v>18</v>
      </c>
      <c r="F1292" s="19">
        <v>0</v>
      </c>
      <c r="G1292" s="19">
        <v>0</v>
      </c>
      <c r="H1292" s="19">
        <v>-447.94</v>
      </c>
      <c r="I1292" s="19">
        <v>0</v>
      </c>
      <c r="J1292" s="19">
        <v>0</v>
      </c>
      <c r="K1292" s="19">
        <v>36623.85</v>
      </c>
      <c r="L1292" t="e">
        <f>VLOOKUP(E1292,PFI!A:B,2,0)</f>
        <v>#N/A</v>
      </c>
    </row>
    <row r="1293" spans="1:12">
      <c r="A1293" s="18" t="s">
        <v>1756</v>
      </c>
      <c r="B1293" s="18" t="s">
        <v>107</v>
      </c>
      <c r="C1293" s="18" t="s">
        <v>18</v>
      </c>
      <c r="D1293" s="18" t="s">
        <v>19</v>
      </c>
      <c r="E1293" s="18" t="s">
        <v>18</v>
      </c>
      <c r="F1293" s="19">
        <v>0</v>
      </c>
      <c r="G1293" s="19">
        <v>0</v>
      </c>
      <c r="H1293" s="19">
        <v>140.74</v>
      </c>
      <c r="I1293" s="19">
        <v>0</v>
      </c>
      <c r="J1293" s="19">
        <v>0</v>
      </c>
      <c r="K1293" s="19">
        <v>295.05</v>
      </c>
      <c r="L1293" t="e">
        <f>VLOOKUP(E1293,PFI!A:B,2,0)</f>
        <v>#N/A</v>
      </c>
    </row>
    <row r="1294" spans="1:12">
      <c r="A1294" s="18" t="s">
        <v>1756</v>
      </c>
      <c r="B1294" s="18" t="s">
        <v>107</v>
      </c>
      <c r="C1294" s="18" t="s">
        <v>18</v>
      </c>
      <c r="D1294" s="18" t="s">
        <v>13</v>
      </c>
      <c r="E1294" s="18" t="s">
        <v>18</v>
      </c>
      <c r="F1294" s="19">
        <v>18500</v>
      </c>
      <c r="G1294" s="19">
        <v>18500</v>
      </c>
      <c r="H1294" s="19">
        <v>50102.92</v>
      </c>
      <c r="I1294" s="19">
        <v>0</v>
      </c>
      <c r="J1294" s="19">
        <v>0</v>
      </c>
      <c r="K1294" s="19">
        <v>47299.76</v>
      </c>
      <c r="L1294" t="e">
        <f>VLOOKUP(E1294,PFI!A:B,2,0)</f>
        <v>#N/A</v>
      </c>
    </row>
    <row r="1295" spans="1:12">
      <c r="A1295" s="18" t="s">
        <v>1023</v>
      </c>
      <c r="B1295" s="18" t="s">
        <v>107</v>
      </c>
      <c r="C1295" s="18" t="s">
        <v>18</v>
      </c>
      <c r="D1295" s="18" t="s">
        <v>16</v>
      </c>
      <c r="E1295" s="18" t="s">
        <v>18</v>
      </c>
      <c r="F1295" s="19">
        <v>0</v>
      </c>
      <c r="G1295" s="19">
        <v>0</v>
      </c>
      <c r="H1295" s="19">
        <v>359</v>
      </c>
      <c r="I1295" s="19">
        <v>0</v>
      </c>
      <c r="J1295" s="19">
        <v>0</v>
      </c>
      <c r="K1295" s="19">
        <v>359</v>
      </c>
      <c r="L1295" t="e">
        <f>VLOOKUP(E1295,PFI!A:B,2,0)</f>
        <v>#N/A</v>
      </c>
    </row>
    <row r="1296" spans="1:12">
      <c r="A1296" s="18" t="s">
        <v>1023</v>
      </c>
      <c r="B1296" s="18" t="s">
        <v>107</v>
      </c>
      <c r="C1296" s="18" t="s">
        <v>18</v>
      </c>
      <c r="D1296" s="18" t="s">
        <v>19</v>
      </c>
      <c r="E1296" s="18" t="s">
        <v>18</v>
      </c>
      <c r="F1296" s="19">
        <v>0</v>
      </c>
      <c r="G1296" s="19">
        <v>0</v>
      </c>
      <c r="H1296" s="19">
        <v>1972533.25</v>
      </c>
      <c r="I1296" s="19">
        <v>0</v>
      </c>
      <c r="J1296" s="19">
        <v>0</v>
      </c>
      <c r="K1296" s="19">
        <v>1307933.1000000001</v>
      </c>
      <c r="L1296" t="e">
        <f>VLOOKUP(E1296,PFI!A:B,2,0)</f>
        <v>#N/A</v>
      </c>
    </row>
    <row r="1297" spans="1:12">
      <c r="A1297" s="18" t="s">
        <v>1023</v>
      </c>
      <c r="B1297" s="18" t="s">
        <v>107</v>
      </c>
      <c r="C1297" s="18" t="s">
        <v>18</v>
      </c>
      <c r="D1297" s="18" t="s">
        <v>13</v>
      </c>
      <c r="E1297" s="18" t="s">
        <v>18</v>
      </c>
      <c r="F1297" s="19">
        <v>1242979</v>
      </c>
      <c r="G1297" s="19">
        <v>1242979</v>
      </c>
      <c r="H1297" s="19">
        <v>115602.03</v>
      </c>
      <c r="I1297" s="19">
        <v>0</v>
      </c>
      <c r="J1297" s="19">
        <v>0</v>
      </c>
      <c r="K1297" s="19">
        <v>83652.759999999995</v>
      </c>
      <c r="L1297" t="e">
        <f>VLOOKUP(E1297,PFI!A:B,2,0)</f>
        <v>#N/A</v>
      </c>
    </row>
    <row r="1298" spans="1:12">
      <c r="A1298" s="18" t="s">
        <v>2522</v>
      </c>
      <c r="B1298" s="18" t="s">
        <v>107</v>
      </c>
      <c r="C1298" s="18" t="s">
        <v>18</v>
      </c>
      <c r="D1298" s="18" t="s">
        <v>57</v>
      </c>
      <c r="E1298" s="18" t="s">
        <v>18</v>
      </c>
      <c r="F1298" s="19">
        <v>0</v>
      </c>
      <c r="G1298" s="19">
        <v>0</v>
      </c>
      <c r="H1298" s="19">
        <v>0.01</v>
      </c>
      <c r="I1298" s="19">
        <v>0</v>
      </c>
      <c r="J1298" s="19">
        <v>0</v>
      </c>
      <c r="K1298" s="19">
        <v>770.54</v>
      </c>
      <c r="L1298" t="e">
        <f>VLOOKUP(E1298,PFI!A:B,2,0)</f>
        <v>#N/A</v>
      </c>
    </row>
    <row r="1299" spans="1:12">
      <c r="A1299" s="18" t="s">
        <v>2522</v>
      </c>
      <c r="B1299" s="18" t="s">
        <v>107</v>
      </c>
      <c r="C1299" s="18" t="s">
        <v>18</v>
      </c>
      <c r="D1299" s="18" t="s">
        <v>19</v>
      </c>
      <c r="E1299" s="18" t="s">
        <v>18</v>
      </c>
      <c r="F1299" s="19">
        <v>0</v>
      </c>
      <c r="G1299" s="19">
        <v>0</v>
      </c>
      <c r="H1299" s="19">
        <v>64926.55</v>
      </c>
      <c r="I1299" s="19">
        <v>0</v>
      </c>
      <c r="J1299" s="19">
        <v>0</v>
      </c>
      <c r="K1299" s="19">
        <v>165585.21</v>
      </c>
      <c r="L1299" t="e">
        <f>VLOOKUP(E1299,PFI!A:B,2,0)</f>
        <v>#N/A</v>
      </c>
    </row>
    <row r="1300" spans="1:12">
      <c r="A1300" s="18" t="s">
        <v>2522</v>
      </c>
      <c r="B1300" s="18" t="s">
        <v>107</v>
      </c>
      <c r="C1300" s="18" t="s">
        <v>18</v>
      </c>
      <c r="D1300" s="18" t="s">
        <v>13</v>
      </c>
      <c r="E1300" s="18" t="s">
        <v>18</v>
      </c>
      <c r="F1300" s="19">
        <v>0</v>
      </c>
      <c r="G1300" s="19">
        <v>0</v>
      </c>
      <c r="H1300" s="19">
        <v>10357.040000000001</v>
      </c>
      <c r="I1300" s="19">
        <v>0</v>
      </c>
      <c r="J1300" s="19">
        <v>0</v>
      </c>
      <c r="K1300" s="19">
        <v>4216.66</v>
      </c>
      <c r="L1300" t="e">
        <f>VLOOKUP(E1300,PFI!A:B,2,0)</f>
        <v>#N/A</v>
      </c>
    </row>
    <row r="1301" spans="1:12">
      <c r="A1301" s="18" t="s">
        <v>1092</v>
      </c>
      <c r="B1301" s="18" t="s">
        <v>107</v>
      </c>
      <c r="C1301" s="18" t="s">
        <v>18</v>
      </c>
      <c r="D1301" s="18" t="s">
        <v>13</v>
      </c>
      <c r="E1301" s="18" t="s">
        <v>18</v>
      </c>
      <c r="F1301" s="19">
        <v>0</v>
      </c>
      <c r="G1301" s="19">
        <v>0</v>
      </c>
      <c r="H1301" s="19">
        <v>9392.2900000000009</v>
      </c>
      <c r="I1301" s="19">
        <v>0</v>
      </c>
      <c r="J1301" s="19">
        <v>0</v>
      </c>
      <c r="K1301" s="19">
        <v>5164.28</v>
      </c>
      <c r="L1301" t="e">
        <f>VLOOKUP(E1301,PFI!A:B,2,0)</f>
        <v>#N/A</v>
      </c>
    </row>
    <row r="1302" spans="1:12">
      <c r="A1302" s="18" t="s">
        <v>2523</v>
      </c>
      <c r="B1302" s="18" t="s">
        <v>107</v>
      </c>
      <c r="C1302" s="18" t="s">
        <v>18</v>
      </c>
      <c r="D1302" s="18" t="s">
        <v>46</v>
      </c>
      <c r="E1302" s="18" t="s">
        <v>2524</v>
      </c>
      <c r="F1302" s="19">
        <v>0</v>
      </c>
      <c r="G1302" s="19">
        <v>0</v>
      </c>
      <c r="H1302" s="19">
        <v>0</v>
      </c>
      <c r="I1302" s="19">
        <v>0</v>
      </c>
      <c r="J1302" s="19">
        <v>0</v>
      </c>
      <c r="K1302" s="19">
        <v>2886</v>
      </c>
      <c r="L1302" t="e">
        <f>VLOOKUP(E1302,PFI!A:B,2,0)</f>
        <v>#N/A</v>
      </c>
    </row>
    <row r="1303" spans="1:12">
      <c r="A1303" s="18" t="s">
        <v>2523</v>
      </c>
      <c r="B1303" s="18" t="s">
        <v>107</v>
      </c>
      <c r="C1303" s="18" t="s">
        <v>18</v>
      </c>
      <c r="D1303" s="18" t="s">
        <v>46</v>
      </c>
      <c r="E1303" s="18" t="s">
        <v>2525</v>
      </c>
      <c r="F1303" s="19">
        <v>0</v>
      </c>
      <c r="G1303" s="19">
        <v>0</v>
      </c>
      <c r="H1303" s="19">
        <v>330</v>
      </c>
      <c r="I1303" s="19">
        <v>0</v>
      </c>
      <c r="J1303" s="19">
        <v>0</v>
      </c>
      <c r="K1303" s="19">
        <v>330</v>
      </c>
      <c r="L1303" t="e">
        <f>VLOOKUP(E1303,PFI!A:B,2,0)</f>
        <v>#N/A</v>
      </c>
    </row>
    <row r="1304" spans="1:12">
      <c r="A1304" s="18" t="s">
        <v>2523</v>
      </c>
      <c r="B1304" s="18" t="s">
        <v>107</v>
      </c>
      <c r="C1304" s="18" t="s">
        <v>18</v>
      </c>
      <c r="D1304" s="18" t="s">
        <v>46</v>
      </c>
      <c r="E1304" s="18" t="s">
        <v>2526</v>
      </c>
      <c r="F1304" s="19">
        <v>0</v>
      </c>
      <c r="G1304" s="19">
        <v>0</v>
      </c>
      <c r="H1304" s="19">
        <v>5670</v>
      </c>
      <c r="I1304" s="19">
        <v>0</v>
      </c>
      <c r="J1304" s="19">
        <v>0</v>
      </c>
      <c r="K1304" s="19">
        <v>5670</v>
      </c>
      <c r="L1304" t="e">
        <f>VLOOKUP(E1304,PFI!A:B,2,0)</f>
        <v>#N/A</v>
      </c>
    </row>
    <row r="1305" spans="1:12">
      <c r="A1305" s="18" t="s">
        <v>2523</v>
      </c>
      <c r="B1305" s="18" t="s">
        <v>107</v>
      </c>
      <c r="C1305" s="18" t="s">
        <v>18</v>
      </c>
      <c r="D1305" s="18" t="s">
        <v>46</v>
      </c>
      <c r="E1305" s="18" t="s">
        <v>2527</v>
      </c>
      <c r="F1305" s="19">
        <v>3000</v>
      </c>
      <c r="G1305" s="19">
        <v>3000</v>
      </c>
      <c r="H1305" s="19">
        <v>1671.07</v>
      </c>
      <c r="I1305" s="19">
        <v>3000</v>
      </c>
      <c r="J1305" s="19">
        <v>3000</v>
      </c>
      <c r="K1305" s="19">
        <v>952.51</v>
      </c>
      <c r="L1305" t="e">
        <f>VLOOKUP(E1305,PFI!A:B,2,0)</f>
        <v>#N/A</v>
      </c>
    </row>
    <row r="1306" spans="1:12">
      <c r="A1306" s="18" t="s">
        <v>2523</v>
      </c>
      <c r="B1306" s="18" t="s">
        <v>107</v>
      </c>
      <c r="C1306" s="18" t="s">
        <v>18</v>
      </c>
      <c r="D1306" s="18" t="s">
        <v>46</v>
      </c>
      <c r="E1306" s="18" t="s">
        <v>2528</v>
      </c>
      <c r="F1306" s="19">
        <v>0</v>
      </c>
      <c r="G1306" s="19">
        <v>0</v>
      </c>
      <c r="H1306" s="19">
        <v>450</v>
      </c>
      <c r="I1306" s="19">
        <v>0</v>
      </c>
      <c r="J1306" s="19">
        <v>0</v>
      </c>
      <c r="K1306" s="19">
        <v>450</v>
      </c>
      <c r="L1306" t="e">
        <f>VLOOKUP(E1306,PFI!A:B,2,0)</f>
        <v>#N/A</v>
      </c>
    </row>
    <row r="1307" spans="1:12">
      <c r="A1307" s="18" t="s">
        <v>2523</v>
      </c>
      <c r="B1307" s="18" t="s">
        <v>107</v>
      </c>
      <c r="C1307" s="18" t="s">
        <v>18</v>
      </c>
      <c r="D1307" s="18" t="s">
        <v>46</v>
      </c>
      <c r="E1307" s="18" t="s">
        <v>18</v>
      </c>
      <c r="F1307" s="19">
        <v>0</v>
      </c>
      <c r="G1307" s="19">
        <v>0</v>
      </c>
      <c r="H1307" s="19">
        <v>3558.33</v>
      </c>
      <c r="I1307" s="19">
        <v>0</v>
      </c>
      <c r="J1307" s="19">
        <v>0</v>
      </c>
      <c r="K1307" s="19">
        <v>228.44</v>
      </c>
      <c r="L1307" t="e">
        <f>VLOOKUP(E1307,PFI!A:B,2,0)</f>
        <v>#N/A</v>
      </c>
    </row>
    <row r="1308" spans="1:12">
      <c r="A1308" s="18" t="s">
        <v>2523</v>
      </c>
      <c r="B1308" s="18" t="s">
        <v>107</v>
      </c>
      <c r="C1308" s="18" t="s">
        <v>18</v>
      </c>
      <c r="D1308" s="18" t="s">
        <v>22</v>
      </c>
      <c r="E1308" s="18" t="s">
        <v>2525</v>
      </c>
      <c r="F1308" s="19">
        <v>2793.64</v>
      </c>
      <c r="G1308" s="19">
        <v>2793.64</v>
      </c>
      <c r="H1308" s="19">
        <v>0</v>
      </c>
      <c r="I1308" s="19">
        <v>2793.64</v>
      </c>
      <c r="J1308" s="19">
        <v>2793.64</v>
      </c>
      <c r="K1308" s="19">
        <v>0</v>
      </c>
      <c r="L1308" t="e">
        <f>VLOOKUP(E1308,PFI!A:B,2,0)</f>
        <v>#N/A</v>
      </c>
    </row>
    <row r="1309" spans="1:12">
      <c r="A1309" s="18" t="s">
        <v>2529</v>
      </c>
      <c r="B1309" s="18" t="s">
        <v>107</v>
      </c>
      <c r="C1309" s="18" t="s">
        <v>18</v>
      </c>
      <c r="D1309" s="18" t="s">
        <v>13</v>
      </c>
      <c r="E1309" s="18" t="s">
        <v>1942</v>
      </c>
      <c r="F1309" s="19">
        <v>20702</v>
      </c>
      <c r="G1309" s="19">
        <v>20702</v>
      </c>
      <c r="H1309" s="19">
        <v>0</v>
      </c>
      <c r="I1309" s="19">
        <v>20702</v>
      </c>
      <c r="J1309" s="19">
        <v>20702</v>
      </c>
      <c r="K1309" s="19">
        <v>0</v>
      </c>
      <c r="L1309" t="str">
        <f>VLOOKUP(E1309,PFI!A:B,2,0)</f>
        <v>formation</v>
      </c>
    </row>
    <row r="1310" spans="1:12">
      <c r="A1310" s="18" t="s">
        <v>2530</v>
      </c>
      <c r="B1310" s="18" t="s">
        <v>107</v>
      </c>
      <c r="C1310" s="18" t="s">
        <v>18</v>
      </c>
      <c r="D1310" s="18" t="s">
        <v>16</v>
      </c>
      <c r="E1310" s="18" t="s">
        <v>2531</v>
      </c>
      <c r="F1310" s="19">
        <v>55137</v>
      </c>
      <c r="G1310" s="19">
        <v>55137</v>
      </c>
      <c r="H1310" s="19">
        <v>0</v>
      </c>
      <c r="I1310" s="19">
        <v>55137</v>
      </c>
      <c r="J1310" s="19">
        <v>55137</v>
      </c>
      <c r="K1310" s="19">
        <v>0</v>
      </c>
      <c r="L1310" t="e">
        <f>VLOOKUP(E1310,PFI!A:B,2,0)</f>
        <v>#N/A</v>
      </c>
    </row>
    <row r="1311" spans="1:12">
      <c r="A1311" s="18" t="s">
        <v>2532</v>
      </c>
      <c r="B1311" s="18" t="s">
        <v>107</v>
      </c>
      <c r="C1311" s="18" t="s">
        <v>18</v>
      </c>
      <c r="D1311" s="18" t="s">
        <v>16</v>
      </c>
      <c r="E1311" s="18" t="s">
        <v>242</v>
      </c>
      <c r="F1311" s="19">
        <v>59789.65</v>
      </c>
      <c r="G1311" s="19">
        <v>59789.65</v>
      </c>
      <c r="H1311" s="19">
        <v>0</v>
      </c>
      <c r="I1311" s="19">
        <v>59789.65</v>
      </c>
      <c r="J1311" s="19">
        <v>59789.65</v>
      </c>
      <c r="K1311" s="19">
        <v>0</v>
      </c>
      <c r="L1311" t="str">
        <f>VLOOKUP(E1311,PFI!A:B,2,0)</f>
        <v>formation</v>
      </c>
    </row>
    <row r="1312" spans="1:12">
      <c r="A1312" s="18" t="s">
        <v>243</v>
      </c>
      <c r="B1312" s="18" t="s">
        <v>107</v>
      </c>
      <c r="C1312" s="18" t="s">
        <v>18</v>
      </c>
      <c r="D1312" s="18" t="s">
        <v>46</v>
      </c>
      <c r="E1312" s="18" t="s">
        <v>1740</v>
      </c>
      <c r="F1312" s="19">
        <v>315860</v>
      </c>
      <c r="G1312" s="19">
        <v>315860</v>
      </c>
      <c r="H1312" s="19">
        <v>0</v>
      </c>
      <c r="I1312" s="19">
        <v>315860</v>
      </c>
      <c r="J1312" s="19">
        <v>315860</v>
      </c>
      <c r="K1312" s="19">
        <v>0</v>
      </c>
      <c r="L1312" t="str">
        <f>VLOOKUP(E1312,PFI!A:B,2,0)</f>
        <v>formation</v>
      </c>
    </row>
    <row r="1313" spans="1:12">
      <c r="A1313" s="18" t="s">
        <v>243</v>
      </c>
      <c r="B1313" s="18" t="s">
        <v>107</v>
      </c>
      <c r="C1313" s="18" t="s">
        <v>18</v>
      </c>
      <c r="D1313" s="18" t="s">
        <v>46</v>
      </c>
      <c r="E1313" s="18" t="s">
        <v>244</v>
      </c>
      <c r="F1313" s="19">
        <v>36905</v>
      </c>
      <c r="G1313" s="19">
        <v>36905</v>
      </c>
      <c r="H1313" s="19">
        <v>0</v>
      </c>
      <c r="I1313" s="19">
        <v>36905</v>
      </c>
      <c r="J1313" s="19">
        <v>36905</v>
      </c>
      <c r="K1313" s="19">
        <v>0</v>
      </c>
      <c r="L1313" t="str">
        <f>VLOOKUP(E1313,PFI!A:B,2,0)</f>
        <v>formation</v>
      </c>
    </row>
    <row r="1314" spans="1:12">
      <c r="A1314" s="18" t="s">
        <v>243</v>
      </c>
      <c r="B1314" s="18" t="s">
        <v>107</v>
      </c>
      <c r="C1314" s="18" t="s">
        <v>18</v>
      </c>
      <c r="D1314" s="18" t="s">
        <v>16</v>
      </c>
      <c r="E1314" s="18" t="s">
        <v>1740</v>
      </c>
      <c r="F1314" s="19">
        <v>0</v>
      </c>
      <c r="G1314" s="19">
        <v>0</v>
      </c>
      <c r="H1314" s="19">
        <v>0.04</v>
      </c>
      <c r="I1314" s="19">
        <v>0</v>
      </c>
      <c r="J1314" s="19">
        <v>0</v>
      </c>
      <c r="K1314" s="19">
        <v>1798.38</v>
      </c>
      <c r="L1314" t="str">
        <f>VLOOKUP(E1314,PFI!A:B,2,0)</f>
        <v>formation</v>
      </c>
    </row>
    <row r="1315" spans="1:12">
      <c r="A1315" s="18" t="s">
        <v>243</v>
      </c>
      <c r="B1315" s="18" t="s">
        <v>107</v>
      </c>
      <c r="C1315" s="18" t="s">
        <v>18</v>
      </c>
      <c r="D1315" s="18" t="s">
        <v>13</v>
      </c>
      <c r="E1315" s="18" t="s">
        <v>1740</v>
      </c>
      <c r="F1315" s="19">
        <v>0</v>
      </c>
      <c r="G1315" s="19">
        <v>0</v>
      </c>
      <c r="H1315" s="19">
        <v>203612.47</v>
      </c>
      <c r="I1315" s="19">
        <v>0</v>
      </c>
      <c r="J1315" s="19">
        <v>0</v>
      </c>
      <c r="K1315" s="19">
        <v>210101.77</v>
      </c>
      <c r="L1315" t="str">
        <f>VLOOKUP(E1315,PFI!A:B,2,0)</f>
        <v>formation</v>
      </c>
    </row>
    <row r="1316" spans="1:12">
      <c r="A1316" s="18" t="s">
        <v>243</v>
      </c>
      <c r="B1316" s="18" t="s">
        <v>107</v>
      </c>
      <c r="C1316" s="18" t="s">
        <v>18</v>
      </c>
      <c r="D1316" s="18" t="s">
        <v>13</v>
      </c>
      <c r="E1316" s="18" t="s">
        <v>244</v>
      </c>
      <c r="F1316" s="19">
        <v>-11437.83</v>
      </c>
      <c r="G1316" s="19">
        <v>-11437.83</v>
      </c>
      <c r="H1316" s="19">
        <v>1717.72</v>
      </c>
      <c r="I1316" s="19">
        <v>-11437.83</v>
      </c>
      <c r="J1316" s="19">
        <v>-11437.83</v>
      </c>
      <c r="K1316" s="19">
        <v>1459.9</v>
      </c>
      <c r="L1316" t="str">
        <f>VLOOKUP(E1316,PFI!A:B,2,0)</f>
        <v>formation</v>
      </c>
    </row>
    <row r="1317" spans="1:12">
      <c r="A1317" s="18" t="s">
        <v>2533</v>
      </c>
      <c r="B1317" s="18" t="s">
        <v>107</v>
      </c>
      <c r="C1317" s="18" t="s">
        <v>18</v>
      </c>
      <c r="D1317" s="18" t="s">
        <v>16</v>
      </c>
      <c r="E1317" s="18" t="s">
        <v>2534</v>
      </c>
      <c r="F1317" s="19">
        <v>47994.39</v>
      </c>
      <c r="G1317" s="19">
        <v>47994.39</v>
      </c>
      <c r="H1317" s="19">
        <v>0</v>
      </c>
      <c r="I1317" s="19">
        <v>47994.39</v>
      </c>
      <c r="J1317" s="19">
        <v>47994.39</v>
      </c>
      <c r="K1317" s="19">
        <v>0</v>
      </c>
      <c r="L1317" t="e">
        <f>VLOOKUP(E1317,PFI!A:B,2,0)</f>
        <v>#N/A</v>
      </c>
    </row>
    <row r="1318" spans="1:12">
      <c r="A1318" s="18" t="s">
        <v>2533</v>
      </c>
      <c r="B1318" s="18" t="s">
        <v>107</v>
      </c>
      <c r="C1318" s="18" t="s">
        <v>18</v>
      </c>
      <c r="D1318" s="18" t="s">
        <v>13</v>
      </c>
      <c r="E1318" s="18" t="s">
        <v>2534</v>
      </c>
      <c r="F1318" s="19">
        <v>0</v>
      </c>
      <c r="G1318" s="19">
        <v>0</v>
      </c>
      <c r="H1318" s="19">
        <v>5432.93</v>
      </c>
      <c r="I1318" s="19">
        <v>0</v>
      </c>
      <c r="J1318" s="19">
        <v>0</v>
      </c>
      <c r="K1318" s="19">
        <v>2681.96</v>
      </c>
      <c r="L1318" t="e">
        <f>VLOOKUP(E1318,PFI!A:B,2,0)</f>
        <v>#N/A</v>
      </c>
    </row>
    <row r="1319" spans="1:12">
      <c r="A1319" s="18" t="s">
        <v>1690</v>
      </c>
      <c r="B1319" s="18" t="s">
        <v>107</v>
      </c>
      <c r="C1319" s="18" t="s">
        <v>18</v>
      </c>
      <c r="D1319" s="18" t="s">
        <v>94</v>
      </c>
      <c r="E1319" s="18" t="s">
        <v>18</v>
      </c>
      <c r="F1319" s="19">
        <v>0</v>
      </c>
      <c r="G1319" s="19">
        <v>0</v>
      </c>
      <c r="H1319" s="19">
        <v>218.37</v>
      </c>
      <c r="I1319" s="19">
        <v>0</v>
      </c>
      <c r="J1319" s="19">
        <v>0</v>
      </c>
      <c r="K1319" s="19">
        <v>0</v>
      </c>
      <c r="L1319" t="e">
        <f>VLOOKUP(E1319,PFI!A:B,2,0)</f>
        <v>#N/A</v>
      </c>
    </row>
    <row r="1320" spans="1:12">
      <c r="A1320" s="18" t="s">
        <v>1690</v>
      </c>
      <c r="B1320" s="18" t="s">
        <v>107</v>
      </c>
      <c r="C1320" s="18" t="s">
        <v>18</v>
      </c>
      <c r="D1320" s="18" t="s">
        <v>13</v>
      </c>
      <c r="E1320" s="18" t="s">
        <v>18</v>
      </c>
      <c r="F1320" s="19">
        <v>100000</v>
      </c>
      <c r="G1320" s="19">
        <v>100000</v>
      </c>
      <c r="H1320" s="19">
        <v>45240.52</v>
      </c>
      <c r="I1320" s="19">
        <v>0</v>
      </c>
      <c r="J1320" s="19">
        <v>0</v>
      </c>
      <c r="K1320" s="19">
        <v>47439.83</v>
      </c>
      <c r="L1320" t="e">
        <f>VLOOKUP(E1320,PFI!A:B,2,0)</f>
        <v>#N/A</v>
      </c>
    </row>
    <row r="1321" spans="1:12">
      <c r="A1321" s="18" t="s">
        <v>1689</v>
      </c>
      <c r="B1321" s="18" t="s">
        <v>107</v>
      </c>
      <c r="C1321" s="18" t="s">
        <v>18</v>
      </c>
      <c r="D1321" s="18" t="s">
        <v>13</v>
      </c>
      <c r="E1321" s="18" t="s">
        <v>18</v>
      </c>
      <c r="F1321" s="19">
        <v>45000</v>
      </c>
      <c r="G1321" s="19">
        <v>45000</v>
      </c>
      <c r="H1321" s="19">
        <v>21912.23</v>
      </c>
      <c r="I1321" s="19">
        <v>0</v>
      </c>
      <c r="J1321" s="19">
        <v>0</v>
      </c>
      <c r="K1321" s="19">
        <v>24480.01</v>
      </c>
      <c r="L1321" t="e">
        <f>VLOOKUP(E1321,PFI!A:B,2,0)</f>
        <v>#N/A</v>
      </c>
    </row>
    <row r="1322" spans="1:12">
      <c r="A1322" s="18" t="s">
        <v>83</v>
      </c>
      <c r="B1322" s="18" t="s">
        <v>107</v>
      </c>
      <c r="C1322" s="18" t="s">
        <v>18</v>
      </c>
      <c r="D1322" s="18" t="s">
        <v>16</v>
      </c>
      <c r="E1322" s="18" t="s">
        <v>245</v>
      </c>
      <c r="F1322" s="19">
        <v>20000</v>
      </c>
      <c r="G1322" s="19">
        <v>20000</v>
      </c>
      <c r="H1322" s="19">
        <v>0</v>
      </c>
      <c r="I1322" s="19">
        <v>20000</v>
      </c>
      <c r="J1322" s="19">
        <v>20000</v>
      </c>
      <c r="K1322" s="19">
        <v>0</v>
      </c>
      <c r="L1322" t="str">
        <f>VLOOKUP(E1322,PFI!A:B,2,0)</f>
        <v>formation</v>
      </c>
    </row>
    <row r="1323" spans="1:12">
      <c r="A1323" s="18" t="s">
        <v>83</v>
      </c>
      <c r="B1323" s="18" t="s">
        <v>107</v>
      </c>
      <c r="C1323" s="18" t="s">
        <v>18</v>
      </c>
      <c r="D1323" s="18" t="s">
        <v>13</v>
      </c>
      <c r="E1323" s="18" t="s">
        <v>245</v>
      </c>
      <c r="F1323" s="19">
        <v>0</v>
      </c>
      <c r="G1323" s="19">
        <v>0</v>
      </c>
      <c r="H1323" s="19">
        <v>4900.93</v>
      </c>
      <c r="I1323" s="19">
        <v>0</v>
      </c>
      <c r="J1323" s="19">
        <v>0</v>
      </c>
      <c r="K1323" s="19">
        <v>4900.93</v>
      </c>
      <c r="L1323" t="str">
        <f>VLOOKUP(E1323,PFI!A:B,2,0)</f>
        <v>formation</v>
      </c>
    </row>
    <row r="1324" spans="1:12">
      <c r="A1324" s="18" t="s">
        <v>83</v>
      </c>
      <c r="B1324" s="18" t="s">
        <v>107</v>
      </c>
      <c r="C1324" s="18" t="s">
        <v>18</v>
      </c>
      <c r="D1324" s="18" t="s">
        <v>13</v>
      </c>
      <c r="E1324" s="18" t="s">
        <v>2535</v>
      </c>
      <c r="F1324" s="19">
        <v>0</v>
      </c>
      <c r="G1324" s="19">
        <v>0</v>
      </c>
      <c r="H1324" s="19">
        <v>48014.44</v>
      </c>
      <c r="I1324" s="19">
        <v>0</v>
      </c>
      <c r="J1324" s="19">
        <v>0</v>
      </c>
      <c r="K1324" s="19">
        <v>43072.71</v>
      </c>
      <c r="L1324" t="e">
        <f>VLOOKUP(E1324,PFI!A:B,2,0)</f>
        <v>#N/A</v>
      </c>
    </row>
    <row r="1325" spans="1:12">
      <c r="A1325" s="18" t="s">
        <v>83</v>
      </c>
      <c r="B1325" s="18" t="s">
        <v>107</v>
      </c>
      <c r="C1325" s="18" t="s">
        <v>18</v>
      </c>
      <c r="D1325" s="18" t="s">
        <v>13</v>
      </c>
      <c r="E1325" s="18" t="s">
        <v>18</v>
      </c>
      <c r="F1325" s="19">
        <v>40000</v>
      </c>
      <c r="G1325" s="19">
        <v>40000</v>
      </c>
      <c r="H1325" s="19">
        <v>32015.52</v>
      </c>
      <c r="I1325" s="19">
        <v>0</v>
      </c>
      <c r="J1325" s="19">
        <v>0</v>
      </c>
      <c r="K1325" s="19">
        <v>30753.03</v>
      </c>
      <c r="L1325" t="e">
        <f>VLOOKUP(E1325,PFI!A:B,2,0)</f>
        <v>#N/A</v>
      </c>
    </row>
    <row r="1326" spans="1:12">
      <c r="A1326" s="18" t="s">
        <v>1686</v>
      </c>
      <c r="B1326" s="18" t="s">
        <v>107</v>
      </c>
      <c r="C1326" s="18" t="s">
        <v>18</v>
      </c>
      <c r="D1326" s="18" t="s">
        <v>34</v>
      </c>
      <c r="E1326" s="18" t="s">
        <v>18</v>
      </c>
      <c r="F1326" s="19">
        <v>0</v>
      </c>
      <c r="G1326" s="19">
        <v>0</v>
      </c>
      <c r="H1326" s="19">
        <v>180</v>
      </c>
      <c r="I1326" s="19">
        <v>0</v>
      </c>
      <c r="J1326" s="19">
        <v>0</v>
      </c>
      <c r="K1326" s="19">
        <v>180</v>
      </c>
      <c r="L1326" t="e">
        <f>VLOOKUP(E1326,PFI!A:B,2,0)</f>
        <v>#N/A</v>
      </c>
    </row>
    <row r="1327" spans="1:12">
      <c r="A1327" s="18" t="s">
        <v>1686</v>
      </c>
      <c r="B1327" s="18" t="s">
        <v>107</v>
      </c>
      <c r="C1327" s="18" t="s">
        <v>18</v>
      </c>
      <c r="D1327" s="18" t="s">
        <v>13</v>
      </c>
      <c r="E1327" s="18" t="s">
        <v>18</v>
      </c>
      <c r="F1327" s="19">
        <v>102500</v>
      </c>
      <c r="G1327" s="19">
        <v>102500</v>
      </c>
      <c r="H1327" s="19">
        <v>56363.41</v>
      </c>
      <c r="I1327" s="19">
        <v>0</v>
      </c>
      <c r="J1327" s="19">
        <v>0</v>
      </c>
      <c r="K1327" s="19">
        <v>28649.09</v>
      </c>
      <c r="L1327" t="e">
        <f>VLOOKUP(E1327,PFI!A:B,2,0)</f>
        <v>#N/A</v>
      </c>
    </row>
    <row r="1328" spans="1:12">
      <c r="A1328" s="18" t="s">
        <v>1687</v>
      </c>
      <c r="B1328" s="18" t="s">
        <v>107</v>
      </c>
      <c r="C1328" s="18" t="s">
        <v>18</v>
      </c>
      <c r="D1328" s="18" t="s">
        <v>13</v>
      </c>
      <c r="E1328" s="18" t="s">
        <v>18</v>
      </c>
      <c r="F1328" s="19">
        <v>0</v>
      </c>
      <c r="G1328" s="19">
        <v>0</v>
      </c>
      <c r="H1328" s="19">
        <v>-3216.97</v>
      </c>
      <c r="I1328" s="19">
        <v>0</v>
      </c>
      <c r="J1328" s="19">
        <v>0</v>
      </c>
      <c r="K1328" s="19">
        <v>0</v>
      </c>
      <c r="L1328" t="e">
        <f>VLOOKUP(E1328,PFI!A:B,2,0)</f>
        <v>#N/A</v>
      </c>
    </row>
    <row r="1329" spans="1:12">
      <c r="A1329" s="18" t="s">
        <v>1685</v>
      </c>
      <c r="B1329" s="18" t="s">
        <v>107</v>
      </c>
      <c r="C1329" s="18" t="s">
        <v>18</v>
      </c>
      <c r="D1329" s="18" t="s">
        <v>13</v>
      </c>
      <c r="E1329" s="18" t="s">
        <v>18</v>
      </c>
      <c r="F1329" s="19">
        <v>0</v>
      </c>
      <c r="G1329" s="19">
        <v>0</v>
      </c>
      <c r="H1329" s="19">
        <v>-9177.0300000000007</v>
      </c>
      <c r="I1329" s="19">
        <v>0</v>
      </c>
      <c r="J1329" s="19">
        <v>0</v>
      </c>
      <c r="K1329" s="19">
        <v>344.71</v>
      </c>
      <c r="L1329" t="e">
        <f>VLOOKUP(E1329,PFI!A:B,2,0)</f>
        <v>#N/A</v>
      </c>
    </row>
    <row r="1330" spans="1:12">
      <c r="A1330" s="18" t="s">
        <v>2536</v>
      </c>
      <c r="B1330" s="18" t="s">
        <v>107</v>
      </c>
      <c r="C1330" s="18" t="s">
        <v>18</v>
      </c>
      <c r="D1330" s="18" t="s">
        <v>13</v>
      </c>
      <c r="E1330" s="18" t="s">
        <v>18</v>
      </c>
      <c r="F1330" s="19">
        <v>0</v>
      </c>
      <c r="G1330" s="19">
        <v>0</v>
      </c>
      <c r="H1330" s="19">
        <v>18.440000000000001</v>
      </c>
      <c r="I1330" s="19">
        <v>0</v>
      </c>
      <c r="J1330" s="19">
        <v>0</v>
      </c>
      <c r="K1330" s="19">
        <v>1495.87</v>
      </c>
      <c r="L1330" t="e">
        <f>VLOOKUP(E1330,PFI!A:B,2,0)</f>
        <v>#N/A</v>
      </c>
    </row>
    <row r="1331" spans="1:12">
      <c r="A1331" s="18" t="s">
        <v>1677</v>
      </c>
      <c r="B1331" s="18" t="s">
        <v>107</v>
      </c>
      <c r="C1331" s="18" t="s">
        <v>18</v>
      </c>
      <c r="D1331" s="18" t="s">
        <v>46</v>
      </c>
      <c r="E1331" s="18" t="s">
        <v>18</v>
      </c>
      <c r="F1331" s="19">
        <v>0</v>
      </c>
      <c r="G1331" s="19">
        <v>0</v>
      </c>
      <c r="H1331" s="19">
        <v>639.4</v>
      </c>
      <c r="I1331" s="19">
        <v>0</v>
      </c>
      <c r="J1331" s="19">
        <v>0</v>
      </c>
      <c r="K1331" s="19">
        <v>639.4</v>
      </c>
      <c r="L1331" t="e">
        <f>VLOOKUP(E1331,PFI!A:B,2,0)</f>
        <v>#N/A</v>
      </c>
    </row>
    <row r="1332" spans="1:12">
      <c r="A1332" s="18" t="s">
        <v>1677</v>
      </c>
      <c r="B1332" s="18" t="s">
        <v>107</v>
      </c>
      <c r="C1332" s="18" t="s">
        <v>18</v>
      </c>
      <c r="D1332" s="18" t="s">
        <v>13</v>
      </c>
      <c r="E1332" s="18" t="s">
        <v>18</v>
      </c>
      <c r="F1332" s="19">
        <v>13800</v>
      </c>
      <c r="G1332" s="19">
        <v>13800</v>
      </c>
      <c r="H1332" s="19">
        <v>35359.440000000002</v>
      </c>
      <c r="I1332" s="19">
        <v>0</v>
      </c>
      <c r="J1332" s="19">
        <v>0</v>
      </c>
      <c r="K1332" s="19">
        <v>26552.57</v>
      </c>
      <c r="L1332" t="e">
        <f>VLOOKUP(E1332,PFI!A:B,2,0)</f>
        <v>#N/A</v>
      </c>
    </row>
    <row r="1333" spans="1:12">
      <c r="A1333" s="18" t="s">
        <v>1678</v>
      </c>
      <c r="B1333" s="18" t="s">
        <v>107</v>
      </c>
      <c r="C1333" s="18" t="s">
        <v>18</v>
      </c>
      <c r="D1333" s="18" t="s">
        <v>16</v>
      </c>
      <c r="E1333" s="18" t="s">
        <v>18</v>
      </c>
      <c r="F1333" s="19">
        <v>0</v>
      </c>
      <c r="G1333" s="19">
        <v>0</v>
      </c>
      <c r="H1333" s="19">
        <v>840.98</v>
      </c>
      <c r="I1333" s="19">
        <v>0</v>
      </c>
      <c r="J1333" s="19">
        <v>0</v>
      </c>
      <c r="K1333" s="19">
        <v>840.98</v>
      </c>
      <c r="L1333" t="e">
        <f>VLOOKUP(E1333,PFI!A:B,2,0)</f>
        <v>#N/A</v>
      </c>
    </row>
    <row r="1334" spans="1:12">
      <c r="A1334" s="18" t="s">
        <v>1678</v>
      </c>
      <c r="B1334" s="18" t="s">
        <v>107</v>
      </c>
      <c r="C1334" s="18" t="s">
        <v>18</v>
      </c>
      <c r="D1334" s="18" t="s">
        <v>13</v>
      </c>
      <c r="E1334" s="18" t="s">
        <v>18</v>
      </c>
      <c r="F1334" s="19">
        <v>11400</v>
      </c>
      <c r="G1334" s="19">
        <v>11400</v>
      </c>
      <c r="H1334" s="19">
        <v>10375.25</v>
      </c>
      <c r="I1334" s="19">
        <v>0</v>
      </c>
      <c r="J1334" s="19">
        <v>0</v>
      </c>
      <c r="K1334" s="19">
        <v>14565.63</v>
      </c>
      <c r="L1334" t="e">
        <f>VLOOKUP(E1334,PFI!A:B,2,0)</f>
        <v>#N/A</v>
      </c>
    </row>
    <row r="1335" spans="1:12">
      <c r="A1335" s="18" t="s">
        <v>1679</v>
      </c>
      <c r="B1335" s="18" t="s">
        <v>107</v>
      </c>
      <c r="C1335" s="18" t="s">
        <v>18</v>
      </c>
      <c r="D1335" s="18" t="s">
        <v>46</v>
      </c>
      <c r="E1335" s="18" t="s">
        <v>18</v>
      </c>
      <c r="F1335" s="19">
        <v>0</v>
      </c>
      <c r="G1335" s="19">
        <v>0</v>
      </c>
      <c r="H1335" s="19">
        <v>50.66</v>
      </c>
      <c r="I1335" s="19">
        <v>0</v>
      </c>
      <c r="J1335" s="19">
        <v>0</v>
      </c>
      <c r="K1335" s="19">
        <v>50.66</v>
      </c>
      <c r="L1335" t="e">
        <f>VLOOKUP(E1335,PFI!A:B,2,0)</f>
        <v>#N/A</v>
      </c>
    </row>
    <row r="1336" spans="1:12">
      <c r="A1336" s="18" t="s">
        <v>1679</v>
      </c>
      <c r="B1336" s="18" t="s">
        <v>107</v>
      </c>
      <c r="C1336" s="18" t="s">
        <v>18</v>
      </c>
      <c r="D1336" s="18" t="s">
        <v>13</v>
      </c>
      <c r="E1336" s="18" t="s">
        <v>18</v>
      </c>
      <c r="F1336" s="19">
        <v>11400</v>
      </c>
      <c r="G1336" s="19">
        <v>11400</v>
      </c>
      <c r="H1336" s="19">
        <v>7036.77</v>
      </c>
      <c r="I1336" s="19">
        <v>0</v>
      </c>
      <c r="J1336" s="19">
        <v>0</v>
      </c>
      <c r="K1336" s="19">
        <v>6378.07</v>
      </c>
      <c r="L1336" t="e">
        <f>VLOOKUP(E1336,PFI!A:B,2,0)</f>
        <v>#N/A</v>
      </c>
    </row>
    <row r="1337" spans="1:12">
      <c r="A1337" s="18" t="s">
        <v>1680</v>
      </c>
      <c r="B1337" s="18" t="s">
        <v>107</v>
      </c>
      <c r="C1337" s="18" t="s">
        <v>18</v>
      </c>
      <c r="D1337" s="18" t="s">
        <v>13</v>
      </c>
      <c r="E1337" s="18" t="s">
        <v>18</v>
      </c>
      <c r="F1337" s="19">
        <v>5100</v>
      </c>
      <c r="G1337" s="19">
        <v>5100</v>
      </c>
      <c r="H1337" s="19">
        <v>3583.34</v>
      </c>
      <c r="I1337" s="19">
        <v>0</v>
      </c>
      <c r="J1337" s="19">
        <v>0</v>
      </c>
      <c r="K1337" s="19">
        <v>1532.73</v>
      </c>
      <c r="L1337" t="e">
        <f>VLOOKUP(E1337,PFI!A:B,2,0)</f>
        <v>#N/A</v>
      </c>
    </row>
    <row r="1338" spans="1:12">
      <c r="A1338" s="18" t="s">
        <v>1683</v>
      </c>
      <c r="B1338" s="18" t="s">
        <v>107</v>
      </c>
      <c r="C1338" s="18" t="s">
        <v>18</v>
      </c>
      <c r="D1338" s="18" t="s">
        <v>13</v>
      </c>
      <c r="E1338" s="18" t="s">
        <v>18</v>
      </c>
      <c r="F1338" s="19">
        <v>9000</v>
      </c>
      <c r="G1338" s="19">
        <v>9000</v>
      </c>
      <c r="H1338" s="19">
        <v>0</v>
      </c>
      <c r="I1338" s="19">
        <v>0</v>
      </c>
      <c r="J1338" s="19">
        <v>0</v>
      </c>
      <c r="K1338" s="19">
        <v>0</v>
      </c>
      <c r="L1338" t="e">
        <f>VLOOKUP(E1338,PFI!A:B,2,0)</f>
        <v>#N/A</v>
      </c>
    </row>
    <row r="1339" spans="1:12">
      <c r="A1339" s="18" t="s">
        <v>1681</v>
      </c>
      <c r="B1339" s="18" t="s">
        <v>107</v>
      </c>
      <c r="C1339" s="18" t="s">
        <v>18</v>
      </c>
      <c r="D1339" s="18" t="s">
        <v>13</v>
      </c>
      <c r="E1339" s="18" t="s">
        <v>18</v>
      </c>
      <c r="F1339" s="19">
        <v>6000</v>
      </c>
      <c r="G1339" s="19">
        <v>6000</v>
      </c>
      <c r="H1339" s="19">
        <v>6944.24</v>
      </c>
      <c r="I1339" s="19">
        <v>0</v>
      </c>
      <c r="J1339" s="19">
        <v>0</v>
      </c>
      <c r="K1339" s="19">
        <v>6661.11</v>
      </c>
      <c r="L1339" t="e">
        <f>VLOOKUP(E1339,PFI!A:B,2,0)</f>
        <v>#N/A</v>
      </c>
    </row>
    <row r="1340" spans="1:12">
      <c r="A1340" s="18" t="s">
        <v>1682</v>
      </c>
      <c r="B1340" s="18" t="s">
        <v>107</v>
      </c>
      <c r="C1340" s="18" t="s">
        <v>18</v>
      </c>
      <c r="D1340" s="18" t="s">
        <v>13</v>
      </c>
      <c r="E1340" s="18" t="s">
        <v>18</v>
      </c>
      <c r="F1340" s="19">
        <v>4200</v>
      </c>
      <c r="G1340" s="19">
        <v>4200</v>
      </c>
      <c r="H1340" s="19">
        <v>2513.79</v>
      </c>
      <c r="I1340" s="19">
        <v>0</v>
      </c>
      <c r="J1340" s="19">
        <v>0</v>
      </c>
      <c r="K1340" s="19">
        <v>2321.66</v>
      </c>
      <c r="L1340" t="e">
        <f>VLOOKUP(E1340,PFI!A:B,2,0)</f>
        <v>#N/A</v>
      </c>
    </row>
    <row r="1341" spans="1:12">
      <c r="A1341" s="18" t="s">
        <v>1688</v>
      </c>
      <c r="B1341" s="18" t="s">
        <v>107</v>
      </c>
      <c r="C1341" s="18" t="s">
        <v>18</v>
      </c>
      <c r="D1341" s="18" t="s">
        <v>13</v>
      </c>
      <c r="E1341" s="18" t="s">
        <v>18</v>
      </c>
      <c r="F1341" s="19">
        <v>70000</v>
      </c>
      <c r="G1341" s="19">
        <v>70000</v>
      </c>
      <c r="H1341" s="19">
        <v>17260.27</v>
      </c>
      <c r="I1341" s="19">
        <v>0</v>
      </c>
      <c r="J1341" s="19">
        <v>0</v>
      </c>
      <c r="K1341" s="19">
        <v>47296.43</v>
      </c>
      <c r="L1341" t="e">
        <f>VLOOKUP(E1341,PFI!A:B,2,0)</f>
        <v>#N/A</v>
      </c>
    </row>
    <row r="1342" spans="1:12">
      <c r="A1342" s="18" t="s">
        <v>1471</v>
      </c>
      <c r="B1342" s="18" t="s">
        <v>107</v>
      </c>
      <c r="C1342" s="18" t="s">
        <v>18</v>
      </c>
      <c r="D1342" s="18" t="s">
        <v>13</v>
      </c>
      <c r="E1342" s="18" t="s">
        <v>18</v>
      </c>
      <c r="F1342" s="19">
        <v>25000</v>
      </c>
      <c r="G1342" s="19">
        <v>25000</v>
      </c>
      <c r="H1342" s="19">
        <v>22295.7</v>
      </c>
      <c r="I1342" s="19">
        <v>0</v>
      </c>
      <c r="J1342" s="19">
        <v>0</v>
      </c>
      <c r="K1342" s="19">
        <v>20291.900000000001</v>
      </c>
      <c r="L1342" t="e">
        <f>VLOOKUP(E1342,PFI!A:B,2,0)</f>
        <v>#N/A</v>
      </c>
    </row>
    <row r="1343" spans="1:12">
      <c r="A1343" s="18" t="s">
        <v>1472</v>
      </c>
      <c r="B1343" s="18" t="s">
        <v>107</v>
      </c>
      <c r="C1343" s="18" t="s">
        <v>18</v>
      </c>
      <c r="D1343" s="18" t="s">
        <v>59</v>
      </c>
      <c r="E1343" s="18" t="s">
        <v>18</v>
      </c>
      <c r="F1343" s="19">
        <v>0</v>
      </c>
      <c r="G1343" s="19">
        <v>0</v>
      </c>
      <c r="H1343" s="19">
        <v>0</v>
      </c>
      <c r="I1343" s="19">
        <v>0</v>
      </c>
      <c r="J1343" s="19">
        <v>0</v>
      </c>
      <c r="K1343" s="19">
        <v>6250</v>
      </c>
      <c r="L1343" t="e">
        <f>VLOOKUP(E1343,PFI!A:B,2,0)</f>
        <v>#N/A</v>
      </c>
    </row>
    <row r="1344" spans="1:12">
      <c r="A1344" s="18" t="s">
        <v>1472</v>
      </c>
      <c r="B1344" s="18" t="s">
        <v>107</v>
      </c>
      <c r="C1344" s="18" t="s">
        <v>18</v>
      </c>
      <c r="D1344" s="18" t="s">
        <v>94</v>
      </c>
      <c r="E1344" s="18" t="s">
        <v>18</v>
      </c>
      <c r="F1344" s="19">
        <v>0</v>
      </c>
      <c r="G1344" s="19">
        <v>0</v>
      </c>
      <c r="H1344" s="19">
        <v>0</v>
      </c>
      <c r="I1344" s="19">
        <v>0</v>
      </c>
      <c r="J1344" s="19">
        <v>0</v>
      </c>
      <c r="K1344" s="19">
        <v>98.7</v>
      </c>
      <c r="L1344" t="e">
        <f>VLOOKUP(E1344,PFI!A:B,2,0)</f>
        <v>#N/A</v>
      </c>
    </row>
    <row r="1345" spans="1:12">
      <c r="A1345" s="18" t="s">
        <v>1472</v>
      </c>
      <c r="B1345" s="18" t="s">
        <v>107</v>
      </c>
      <c r="C1345" s="18" t="s">
        <v>18</v>
      </c>
      <c r="D1345" s="18" t="s">
        <v>13</v>
      </c>
      <c r="E1345" s="18" t="s">
        <v>18</v>
      </c>
      <c r="F1345" s="19">
        <v>436000</v>
      </c>
      <c r="G1345" s="19">
        <v>436000</v>
      </c>
      <c r="H1345" s="19">
        <v>316228.76</v>
      </c>
      <c r="I1345" s="19">
        <v>0</v>
      </c>
      <c r="J1345" s="19">
        <v>0</v>
      </c>
      <c r="K1345" s="19">
        <v>293068</v>
      </c>
      <c r="L1345" t="e">
        <f>VLOOKUP(E1345,PFI!A:B,2,0)</f>
        <v>#N/A</v>
      </c>
    </row>
    <row r="1346" spans="1:12">
      <c r="A1346" s="18" t="s">
        <v>1473</v>
      </c>
      <c r="B1346" s="18" t="s">
        <v>107</v>
      </c>
      <c r="C1346" s="18" t="s">
        <v>18</v>
      </c>
      <c r="D1346" s="18" t="s">
        <v>13</v>
      </c>
      <c r="E1346" s="18" t="s">
        <v>18</v>
      </c>
      <c r="F1346" s="19">
        <v>141500</v>
      </c>
      <c r="G1346" s="19">
        <v>141500</v>
      </c>
      <c r="H1346" s="19">
        <v>27213.4</v>
      </c>
      <c r="I1346" s="19">
        <v>0</v>
      </c>
      <c r="J1346" s="19">
        <v>0</v>
      </c>
      <c r="K1346" s="19">
        <v>20232.37</v>
      </c>
      <c r="L1346" t="e">
        <f>VLOOKUP(E1346,PFI!A:B,2,0)</f>
        <v>#N/A</v>
      </c>
    </row>
    <row r="1347" spans="1:12">
      <c r="A1347" s="18" t="s">
        <v>1473</v>
      </c>
      <c r="B1347" s="18" t="s">
        <v>107</v>
      </c>
      <c r="C1347" s="18" t="s">
        <v>18</v>
      </c>
      <c r="D1347" s="18" t="s">
        <v>182</v>
      </c>
      <c r="E1347" s="18" t="s">
        <v>18</v>
      </c>
      <c r="F1347" s="19">
        <v>0</v>
      </c>
      <c r="G1347" s="19">
        <v>0</v>
      </c>
      <c r="H1347" s="19">
        <v>68.38</v>
      </c>
      <c r="I1347" s="19">
        <v>0</v>
      </c>
      <c r="J1347" s="19">
        <v>0</v>
      </c>
      <c r="K1347" s="19">
        <v>68.38</v>
      </c>
      <c r="L1347" t="e">
        <f>VLOOKUP(E1347,PFI!A:B,2,0)</f>
        <v>#N/A</v>
      </c>
    </row>
    <row r="1348" spans="1:12">
      <c r="A1348" s="18" t="s">
        <v>1474</v>
      </c>
      <c r="B1348" s="18" t="s">
        <v>107</v>
      </c>
      <c r="C1348" s="18" t="s">
        <v>18</v>
      </c>
      <c r="D1348" s="18" t="s">
        <v>13</v>
      </c>
      <c r="E1348" s="18" t="s">
        <v>18</v>
      </c>
      <c r="F1348" s="19">
        <v>21350</v>
      </c>
      <c r="G1348" s="19">
        <v>21350</v>
      </c>
      <c r="H1348" s="19">
        <v>14931.81</v>
      </c>
      <c r="I1348" s="19">
        <v>0</v>
      </c>
      <c r="J1348" s="19">
        <v>0</v>
      </c>
      <c r="K1348" s="19">
        <v>14974.58</v>
      </c>
      <c r="L1348" t="e">
        <f>VLOOKUP(E1348,PFI!A:B,2,0)</f>
        <v>#N/A</v>
      </c>
    </row>
    <row r="1349" spans="1:12">
      <c r="A1349" s="18" t="s">
        <v>1469</v>
      </c>
      <c r="B1349" s="18" t="s">
        <v>107</v>
      </c>
      <c r="C1349" s="18" t="s">
        <v>18</v>
      </c>
      <c r="D1349" s="18" t="s">
        <v>31</v>
      </c>
      <c r="E1349" s="18" t="s">
        <v>18</v>
      </c>
      <c r="F1349" s="19">
        <v>0</v>
      </c>
      <c r="G1349" s="19">
        <v>0</v>
      </c>
      <c r="H1349" s="19">
        <v>62704.29</v>
      </c>
      <c r="I1349" s="19">
        <v>0</v>
      </c>
      <c r="J1349" s="19">
        <v>0</v>
      </c>
      <c r="K1349" s="19">
        <v>62704.29</v>
      </c>
      <c r="L1349" t="e">
        <f>VLOOKUP(E1349,PFI!A:B,2,0)</f>
        <v>#N/A</v>
      </c>
    </row>
    <row r="1350" spans="1:12">
      <c r="A1350" s="18" t="s">
        <v>1469</v>
      </c>
      <c r="B1350" s="18" t="s">
        <v>107</v>
      </c>
      <c r="C1350" s="18" t="s">
        <v>18</v>
      </c>
      <c r="D1350" s="18" t="s">
        <v>13</v>
      </c>
      <c r="E1350" s="18" t="s">
        <v>18</v>
      </c>
      <c r="F1350" s="19">
        <v>759400</v>
      </c>
      <c r="G1350" s="19">
        <v>759400</v>
      </c>
      <c r="H1350" s="19">
        <v>555492.52</v>
      </c>
      <c r="I1350" s="19">
        <v>0</v>
      </c>
      <c r="J1350" s="19">
        <v>0</v>
      </c>
      <c r="K1350" s="19">
        <v>387356.49</v>
      </c>
      <c r="L1350" t="e">
        <f>VLOOKUP(E1350,PFI!A:B,2,0)</f>
        <v>#N/A</v>
      </c>
    </row>
    <row r="1351" spans="1:12">
      <c r="A1351" s="18" t="s">
        <v>1475</v>
      </c>
      <c r="B1351" s="18" t="s">
        <v>107</v>
      </c>
      <c r="C1351" s="18" t="s">
        <v>18</v>
      </c>
      <c r="D1351" s="18" t="s">
        <v>13</v>
      </c>
      <c r="E1351" s="18" t="s">
        <v>2537</v>
      </c>
      <c r="F1351" s="19">
        <v>0</v>
      </c>
      <c r="G1351" s="19">
        <v>0</v>
      </c>
      <c r="H1351" s="19">
        <v>10405.700000000001</v>
      </c>
      <c r="I1351" s="19">
        <v>0</v>
      </c>
      <c r="J1351" s="19">
        <v>0</v>
      </c>
      <c r="K1351" s="19">
        <v>10221.16</v>
      </c>
      <c r="L1351" t="e">
        <f>VLOOKUP(E1351,PFI!A:B,2,0)</f>
        <v>#N/A</v>
      </c>
    </row>
    <row r="1352" spans="1:12">
      <c r="A1352" s="18" t="s">
        <v>1475</v>
      </c>
      <c r="B1352" s="18" t="s">
        <v>107</v>
      </c>
      <c r="C1352" s="18" t="s">
        <v>18</v>
      </c>
      <c r="D1352" s="18" t="s">
        <v>13</v>
      </c>
      <c r="E1352" s="18" t="s">
        <v>18</v>
      </c>
      <c r="F1352" s="19">
        <v>0</v>
      </c>
      <c r="G1352" s="19">
        <v>0</v>
      </c>
      <c r="H1352" s="19">
        <v>10811.69</v>
      </c>
      <c r="I1352" s="19">
        <v>0</v>
      </c>
      <c r="J1352" s="19">
        <v>0</v>
      </c>
      <c r="K1352" s="19">
        <v>8811.57</v>
      </c>
      <c r="L1352" t="e">
        <f>VLOOKUP(E1352,PFI!A:B,2,0)</f>
        <v>#N/A</v>
      </c>
    </row>
    <row r="1353" spans="1:12">
      <c r="A1353" s="18" t="s">
        <v>2538</v>
      </c>
      <c r="B1353" s="18" t="s">
        <v>107</v>
      </c>
      <c r="C1353" s="18" t="s">
        <v>18</v>
      </c>
      <c r="D1353" s="18" t="s">
        <v>19</v>
      </c>
      <c r="E1353" s="18" t="s">
        <v>18</v>
      </c>
      <c r="F1353" s="19">
        <v>0</v>
      </c>
      <c r="G1353" s="19">
        <v>0</v>
      </c>
      <c r="H1353" s="19">
        <v>0</v>
      </c>
      <c r="I1353" s="19">
        <v>4094133</v>
      </c>
      <c r="J1353" s="19">
        <v>4094133</v>
      </c>
      <c r="K1353" s="19">
        <v>0</v>
      </c>
      <c r="L1353" t="e">
        <f>VLOOKUP(E1353,PFI!A:B,2,0)</f>
        <v>#N/A</v>
      </c>
    </row>
    <row r="1354" spans="1:12">
      <c r="A1354" s="18" t="s">
        <v>2538</v>
      </c>
      <c r="B1354" s="18" t="s">
        <v>107</v>
      </c>
      <c r="C1354" s="18" t="s">
        <v>18</v>
      </c>
      <c r="D1354" s="18" t="s">
        <v>13</v>
      </c>
      <c r="E1354" s="18" t="s">
        <v>18</v>
      </c>
      <c r="F1354" s="19">
        <v>0</v>
      </c>
      <c r="G1354" s="19">
        <v>0</v>
      </c>
      <c r="H1354" s="19">
        <v>0</v>
      </c>
      <c r="I1354" s="19">
        <v>6932867.8799999999</v>
      </c>
      <c r="J1354" s="19">
        <v>6932867.8799999999</v>
      </c>
      <c r="K1354" s="19">
        <v>0</v>
      </c>
      <c r="L1354" t="e">
        <f>VLOOKUP(E1354,PFI!A:B,2,0)</f>
        <v>#N/A</v>
      </c>
    </row>
    <row r="1355" spans="1:12">
      <c r="A1355" s="18" t="s">
        <v>246</v>
      </c>
      <c r="B1355" s="18" t="s">
        <v>107</v>
      </c>
      <c r="C1355" s="18" t="s">
        <v>18</v>
      </c>
      <c r="D1355" s="18" t="s">
        <v>19</v>
      </c>
      <c r="E1355" s="18" t="s">
        <v>2539</v>
      </c>
      <c r="F1355" s="19">
        <v>0</v>
      </c>
      <c r="G1355" s="19">
        <v>0</v>
      </c>
      <c r="H1355" s="19">
        <v>4.68</v>
      </c>
      <c r="I1355" s="19">
        <v>0</v>
      </c>
      <c r="J1355" s="19">
        <v>0</v>
      </c>
      <c r="K1355" s="19">
        <v>3718.37</v>
      </c>
      <c r="L1355" t="e">
        <f>VLOOKUP(E1355,PFI!A:B,2,0)</f>
        <v>#N/A</v>
      </c>
    </row>
    <row r="1356" spans="1:12">
      <c r="A1356" s="18" t="s">
        <v>246</v>
      </c>
      <c r="B1356" s="18" t="s">
        <v>107</v>
      </c>
      <c r="C1356" s="18" t="s">
        <v>18</v>
      </c>
      <c r="D1356" s="18" t="s">
        <v>19</v>
      </c>
      <c r="E1356" s="18" t="s">
        <v>2540</v>
      </c>
      <c r="F1356" s="19">
        <v>0</v>
      </c>
      <c r="G1356" s="19">
        <v>0</v>
      </c>
      <c r="H1356" s="19">
        <v>3765</v>
      </c>
      <c r="I1356" s="19">
        <v>0</v>
      </c>
      <c r="J1356" s="19">
        <v>0</v>
      </c>
      <c r="K1356" s="19">
        <v>3465</v>
      </c>
      <c r="L1356" t="e">
        <f>VLOOKUP(E1356,PFI!A:B,2,0)</f>
        <v>#N/A</v>
      </c>
    </row>
    <row r="1357" spans="1:12">
      <c r="A1357" s="18" t="s">
        <v>246</v>
      </c>
      <c r="B1357" s="18" t="s">
        <v>107</v>
      </c>
      <c r="C1357" s="18" t="s">
        <v>18</v>
      </c>
      <c r="D1357" s="18" t="s">
        <v>19</v>
      </c>
      <c r="E1357" s="18" t="s">
        <v>1504</v>
      </c>
      <c r="F1357" s="19">
        <v>0</v>
      </c>
      <c r="G1357" s="19">
        <v>0</v>
      </c>
      <c r="H1357" s="19">
        <v>8444.7999999999993</v>
      </c>
      <c r="I1357" s="19">
        <v>0</v>
      </c>
      <c r="J1357" s="19">
        <v>0</v>
      </c>
      <c r="K1357" s="19">
        <v>0</v>
      </c>
      <c r="L1357" t="e">
        <f>VLOOKUP(E1357,PFI!A:B,2,0)</f>
        <v>#N/A</v>
      </c>
    </row>
    <row r="1358" spans="1:12">
      <c r="A1358" s="18" t="s">
        <v>246</v>
      </c>
      <c r="B1358" s="18" t="s">
        <v>107</v>
      </c>
      <c r="C1358" s="18" t="s">
        <v>18</v>
      </c>
      <c r="D1358" s="18" t="s">
        <v>19</v>
      </c>
      <c r="E1358" s="18" t="s">
        <v>2541</v>
      </c>
      <c r="F1358" s="19">
        <v>0</v>
      </c>
      <c r="G1358" s="19">
        <v>0</v>
      </c>
      <c r="H1358" s="19">
        <v>12980</v>
      </c>
      <c r="I1358" s="19">
        <v>0</v>
      </c>
      <c r="J1358" s="19">
        <v>0</v>
      </c>
      <c r="K1358" s="19">
        <v>12980</v>
      </c>
      <c r="L1358" t="e">
        <f>VLOOKUP(E1358,PFI!A:B,2,0)</f>
        <v>#N/A</v>
      </c>
    </row>
    <row r="1359" spans="1:12">
      <c r="A1359" s="18" t="s">
        <v>246</v>
      </c>
      <c r="B1359" s="18" t="s">
        <v>107</v>
      </c>
      <c r="C1359" s="18" t="s">
        <v>18</v>
      </c>
      <c r="D1359" s="18" t="s">
        <v>19</v>
      </c>
      <c r="E1359" s="18" t="s">
        <v>18</v>
      </c>
      <c r="F1359" s="19">
        <v>320000</v>
      </c>
      <c r="G1359" s="19">
        <v>320000</v>
      </c>
      <c r="H1359" s="19">
        <v>2080.12</v>
      </c>
      <c r="I1359" s="19">
        <v>320000</v>
      </c>
      <c r="J1359" s="19">
        <v>320000</v>
      </c>
      <c r="K1359" s="19">
        <v>1976.14</v>
      </c>
      <c r="L1359" t="e">
        <f>VLOOKUP(E1359,PFI!A:B,2,0)</f>
        <v>#N/A</v>
      </c>
    </row>
    <row r="1360" spans="1:12">
      <c r="A1360" s="18" t="s">
        <v>246</v>
      </c>
      <c r="B1360" s="18" t="s">
        <v>107</v>
      </c>
      <c r="C1360" s="18" t="s">
        <v>18</v>
      </c>
      <c r="D1360" s="18" t="s">
        <v>19</v>
      </c>
      <c r="E1360" s="18" t="s">
        <v>2542</v>
      </c>
      <c r="F1360" s="19">
        <v>0</v>
      </c>
      <c r="G1360" s="19">
        <v>0</v>
      </c>
      <c r="H1360" s="19">
        <v>59401.88</v>
      </c>
      <c r="I1360" s="19">
        <v>0</v>
      </c>
      <c r="J1360" s="19">
        <v>0</v>
      </c>
      <c r="K1360" s="19">
        <v>31682.560000000001</v>
      </c>
      <c r="L1360" t="e">
        <f>VLOOKUP(E1360,PFI!A:B,2,0)</f>
        <v>#N/A</v>
      </c>
    </row>
    <row r="1361" spans="1:12">
      <c r="A1361" s="18" t="s">
        <v>246</v>
      </c>
      <c r="B1361" s="18" t="s">
        <v>107</v>
      </c>
      <c r="C1361" s="18" t="s">
        <v>18</v>
      </c>
      <c r="D1361" s="18" t="s">
        <v>13</v>
      </c>
      <c r="E1361" s="18" t="s">
        <v>2540</v>
      </c>
      <c r="F1361" s="19">
        <v>0</v>
      </c>
      <c r="G1361" s="19">
        <v>0</v>
      </c>
      <c r="H1361" s="19">
        <v>2562.56</v>
      </c>
      <c r="I1361" s="19">
        <v>0</v>
      </c>
      <c r="J1361" s="19">
        <v>0</v>
      </c>
      <c r="K1361" s="19">
        <v>0</v>
      </c>
      <c r="L1361" t="e">
        <f>VLOOKUP(E1361,PFI!A:B,2,0)</f>
        <v>#N/A</v>
      </c>
    </row>
    <row r="1362" spans="1:12">
      <c r="A1362" s="18" t="s">
        <v>1757</v>
      </c>
      <c r="B1362" s="18" t="s">
        <v>107</v>
      </c>
      <c r="C1362" s="18" t="s">
        <v>18</v>
      </c>
      <c r="D1362" s="18" t="s">
        <v>13</v>
      </c>
      <c r="E1362" s="18" t="s">
        <v>18</v>
      </c>
      <c r="F1362" s="19">
        <v>0</v>
      </c>
      <c r="G1362" s="19">
        <v>0</v>
      </c>
      <c r="H1362" s="19">
        <v>10679.55</v>
      </c>
      <c r="I1362" s="19">
        <v>0</v>
      </c>
      <c r="J1362" s="19">
        <v>0</v>
      </c>
      <c r="K1362" s="19">
        <v>56245.35</v>
      </c>
      <c r="L1362" t="e">
        <f>VLOOKUP(E1362,PFI!A:B,2,0)</f>
        <v>#N/A</v>
      </c>
    </row>
    <row r="1363" spans="1:12">
      <c r="A1363" s="18" t="s">
        <v>1757</v>
      </c>
      <c r="B1363" s="18" t="s">
        <v>107</v>
      </c>
      <c r="C1363" s="18" t="s">
        <v>18</v>
      </c>
      <c r="D1363" s="18" t="s">
        <v>888</v>
      </c>
      <c r="E1363" s="18" t="s">
        <v>18</v>
      </c>
      <c r="F1363" s="19">
        <v>110000</v>
      </c>
      <c r="G1363" s="19">
        <v>110000</v>
      </c>
      <c r="H1363" s="19">
        <v>85572.92</v>
      </c>
      <c r="I1363" s="19">
        <v>0</v>
      </c>
      <c r="J1363" s="19">
        <v>0</v>
      </c>
      <c r="K1363" s="19">
        <v>107707.32</v>
      </c>
      <c r="L1363" t="e">
        <f>VLOOKUP(E1363,PFI!A:B,2,0)</f>
        <v>#N/A</v>
      </c>
    </row>
    <row r="1364" spans="1:12">
      <c r="A1364" s="18" t="s">
        <v>2543</v>
      </c>
      <c r="B1364" s="18" t="s">
        <v>107</v>
      </c>
      <c r="C1364" s="18" t="s">
        <v>18</v>
      </c>
      <c r="D1364" s="18" t="s">
        <v>13</v>
      </c>
      <c r="E1364" s="18" t="s">
        <v>18</v>
      </c>
      <c r="F1364" s="19">
        <v>0</v>
      </c>
      <c r="G1364" s="19">
        <v>0</v>
      </c>
      <c r="H1364" s="19">
        <v>558.04</v>
      </c>
      <c r="I1364" s="19">
        <v>0</v>
      </c>
      <c r="J1364" s="19">
        <v>0</v>
      </c>
      <c r="K1364" s="19">
        <v>573.88</v>
      </c>
      <c r="L1364" t="e">
        <f>VLOOKUP(E1364,PFI!A:B,2,0)</f>
        <v>#N/A</v>
      </c>
    </row>
    <row r="1365" spans="1:12">
      <c r="A1365" s="18" t="s">
        <v>2543</v>
      </c>
      <c r="B1365" s="18" t="s">
        <v>107</v>
      </c>
      <c r="C1365" s="18" t="s">
        <v>18</v>
      </c>
      <c r="D1365" s="18" t="s">
        <v>888</v>
      </c>
      <c r="E1365" s="18" t="s">
        <v>18</v>
      </c>
      <c r="F1365" s="19">
        <v>5500</v>
      </c>
      <c r="G1365" s="19">
        <v>5500</v>
      </c>
      <c r="H1365" s="19">
        <v>20422.830000000002</v>
      </c>
      <c r="I1365" s="19">
        <v>0</v>
      </c>
      <c r="J1365" s="19">
        <v>0</v>
      </c>
      <c r="K1365" s="19">
        <v>21876.17</v>
      </c>
      <c r="L1365" t="e">
        <f>VLOOKUP(E1365,PFI!A:B,2,0)</f>
        <v>#N/A</v>
      </c>
    </row>
    <row r="1366" spans="1:12">
      <c r="A1366" s="18" t="s">
        <v>2544</v>
      </c>
      <c r="B1366" s="18" t="s">
        <v>107</v>
      </c>
      <c r="C1366" s="18" t="s">
        <v>18</v>
      </c>
      <c r="D1366" s="18" t="s">
        <v>13</v>
      </c>
      <c r="E1366" s="18" t="s">
        <v>18</v>
      </c>
      <c r="F1366" s="19">
        <v>0</v>
      </c>
      <c r="G1366" s="19">
        <v>0</v>
      </c>
      <c r="H1366" s="19">
        <v>2820.25</v>
      </c>
      <c r="I1366" s="19">
        <v>0</v>
      </c>
      <c r="J1366" s="19">
        <v>0</v>
      </c>
      <c r="K1366" s="19">
        <v>2864.22</v>
      </c>
      <c r="L1366" t="e">
        <f>VLOOKUP(E1366,PFI!A:B,2,0)</f>
        <v>#N/A</v>
      </c>
    </row>
    <row r="1367" spans="1:12">
      <c r="A1367" s="18" t="s">
        <v>2544</v>
      </c>
      <c r="B1367" s="18" t="s">
        <v>107</v>
      </c>
      <c r="C1367" s="18" t="s">
        <v>18</v>
      </c>
      <c r="D1367" s="18" t="s">
        <v>888</v>
      </c>
      <c r="E1367" s="18" t="s">
        <v>18</v>
      </c>
      <c r="F1367" s="19">
        <v>64000</v>
      </c>
      <c r="G1367" s="19">
        <v>64000</v>
      </c>
      <c r="H1367" s="19">
        <v>44975.13</v>
      </c>
      <c r="I1367" s="19">
        <v>0</v>
      </c>
      <c r="J1367" s="19">
        <v>0</v>
      </c>
      <c r="K1367" s="19">
        <v>25650.84</v>
      </c>
      <c r="L1367" t="e">
        <f>VLOOKUP(E1367,PFI!A:B,2,0)</f>
        <v>#N/A</v>
      </c>
    </row>
    <row r="1368" spans="1:12">
      <c r="A1368" s="18" t="s">
        <v>90</v>
      </c>
      <c r="B1368" s="18" t="s">
        <v>107</v>
      </c>
      <c r="C1368" s="18" t="s">
        <v>18</v>
      </c>
      <c r="D1368" s="18" t="s">
        <v>13</v>
      </c>
      <c r="E1368" s="18" t="s">
        <v>18</v>
      </c>
      <c r="F1368" s="19">
        <v>0</v>
      </c>
      <c r="G1368" s="19">
        <v>0</v>
      </c>
      <c r="H1368" s="19">
        <v>2255.58</v>
      </c>
      <c r="I1368" s="19">
        <v>0</v>
      </c>
      <c r="J1368" s="19">
        <v>0</v>
      </c>
      <c r="K1368" s="19">
        <v>1780.58</v>
      </c>
      <c r="L1368" t="e">
        <f>VLOOKUP(E1368,PFI!A:B,2,0)</f>
        <v>#N/A</v>
      </c>
    </row>
    <row r="1369" spans="1:12">
      <c r="A1369" s="18" t="s">
        <v>90</v>
      </c>
      <c r="B1369" s="18" t="s">
        <v>107</v>
      </c>
      <c r="C1369" s="18" t="s">
        <v>18</v>
      </c>
      <c r="D1369" s="18" t="s">
        <v>888</v>
      </c>
      <c r="E1369" s="18" t="s">
        <v>18</v>
      </c>
      <c r="F1369" s="19">
        <v>222000</v>
      </c>
      <c r="G1369" s="19">
        <v>222000</v>
      </c>
      <c r="H1369" s="19">
        <v>750862.01</v>
      </c>
      <c r="I1369" s="19">
        <v>0</v>
      </c>
      <c r="J1369" s="19">
        <v>0</v>
      </c>
      <c r="K1369" s="19">
        <v>321970.25</v>
      </c>
      <c r="L1369" t="e">
        <f>VLOOKUP(E1369,PFI!A:B,2,0)</f>
        <v>#N/A</v>
      </c>
    </row>
    <row r="1370" spans="1:12">
      <c r="A1370" s="18" t="s">
        <v>1764</v>
      </c>
      <c r="B1370" s="18" t="s">
        <v>107</v>
      </c>
      <c r="C1370" s="18" t="s">
        <v>18</v>
      </c>
      <c r="D1370" s="18" t="s">
        <v>19</v>
      </c>
      <c r="E1370" s="18" t="s">
        <v>18</v>
      </c>
      <c r="F1370" s="19">
        <v>0</v>
      </c>
      <c r="G1370" s="19">
        <v>0</v>
      </c>
      <c r="H1370" s="19">
        <v>29.32</v>
      </c>
      <c r="I1370" s="19">
        <v>0</v>
      </c>
      <c r="J1370" s="19">
        <v>0</v>
      </c>
      <c r="K1370" s="19">
        <v>173.4</v>
      </c>
      <c r="L1370" t="e">
        <f>VLOOKUP(E1370,PFI!A:B,2,0)</f>
        <v>#N/A</v>
      </c>
    </row>
    <row r="1371" spans="1:12">
      <c r="A1371" s="18" t="s">
        <v>1764</v>
      </c>
      <c r="B1371" s="18" t="s">
        <v>107</v>
      </c>
      <c r="C1371" s="18" t="s">
        <v>18</v>
      </c>
      <c r="D1371" s="18" t="s">
        <v>13</v>
      </c>
      <c r="E1371" s="18" t="s">
        <v>18</v>
      </c>
      <c r="F1371" s="19">
        <v>0</v>
      </c>
      <c r="G1371" s="19">
        <v>0</v>
      </c>
      <c r="H1371" s="19">
        <v>2999.94</v>
      </c>
      <c r="I1371" s="19">
        <v>0</v>
      </c>
      <c r="J1371" s="19">
        <v>0</v>
      </c>
      <c r="K1371" s="19">
        <v>2999.94</v>
      </c>
      <c r="L1371" t="e">
        <f>VLOOKUP(E1371,PFI!A:B,2,0)</f>
        <v>#N/A</v>
      </c>
    </row>
    <row r="1372" spans="1:12">
      <c r="A1372" s="18" t="s">
        <v>1764</v>
      </c>
      <c r="B1372" s="18" t="s">
        <v>107</v>
      </c>
      <c r="C1372" s="18" t="s">
        <v>18</v>
      </c>
      <c r="D1372" s="18" t="s">
        <v>888</v>
      </c>
      <c r="E1372" s="18" t="s">
        <v>18</v>
      </c>
      <c r="F1372" s="19">
        <v>153000</v>
      </c>
      <c r="G1372" s="19">
        <v>153000</v>
      </c>
      <c r="H1372" s="19">
        <v>165052.29999999999</v>
      </c>
      <c r="I1372" s="19">
        <v>0</v>
      </c>
      <c r="J1372" s="19">
        <v>0</v>
      </c>
      <c r="K1372" s="19">
        <v>172366.41</v>
      </c>
      <c r="L1372" t="e">
        <f>VLOOKUP(E1372,PFI!A:B,2,0)</f>
        <v>#N/A</v>
      </c>
    </row>
    <row r="1373" spans="1:12">
      <c r="A1373" s="18" t="s">
        <v>1765</v>
      </c>
      <c r="B1373" s="18" t="s">
        <v>107</v>
      </c>
      <c r="C1373" s="18" t="s">
        <v>18</v>
      </c>
      <c r="D1373" s="18" t="s">
        <v>13</v>
      </c>
      <c r="E1373" s="18" t="s">
        <v>18</v>
      </c>
      <c r="F1373" s="19">
        <v>0</v>
      </c>
      <c r="G1373" s="19">
        <v>0</v>
      </c>
      <c r="H1373" s="19">
        <v>7402.21</v>
      </c>
      <c r="I1373" s="19">
        <v>0</v>
      </c>
      <c r="J1373" s="19">
        <v>0</v>
      </c>
      <c r="K1373" s="19">
        <v>6368.94</v>
      </c>
      <c r="L1373" t="e">
        <f>VLOOKUP(E1373,PFI!A:B,2,0)</f>
        <v>#N/A</v>
      </c>
    </row>
    <row r="1374" spans="1:12">
      <c r="A1374" s="18" t="s">
        <v>1765</v>
      </c>
      <c r="B1374" s="18" t="s">
        <v>107</v>
      </c>
      <c r="C1374" s="18" t="s">
        <v>18</v>
      </c>
      <c r="D1374" s="18" t="s">
        <v>888</v>
      </c>
      <c r="E1374" s="18" t="s">
        <v>18</v>
      </c>
      <c r="F1374" s="19">
        <v>10000</v>
      </c>
      <c r="G1374" s="19">
        <v>10000</v>
      </c>
      <c r="H1374" s="19">
        <v>55880.78</v>
      </c>
      <c r="I1374" s="19">
        <v>0</v>
      </c>
      <c r="J1374" s="19">
        <v>0</v>
      </c>
      <c r="K1374" s="19">
        <v>61729.65</v>
      </c>
      <c r="L1374" t="e">
        <f>VLOOKUP(E1374,PFI!A:B,2,0)</f>
        <v>#N/A</v>
      </c>
    </row>
    <row r="1375" spans="1:12">
      <c r="A1375" s="18" t="s">
        <v>92</v>
      </c>
      <c r="B1375" s="18" t="s">
        <v>107</v>
      </c>
      <c r="C1375" s="18" t="s">
        <v>18</v>
      </c>
      <c r="D1375" s="18" t="s">
        <v>13</v>
      </c>
      <c r="E1375" s="18" t="s">
        <v>18</v>
      </c>
      <c r="F1375" s="19">
        <v>0</v>
      </c>
      <c r="G1375" s="19">
        <v>0</v>
      </c>
      <c r="H1375" s="19">
        <v>331883.11</v>
      </c>
      <c r="I1375" s="19">
        <v>0</v>
      </c>
      <c r="J1375" s="19">
        <v>0</v>
      </c>
      <c r="K1375" s="19">
        <v>264612.67</v>
      </c>
      <c r="L1375" t="e">
        <f>VLOOKUP(E1375,PFI!A:B,2,0)</f>
        <v>#N/A</v>
      </c>
    </row>
    <row r="1376" spans="1:12">
      <c r="A1376" s="18" t="s">
        <v>92</v>
      </c>
      <c r="B1376" s="18" t="s">
        <v>107</v>
      </c>
      <c r="C1376" s="18" t="s">
        <v>18</v>
      </c>
      <c r="D1376" s="18" t="s">
        <v>888</v>
      </c>
      <c r="E1376" s="18" t="s">
        <v>18</v>
      </c>
      <c r="F1376" s="19">
        <v>351000</v>
      </c>
      <c r="G1376" s="19">
        <v>351000</v>
      </c>
      <c r="H1376" s="19">
        <v>2816.12</v>
      </c>
      <c r="I1376" s="19">
        <v>0</v>
      </c>
      <c r="J1376" s="19">
        <v>0</v>
      </c>
      <c r="K1376" s="19">
        <v>1608.48</v>
      </c>
      <c r="L1376" t="e">
        <f>VLOOKUP(E1376,PFI!A:B,2,0)</f>
        <v>#N/A</v>
      </c>
    </row>
    <row r="1377" spans="1:12">
      <c r="A1377" s="18" t="s">
        <v>1670</v>
      </c>
      <c r="B1377" s="18" t="s">
        <v>107</v>
      </c>
      <c r="C1377" s="18" t="s">
        <v>18</v>
      </c>
      <c r="D1377" s="18" t="s">
        <v>59</v>
      </c>
      <c r="E1377" s="18" t="s">
        <v>18</v>
      </c>
      <c r="F1377" s="19">
        <v>18000</v>
      </c>
      <c r="G1377" s="19">
        <v>18000</v>
      </c>
      <c r="H1377" s="19">
        <v>0</v>
      </c>
      <c r="I1377" s="19">
        <v>0</v>
      </c>
      <c r="J1377" s="19">
        <v>0</v>
      </c>
      <c r="K1377" s="19">
        <v>0</v>
      </c>
      <c r="L1377" t="e">
        <f>VLOOKUP(E1377,PFI!A:B,2,0)</f>
        <v>#N/A</v>
      </c>
    </row>
    <row r="1378" spans="1:12">
      <c r="A1378" s="18" t="s">
        <v>1670</v>
      </c>
      <c r="B1378" s="18" t="s">
        <v>107</v>
      </c>
      <c r="C1378" s="18" t="s">
        <v>18</v>
      </c>
      <c r="D1378" s="18" t="s">
        <v>13</v>
      </c>
      <c r="E1378" s="18" t="s">
        <v>18</v>
      </c>
      <c r="F1378" s="19">
        <v>0</v>
      </c>
      <c r="G1378" s="19">
        <v>0</v>
      </c>
      <c r="H1378" s="19">
        <v>7778.73</v>
      </c>
      <c r="I1378" s="19">
        <v>0</v>
      </c>
      <c r="J1378" s="19">
        <v>0</v>
      </c>
      <c r="K1378" s="19">
        <v>13414.62</v>
      </c>
      <c r="L1378" t="e">
        <f>VLOOKUP(E1378,PFI!A:B,2,0)</f>
        <v>#N/A</v>
      </c>
    </row>
    <row r="1379" spans="1:12">
      <c r="A1379" s="18" t="s">
        <v>1669</v>
      </c>
      <c r="B1379" s="18" t="s">
        <v>107</v>
      </c>
      <c r="C1379" s="18" t="s">
        <v>18</v>
      </c>
      <c r="D1379" s="18" t="s">
        <v>59</v>
      </c>
      <c r="E1379" s="18" t="s">
        <v>18</v>
      </c>
      <c r="F1379" s="19">
        <v>23800</v>
      </c>
      <c r="G1379" s="19">
        <v>23800</v>
      </c>
      <c r="H1379" s="19">
        <v>5800</v>
      </c>
      <c r="I1379" s="19">
        <v>0</v>
      </c>
      <c r="J1379" s="19">
        <v>0</v>
      </c>
      <c r="K1379" s="19">
        <v>2300</v>
      </c>
      <c r="L1379" t="e">
        <f>VLOOKUP(E1379,PFI!A:B,2,0)</f>
        <v>#N/A</v>
      </c>
    </row>
    <row r="1380" spans="1:12">
      <c r="A1380" s="18" t="s">
        <v>1669</v>
      </c>
      <c r="B1380" s="18" t="s">
        <v>107</v>
      </c>
      <c r="C1380" s="18" t="s">
        <v>18</v>
      </c>
      <c r="D1380" s="18" t="s">
        <v>13</v>
      </c>
      <c r="E1380" s="18" t="s">
        <v>18</v>
      </c>
      <c r="F1380" s="19">
        <v>0</v>
      </c>
      <c r="G1380" s="19">
        <v>0</v>
      </c>
      <c r="H1380" s="19">
        <v>4756.82</v>
      </c>
      <c r="I1380" s="19">
        <v>0</v>
      </c>
      <c r="J1380" s="19">
        <v>0</v>
      </c>
      <c r="K1380" s="19">
        <v>4324.12</v>
      </c>
      <c r="L1380" t="e">
        <f>VLOOKUP(E1380,PFI!A:B,2,0)</f>
        <v>#N/A</v>
      </c>
    </row>
    <row r="1381" spans="1:12">
      <c r="A1381" s="18" t="s">
        <v>1671</v>
      </c>
      <c r="B1381" s="18" t="s">
        <v>107</v>
      </c>
      <c r="C1381" s="18" t="s">
        <v>18</v>
      </c>
      <c r="D1381" s="18" t="s">
        <v>59</v>
      </c>
      <c r="E1381" s="18" t="s">
        <v>18</v>
      </c>
      <c r="F1381" s="19">
        <v>18000</v>
      </c>
      <c r="G1381" s="19">
        <v>18000</v>
      </c>
      <c r="H1381" s="19">
        <v>58</v>
      </c>
      <c r="I1381" s="19">
        <v>0</v>
      </c>
      <c r="J1381" s="19">
        <v>0</v>
      </c>
      <c r="K1381" s="19">
        <v>500</v>
      </c>
      <c r="L1381" t="e">
        <f>VLOOKUP(E1381,PFI!A:B,2,0)</f>
        <v>#N/A</v>
      </c>
    </row>
    <row r="1382" spans="1:12">
      <c r="A1382" s="18" t="s">
        <v>1671</v>
      </c>
      <c r="B1382" s="18" t="s">
        <v>107</v>
      </c>
      <c r="C1382" s="18" t="s">
        <v>18</v>
      </c>
      <c r="D1382" s="18" t="s">
        <v>13</v>
      </c>
      <c r="E1382" s="18" t="s">
        <v>18</v>
      </c>
      <c r="F1382" s="19">
        <v>0</v>
      </c>
      <c r="G1382" s="19">
        <v>0</v>
      </c>
      <c r="H1382" s="19">
        <v>3457.99</v>
      </c>
      <c r="I1382" s="19">
        <v>0</v>
      </c>
      <c r="J1382" s="19">
        <v>0</v>
      </c>
      <c r="K1382" s="19">
        <v>6912.9</v>
      </c>
      <c r="L1382" t="e">
        <f>VLOOKUP(E1382,PFI!A:B,2,0)</f>
        <v>#N/A</v>
      </c>
    </row>
    <row r="1383" spans="1:12">
      <c r="A1383" s="18" t="s">
        <v>1672</v>
      </c>
      <c r="B1383" s="18" t="s">
        <v>107</v>
      </c>
      <c r="C1383" s="18" t="s">
        <v>18</v>
      </c>
      <c r="D1383" s="18" t="s">
        <v>59</v>
      </c>
      <c r="E1383" s="18" t="s">
        <v>18</v>
      </c>
      <c r="F1383" s="19">
        <v>2500</v>
      </c>
      <c r="G1383" s="19">
        <v>2500</v>
      </c>
      <c r="H1383" s="19">
        <v>0</v>
      </c>
      <c r="I1383" s="19">
        <v>0</v>
      </c>
      <c r="J1383" s="19">
        <v>0</v>
      </c>
      <c r="K1383" s="19">
        <v>0</v>
      </c>
      <c r="L1383" t="e">
        <f>VLOOKUP(E1383,PFI!A:B,2,0)</f>
        <v>#N/A</v>
      </c>
    </row>
    <row r="1384" spans="1:12">
      <c r="A1384" s="18" t="s">
        <v>1672</v>
      </c>
      <c r="B1384" s="18" t="s">
        <v>107</v>
      </c>
      <c r="C1384" s="18" t="s">
        <v>18</v>
      </c>
      <c r="D1384" s="18" t="s">
        <v>16</v>
      </c>
      <c r="E1384" s="18" t="s">
        <v>18</v>
      </c>
      <c r="F1384" s="19">
        <v>0</v>
      </c>
      <c r="G1384" s="19">
        <v>0</v>
      </c>
      <c r="H1384" s="19">
        <v>1640.74</v>
      </c>
      <c r="I1384" s="19">
        <v>0</v>
      </c>
      <c r="J1384" s="19">
        <v>0</v>
      </c>
      <c r="K1384" s="19">
        <v>1510.75</v>
      </c>
      <c r="L1384" t="e">
        <f>VLOOKUP(E1384,PFI!A:B,2,0)</f>
        <v>#N/A</v>
      </c>
    </row>
    <row r="1385" spans="1:12">
      <c r="A1385" s="18" t="s">
        <v>1672</v>
      </c>
      <c r="B1385" s="18" t="s">
        <v>107</v>
      </c>
      <c r="C1385" s="18" t="s">
        <v>18</v>
      </c>
      <c r="D1385" s="18" t="s">
        <v>13</v>
      </c>
      <c r="E1385" s="18" t="s">
        <v>18</v>
      </c>
      <c r="F1385" s="19">
        <v>0</v>
      </c>
      <c r="G1385" s="19">
        <v>0</v>
      </c>
      <c r="H1385" s="19">
        <v>855.36</v>
      </c>
      <c r="I1385" s="19">
        <v>0</v>
      </c>
      <c r="J1385" s="19">
        <v>0</v>
      </c>
      <c r="K1385" s="19">
        <v>1093.6199999999999</v>
      </c>
      <c r="L1385" t="e">
        <f>VLOOKUP(E1385,PFI!A:B,2,0)</f>
        <v>#N/A</v>
      </c>
    </row>
    <row r="1386" spans="1:12">
      <c r="A1386" s="18" t="s">
        <v>1668</v>
      </c>
      <c r="B1386" s="18" t="s">
        <v>107</v>
      </c>
      <c r="C1386" s="18" t="s">
        <v>18</v>
      </c>
      <c r="D1386" s="18" t="s">
        <v>59</v>
      </c>
      <c r="E1386" s="18" t="s">
        <v>18</v>
      </c>
      <c r="F1386" s="19">
        <v>19950</v>
      </c>
      <c r="G1386" s="19">
        <v>19950</v>
      </c>
      <c r="H1386" s="19">
        <v>0</v>
      </c>
      <c r="I1386" s="19">
        <v>0</v>
      </c>
      <c r="J1386" s="19">
        <v>0</v>
      </c>
      <c r="K1386" s="19">
        <v>2000</v>
      </c>
      <c r="L1386" t="e">
        <f>VLOOKUP(E1386,PFI!A:B,2,0)</f>
        <v>#N/A</v>
      </c>
    </row>
    <row r="1387" spans="1:12">
      <c r="A1387" s="18" t="s">
        <v>1668</v>
      </c>
      <c r="B1387" s="18" t="s">
        <v>107</v>
      </c>
      <c r="C1387" s="18" t="s">
        <v>18</v>
      </c>
      <c r="D1387" s="18" t="s">
        <v>13</v>
      </c>
      <c r="E1387" s="18" t="s">
        <v>18</v>
      </c>
      <c r="F1387" s="19">
        <v>0</v>
      </c>
      <c r="G1387" s="19">
        <v>0</v>
      </c>
      <c r="H1387" s="19">
        <v>6052.55</v>
      </c>
      <c r="I1387" s="19">
        <v>0</v>
      </c>
      <c r="J1387" s="19">
        <v>0</v>
      </c>
      <c r="K1387" s="19">
        <v>12504.99</v>
      </c>
      <c r="L1387" t="e">
        <f>VLOOKUP(E1387,PFI!A:B,2,0)</f>
        <v>#N/A</v>
      </c>
    </row>
    <row r="1388" spans="1:12">
      <c r="A1388" s="18" t="s">
        <v>1673</v>
      </c>
      <c r="B1388" s="18" t="s">
        <v>107</v>
      </c>
      <c r="C1388" s="18" t="s">
        <v>18</v>
      </c>
      <c r="D1388" s="18" t="s">
        <v>59</v>
      </c>
      <c r="E1388" s="18" t="s">
        <v>18</v>
      </c>
      <c r="F1388" s="19">
        <v>17000</v>
      </c>
      <c r="G1388" s="19">
        <v>17000</v>
      </c>
      <c r="H1388" s="19">
        <v>9243.56</v>
      </c>
      <c r="I1388" s="19">
        <v>0</v>
      </c>
      <c r="J1388" s="19">
        <v>0</v>
      </c>
      <c r="K1388" s="19">
        <v>8561.1</v>
      </c>
      <c r="L1388" t="e">
        <f>VLOOKUP(E1388,PFI!A:B,2,0)</f>
        <v>#N/A</v>
      </c>
    </row>
    <row r="1389" spans="1:12">
      <c r="A1389" s="18" t="s">
        <v>1673</v>
      </c>
      <c r="B1389" s="18" t="s">
        <v>107</v>
      </c>
      <c r="C1389" s="18" t="s">
        <v>18</v>
      </c>
      <c r="D1389" s="18" t="s">
        <v>13</v>
      </c>
      <c r="E1389" s="18" t="s">
        <v>18</v>
      </c>
      <c r="F1389" s="19">
        <v>0</v>
      </c>
      <c r="G1389" s="19">
        <v>0</v>
      </c>
      <c r="H1389" s="19">
        <v>5998</v>
      </c>
      <c r="I1389" s="19">
        <v>0</v>
      </c>
      <c r="J1389" s="19">
        <v>0</v>
      </c>
      <c r="K1389" s="19">
        <v>8272.2999999999993</v>
      </c>
      <c r="L1389" t="e">
        <f>VLOOKUP(E1389,PFI!A:B,2,0)</f>
        <v>#N/A</v>
      </c>
    </row>
    <row r="1390" spans="1:12">
      <c r="A1390" s="18" t="s">
        <v>247</v>
      </c>
      <c r="B1390" s="18" t="s">
        <v>107</v>
      </c>
      <c r="C1390" s="18" t="s">
        <v>18</v>
      </c>
      <c r="D1390" s="18" t="s">
        <v>59</v>
      </c>
      <c r="E1390" s="18" t="s">
        <v>18</v>
      </c>
      <c r="F1390" s="19">
        <v>0</v>
      </c>
      <c r="G1390" s="19">
        <v>0</v>
      </c>
      <c r="H1390" s="19">
        <v>0</v>
      </c>
      <c r="I1390" s="19">
        <v>0</v>
      </c>
      <c r="J1390" s="19">
        <v>0</v>
      </c>
      <c r="K1390" s="19">
        <v>94.5</v>
      </c>
      <c r="L1390" t="e">
        <f>VLOOKUP(E1390,PFI!A:B,2,0)</f>
        <v>#N/A</v>
      </c>
    </row>
    <row r="1391" spans="1:12">
      <c r="A1391" s="18" t="s">
        <v>247</v>
      </c>
      <c r="B1391" s="18" t="s">
        <v>107</v>
      </c>
      <c r="C1391" s="18" t="s">
        <v>18</v>
      </c>
      <c r="D1391" s="18" t="s">
        <v>16</v>
      </c>
      <c r="E1391" s="18" t="s">
        <v>293</v>
      </c>
      <c r="F1391" s="19">
        <v>27500</v>
      </c>
      <c r="G1391" s="19">
        <v>27500</v>
      </c>
      <c r="H1391" s="19">
        <v>0</v>
      </c>
      <c r="I1391" s="19">
        <v>27500</v>
      </c>
      <c r="J1391" s="19">
        <v>27500</v>
      </c>
      <c r="K1391" s="19">
        <v>0</v>
      </c>
      <c r="L1391" t="str">
        <f>VLOOKUP(E1391,PFI!A:B,2,0)</f>
        <v>recherche</v>
      </c>
    </row>
    <row r="1392" spans="1:12">
      <c r="A1392" s="18" t="s">
        <v>98</v>
      </c>
      <c r="B1392" s="18" t="s">
        <v>107</v>
      </c>
      <c r="C1392" s="18" t="s">
        <v>18</v>
      </c>
      <c r="D1392" s="18" t="s">
        <v>15</v>
      </c>
      <c r="E1392" s="18" t="s">
        <v>313</v>
      </c>
      <c r="F1392" s="19">
        <v>36000</v>
      </c>
      <c r="G1392" s="19">
        <v>36000</v>
      </c>
      <c r="H1392" s="19">
        <v>0</v>
      </c>
      <c r="I1392" s="19">
        <v>36000</v>
      </c>
      <c r="J1392" s="19">
        <v>36000</v>
      </c>
      <c r="K1392" s="19">
        <v>0</v>
      </c>
      <c r="L1392" t="str">
        <f>VLOOKUP(E1392,PFI!A:B,2,0)</f>
        <v>formation</v>
      </c>
    </row>
    <row r="1393" spans="1:12">
      <c r="A1393" s="18" t="s">
        <v>98</v>
      </c>
      <c r="B1393" s="18" t="s">
        <v>107</v>
      </c>
      <c r="C1393" s="18" t="s">
        <v>18</v>
      </c>
      <c r="D1393" s="18" t="s">
        <v>16</v>
      </c>
      <c r="E1393" s="18" t="s">
        <v>248</v>
      </c>
      <c r="F1393" s="19">
        <v>40000</v>
      </c>
      <c r="G1393" s="19">
        <v>40000</v>
      </c>
      <c r="H1393" s="19">
        <v>0</v>
      </c>
      <c r="I1393" s="19">
        <v>40000</v>
      </c>
      <c r="J1393" s="19">
        <v>40000</v>
      </c>
      <c r="K1393" s="19">
        <v>0</v>
      </c>
      <c r="L1393" t="str">
        <f>VLOOKUP(E1393,PFI!A:B,2,0)</f>
        <v>recherche</v>
      </c>
    </row>
    <row r="1394" spans="1:12">
      <c r="A1394" s="18" t="s">
        <v>98</v>
      </c>
      <c r="B1394" s="18" t="s">
        <v>107</v>
      </c>
      <c r="C1394" s="18" t="s">
        <v>18</v>
      </c>
      <c r="D1394" s="18" t="s">
        <v>16</v>
      </c>
      <c r="E1394" s="18" t="s">
        <v>18</v>
      </c>
      <c r="F1394" s="19">
        <v>80000</v>
      </c>
      <c r="G1394" s="19">
        <v>80000</v>
      </c>
      <c r="H1394" s="19">
        <v>0</v>
      </c>
      <c r="I1394" s="19">
        <v>0</v>
      </c>
      <c r="J1394" s="19">
        <v>0</v>
      </c>
      <c r="K1394" s="19">
        <v>0</v>
      </c>
      <c r="L1394" t="e">
        <f>VLOOKUP(E1394,PFI!A:B,2,0)</f>
        <v>#N/A</v>
      </c>
    </row>
    <row r="1395" spans="1:12">
      <c r="A1395" s="18" t="s">
        <v>98</v>
      </c>
      <c r="B1395" s="18" t="s">
        <v>107</v>
      </c>
      <c r="C1395" s="18" t="s">
        <v>18</v>
      </c>
      <c r="D1395" s="18" t="s">
        <v>94</v>
      </c>
      <c r="E1395" s="18" t="s">
        <v>1946</v>
      </c>
      <c r="F1395" s="19">
        <v>2789.88</v>
      </c>
      <c r="G1395" s="19">
        <v>2789.88</v>
      </c>
      <c r="H1395" s="19">
        <v>312.27999999999997</v>
      </c>
      <c r="I1395" s="19">
        <v>2789.88</v>
      </c>
      <c r="J1395" s="19">
        <v>2789.88</v>
      </c>
      <c r="K1395" s="19">
        <v>312.27999999999997</v>
      </c>
      <c r="L1395" t="str">
        <f>VLOOKUP(E1395,PFI!A:B,2,0)</f>
        <v>formation</v>
      </c>
    </row>
    <row r="1396" spans="1:12">
      <c r="A1396" s="18" t="s">
        <v>98</v>
      </c>
      <c r="B1396" s="18" t="s">
        <v>107</v>
      </c>
      <c r="C1396" s="18" t="s">
        <v>18</v>
      </c>
      <c r="D1396" s="18" t="s">
        <v>94</v>
      </c>
      <c r="E1396" s="18" t="s">
        <v>248</v>
      </c>
      <c r="F1396" s="19">
        <v>0</v>
      </c>
      <c r="G1396" s="19">
        <v>0</v>
      </c>
      <c r="H1396" s="19">
        <v>1369.65</v>
      </c>
      <c r="I1396" s="19">
        <v>0</v>
      </c>
      <c r="J1396" s="19">
        <v>0</v>
      </c>
      <c r="K1396" s="19">
        <v>1115.01</v>
      </c>
      <c r="L1396" t="str">
        <f>VLOOKUP(E1396,PFI!A:B,2,0)</f>
        <v>recherche</v>
      </c>
    </row>
    <row r="1397" spans="1:12">
      <c r="A1397" s="18" t="s">
        <v>98</v>
      </c>
      <c r="B1397" s="18" t="s">
        <v>107</v>
      </c>
      <c r="C1397" s="18" t="s">
        <v>18</v>
      </c>
      <c r="D1397" s="18" t="s">
        <v>94</v>
      </c>
      <c r="E1397" s="18" t="s">
        <v>2545</v>
      </c>
      <c r="F1397" s="19">
        <v>0</v>
      </c>
      <c r="G1397" s="19">
        <v>0</v>
      </c>
      <c r="H1397" s="19">
        <v>0</v>
      </c>
      <c r="I1397" s="19">
        <v>0</v>
      </c>
      <c r="J1397" s="19">
        <v>0</v>
      </c>
      <c r="K1397" s="19">
        <v>2213.3000000000002</v>
      </c>
      <c r="L1397" t="e">
        <f>VLOOKUP(E1397,PFI!A:B,2,0)</f>
        <v>#N/A</v>
      </c>
    </row>
    <row r="1398" spans="1:12">
      <c r="A1398" s="18" t="s">
        <v>98</v>
      </c>
      <c r="B1398" s="18" t="s">
        <v>107</v>
      </c>
      <c r="C1398" s="18" t="s">
        <v>18</v>
      </c>
      <c r="D1398" s="18" t="s">
        <v>94</v>
      </c>
      <c r="E1398" s="18" t="s">
        <v>1938</v>
      </c>
      <c r="F1398" s="19">
        <v>0</v>
      </c>
      <c r="G1398" s="19">
        <v>0</v>
      </c>
      <c r="H1398" s="19">
        <v>832.14</v>
      </c>
      <c r="I1398" s="19">
        <v>0</v>
      </c>
      <c r="J1398" s="19">
        <v>0</v>
      </c>
      <c r="K1398" s="19">
        <v>568.98</v>
      </c>
      <c r="L1398" t="str">
        <f>VLOOKUP(E1398,PFI!A:B,2,0)</f>
        <v>formation</v>
      </c>
    </row>
    <row r="1399" spans="1:12">
      <c r="A1399" s="18" t="s">
        <v>98</v>
      </c>
      <c r="B1399" s="18" t="s">
        <v>107</v>
      </c>
      <c r="C1399" s="18" t="s">
        <v>18</v>
      </c>
      <c r="D1399" s="18" t="s">
        <v>94</v>
      </c>
      <c r="E1399" s="18" t="s">
        <v>2546</v>
      </c>
      <c r="F1399" s="19">
        <v>2680</v>
      </c>
      <c r="G1399" s="19">
        <v>2680</v>
      </c>
      <c r="H1399" s="19">
        <v>929.79</v>
      </c>
      <c r="I1399" s="19">
        <v>2680</v>
      </c>
      <c r="J1399" s="19">
        <v>2680</v>
      </c>
      <c r="K1399" s="19">
        <v>929.79</v>
      </c>
      <c r="L1399" t="e">
        <f>VLOOKUP(E1399,PFI!A:B,2,0)</f>
        <v>#N/A</v>
      </c>
    </row>
    <row r="1400" spans="1:12">
      <c r="A1400" s="18" t="s">
        <v>98</v>
      </c>
      <c r="B1400" s="18" t="s">
        <v>107</v>
      </c>
      <c r="C1400" s="18" t="s">
        <v>18</v>
      </c>
      <c r="D1400" s="18" t="s">
        <v>94</v>
      </c>
      <c r="E1400" s="18" t="s">
        <v>249</v>
      </c>
      <c r="F1400" s="19">
        <v>0</v>
      </c>
      <c r="G1400" s="19">
        <v>0</v>
      </c>
      <c r="H1400" s="19">
        <v>1831.97</v>
      </c>
      <c r="I1400" s="19">
        <v>0</v>
      </c>
      <c r="J1400" s="19">
        <v>0</v>
      </c>
      <c r="K1400" s="19">
        <v>31.97</v>
      </c>
      <c r="L1400" t="str">
        <f>VLOOKUP(E1400,PFI!A:B,2,0)</f>
        <v>formation</v>
      </c>
    </row>
    <row r="1401" spans="1:12">
      <c r="A1401" s="18" t="s">
        <v>98</v>
      </c>
      <c r="B1401" s="18" t="s">
        <v>107</v>
      </c>
      <c r="C1401" s="18" t="s">
        <v>18</v>
      </c>
      <c r="D1401" s="18" t="s">
        <v>94</v>
      </c>
      <c r="E1401" s="18" t="s">
        <v>250</v>
      </c>
      <c r="F1401" s="19">
        <v>10000</v>
      </c>
      <c r="G1401" s="19">
        <v>10000</v>
      </c>
      <c r="H1401" s="19">
        <v>17857.77</v>
      </c>
      <c r="I1401" s="19">
        <v>10000</v>
      </c>
      <c r="J1401" s="19">
        <v>10000</v>
      </c>
      <c r="K1401" s="19">
        <v>15548.64</v>
      </c>
      <c r="L1401" t="str">
        <f>VLOOKUP(E1401,PFI!A:B,2,0)</f>
        <v>formation</v>
      </c>
    </row>
    <row r="1402" spans="1:12">
      <c r="A1402" s="18" t="s">
        <v>98</v>
      </c>
      <c r="B1402" s="18" t="s">
        <v>107</v>
      </c>
      <c r="C1402" s="18" t="s">
        <v>18</v>
      </c>
      <c r="D1402" s="18" t="s">
        <v>94</v>
      </c>
      <c r="E1402" s="18" t="s">
        <v>1926</v>
      </c>
      <c r="F1402" s="19">
        <v>0</v>
      </c>
      <c r="G1402" s="19">
        <v>0</v>
      </c>
      <c r="H1402" s="19">
        <v>5000</v>
      </c>
      <c r="I1402" s="19">
        <v>0</v>
      </c>
      <c r="J1402" s="19">
        <v>0</v>
      </c>
      <c r="K1402" s="19">
        <v>0</v>
      </c>
      <c r="L1402" t="str">
        <f>VLOOKUP(E1402,PFI!A:B,2,0)</f>
        <v>formation</v>
      </c>
    </row>
    <row r="1403" spans="1:12">
      <c r="A1403" s="18" t="s">
        <v>98</v>
      </c>
      <c r="B1403" s="18" t="s">
        <v>107</v>
      </c>
      <c r="C1403" s="18" t="s">
        <v>18</v>
      </c>
      <c r="D1403" s="18" t="s">
        <v>94</v>
      </c>
      <c r="E1403" s="18" t="s">
        <v>313</v>
      </c>
      <c r="F1403" s="19">
        <v>0</v>
      </c>
      <c r="G1403" s="19">
        <v>0</v>
      </c>
      <c r="H1403" s="19">
        <v>29860.959999999999</v>
      </c>
      <c r="I1403" s="19">
        <v>0</v>
      </c>
      <c r="J1403" s="19">
        <v>0</v>
      </c>
      <c r="K1403" s="19">
        <v>20417.02</v>
      </c>
      <c r="L1403" t="str">
        <f>VLOOKUP(E1403,PFI!A:B,2,0)</f>
        <v>formation</v>
      </c>
    </row>
    <row r="1404" spans="1:12">
      <c r="A1404" s="18" t="s">
        <v>98</v>
      </c>
      <c r="B1404" s="18" t="s">
        <v>107</v>
      </c>
      <c r="C1404" s="18" t="s">
        <v>18</v>
      </c>
      <c r="D1404" s="18" t="s">
        <v>94</v>
      </c>
      <c r="E1404" s="18" t="s">
        <v>18</v>
      </c>
      <c r="F1404" s="19">
        <v>0</v>
      </c>
      <c r="G1404" s="19">
        <v>0</v>
      </c>
      <c r="H1404" s="19">
        <v>61041.19</v>
      </c>
      <c r="I1404" s="19">
        <v>0</v>
      </c>
      <c r="J1404" s="19">
        <v>0</v>
      </c>
      <c r="K1404" s="19">
        <v>48430.63</v>
      </c>
      <c r="L1404" t="e">
        <f>VLOOKUP(E1404,PFI!A:B,2,0)</f>
        <v>#N/A</v>
      </c>
    </row>
    <row r="1405" spans="1:12">
      <c r="A1405" s="18" t="s">
        <v>98</v>
      </c>
      <c r="B1405" s="18" t="s">
        <v>107</v>
      </c>
      <c r="C1405" s="18" t="s">
        <v>18</v>
      </c>
      <c r="D1405" s="18" t="s">
        <v>13</v>
      </c>
      <c r="E1405" s="18" t="s">
        <v>18</v>
      </c>
      <c r="F1405" s="19">
        <v>0</v>
      </c>
      <c r="G1405" s="19">
        <v>0</v>
      </c>
      <c r="H1405" s="19">
        <v>100.5</v>
      </c>
      <c r="I1405" s="19">
        <v>0</v>
      </c>
      <c r="J1405" s="19">
        <v>0</v>
      </c>
      <c r="K1405" s="19">
        <v>100.5</v>
      </c>
      <c r="L1405" t="e">
        <f>VLOOKUP(E1405,PFI!A:B,2,0)</f>
        <v>#N/A</v>
      </c>
    </row>
    <row r="1406" spans="1:12">
      <c r="A1406" s="18" t="s">
        <v>1032</v>
      </c>
      <c r="B1406" s="18" t="s">
        <v>107</v>
      </c>
      <c r="C1406" s="18" t="s">
        <v>18</v>
      </c>
      <c r="D1406" s="18" t="s">
        <v>19</v>
      </c>
      <c r="E1406" s="18" t="s">
        <v>18</v>
      </c>
      <c r="F1406" s="19">
        <v>0</v>
      </c>
      <c r="G1406" s="19">
        <v>0</v>
      </c>
      <c r="H1406" s="19">
        <v>399599.64</v>
      </c>
      <c r="I1406" s="19">
        <v>0</v>
      </c>
      <c r="J1406" s="19">
        <v>0</v>
      </c>
      <c r="K1406" s="19">
        <v>355006.34</v>
      </c>
      <c r="L1406" t="e">
        <f>VLOOKUP(E1406,PFI!A:B,2,0)</f>
        <v>#N/A</v>
      </c>
    </row>
    <row r="1407" spans="1:12">
      <c r="A1407" s="18" t="s">
        <v>1032</v>
      </c>
      <c r="B1407" s="18" t="s">
        <v>107</v>
      </c>
      <c r="C1407" s="18" t="s">
        <v>18</v>
      </c>
      <c r="D1407" s="18" t="s">
        <v>13</v>
      </c>
      <c r="E1407" s="18" t="s">
        <v>18</v>
      </c>
      <c r="F1407" s="19">
        <v>395927</v>
      </c>
      <c r="G1407" s="19">
        <v>395927</v>
      </c>
      <c r="H1407" s="19">
        <v>89667.48</v>
      </c>
      <c r="I1407" s="19">
        <v>0</v>
      </c>
      <c r="J1407" s="19">
        <v>0</v>
      </c>
      <c r="K1407" s="19">
        <v>73996.28</v>
      </c>
      <c r="L1407" t="e">
        <f>VLOOKUP(E1407,PFI!A:B,2,0)</f>
        <v>#N/A</v>
      </c>
    </row>
    <row r="1408" spans="1:12">
      <c r="A1408" s="18" t="s">
        <v>1523</v>
      </c>
      <c r="B1408" s="18" t="s">
        <v>107</v>
      </c>
      <c r="C1408" s="18" t="s">
        <v>18</v>
      </c>
      <c r="D1408" s="18" t="s">
        <v>19</v>
      </c>
      <c r="E1408" s="18" t="s">
        <v>18</v>
      </c>
      <c r="F1408" s="19">
        <v>0</v>
      </c>
      <c r="G1408" s="19">
        <v>0</v>
      </c>
      <c r="H1408" s="19">
        <v>18167.2</v>
      </c>
      <c r="I1408" s="19">
        <v>0</v>
      </c>
      <c r="J1408" s="19">
        <v>0</v>
      </c>
      <c r="K1408" s="19">
        <v>10185.24</v>
      </c>
      <c r="L1408" t="e">
        <f>VLOOKUP(E1408,PFI!A:B,2,0)</f>
        <v>#N/A</v>
      </c>
    </row>
    <row r="1409" spans="1:12">
      <c r="A1409" s="18" t="s">
        <v>1523</v>
      </c>
      <c r="B1409" s="18" t="s">
        <v>107</v>
      </c>
      <c r="C1409" s="18" t="s">
        <v>18</v>
      </c>
      <c r="D1409" s="18" t="s">
        <v>13</v>
      </c>
      <c r="E1409" s="18" t="s">
        <v>18</v>
      </c>
      <c r="F1409" s="19">
        <v>50000</v>
      </c>
      <c r="G1409" s="19">
        <v>50000</v>
      </c>
      <c r="H1409" s="19">
        <v>50971.69</v>
      </c>
      <c r="I1409" s="19">
        <v>0</v>
      </c>
      <c r="J1409" s="19">
        <v>0</v>
      </c>
      <c r="K1409" s="19">
        <v>25431.22</v>
      </c>
      <c r="L1409" t="e">
        <f>VLOOKUP(E1409,PFI!A:B,2,0)</f>
        <v>#N/A</v>
      </c>
    </row>
    <row r="1410" spans="1:12">
      <c r="A1410" s="18" t="s">
        <v>1524</v>
      </c>
      <c r="B1410" s="18" t="s">
        <v>107</v>
      </c>
      <c r="C1410" s="18" t="s">
        <v>18</v>
      </c>
      <c r="D1410" s="18" t="s">
        <v>19</v>
      </c>
      <c r="E1410" s="18" t="s">
        <v>18</v>
      </c>
      <c r="F1410" s="19">
        <v>0</v>
      </c>
      <c r="G1410" s="19">
        <v>0</v>
      </c>
      <c r="H1410" s="19">
        <v>118828.59</v>
      </c>
      <c r="I1410" s="19">
        <v>0</v>
      </c>
      <c r="J1410" s="19">
        <v>0</v>
      </c>
      <c r="K1410" s="19">
        <v>75690.37</v>
      </c>
      <c r="L1410" t="e">
        <f>VLOOKUP(E1410,PFI!A:B,2,0)</f>
        <v>#N/A</v>
      </c>
    </row>
    <row r="1411" spans="1:12">
      <c r="A1411" s="18" t="s">
        <v>1524</v>
      </c>
      <c r="B1411" s="18" t="s">
        <v>107</v>
      </c>
      <c r="C1411" s="18" t="s">
        <v>18</v>
      </c>
      <c r="D1411" s="18" t="s">
        <v>13</v>
      </c>
      <c r="E1411" s="18" t="s">
        <v>18</v>
      </c>
      <c r="F1411" s="19">
        <v>134567.88</v>
      </c>
      <c r="G1411" s="19">
        <v>134567.88</v>
      </c>
      <c r="H1411" s="19">
        <v>43148.43</v>
      </c>
      <c r="I1411" s="19">
        <v>0</v>
      </c>
      <c r="J1411" s="19">
        <v>0</v>
      </c>
      <c r="K1411" s="19">
        <v>30150.12</v>
      </c>
      <c r="L1411" t="e">
        <f>VLOOKUP(E1411,PFI!A:B,2,0)</f>
        <v>#N/A</v>
      </c>
    </row>
    <row r="1412" spans="1:12">
      <c r="A1412" s="18" t="s">
        <v>1525</v>
      </c>
      <c r="B1412" s="18" t="s">
        <v>107</v>
      </c>
      <c r="C1412" s="18" t="s">
        <v>18</v>
      </c>
      <c r="D1412" s="18" t="s">
        <v>19</v>
      </c>
      <c r="E1412" s="18" t="s">
        <v>18</v>
      </c>
      <c r="F1412" s="19">
        <v>0</v>
      </c>
      <c r="G1412" s="19">
        <v>0</v>
      </c>
      <c r="H1412" s="19">
        <v>0.12</v>
      </c>
      <c r="I1412" s="19">
        <v>0</v>
      </c>
      <c r="J1412" s="19">
        <v>0</v>
      </c>
      <c r="K1412" s="19">
        <v>4124.4399999999996</v>
      </c>
      <c r="L1412" t="e">
        <f>VLOOKUP(E1412,PFI!A:B,2,0)</f>
        <v>#N/A</v>
      </c>
    </row>
    <row r="1413" spans="1:12">
      <c r="A1413" s="18" t="s">
        <v>1525</v>
      </c>
      <c r="B1413" s="18" t="s">
        <v>107</v>
      </c>
      <c r="C1413" s="18" t="s">
        <v>18</v>
      </c>
      <c r="D1413" s="18" t="s">
        <v>13</v>
      </c>
      <c r="E1413" s="18" t="s">
        <v>18</v>
      </c>
      <c r="F1413" s="19">
        <v>25000</v>
      </c>
      <c r="G1413" s="19">
        <v>25000</v>
      </c>
      <c r="H1413" s="19">
        <v>2048.77</v>
      </c>
      <c r="I1413" s="19">
        <v>0</v>
      </c>
      <c r="J1413" s="19">
        <v>0</v>
      </c>
      <c r="K1413" s="19">
        <v>2048.77</v>
      </c>
      <c r="L1413" t="e">
        <f>VLOOKUP(E1413,PFI!A:B,2,0)</f>
        <v>#N/A</v>
      </c>
    </row>
    <row r="1414" spans="1:12">
      <c r="A1414" s="18" t="s">
        <v>2547</v>
      </c>
      <c r="B1414" s="18" t="s">
        <v>107</v>
      </c>
      <c r="C1414" s="18" t="s">
        <v>18</v>
      </c>
      <c r="D1414" s="18" t="s">
        <v>19</v>
      </c>
      <c r="E1414" s="18" t="s">
        <v>18</v>
      </c>
      <c r="F1414" s="19">
        <v>0</v>
      </c>
      <c r="G1414" s="19">
        <v>0</v>
      </c>
      <c r="H1414" s="19">
        <v>0.02</v>
      </c>
      <c r="I1414" s="19">
        <v>0</v>
      </c>
      <c r="J1414" s="19">
        <v>0</v>
      </c>
      <c r="K1414" s="19">
        <v>21077.94</v>
      </c>
      <c r="L1414" t="e">
        <f>VLOOKUP(E1414,PFI!A:B,2,0)</f>
        <v>#N/A</v>
      </c>
    </row>
    <row r="1415" spans="1:12">
      <c r="A1415" s="18" t="s">
        <v>2548</v>
      </c>
      <c r="B1415" s="18" t="s">
        <v>107</v>
      </c>
      <c r="C1415" s="18" t="s">
        <v>18</v>
      </c>
      <c r="D1415" s="18" t="s">
        <v>13</v>
      </c>
      <c r="E1415" s="18" t="s">
        <v>18</v>
      </c>
      <c r="F1415" s="19">
        <v>0</v>
      </c>
      <c r="G1415" s="19">
        <v>0</v>
      </c>
      <c r="H1415" s="19">
        <v>-59.61</v>
      </c>
      <c r="I1415" s="19">
        <v>0</v>
      </c>
      <c r="J1415" s="19">
        <v>0</v>
      </c>
      <c r="K1415" s="19">
        <v>11857.8</v>
      </c>
      <c r="L1415" t="e">
        <f>VLOOKUP(E1415,PFI!A:B,2,0)</f>
        <v>#N/A</v>
      </c>
    </row>
    <row r="1416" spans="1:12">
      <c r="A1416" s="18" t="s">
        <v>1526</v>
      </c>
      <c r="B1416" s="18" t="s">
        <v>107</v>
      </c>
      <c r="C1416" s="18" t="s">
        <v>18</v>
      </c>
      <c r="D1416" s="18" t="s">
        <v>19</v>
      </c>
      <c r="E1416" s="18" t="s">
        <v>18</v>
      </c>
      <c r="F1416" s="19">
        <v>0</v>
      </c>
      <c r="G1416" s="19">
        <v>0</v>
      </c>
      <c r="H1416" s="19">
        <v>279.87</v>
      </c>
      <c r="I1416" s="19">
        <v>0</v>
      </c>
      <c r="J1416" s="19">
        <v>0</v>
      </c>
      <c r="K1416" s="19">
        <v>279.87</v>
      </c>
      <c r="L1416" t="e">
        <f>VLOOKUP(E1416,PFI!A:B,2,0)</f>
        <v>#N/A</v>
      </c>
    </row>
    <row r="1417" spans="1:12">
      <c r="A1417" s="18" t="s">
        <v>1526</v>
      </c>
      <c r="B1417" s="18" t="s">
        <v>107</v>
      </c>
      <c r="C1417" s="18" t="s">
        <v>18</v>
      </c>
      <c r="D1417" s="18" t="s">
        <v>13</v>
      </c>
      <c r="E1417" s="18" t="s">
        <v>18</v>
      </c>
      <c r="F1417" s="19">
        <v>10000</v>
      </c>
      <c r="G1417" s="19">
        <v>10000</v>
      </c>
      <c r="H1417" s="19">
        <v>18436.7</v>
      </c>
      <c r="I1417" s="19">
        <v>0</v>
      </c>
      <c r="J1417" s="19">
        <v>0</v>
      </c>
      <c r="K1417" s="19">
        <v>14300.93</v>
      </c>
      <c r="L1417" t="e">
        <f>VLOOKUP(E1417,PFI!A:B,2,0)</f>
        <v>#N/A</v>
      </c>
    </row>
    <row r="1418" spans="1:12">
      <c r="A1418" s="18" t="s">
        <v>1527</v>
      </c>
      <c r="B1418" s="18" t="s">
        <v>107</v>
      </c>
      <c r="C1418" s="18" t="s">
        <v>18</v>
      </c>
      <c r="D1418" s="18" t="s">
        <v>46</v>
      </c>
      <c r="E1418" s="18" t="s">
        <v>18</v>
      </c>
      <c r="F1418" s="19">
        <v>0</v>
      </c>
      <c r="G1418" s="19">
        <v>0</v>
      </c>
      <c r="H1418" s="19">
        <v>236.04</v>
      </c>
      <c r="I1418" s="19">
        <v>0</v>
      </c>
      <c r="J1418" s="19">
        <v>0</v>
      </c>
      <c r="K1418" s="19">
        <v>236.04</v>
      </c>
      <c r="L1418" t="e">
        <f>VLOOKUP(E1418,PFI!A:B,2,0)</f>
        <v>#N/A</v>
      </c>
    </row>
    <row r="1419" spans="1:12">
      <c r="A1419" s="18" t="s">
        <v>1527</v>
      </c>
      <c r="B1419" s="18" t="s">
        <v>107</v>
      </c>
      <c r="C1419" s="18" t="s">
        <v>18</v>
      </c>
      <c r="D1419" s="18" t="s">
        <v>22</v>
      </c>
      <c r="E1419" s="18" t="s">
        <v>18</v>
      </c>
      <c r="F1419" s="19">
        <v>0</v>
      </c>
      <c r="G1419" s="19">
        <v>0</v>
      </c>
      <c r="H1419" s="19">
        <v>55.58</v>
      </c>
      <c r="I1419" s="19">
        <v>0</v>
      </c>
      <c r="J1419" s="19">
        <v>0</v>
      </c>
      <c r="K1419" s="19">
        <v>55.58</v>
      </c>
      <c r="L1419" t="e">
        <f>VLOOKUP(E1419,PFI!A:B,2,0)</f>
        <v>#N/A</v>
      </c>
    </row>
    <row r="1420" spans="1:12">
      <c r="A1420" s="18" t="s">
        <v>1527</v>
      </c>
      <c r="B1420" s="18" t="s">
        <v>107</v>
      </c>
      <c r="C1420" s="18" t="s">
        <v>18</v>
      </c>
      <c r="D1420" s="18" t="s">
        <v>19</v>
      </c>
      <c r="E1420" s="18" t="s">
        <v>18</v>
      </c>
      <c r="F1420" s="19">
        <v>0</v>
      </c>
      <c r="G1420" s="19">
        <v>0</v>
      </c>
      <c r="H1420" s="19">
        <v>5564.18</v>
      </c>
      <c r="I1420" s="19">
        <v>0</v>
      </c>
      <c r="J1420" s="19">
        <v>0</v>
      </c>
      <c r="K1420" s="19">
        <v>5564.18</v>
      </c>
      <c r="L1420" t="e">
        <f>VLOOKUP(E1420,PFI!A:B,2,0)</f>
        <v>#N/A</v>
      </c>
    </row>
    <row r="1421" spans="1:12">
      <c r="A1421" s="18" t="s">
        <v>1527</v>
      </c>
      <c r="B1421" s="18" t="s">
        <v>107</v>
      </c>
      <c r="C1421" s="18" t="s">
        <v>18</v>
      </c>
      <c r="D1421" s="18" t="s">
        <v>13</v>
      </c>
      <c r="E1421" s="18" t="s">
        <v>18</v>
      </c>
      <c r="F1421" s="19">
        <v>14505.12</v>
      </c>
      <c r="G1421" s="19">
        <v>14505.12</v>
      </c>
      <c r="H1421" s="19">
        <v>65741.06</v>
      </c>
      <c r="I1421" s="19">
        <v>0</v>
      </c>
      <c r="J1421" s="19">
        <v>0</v>
      </c>
      <c r="K1421" s="19">
        <v>45359.49</v>
      </c>
      <c r="L1421" t="e">
        <f>VLOOKUP(E1421,PFI!A:B,2,0)</f>
        <v>#N/A</v>
      </c>
    </row>
    <row r="1422" spans="1:12">
      <c r="A1422" s="18" t="s">
        <v>1528</v>
      </c>
      <c r="B1422" s="18" t="s">
        <v>107</v>
      </c>
      <c r="C1422" s="18" t="s">
        <v>18</v>
      </c>
      <c r="D1422" s="18" t="s">
        <v>13</v>
      </c>
      <c r="E1422" s="18" t="s">
        <v>18</v>
      </c>
      <c r="F1422" s="19">
        <v>78000</v>
      </c>
      <c r="G1422" s="19">
        <v>78000</v>
      </c>
      <c r="H1422" s="19">
        <v>28497.32</v>
      </c>
      <c r="I1422" s="19">
        <v>0</v>
      </c>
      <c r="J1422" s="19">
        <v>0</v>
      </c>
      <c r="K1422" s="19">
        <v>10061.01</v>
      </c>
      <c r="L1422" t="e">
        <f>VLOOKUP(E1422,PFI!A:B,2,0)</f>
        <v>#N/A</v>
      </c>
    </row>
    <row r="1423" spans="1:12">
      <c r="A1423" s="18" t="s">
        <v>2549</v>
      </c>
      <c r="B1423" s="18" t="s">
        <v>107</v>
      </c>
      <c r="C1423" s="18" t="s">
        <v>18</v>
      </c>
      <c r="D1423" s="18" t="s">
        <v>13</v>
      </c>
      <c r="E1423" s="18" t="s">
        <v>18</v>
      </c>
      <c r="F1423" s="19">
        <v>0</v>
      </c>
      <c r="G1423" s="19">
        <v>0</v>
      </c>
      <c r="H1423" s="19">
        <v>68750.09</v>
      </c>
      <c r="I1423" s="19">
        <v>0</v>
      </c>
      <c r="J1423" s="19">
        <v>0</v>
      </c>
      <c r="K1423" s="19">
        <v>85743.69</v>
      </c>
      <c r="L1423" t="e">
        <f>VLOOKUP(E1423,PFI!A:B,2,0)</f>
        <v>#N/A</v>
      </c>
    </row>
    <row r="1424" spans="1:12">
      <c r="A1424" s="18" t="s">
        <v>1254</v>
      </c>
      <c r="B1424" s="18" t="s">
        <v>107</v>
      </c>
      <c r="C1424" s="18" t="s">
        <v>18</v>
      </c>
      <c r="D1424" s="18" t="s">
        <v>46</v>
      </c>
      <c r="E1424" s="18" t="s">
        <v>18</v>
      </c>
      <c r="F1424" s="19">
        <v>10000</v>
      </c>
      <c r="G1424" s="19">
        <v>10000</v>
      </c>
      <c r="H1424" s="19">
        <v>5024.1499999999996</v>
      </c>
      <c r="I1424" s="19">
        <v>0</v>
      </c>
      <c r="J1424" s="19">
        <v>0</v>
      </c>
      <c r="K1424" s="19">
        <v>2474.2199999999998</v>
      </c>
      <c r="L1424" t="e">
        <f>VLOOKUP(E1424,PFI!A:B,2,0)</f>
        <v>#N/A</v>
      </c>
    </row>
    <row r="1425" spans="1:12">
      <c r="A1425" s="18" t="s">
        <v>1254</v>
      </c>
      <c r="B1425" s="18" t="s">
        <v>107</v>
      </c>
      <c r="C1425" s="18" t="s">
        <v>18</v>
      </c>
      <c r="D1425" s="18" t="s">
        <v>13</v>
      </c>
      <c r="E1425" s="18" t="s">
        <v>18</v>
      </c>
      <c r="F1425" s="19">
        <v>0</v>
      </c>
      <c r="G1425" s="19">
        <v>0</v>
      </c>
      <c r="H1425" s="19">
        <v>1476.97</v>
      </c>
      <c r="I1425" s="19">
        <v>0</v>
      </c>
      <c r="J1425" s="19">
        <v>0</v>
      </c>
      <c r="K1425" s="19">
        <v>1476.97</v>
      </c>
      <c r="L1425" t="e">
        <f>VLOOKUP(E1425,PFI!A:B,2,0)</f>
        <v>#N/A</v>
      </c>
    </row>
    <row r="1426" spans="1:12">
      <c r="A1426" s="18" t="s">
        <v>1645</v>
      </c>
      <c r="B1426" s="18" t="s">
        <v>107</v>
      </c>
      <c r="C1426" s="18" t="s">
        <v>18</v>
      </c>
      <c r="D1426" s="18" t="s">
        <v>46</v>
      </c>
      <c r="E1426" s="18" t="s">
        <v>2550</v>
      </c>
      <c r="F1426" s="19">
        <v>10050</v>
      </c>
      <c r="G1426" s="19">
        <v>10050</v>
      </c>
      <c r="H1426" s="19">
        <v>0</v>
      </c>
      <c r="I1426" s="19">
        <v>10050</v>
      </c>
      <c r="J1426" s="19">
        <v>10050</v>
      </c>
      <c r="K1426" s="19">
        <v>0</v>
      </c>
      <c r="L1426" t="e">
        <f>VLOOKUP(E1426,PFI!A:B,2,0)</f>
        <v>#N/A</v>
      </c>
    </row>
    <row r="1427" spans="1:12">
      <c r="A1427" s="18" t="s">
        <v>1645</v>
      </c>
      <c r="B1427" s="18" t="s">
        <v>107</v>
      </c>
      <c r="C1427" s="18" t="s">
        <v>18</v>
      </c>
      <c r="D1427" s="18" t="s">
        <v>46</v>
      </c>
      <c r="E1427" s="18" t="s">
        <v>18</v>
      </c>
      <c r="F1427" s="19">
        <v>20000</v>
      </c>
      <c r="G1427" s="19">
        <v>20000</v>
      </c>
      <c r="H1427" s="19">
        <v>16573.41</v>
      </c>
      <c r="I1427" s="19">
        <v>0</v>
      </c>
      <c r="J1427" s="19">
        <v>0</v>
      </c>
      <c r="K1427" s="19">
        <v>14136.61</v>
      </c>
      <c r="L1427" t="e">
        <f>VLOOKUP(E1427,PFI!A:B,2,0)</f>
        <v>#N/A</v>
      </c>
    </row>
    <row r="1428" spans="1:12">
      <c r="A1428" s="18" t="s">
        <v>1645</v>
      </c>
      <c r="B1428" s="18" t="s">
        <v>107</v>
      </c>
      <c r="C1428" s="18" t="s">
        <v>18</v>
      </c>
      <c r="D1428" s="18" t="s">
        <v>15</v>
      </c>
      <c r="E1428" s="18" t="s">
        <v>18</v>
      </c>
      <c r="F1428" s="19">
        <v>0</v>
      </c>
      <c r="G1428" s="19">
        <v>0</v>
      </c>
      <c r="H1428" s="19">
        <v>49.9</v>
      </c>
      <c r="I1428" s="19">
        <v>0</v>
      </c>
      <c r="J1428" s="19">
        <v>0</v>
      </c>
      <c r="K1428" s="19">
        <v>49.9</v>
      </c>
      <c r="L1428" t="e">
        <f>VLOOKUP(E1428,PFI!A:B,2,0)</f>
        <v>#N/A</v>
      </c>
    </row>
    <row r="1429" spans="1:12">
      <c r="A1429" s="18" t="s">
        <v>1645</v>
      </c>
      <c r="B1429" s="18" t="s">
        <v>107</v>
      </c>
      <c r="C1429" s="18" t="s">
        <v>18</v>
      </c>
      <c r="D1429" s="18" t="s">
        <v>22</v>
      </c>
      <c r="E1429" s="18" t="s">
        <v>18</v>
      </c>
      <c r="F1429" s="19">
        <v>0</v>
      </c>
      <c r="G1429" s="19">
        <v>0</v>
      </c>
      <c r="H1429" s="19">
        <v>111.6</v>
      </c>
      <c r="I1429" s="19">
        <v>0</v>
      </c>
      <c r="J1429" s="19">
        <v>0</v>
      </c>
      <c r="K1429" s="19">
        <v>111.6</v>
      </c>
      <c r="L1429" t="e">
        <f>VLOOKUP(E1429,PFI!A:B,2,0)</f>
        <v>#N/A</v>
      </c>
    </row>
    <row r="1430" spans="1:12">
      <c r="A1430" s="18" t="s">
        <v>1645</v>
      </c>
      <c r="B1430" s="18" t="s">
        <v>107</v>
      </c>
      <c r="C1430" s="18" t="s">
        <v>18</v>
      </c>
      <c r="D1430" s="18" t="s">
        <v>19</v>
      </c>
      <c r="E1430" s="18" t="s">
        <v>18</v>
      </c>
      <c r="F1430" s="19">
        <v>0</v>
      </c>
      <c r="G1430" s="19">
        <v>0</v>
      </c>
      <c r="H1430" s="19">
        <v>50</v>
      </c>
      <c r="I1430" s="19">
        <v>0</v>
      </c>
      <c r="J1430" s="19">
        <v>0</v>
      </c>
      <c r="K1430" s="19">
        <v>50</v>
      </c>
      <c r="L1430" t="e">
        <f>VLOOKUP(E1430,PFI!A:B,2,0)</f>
        <v>#N/A</v>
      </c>
    </row>
    <row r="1431" spans="1:12">
      <c r="A1431" s="18" t="s">
        <v>1645</v>
      </c>
      <c r="B1431" s="18" t="s">
        <v>107</v>
      </c>
      <c r="C1431" s="18" t="s">
        <v>18</v>
      </c>
      <c r="D1431" s="18" t="s">
        <v>13</v>
      </c>
      <c r="E1431" s="18" t="s">
        <v>18</v>
      </c>
      <c r="F1431" s="19">
        <v>0</v>
      </c>
      <c r="G1431" s="19">
        <v>0</v>
      </c>
      <c r="H1431" s="19">
        <v>2082.66</v>
      </c>
      <c r="I1431" s="19">
        <v>0</v>
      </c>
      <c r="J1431" s="19">
        <v>0</v>
      </c>
      <c r="K1431" s="19">
        <v>1746.86</v>
      </c>
      <c r="L1431" t="e">
        <f>VLOOKUP(E1431,PFI!A:B,2,0)</f>
        <v>#N/A</v>
      </c>
    </row>
    <row r="1432" spans="1:12">
      <c r="A1432" s="18" t="s">
        <v>2551</v>
      </c>
      <c r="B1432" s="18" t="s">
        <v>107</v>
      </c>
      <c r="C1432" s="18" t="s">
        <v>18</v>
      </c>
      <c r="D1432" s="18" t="s">
        <v>46</v>
      </c>
      <c r="E1432" s="18" t="s">
        <v>2552</v>
      </c>
      <c r="F1432" s="19">
        <v>0</v>
      </c>
      <c r="G1432" s="19">
        <v>0</v>
      </c>
      <c r="H1432" s="19">
        <v>0</v>
      </c>
      <c r="I1432" s="19">
        <v>0</v>
      </c>
      <c r="J1432" s="19">
        <v>0</v>
      </c>
      <c r="K1432" s="19">
        <v>1588.32</v>
      </c>
      <c r="L1432" t="e">
        <f>VLOOKUP(E1432,PFI!A:B,2,0)</f>
        <v>#N/A</v>
      </c>
    </row>
    <row r="1433" spans="1:12">
      <c r="A1433" s="18" t="s">
        <v>2551</v>
      </c>
      <c r="B1433" s="18" t="s">
        <v>107</v>
      </c>
      <c r="C1433" s="18" t="s">
        <v>18</v>
      </c>
      <c r="D1433" s="18" t="s">
        <v>46</v>
      </c>
      <c r="E1433" s="18" t="s">
        <v>2006</v>
      </c>
      <c r="F1433" s="19">
        <v>0</v>
      </c>
      <c r="G1433" s="19">
        <v>0</v>
      </c>
      <c r="H1433" s="19">
        <v>3037.96</v>
      </c>
      <c r="I1433" s="19">
        <v>0</v>
      </c>
      <c r="J1433" s="19">
        <v>0</v>
      </c>
      <c r="K1433" s="19">
        <v>2386.09</v>
      </c>
      <c r="L1433" t="str">
        <f>VLOOKUP(E1433,PFI!A:B,2,0)</f>
        <v>recherche</v>
      </c>
    </row>
    <row r="1434" spans="1:12">
      <c r="A1434" s="18" t="s">
        <v>2551</v>
      </c>
      <c r="B1434" s="18" t="s">
        <v>107</v>
      </c>
      <c r="C1434" s="18" t="s">
        <v>18</v>
      </c>
      <c r="D1434" s="18" t="s">
        <v>46</v>
      </c>
      <c r="E1434" s="18" t="s">
        <v>2553</v>
      </c>
      <c r="F1434" s="19">
        <v>0</v>
      </c>
      <c r="G1434" s="19">
        <v>0</v>
      </c>
      <c r="H1434" s="19">
        <v>664.38</v>
      </c>
      <c r="I1434" s="19">
        <v>0</v>
      </c>
      <c r="J1434" s="19">
        <v>0</v>
      </c>
      <c r="K1434" s="19">
        <v>3735.44</v>
      </c>
      <c r="L1434" t="e">
        <f>VLOOKUP(E1434,PFI!A:B,2,0)</f>
        <v>#N/A</v>
      </c>
    </row>
    <row r="1435" spans="1:12">
      <c r="A1435" s="18" t="s">
        <v>2551</v>
      </c>
      <c r="B1435" s="18" t="s">
        <v>107</v>
      </c>
      <c r="C1435" s="18" t="s">
        <v>18</v>
      </c>
      <c r="D1435" s="18" t="s">
        <v>46</v>
      </c>
      <c r="E1435" s="18" t="s">
        <v>1924</v>
      </c>
      <c r="F1435" s="19">
        <v>0</v>
      </c>
      <c r="G1435" s="19">
        <v>0</v>
      </c>
      <c r="H1435" s="19">
        <v>1177.52</v>
      </c>
      <c r="I1435" s="19">
        <v>0</v>
      </c>
      <c r="J1435" s="19">
        <v>0</v>
      </c>
      <c r="K1435" s="19">
        <v>1076.78</v>
      </c>
      <c r="L1435" t="str">
        <f>VLOOKUP(E1435,PFI!A:B,2,0)</f>
        <v>formation</v>
      </c>
    </row>
    <row r="1436" spans="1:12">
      <c r="A1436" s="18" t="s">
        <v>2551</v>
      </c>
      <c r="B1436" s="18" t="s">
        <v>107</v>
      </c>
      <c r="C1436" s="18" t="s">
        <v>18</v>
      </c>
      <c r="D1436" s="18" t="s">
        <v>46</v>
      </c>
      <c r="E1436" s="18" t="s">
        <v>18</v>
      </c>
      <c r="F1436" s="19">
        <v>0</v>
      </c>
      <c r="G1436" s="19">
        <v>0</v>
      </c>
      <c r="H1436" s="19">
        <v>2415.86</v>
      </c>
      <c r="I1436" s="19">
        <v>0</v>
      </c>
      <c r="J1436" s="19">
        <v>0</v>
      </c>
      <c r="K1436" s="19">
        <v>5799.46</v>
      </c>
      <c r="L1436" t="e">
        <f>VLOOKUP(E1436,PFI!A:B,2,0)</f>
        <v>#N/A</v>
      </c>
    </row>
    <row r="1437" spans="1:12">
      <c r="A1437" s="18" t="s">
        <v>2551</v>
      </c>
      <c r="B1437" s="18" t="s">
        <v>107</v>
      </c>
      <c r="C1437" s="18" t="s">
        <v>18</v>
      </c>
      <c r="D1437" s="18" t="s">
        <v>16</v>
      </c>
      <c r="E1437" s="18" t="s">
        <v>2552</v>
      </c>
      <c r="F1437" s="19">
        <v>16899.27</v>
      </c>
      <c r="G1437" s="19">
        <v>16899.27</v>
      </c>
      <c r="H1437" s="19">
        <v>0</v>
      </c>
      <c r="I1437" s="19">
        <v>16899.27</v>
      </c>
      <c r="J1437" s="19">
        <v>16899.27</v>
      </c>
      <c r="K1437" s="19">
        <v>0</v>
      </c>
      <c r="L1437" t="e">
        <f>VLOOKUP(E1437,PFI!A:B,2,0)</f>
        <v>#N/A</v>
      </c>
    </row>
    <row r="1438" spans="1:12">
      <c r="A1438" s="18" t="s">
        <v>2551</v>
      </c>
      <c r="B1438" s="18" t="s">
        <v>107</v>
      </c>
      <c r="C1438" s="18" t="s">
        <v>18</v>
      </c>
      <c r="D1438" s="18" t="s">
        <v>16</v>
      </c>
      <c r="E1438" s="18" t="s">
        <v>2006</v>
      </c>
      <c r="F1438" s="19">
        <v>10794.06</v>
      </c>
      <c r="G1438" s="19">
        <v>10794.06</v>
      </c>
      <c r="H1438" s="19">
        <v>0</v>
      </c>
      <c r="I1438" s="19">
        <v>10794.06</v>
      </c>
      <c r="J1438" s="19">
        <v>10794.06</v>
      </c>
      <c r="K1438" s="19">
        <v>0.24</v>
      </c>
      <c r="L1438" t="str">
        <f>VLOOKUP(E1438,PFI!A:B,2,0)</f>
        <v>recherche</v>
      </c>
    </row>
    <row r="1439" spans="1:12">
      <c r="A1439" s="18" t="s">
        <v>2554</v>
      </c>
      <c r="B1439" s="18" t="s">
        <v>107</v>
      </c>
      <c r="C1439" s="18" t="s">
        <v>18</v>
      </c>
      <c r="D1439" s="18" t="s">
        <v>19</v>
      </c>
      <c r="E1439" s="18" t="s">
        <v>18</v>
      </c>
      <c r="F1439" s="19">
        <v>0</v>
      </c>
      <c r="G1439" s="19">
        <v>0</v>
      </c>
      <c r="H1439" s="19">
        <v>31.39</v>
      </c>
      <c r="I1439" s="19">
        <v>0</v>
      </c>
      <c r="J1439" s="19">
        <v>0</v>
      </c>
      <c r="K1439" s="19">
        <v>6793.82</v>
      </c>
      <c r="L1439" t="e">
        <f>VLOOKUP(E1439,PFI!A:B,2,0)</f>
        <v>#N/A</v>
      </c>
    </row>
    <row r="1440" spans="1:12">
      <c r="A1440" s="18" t="s">
        <v>2555</v>
      </c>
      <c r="B1440" s="18" t="s">
        <v>107</v>
      </c>
      <c r="C1440" s="18" t="s">
        <v>18</v>
      </c>
      <c r="D1440" s="18" t="s">
        <v>19</v>
      </c>
      <c r="E1440" s="18" t="s">
        <v>18</v>
      </c>
      <c r="F1440" s="19">
        <v>0</v>
      </c>
      <c r="G1440" s="19">
        <v>0</v>
      </c>
      <c r="H1440" s="19">
        <v>28.11</v>
      </c>
      <c r="I1440" s="19">
        <v>0</v>
      </c>
      <c r="J1440" s="19">
        <v>0</v>
      </c>
      <c r="K1440" s="19">
        <v>6622.99</v>
      </c>
      <c r="L1440" t="e">
        <f>VLOOKUP(E1440,PFI!A:B,2,0)</f>
        <v>#N/A</v>
      </c>
    </row>
    <row r="1441" spans="1:12">
      <c r="A1441" s="18" t="s">
        <v>2556</v>
      </c>
      <c r="B1441" s="18" t="s">
        <v>107</v>
      </c>
      <c r="C1441" s="18" t="s">
        <v>18</v>
      </c>
      <c r="D1441" s="18" t="s">
        <v>19</v>
      </c>
      <c r="E1441" s="18" t="s">
        <v>18</v>
      </c>
      <c r="F1441" s="19">
        <v>0</v>
      </c>
      <c r="G1441" s="19">
        <v>0</v>
      </c>
      <c r="H1441" s="19">
        <v>98.18</v>
      </c>
      <c r="I1441" s="19">
        <v>0</v>
      </c>
      <c r="J1441" s="19">
        <v>0</v>
      </c>
      <c r="K1441" s="19">
        <v>16071.41</v>
      </c>
      <c r="L1441" t="e">
        <f>VLOOKUP(E1441,PFI!A:B,2,0)</f>
        <v>#N/A</v>
      </c>
    </row>
    <row r="1442" spans="1:12">
      <c r="A1442" s="18" t="s">
        <v>2557</v>
      </c>
      <c r="B1442" s="18" t="s">
        <v>107</v>
      </c>
      <c r="C1442" s="18" t="s">
        <v>18</v>
      </c>
      <c r="D1442" s="18" t="s">
        <v>19</v>
      </c>
      <c r="E1442" s="18" t="s">
        <v>18</v>
      </c>
      <c r="F1442" s="19">
        <v>0</v>
      </c>
      <c r="G1442" s="19">
        <v>0</v>
      </c>
      <c r="H1442" s="19">
        <v>76.05</v>
      </c>
      <c r="I1442" s="19">
        <v>0</v>
      </c>
      <c r="J1442" s="19">
        <v>0</v>
      </c>
      <c r="K1442" s="19">
        <v>6167.91</v>
      </c>
      <c r="L1442" t="e">
        <f>VLOOKUP(E1442,PFI!A:B,2,0)</f>
        <v>#N/A</v>
      </c>
    </row>
    <row r="1443" spans="1:12">
      <c r="A1443" s="18" t="s">
        <v>2558</v>
      </c>
      <c r="B1443" s="18" t="s">
        <v>107</v>
      </c>
      <c r="C1443" s="18" t="s">
        <v>18</v>
      </c>
      <c r="D1443" s="18" t="s">
        <v>19</v>
      </c>
      <c r="E1443" s="18" t="s">
        <v>18</v>
      </c>
      <c r="F1443" s="19">
        <v>0</v>
      </c>
      <c r="G1443" s="19">
        <v>0</v>
      </c>
      <c r="H1443" s="19">
        <v>0</v>
      </c>
      <c r="I1443" s="19">
        <v>0</v>
      </c>
      <c r="J1443" s="19">
        <v>0</v>
      </c>
      <c r="K1443" s="19">
        <v>1085.3</v>
      </c>
      <c r="L1443" t="e">
        <f>VLOOKUP(E1443,PFI!A:B,2,0)</f>
        <v>#N/A</v>
      </c>
    </row>
    <row r="1444" spans="1:12">
      <c r="A1444" s="18" t="s">
        <v>2558</v>
      </c>
      <c r="B1444" s="18" t="s">
        <v>107</v>
      </c>
      <c r="C1444" s="18" t="s">
        <v>18</v>
      </c>
      <c r="D1444" s="18" t="s">
        <v>13</v>
      </c>
      <c r="E1444" s="18" t="s">
        <v>18</v>
      </c>
      <c r="F1444" s="19">
        <v>0</v>
      </c>
      <c r="G1444" s="19">
        <v>0</v>
      </c>
      <c r="H1444" s="19">
        <v>3.02</v>
      </c>
      <c r="I1444" s="19">
        <v>0</v>
      </c>
      <c r="J1444" s="19">
        <v>0</v>
      </c>
      <c r="K1444" s="19">
        <v>711.11</v>
      </c>
      <c r="L1444" t="e">
        <f>VLOOKUP(E1444,PFI!A:B,2,0)</f>
        <v>#N/A</v>
      </c>
    </row>
    <row r="1445" spans="1:12">
      <c r="A1445" s="18" t="s">
        <v>251</v>
      </c>
      <c r="B1445" s="18" t="s">
        <v>107</v>
      </c>
      <c r="C1445" s="18" t="s">
        <v>18</v>
      </c>
      <c r="D1445" s="18" t="s">
        <v>46</v>
      </c>
      <c r="E1445" s="18" t="s">
        <v>18</v>
      </c>
      <c r="F1445" s="19">
        <v>0</v>
      </c>
      <c r="G1445" s="19">
        <v>0</v>
      </c>
      <c r="H1445" s="19">
        <v>55</v>
      </c>
      <c r="I1445" s="19">
        <v>0</v>
      </c>
      <c r="J1445" s="19">
        <v>0</v>
      </c>
      <c r="K1445" s="19">
        <v>55</v>
      </c>
      <c r="L1445" t="e">
        <f>VLOOKUP(E1445,PFI!A:B,2,0)</f>
        <v>#N/A</v>
      </c>
    </row>
    <row r="1446" spans="1:12">
      <c r="A1446" s="18" t="s">
        <v>251</v>
      </c>
      <c r="B1446" s="18" t="s">
        <v>107</v>
      </c>
      <c r="C1446" s="18" t="s">
        <v>18</v>
      </c>
      <c r="D1446" s="18" t="s">
        <v>22</v>
      </c>
      <c r="E1446" s="18" t="s">
        <v>241</v>
      </c>
      <c r="F1446" s="19">
        <v>0</v>
      </c>
      <c r="G1446" s="19">
        <v>0</v>
      </c>
      <c r="H1446" s="19">
        <v>545.14</v>
      </c>
      <c r="I1446" s="19">
        <v>0</v>
      </c>
      <c r="J1446" s="19">
        <v>0</v>
      </c>
      <c r="K1446" s="19">
        <v>27.02</v>
      </c>
      <c r="L1446" t="str">
        <f>VLOOKUP(E1446,PFI!A:B,2,0)</f>
        <v>formation</v>
      </c>
    </row>
    <row r="1447" spans="1:12">
      <c r="A1447" s="18" t="s">
        <v>251</v>
      </c>
      <c r="B1447" s="18" t="s">
        <v>107</v>
      </c>
      <c r="C1447" s="18" t="s">
        <v>18</v>
      </c>
      <c r="D1447" s="18" t="s">
        <v>13</v>
      </c>
      <c r="E1447" s="18" t="s">
        <v>241</v>
      </c>
      <c r="F1447" s="19">
        <v>0</v>
      </c>
      <c r="G1447" s="19">
        <v>0</v>
      </c>
      <c r="H1447" s="19">
        <v>6547.09</v>
      </c>
      <c r="I1447" s="19">
        <v>0</v>
      </c>
      <c r="J1447" s="19">
        <v>0</v>
      </c>
      <c r="K1447" s="19">
        <v>5975.44</v>
      </c>
      <c r="L1447" t="str">
        <f>VLOOKUP(E1447,PFI!A:B,2,0)</f>
        <v>formation</v>
      </c>
    </row>
    <row r="1448" spans="1:12">
      <c r="A1448" s="18" t="s">
        <v>251</v>
      </c>
      <c r="B1448" s="18" t="s">
        <v>107</v>
      </c>
      <c r="C1448" s="18" t="s">
        <v>18</v>
      </c>
      <c r="D1448" s="18" t="s">
        <v>13</v>
      </c>
      <c r="E1448" s="18" t="s">
        <v>252</v>
      </c>
      <c r="F1448" s="19">
        <v>21200</v>
      </c>
      <c r="G1448" s="19">
        <v>21200</v>
      </c>
      <c r="H1448" s="19">
        <v>23288.720000000001</v>
      </c>
      <c r="I1448" s="19">
        <v>21200</v>
      </c>
      <c r="J1448" s="19">
        <v>21200</v>
      </c>
      <c r="K1448" s="19">
        <v>22002.73</v>
      </c>
      <c r="L1448" t="str">
        <f>VLOOKUP(E1448,PFI!A:B,2,0)</f>
        <v>formation</v>
      </c>
    </row>
    <row r="1449" spans="1:12">
      <c r="A1449" s="18" t="s">
        <v>251</v>
      </c>
      <c r="B1449" s="18" t="s">
        <v>107</v>
      </c>
      <c r="C1449" s="18" t="s">
        <v>18</v>
      </c>
      <c r="D1449" s="18" t="s">
        <v>13</v>
      </c>
      <c r="E1449" s="18" t="s">
        <v>1931</v>
      </c>
      <c r="F1449" s="19">
        <v>0</v>
      </c>
      <c r="G1449" s="19">
        <v>0</v>
      </c>
      <c r="H1449" s="19">
        <v>94.5</v>
      </c>
      <c r="I1449" s="19">
        <v>0</v>
      </c>
      <c r="J1449" s="19">
        <v>0</v>
      </c>
      <c r="K1449" s="19">
        <v>94.5</v>
      </c>
      <c r="L1449" t="str">
        <f>VLOOKUP(E1449,PFI!A:B,2,0)</f>
        <v>formation</v>
      </c>
    </row>
    <row r="1450" spans="1:12">
      <c r="A1450" s="18" t="s">
        <v>251</v>
      </c>
      <c r="B1450" s="18" t="s">
        <v>107</v>
      </c>
      <c r="C1450" s="18" t="s">
        <v>18</v>
      </c>
      <c r="D1450" s="18" t="s">
        <v>13</v>
      </c>
      <c r="E1450" s="18" t="s">
        <v>18</v>
      </c>
      <c r="F1450" s="19">
        <v>24000</v>
      </c>
      <c r="G1450" s="19">
        <v>24000</v>
      </c>
      <c r="H1450" s="19">
        <v>4723.6899999999996</v>
      </c>
      <c r="I1450" s="19">
        <v>0</v>
      </c>
      <c r="J1450" s="19">
        <v>0</v>
      </c>
      <c r="K1450" s="19">
        <v>4323.1899999999996</v>
      </c>
      <c r="L1450" t="e">
        <f>VLOOKUP(E1450,PFI!A:B,2,0)</f>
        <v>#N/A</v>
      </c>
    </row>
    <row r="1451" spans="1:12">
      <c r="A1451" s="18" t="s">
        <v>253</v>
      </c>
      <c r="B1451" s="18" t="s">
        <v>107</v>
      </c>
      <c r="C1451" s="18" t="s">
        <v>18</v>
      </c>
      <c r="D1451" s="18" t="s">
        <v>46</v>
      </c>
      <c r="E1451" s="18" t="s">
        <v>254</v>
      </c>
      <c r="F1451" s="19">
        <v>0</v>
      </c>
      <c r="G1451" s="19">
        <v>0</v>
      </c>
      <c r="H1451" s="19">
        <v>99</v>
      </c>
      <c r="I1451" s="19">
        <v>0</v>
      </c>
      <c r="J1451" s="19">
        <v>0</v>
      </c>
      <c r="K1451" s="19">
        <v>99</v>
      </c>
      <c r="L1451" t="str">
        <f>VLOOKUP(E1451,PFI!A:B,2,0)</f>
        <v>recherche</v>
      </c>
    </row>
    <row r="1452" spans="1:12">
      <c r="A1452" s="18" t="s">
        <v>253</v>
      </c>
      <c r="B1452" s="18" t="s">
        <v>107</v>
      </c>
      <c r="C1452" s="18" t="s">
        <v>18</v>
      </c>
      <c r="D1452" s="18" t="s">
        <v>22</v>
      </c>
      <c r="E1452" s="18" t="s">
        <v>254</v>
      </c>
      <c r="F1452" s="19">
        <v>0</v>
      </c>
      <c r="G1452" s="19">
        <v>0</v>
      </c>
      <c r="H1452" s="19">
        <v>2103.21</v>
      </c>
      <c r="I1452" s="19">
        <v>0</v>
      </c>
      <c r="J1452" s="19">
        <v>0</v>
      </c>
      <c r="K1452" s="19">
        <v>2103.21</v>
      </c>
      <c r="L1452" t="str">
        <f>VLOOKUP(E1452,PFI!A:B,2,0)</f>
        <v>recherche</v>
      </c>
    </row>
    <row r="1453" spans="1:12">
      <c r="A1453" s="18" t="s">
        <v>253</v>
      </c>
      <c r="B1453" s="18" t="s">
        <v>107</v>
      </c>
      <c r="C1453" s="18" t="s">
        <v>18</v>
      </c>
      <c r="D1453" s="18" t="s">
        <v>13</v>
      </c>
      <c r="E1453" s="18" t="s">
        <v>254</v>
      </c>
      <c r="F1453" s="19">
        <v>51625.97</v>
      </c>
      <c r="G1453" s="19">
        <v>51625.97</v>
      </c>
      <c r="H1453" s="19">
        <v>54950.35</v>
      </c>
      <c r="I1453" s="19">
        <v>51625.97</v>
      </c>
      <c r="J1453" s="19">
        <v>51625.97</v>
      </c>
      <c r="K1453" s="19">
        <v>52619.27</v>
      </c>
      <c r="L1453" t="str">
        <f>VLOOKUP(E1453,PFI!A:B,2,0)</f>
        <v>recherche</v>
      </c>
    </row>
    <row r="1454" spans="1:12">
      <c r="A1454" s="18" t="s">
        <v>253</v>
      </c>
      <c r="B1454" s="18" t="s">
        <v>107</v>
      </c>
      <c r="C1454" s="18" t="s">
        <v>18</v>
      </c>
      <c r="D1454" s="18" t="s">
        <v>13</v>
      </c>
      <c r="E1454" s="18" t="s">
        <v>2550</v>
      </c>
      <c r="F1454" s="19">
        <v>0</v>
      </c>
      <c r="G1454" s="19">
        <v>0</v>
      </c>
      <c r="H1454" s="19">
        <v>16015.01</v>
      </c>
      <c r="I1454" s="19">
        <v>0</v>
      </c>
      <c r="J1454" s="19">
        <v>0</v>
      </c>
      <c r="K1454" s="19">
        <v>16014.98</v>
      </c>
      <c r="L1454" t="e">
        <f>VLOOKUP(E1454,PFI!A:B,2,0)</f>
        <v>#N/A</v>
      </c>
    </row>
    <row r="1455" spans="1:12">
      <c r="A1455" s="18" t="s">
        <v>253</v>
      </c>
      <c r="B1455" s="18" t="s">
        <v>107</v>
      </c>
      <c r="C1455" s="18" t="s">
        <v>18</v>
      </c>
      <c r="D1455" s="18" t="s">
        <v>13</v>
      </c>
      <c r="E1455" s="18" t="s">
        <v>18</v>
      </c>
      <c r="F1455" s="19">
        <v>18000</v>
      </c>
      <c r="G1455" s="19">
        <v>18000</v>
      </c>
      <c r="H1455" s="19">
        <v>19112.8</v>
      </c>
      <c r="I1455" s="19">
        <v>0</v>
      </c>
      <c r="J1455" s="19">
        <v>0</v>
      </c>
      <c r="K1455" s="19">
        <v>18615.78</v>
      </c>
      <c r="L1455" t="e">
        <f>VLOOKUP(E1455,PFI!A:B,2,0)</f>
        <v>#N/A</v>
      </c>
    </row>
    <row r="1456" spans="1:12">
      <c r="A1456" s="18" t="s">
        <v>1646</v>
      </c>
      <c r="B1456" s="18" t="s">
        <v>107</v>
      </c>
      <c r="C1456" s="18" t="s">
        <v>18</v>
      </c>
      <c r="D1456" s="18" t="s">
        <v>13</v>
      </c>
      <c r="E1456" s="18" t="s">
        <v>18</v>
      </c>
      <c r="F1456" s="19">
        <v>19795</v>
      </c>
      <c r="G1456" s="19">
        <v>19795</v>
      </c>
      <c r="H1456" s="19">
        <v>77641.789999999994</v>
      </c>
      <c r="I1456" s="19">
        <v>0</v>
      </c>
      <c r="J1456" s="19">
        <v>0</v>
      </c>
      <c r="K1456" s="19">
        <v>23188.47</v>
      </c>
      <c r="L1456" t="e">
        <f>VLOOKUP(E1456,PFI!A:B,2,0)</f>
        <v>#N/A</v>
      </c>
    </row>
    <row r="1457" spans="1:12">
      <c r="A1457" s="18" t="s">
        <v>2559</v>
      </c>
      <c r="B1457" s="18" t="s">
        <v>107</v>
      </c>
      <c r="C1457" s="18" t="s">
        <v>18</v>
      </c>
      <c r="D1457" s="18" t="s">
        <v>34</v>
      </c>
      <c r="E1457" s="18" t="s">
        <v>18</v>
      </c>
      <c r="F1457" s="19">
        <v>0</v>
      </c>
      <c r="G1457" s="19">
        <v>0</v>
      </c>
      <c r="H1457" s="19">
        <v>1036.94</v>
      </c>
      <c r="I1457" s="19">
        <v>0</v>
      </c>
      <c r="J1457" s="19">
        <v>0</v>
      </c>
      <c r="K1457" s="19">
        <v>2824.33</v>
      </c>
      <c r="L1457" t="e">
        <f>VLOOKUP(E1457,PFI!A:B,2,0)</f>
        <v>#N/A</v>
      </c>
    </row>
    <row r="1458" spans="1:12">
      <c r="A1458" s="18" t="s">
        <v>2559</v>
      </c>
      <c r="B1458" s="18" t="s">
        <v>107</v>
      </c>
      <c r="C1458" s="18" t="s">
        <v>18</v>
      </c>
      <c r="D1458" s="18" t="s">
        <v>22</v>
      </c>
      <c r="E1458" s="18" t="s">
        <v>18</v>
      </c>
      <c r="F1458" s="19">
        <v>0</v>
      </c>
      <c r="G1458" s="19">
        <v>0</v>
      </c>
      <c r="H1458" s="19">
        <v>336.19</v>
      </c>
      <c r="I1458" s="19">
        <v>0</v>
      </c>
      <c r="J1458" s="19">
        <v>0</v>
      </c>
      <c r="K1458" s="19">
        <v>336.19</v>
      </c>
      <c r="L1458" t="e">
        <f>VLOOKUP(E1458,PFI!A:B,2,0)</f>
        <v>#N/A</v>
      </c>
    </row>
    <row r="1459" spans="1:12">
      <c r="A1459" s="18" t="s">
        <v>2559</v>
      </c>
      <c r="B1459" s="18" t="s">
        <v>107</v>
      </c>
      <c r="C1459" s="18" t="s">
        <v>18</v>
      </c>
      <c r="D1459" s="18" t="s">
        <v>13</v>
      </c>
      <c r="E1459" s="18" t="s">
        <v>18</v>
      </c>
      <c r="F1459" s="19">
        <v>3000</v>
      </c>
      <c r="G1459" s="19">
        <v>3000</v>
      </c>
      <c r="H1459" s="19">
        <v>0</v>
      </c>
      <c r="I1459" s="19">
        <v>0</v>
      </c>
      <c r="J1459" s="19">
        <v>0</v>
      </c>
      <c r="K1459" s="19">
        <v>0</v>
      </c>
      <c r="L1459" t="e">
        <f>VLOOKUP(E1459,PFI!A:B,2,0)</f>
        <v>#N/A</v>
      </c>
    </row>
    <row r="1460" spans="1:12">
      <c r="A1460" s="18" t="s">
        <v>2560</v>
      </c>
      <c r="B1460" s="18" t="s">
        <v>107</v>
      </c>
      <c r="C1460" s="18" t="s">
        <v>18</v>
      </c>
      <c r="D1460" s="18" t="s">
        <v>34</v>
      </c>
      <c r="E1460" s="18" t="s">
        <v>18</v>
      </c>
      <c r="F1460" s="19">
        <v>0</v>
      </c>
      <c r="G1460" s="19">
        <v>0</v>
      </c>
      <c r="H1460" s="19">
        <v>0</v>
      </c>
      <c r="I1460" s="19">
        <v>0</v>
      </c>
      <c r="J1460" s="19">
        <v>0</v>
      </c>
      <c r="K1460" s="19">
        <v>52.28</v>
      </c>
      <c r="L1460" t="e">
        <f>VLOOKUP(E1460,PFI!A:B,2,0)</f>
        <v>#N/A</v>
      </c>
    </row>
    <row r="1461" spans="1:12">
      <c r="A1461" s="18" t="s">
        <v>1036</v>
      </c>
      <c r="B1461" s="18" t="s">
        <v>107</v>
      </c>
      <c r="C1461" s="18" t="s">
        <v>18</v>
      </c>
      <c r="D1461" s="18" t="s">
        <v>19</v>
      </c>
      <c r="E1461" s="18" t="s">
        <v>18</v>
      </c>
      <c r="F1461" s="19">
        <v>0</v>
      </c>
      <c r="G1461" s="19">
        <v>0</v>
      </c>
      <c r="H1461" s="19">
        <v>1984756.59</v>
      </c>
      <c r="I1461" s="19">
        <v>0</v>
      </c>
      <c r="J1461" s="19">
        <v>0</v>
      </c>
      <c r="K1461" s="19">
        <v>1258583.99</v>
      </c>
      <c r="L1461" t="e">
        <f>VLOOKUP(E1461,PFI!A:B,2,0)</f>
        <v>#N/A</v>
      </c>
    </row>
    <row r="1462" spans="1:12">
      <c r="A1462" s="18" t="s">
        <v>1036</v>
      </c>
      <c r="B1462" s="18" t="s">
        <v>107</v>
      </c>
      <c r="C1462" s="18" t="s">
        <v>18</v>
      </c>
      <c r="D1462" s="18" t="s">
        <v>13</v>
      </c>
      <c r="E1462" s="18" t="s">
        <v>18</v>
      </c>
      <c r="F1462" s="19">
        <v>1077840</v>
      </c>
      <c r="G1462" s="19">
        <v>1077840</v>
      </c>
      <c r="H1462" s="19">
        <v>386624.98</v>
      </c>
      <c r="I1462" s="19">
        <v>0</v>
      </c>
      <c r="J1462" s="19">
        <v>0</v>
      </c>
      <c r="K1462" s="19">
        <v>235201.95</v>
      </c>
      <c r="L1462" t="e">
        <f>VLOOKUP(E1462,PFI!A:B,2,0)</f>
        <v>#N/A</v>
      </c>
    </row>
    <row r="1463" spans="1:12">
      <c r="A1463" s="18" t="s">
        <v>2561</v>
      </c>
      <c r="B1463" s="18" t="s">
        <v>107</v>
      </c>
      <c r="C1463" s="18" t="s">
        <v>18</v>
      </c>
      <c r="D1463" s="18" t="s">
        <v>19</v>
      </c>
      <c r="E1463" s="18" t="s">
        <v>18</v>
      </c>
      <c r="F1463" s="19">
        <v>0</v>
      </c>
      <c r="G1463" s="19">
        <v>0</v>
      </c>
      <c r="H1463" s="19">
        <v>-271.12</v>
      </c>
      <c r="I1463" s="19">
        <v>0</v>
      </c>
      <c r="J1463" s="19">
        <v>0</v>
      </c>
      <c r="K1463" s="19">
        <v>3359.3</v>
      </c>
      <c r="L1463" t="e">
        <f>VLOOKUP(E1463,PFI!A:B,2,0)</f>
        <v>#N/A</v>
      </c>
    </row>
    <row r="1464" spans="1:12">
      <c r="A1464" s="18" t="s">
        <v>1758</v>
      </c>
      <c r="B1464" s="18" t="s">
        <v>107</v>
      </c>
      <c r="C1464" s="18" t="s">
        <v>18</v>
      </c>
      <c r="D1464" s="18" t="s">
        <v>57</v>
      </c>
      <c r="E1464" s="18" t="s">
        <v>2562</v>
      </c>
      <c r="F1464" s="19">
        <v>0</v>
      </c>
      <c r="G1464" s="19">
        <v>0</v>
      </c>
      <c r="H1464" s="19">
        <v>13926.59</v>
      </c>
      <c r="I1464" s="19">
        <v>0</v>
      </c>
      <c r="J1464" s="19">
        <v>0</v>
      </c>
      <c r="K1464" s="19">
        <v>8070.52</v>
      </c>
      <c r="L1464" t="e">
        <f>VLOOKUP(E1464,PFI!A:B,2,0)</f>
        <v>#N/A</v>
      </c>
    </row>
    <row r="1465" spans="1:12">
      <c r="A1465" s="18" t="s">
        <v>1758</v>
      </c>
      <c r="B1465" s="18" t="s">
        <v>107</v>
      </c>
      <c r="C1465" s="18" t="s">
        <v>18</v>
      </c>
      <c r="D1465" s="18" t="s">
        <v>57</v>
      </c>
      <c r="E1465" s="18" t="s">
        <v>18</v>
      </c>
      <c r="F1465" s="19">
        <v>0</v>
      </c>
      <c r="G1465" s="19">
        <v>0</v>
      </c>
      <c r="H1465" s="19">
        <v>10062.89</v>
      </c>
      <c r="I1465" s="19">
        <v>0</v>
      </c>
      <c r="J1465" s="19">
        <v>0</v>
      </c>
      <c r="K1465" s="19">
        <v>12715.05</v>
      </c>
      <c r="L1465" t="e">
        <f>VLOOKUP(E1465,PFI!A:B,2,0)</f>
        <v>#N/A</v>
      </c>
    </row>
    <row r="1466" spans="1:12">
      <c r="A1466" s="18" t="s">
        <v>1758</v>
      </c>
      <c r="B1466" s="18" t="s">
        <v>107</v>
      </c>
      <c r="C1466" s="18" t="s">
        <v>18</v>
      </c>
      <c r="D1466" s="18" t="s">
        <v>13</v>
      </c>
      <c r="E1466" s="18" t="s">
        <v>2562</v>
      </c>
      <c r="F1466" s="19">
        <v>0</v>
      </c>
      <c r="G1466" s="19">
        <v>0</v>
      </c>
      <c r="H1466" s="19">
        <v>1814.52</v>
      </c>
      <c r="I1466" s="19">
        <v>0</v>
      </c>
      <c r="J1466" s="19">
        <v>0</v>
      </c>
      <c r="K1466" s="19">
        <v>1814.52</v>
      </c>
      <c r="L1466" t="e">
        <f>VLOOKUP(E1466,PFI!A:B,2,0)</f>
        <v>#N/A</v>
      </c>
    </row>
    <row r="1467" spans="1:12">
      <c r="A1467" s="18" t="s">
        <v>1758</v>
      </c>
      <c r="B1467" s="18" t="s">
        <v>107</v>
      </c>
      <c r="C1467" s="18" t="s">
        <v>18</v>
      </c>
      <c r="D1467" s="18" t="s">
        <v>13</v>
      </c>
      <c r="E1467" s="18" t="s">
        <v>18</v>
      </c>
      <c r="F1467" s="19">
        <v>7500</v>
      </c>
      <c r="G1467" s="19">
        <v>7500</v>
      </c>
      <c r="H1467" s="19">
        <v>365.44</v>
      </c>
      <c r="I1467" s="19">
        <v>0</v>
      </c>
      <c r="J1467" s="19">
        <v>0</v>
      </c>
      <c r="K1467" s="19">
        <v>0</v>
      </c>
      <c r="L1467" t="e">
        <f>VLOOKUP(E1467,PFI!A:B,2,0)</f>
        <v>#N/A</v>
      </c>
    </row>
    <row r="1468" spans="1:12">
      <c r="A1468" s="18" t="s">
        <v>1652</v>
      </c>
      <c r="B1468" s="18" t="s">
        <v>107</v>
      </c>
      <c r="C1468" s="18" t="s">
        <v>18</v>
      </c>
      <c r="D1468" s="18" t="s">
        <v>46</v>
      </c>
      <c r="E1468" s="18" t="s">
        <v>18</v>
      </c>
      <c r="F1468" s="19">
        <v>7500</v>
      </c>
      <c r="G1468" s="19">
        <v>7500</v>
      </c>
      <c r="H1468" s="19">
        <v>28951.43</v>
      </c>
      <c r="I1468" s="19">
        <v>0</v>
      </c>
      <c r="J1468" s="19">
        <v>0</v>
      </c>
      <c r="K1468" s="19">
        <v>32354.2</v>
      </c>
      <c r="L1468" t="e">
        <f>VLOOKUP(E1468,PFI!A:B,2,0)</f>
        <v>#N/A</v>
      </c>
    </row>
    <row r="1469" spans="1:12">
      <c r="A1469" s="18" t="s">
        <v>1652</v>
      </c>
      <c r="B1469" s="18" t="s">
        <v>107</v>
      </c>
      <c r="C1469" s="18" t="s">
        <v>18</v>
      </c>
      <c r="D1469" s="18" t="s">
        <v>13</v>
      </c>
      <c r="E1469" s="18" t="s">
        <v>18</v>
      </c>
      <c r="F1469" s="19">
        <v>0</v>
      </c>
      <c r="G1469" s="19">
        <v>0</v>
      </c>
      <c r="H1469" s="19">
        <v>609.30999999999995</v>
      </c>
      <c r="I1469" s="19">
        <v>0</v>
      </c>
      <c r="J1469" s="19">
        <v>0</v>
      </c>
      <c r="K1469" s="19">
        <v>2007.2</v>
      </c>
      <c r="L1469" t="e">
        <f>VLOOKUP(E1469,PFI!A:B,2,0)</f>
        <v>#N/A</v>
      </c>
    </row>
    <row r="1470" spans="1:12">
      <c r="A1470" s="18" t="s">
        <v>1653</v>
      </c>
      <c r="B1470" s="18" t="s">
        <v>107</v>
      </c>
      <c r="C1470" s="18" t="s">
        <v>18</v>
      </c>
      <c r="D1470" s="18" t="s">
        <v>46</v>
      </c>
      <c r="E1470" s="18" t="s">
        <v>18</v>
      </c>
      <c r="F1470" s="19">
        <v>3000</v>
      </c>
      <c r="G1470" s="19">
        <v>3000</v>
      </c>
      <c r="H1470" s="19">
        <v>2776.19</v>
      </c>
      <c r="I1470" s="19">
        <v>0</v>
      </c>
      <c r="J1470" s="19">
        <v>0</v>
      </c>
      <c r="K1470" s="19">
        <v>1081.79</v>
      </c>
      <c r="L1470" t="e">
        <f>VLOOKUP(E1470,PFI!A:B,2,0)</f>
        <v>#N/A</v>
      </c>
    </row>
    <row r="1471" spans="1:12">
      <c r="A1471" s="18" t="s">
        <v>1655</v>
      </c>
      <c r="B1471" s="18" t="s">
        <v>107</v>
      </c>
      <c r="C1471" s="18" t="s">
        <v>18</v>
      </c>
      <c r="D1471" s="18" t="s">
        <v>46</v>
      </c>
      <c r="E1471" s="18" t="s">
        <v>18</v>
      </c>
      <c r="F1471" s="19">
        <v>2000</v>
      </c>
      <c r="G1471" s="19">
        <v>2000</v>
      </c>
      <c r="H1471" s="19">
        <v>9755.92</v>
      </c>
      <c r="I1471" s="19">
        <v>0</v>
      </c>
      <c r="J1471" s="19">
        <v>0</v>
      </c>
      <c r="K1471" s="19">
        <v>11079.81</v>
      </c>
      <c r="L1471" t="e">
        <f>VLOOKUP(E1471,PFI!A:B,2,0)</f>
        <v>#N/A</v>
      </c>
    </row>
    <row r="1472" spans="1:12">
      <c r="A1472" s="18" t="s">
        <v>1655</v>
      </c>
      <c r="B1472" s="18" t="s">
        <v>107</v>
      </c>
      <c r="C1472" s="18" t="s">
        <v>18</v>
      </c>
      <c r="D1472" s="18" t="s">
        <v>13</v>
      </c>
      <c r="E1472" s="18" t="s">
        <v>18</v>
      </c>
      <c r="F1472" s="19">
        <v>0</v>
      </c>
      <c r="G1472" s="19">
        <v>0</v>
      </c>
      <c r="H1472" s="19">
        <v>198.74</v>
      </c>
      <c r="I1472" s="19">
        <v>0</v>
      </c>
      <c r="J1472" s="19">
        <v>0</v>
      </c>
      <c r="K1472" s="19">
        <v>198.74</v>
      </c>
      <c r="L1472" t="e">
        <f>VLOOKUP(E1472,PFI!A:B,2,0)</f>
        <v>#N/A</v>
      </c>
    </row>
    <row r="1473" spans="1:12">
      <c r="A1473" s="18" t="s">
        <v>1648</v>
      </c>
      <c r="B1473" s="18" t="s">
        <v>107</v>
      </c>
      <c r="C1473" s="18" t="s">
        <v>18</v>
      </c>
      <c r="D1473" s="18" t="s">
        <v>57</v>
      </c>
      <c r="E1473" s="18" t="s">
        <v>18</v>
      </c>
      <c r="F1473" s="19">
        <v>0</v>
      </c>
      <c r="G1473" s="19">
        <v>0</v>
      </c>
      <c r="H1473" s="19">
        <v>-30.78</v>
      </c>
      <c r="I1473" s="19">
        <v>0</v>
      </c>
      <c r="J1473" s="19">
        <v>0</v>
      </c>
      <c r="K1473" s="19">
        <v>1620.44</v>
      </c>
      <c r="L1473" t="e">
        <f>VLOOKUP(E1473,PFI!A:B,2,0)</f>
        <v>#N/A</v>
      </c>
    </row>
    <row r="1474" spans="1:12">
      <c r="A1474" s="18" t="s">
        <v>1648</v>
      </c>
      <c r="B1474" s="18" t="s">
        <v>107</v>
      </c>
      <c r="C1474" s="18" t="s">
        <v>18</v>
      </c>
      <c r="D1474" s="18" t="s">
        <v>46</v>
      </c>
      <c r="E1474" s="18" t="s">
        <v>18</v>
      </c>
      <c r="F1474" s="19">
        <v>50000</v>
      </c>
      <c r="G1474" s="19">
        <v>50000</v>
      </c>
      <c r="H1474" s="19">
        <v>47341.59</v>
      </c>
      <c r="I1474" s="19">
        <v>0</v>
      </c>
      <c r="J1474" s="19">
        <v>0</v>
      </c>
      <c r="K1474" s="19">
        <v>41475</v>
      </c>
      <c r="L1474" t="e">
        <f>VLOOKUP(E1474,PFI!A:B,2,0)</f>
        <v>#N/A</v>
      </c>
    </row>
    <row r="1475" spans="1:12">
      <c r="A1475" s="18" t="s">
        <v>1648</v>
      </c>
      <c r="B1475" s="18" t="s">
        <v>107</v>
      </c>
      <c r="C1475" s="18" t="s">
        <v>18</v>
      </c>
      <c r="D1475" s="18" t="s">
        <v>13</v>
      </c>
      <c r="E1475" s="18" t="s">
        <v>18</v>
      </c>
      <c r="F1475" s="19">
        <v>0</v>
      </c>
      <c r="G1475" s="19">
        <v>0</v>
      </c>
      <c r="H1475" s="19">
        <v>1438.39</v>
      </c>
      <c r="I1475" s="19">
        <v>0</v>
      </c>
      <c r="J1475" s="19">
        <v>0</v>
      </c>
      <c r="K1475" s="19">
        <v>1438.39</v>
      </c>
      <c r="L1475" t="e">
        <f>VLOOKUP(E1475,PFI!A:B,2,0)</f>
        <v>#N/A</v>
      </c>
    </row>
    <row r="1476" spans="1:12">
      <c r="A1476" s="18" t="s">
        <v>1651</v>
      </c>
      <c r="B1476" s="18" t="s">
        <v>107</v>
      </c>
      <c r="C1476" s="18" t="s">
        <v>18</v>
      </c>
      <c r="D1476" s="18" t="s">
        <v>46</v>
      </c>
      <c r="E1476" s="18" t="s">
        <v>18</v>
      </c>
      <c r="F1476" s="19">
        <v>7500</v>
      </c>
      <c r="G1476" s="19">
        <v>7500</v>
      </c>
      <c r="H1476" s="19">
        <v>5556.2</v>
      </c>
      <c r="I1476" s="19">
        <v>0</v>
      </c>
      <c r="J1476" s="19">
        <v>0</v>
      </c>
      <c r="K1476" s="19">
        <v>5286.26</v>
      </c>
      <c r="L1476" t="e">
        <f>VLOOKUP(E1476,PFI!A:B,2,0)</f>
        <v>#N/A</v>
      </c>
    </row>
    <row r="1477" spans="1:12">
      <c r="A1477" s="18" t="s">
        <v>1651</v>
      </c>
      <c r="B1477" s="18" t="s">
        <v>107</v>
      </c>
      <c r="C1477" s="18" t="s">
        <v>18</v>
      </c>
      <c r="D1477" s="18" t="s">
        <v>13</v>
      </c>
      <c r="E1477" s="18" t="s">
        <v>18</v>
      </c>
      <c r="F1477" s="19">
        <v>0</v>
      </c>
      <c r="G1477" s="19">
        <v>0</v>
      </c>
      <c r="H1477" s="19">
        <v>0</v>
      </c>
      <c r="I1477" s="19">
        <v>0</v>
      </c>
      <c r="J1477" s="19">
        <v>0</v>
      </c>
      <c r="K1477" s="19">
        <v>145.38</v>
      </c>
      <c r="L1477" t="e">
        <f>VLOOKUP(E1477,PFI!A:B,2,0)</f>
        <v>#N/A</v>
      </c>
    </row>
    <row r="1478" spans="1:12">
      <c r="A1478" s="18" t="s">
        <v>1649</v>
      </c>
      <c r="B1478" s="18" t="s">
        <v>107</v>
      </c>
      <c r="C1478" s="18" t="s">
        <v>18</v>
      </c>
      <c r="D1478" s="18" t="s">
        <v>46</v>
      </c>
      <c r="E1478" s="18" t="s">
        <v>18</v>
      </c>
      <c r="F1478" s="19">
        <v>7500</v>
      </c>
      <c r="G1478" s="19">
        <v>7500</v>
      </c>
      <c r="H1478" s="19">
        <v>4996.3999999999996</v>
      </c>
      <c r="I1478" s="19">
        <v>0</v>
      </c>
      <c r="J1478" s="19">
        <v>0</v>
      </c>
      <c r="K1478" s="19">
        <v>4769.1000000000004</v>
      </c>
      <c r="L1478" t="e">
        <f>VLOOKUP(E1478,PFI!A:B,2,0)</f>
        <v>#N/A</v>
      </c>
    </row>
    <row r="1479" spans="1:12">
      <c r="A1479" s="18" t="s">
        <v>1649</v>
      </c>
      <c r="B1479" s="18" t="s">
        <v>107</v>
      </c>
      <c r="C1479" s="18" t="s">
        <v>18</v>
      </c>
      <c r="D1479" s="18" t="s">
        <v>13</v>
      </c>
      <c r="E1479" s="18" t="s">
        <v>18</v>
      </c>
      <c r="F1479" s="19">
        <v>0</v>
      </c>
      <c r="G1479" s="19">
        <v>0</v>
      </c>
      <c r="H1479" s="19">
        <v>396.46</v>
      </c>
      <c r="I1479" s="19">
        <v>0</v>
      </c>
      <c r="J1479" s="19">
        <v>0</v>
      </c>
      <c r="K1479" s="19">
        <v>216.68</v>
      </c>
      <c r="L1479" t="e">
        <f>VLOOKUP(E1479,PFI!A:B,2,0)</f>
        <v>#N/A</v>
      </c>
    </row>
    <row r="1480" spans="1:12">
      <c r="A1480" s="18" t="s">
        <v>1650</v>
      </c>
      <c r="B1480" s="18" t="s">
        <v>107</v>
      </c>
      <c r="C1480" s="18" t="s">
        <v>18</v>
      </c>
      <c r="D1480" s="18" t="s">
        <v>46</v>
      </c>
      <c r="E1480" s="18" t="s">
        <v>18</v>
      </c>
      <c r="F1480" s="19">
        <v>7500</v>
      </c>
      <c r="G1480" s="19">
        <v>7500</v>
      </c>
      <c r="H1480" s="19">
        <v>8102.24</v>
      </c>
      <c r="I1480" s="19">
        <v>0</v>
      </c>
      <c r="J1480" s="19">
        <v>0</v>
      </c>
      <c r="K1480" s="19">
        <v>8236.2999999999993</v>
      </c>
      <c r="L1480" t="e">
        <f>VLOOKUP(E1480,PFI!A:B,2,0)</f>
        <v>#N/A</v>
      </c>
    </row>
    <row r="1481" spans="1:12">
      <c r="A1481" s="18" t="s">
        <v>1650</v>
      </c>
      <c r="B1481" s="18" t="s">
        <v>107</v>
      </c>
      <c r="C1481" s="18" t="s">
        <v>18</v>
      </c>
      <c r="D1481" s="18" t="s">
        <v>13</v>
      </c>
      <c r="E1481" s="18" t="s">
        <v>18</v>
      </c>
      <c r="F1481" s="19">
        <v>0</v>
      </c>
      <c r="G1481" s="19">
        <v>0</v>
      </c>
      <c r="H1481" s="19">
        <v>459.42</v>
      </c>
      <c r="I1481" s="19">
        <v>0</v>
      </c>
      <c r="J1481" s="19">
        <v>0</v>
      </c>
      <c r="K1481" s="19">
        <v>435.01</v>
      </c>
      <c r="L1481" t="e">
        <f>VLOOKUP(E1481,PFI!A:B,2,0)</f>
        <v>#N/A</v>
      </c>
    </row>
    <row r="1482" spans="1:12">
      <c r="A1482" s="18" t="s">
        <v>1657</v>
      </c>
      <c r="B1482" s="18" t="s">
        <v>107</v>
      </c>
      <c r="C1482" s="18" t="s">
        <v>18</v>
      </c>
      <c r="D1482" s="18" t="s">
        <v>46</v>
      </c>
      <c r="E1482" s="18" t="s">
        <v>18</v>
      </c>
      <c r="F1482" s="19">
        <v>100000</v>
      </c>
      <c r="G1482" s="19">
        <v>100000</v>
      </c>
      <c r="H1482" s="19">
        <v>1435.13</v>
      </c>
      <c r="I1482" s="19">
        <v>0</v>
      </c>
      <c r="J1482" s="19">
        <v>0</v>
      </c>
      <c r="K1482" s="19">
        <v>619.92999999999995</v>
      </c>
      <c r="L1482" t="e">
        <f>VLOOKUP(E1482,PFI!A:B,2,0)</f>
        <v>#N/A</v>
      </c>
    </row>
    <row r="1483" spans="1:12">
      <c r="A1483" s="18" t="s">
        <v>1654</v>
      </c>
      <c r="B1483" s="18" t="s">
        <v>107</v>
      </c>
      <c r="C1483" s="18" t="s">
        <v>18</v>
      </c>
      <c r="D1483" s="18" t="s">
        <v>46</v>
      </c>
      <c r="E1483" s="18" t="s">
        <v>18</v>
      </c>
      <c r="F1483" s="19">
        <v>3000</v>
      </c>
      <c r="G1483" s="19">
        <v>3000</v>
      </c>
      <c r="H1483" s="19">
        <v>2634.37</v>
      </c>
      <c r="I1483" s="19">
        <v>0</v>
      </c>
      <c r="J1483" s="19">
        <v>0</v>
      </c>
      <c r="K1483" s="19">
        <v>2348.9899999999998</v>
      </c>
      <c r="L1483" t="e">
        <f>VLOOKUP(E1483,PFI!A:B,2,0)</f>
        <v>#N/A</v>
      </c>
    </row>
    <row r="1484" spans="1:12">
      <c r="A1484" s="18" t="s">
        <v>1654</v>
      </c>
      <c r="B1484" s="18" t="s">
        <v>107</v>
      </c>
      <c r="C1484" s="18" t="s">
        <v>18</v>
      </c>
      <c r="D1484" s="18" t="s">
        <v>13</v>
      </c>
      <c r="E1484" s="18" t="s">
        <v>18</v>
      </c>
      <c r="F1484" s="19">
        <v>0</v>
      </c>
      <c r="G1484" s="19">
        <v>0</v>
      </c>
      <c r="H1484" s="19">
        <v>84.17</v>
      </c>
      <c r="I1484" s="19">
        <v>0</v>
      </c>
      <c r="J1484" s="19">
        <v>0</v>
      </c>
      <c r="K1484" s="19">
        <v>84.17</v>
      </c>
      <c r="L1484" t="e">
        <f>VLOOKUP(E1484,PFI!A:B,2,0)</f>
        <v>#N/A</v>
      </c>
    </row>
    <row r="1485" spans="1:12">
      <c r="A1485" s="18" t="s">
        <v>1661</v>
      </c>
      <c r="B1485" s="18" t="s">
        <v>107</v>
      </c>
      <c r="C1485" s="18" t="s">
        <v>18</v>
      </c>
      <c r="D1485" s="18" t="s">
        <v>13</v>
      </c>
      <c r="E1485" s="18" t="s">
        <v>18</v>
      </c>
      <c r="F1485" s="19">
        <v>120000</v>
      </c>
      <c r="G1485" s="19">
        <v>120000</v>
      </c>
      <c r="H1485" s="19">
        <v>75000</v>
      </c>
      <c r="I1485" s="19">
        <v>0</v>
      </c>
      <c r="J1485" s="19">
        <v>0</v>
      </c>
      <c r="K1485" s="19">
        <v>37500</v>
      </c>
      <c r="L1485" t="e">
        <f>VLOOKUP(E1485,PFI!A:B,2,0)</f>
        <v>#N/A</v>
      </c>
    </row>
    <row r="1486" spans="1:12">
      <c r="A1486" s="18" t="s">
        <v>1662</v>
      </c>
      <c r="B1486" s="18" t="s">
        <v>107</v>
      </c>
      <c r="C1486" s="18" t="s">
        <v>18</v>
      </c>
      <c r="D1486" s="18" t="s">
        <v>13</v>
      </c>
      <c r="E1486" s="18" t="s">
        <v>18</v>
      </c>
      <c r="F1486" s="19">
        <v>50000</v>
      </c>
      <c r="G1486" s="19">
        <v>50000</v>
      </c>
      <c r="H1486" s="19">
        <v>0</v>
      </c>
      <c r="I1486" s="19">
        <v>0</v>
      </c>
      <c r="J1486" s="19">
        <v>0</v>
      </c>
      <c r="K1486" s="19">
        <v>0</v>
      </c>
      <c r="L1486" t="e">
        <f>VLOOKUP(E1486,PFI!A:B,2,0)</f>
        <v>#N/A</v>
      </c>
    </row>
    <row r="1487" spans="1:12">
      <c r="A1487" s="18" t="s">
        <v>99</v>
      </c>
      <c r="B1487" s="18" t="s">
        <v>107</v>
      </c>
      <c r="C1487" s="18" t="s">
        <v>18</v>
      </c>
      <c r="D1487" s="18" t="s">
        <v>57</v>
      </c>
      <c r="E1487" s="18" t="s">
        <v>18</v>
      </c>
      <c r="F1487" s="19">
        <v>0</v>
      </c>
      <c r="G1487" s="19">
        <v>0</v>
      </c>
      <c r="H1487" s="19">
        <v>35</v>
      </c>
      <c r="I1487" s="19">
        <v>0</v>
      </c>
      <c r="J1487" s="19">
        <v>0</v>
      </c>
      <c r="K1487" s="19">
        <v>0</v>
      </c>
      <c r="L1487" t="e">
        <f>VLOOKUP(E1487,PFI!A:B,2,0)</f>
        <v>#N/A</v>
      </c>
    </row>
    <row r="1488" spans="1:12">
      <c r="A1488" s="18" t="s">
        <v>99</v>
      </c>
      <c r="B1488" s="18" t="s">
        <v>107</v>
      </c>
      <c r="C1488" s="18" t="s">
        <v>18</v>
      </c>
      <c r="D1488" s="18" t="s">
        <v>46</v>
      </c>
      <c r="E1488" s="18" t="s">
        <v>18</v>
      </c>
      <c r="F1488" s="19">
        <v>0</v>
      </c>
      <c r="G1488" s="19">
        <v>0</v>
      </c>
      <c r="H1488" s="19">
        <v>22063.98</v>
      </c>
      <c r="I1488" s="19">
        <v>0</v>
      </c>
      <c r="J1488" s="19">
        <v>0</v>
      </c>
      <c r="K1488" s="19">
        <v>21999.48</v>
      </c>
      <c r="L1488" t="e">
        <f>VLOOKUP(E1488,PFI!A:B,2,0)</f>
        <v>#N/A</v>
      </c>
    </row>
    <row r="1489" spans="1:12">
      <c r="A1489" s="18" t="s">
        <v>99</v>
      </c>
      <c r="B1489" s="18" t="s">
        <v>107</v>
      </c>
      <c r="C1489" s="18" t="s">
        <v>18</v>
      </c>
      <c r="D1489" s="18" t="s">
        <v>16</v>
      </c>
      <c r="E1489" s="18" t="s">
        <v>18</v>
      </c>
      <c r="F1489" s="19">
        <v>0</v>
      </c>
      <c r="G1489" s="19">
        <v>0</v>
      </c>
      <c r="H1489" s="19">
        <v>4327.26</v>
      </c>
      <c r="I1489" s="19">
        <v>0</v>
      </c>
      <c r="J1489" s="19">
        <v>0</v>
      </c>
      <c r="K1489" s="19">
        <v>4309.76</v>
      </c>
      <c r="L1489" t="e">
        <f>VLOOKUP(E1489,PFI!A:B,2,0)</f>
        <v>#N/A</v>
      </c>
    </row>
    <row r="1490" spans="1:12">
      <c r="A1490" s="18" t="s">
        <v>99</v>
      </c>
      <c r="B1490" s="18" t="s">
        <v>107</v>
      </c>
      <c r="C1490" s="18" t="s">
        <v>18</v>
      </c>
      <c r="D1490" s="18" t="s">
        <v>13</v>
      </c>
      <c r="E1490" s="18" t="s">
        <v>2563</v>
      </c>
      <c r="F1490" s="19">
        <v>0</v>
      </c>
      <c r="G1490" s="19">
        <v>0</v>
      </c>
      <c r="H1490" s="19">
        <v>0</v>
      </c>
      <c r="I1490" s="19">
        <v>0</v>
      </c>
      <c r="J1490" s="19">
        <v>0</v>
      </c>
      <c r="K1490" s="19">
        <v>77.56</v>
      </c>
      <c r="L1490" t="e">
        <f>VLOOKUP(E1490,PFI!A:B,2,0)</f>
        <v>#N/A</v>
      </c>
    </row>
    <row r="1491" spans="1:12">
      <c r="A1491" s="18" t="s">
        <v>99</v>
      </c>
      <c r="B1491" s="18" t="s">
        <v>107</v>
      </c>
      <c r="C1491" s="18" t="s">
        <v>18</v>
      </c>
      <c r="D1491" s="18" t="s">
        <v>13</v>
      </c>
      <c r="E1491" s="18" t="s">
        <v>18</v>
      </c>
      <c r="F1491" s="19">
        <v>302370</v>
      </c>
      <c r="G1491" s="19">
        <v>302370</v>
      </c>
      <c r="H1491" s="19">
        <v>227619.32</v>
      </c>
      <c r="I1491" s="19">
        <v>0</v>
      </c>
      <c r="J1491" s="19">
        <v>0</v>
      </c>
      <c r="K1491" s="19">
        <v>238838.59</v>
      </c>
      <c r="L1491" t="e">
        <f>VLOOKUP(E1491,PFI!A:B,2,0)</f>
        <v>#N/A</v>
      </c>
    </row>
    <row r="1492" spans="1:12">
      <c r="A1492" s="18" t="s">
        <v>1658</v>
      </c>
      <c r="B1492" s="18" t="s">
        <v>107</v>
      </c>
      <c r="C1492" s="18" t="s">
        <v>18</v>
      </c>
      <c r="D1492" s="18" t="s">
        <v>46</v>
      </c>
      <c r="E1492" s="18" t="s">
        <v>18</v>
      </c>
      <c r="F1492" s="19">
        <v>0</v>
      </c>
      <c r="G1492" s="19">
        <v>0</v>
      </c>
      <c r="H1492" s="19">
        <v>185.78</v>
      </c>
      <c r="I1492" s="19">
        <v>0</v>
      </c>
      <c r="J1492" s="19">
        <v>0</v>
      </c>
      <c r="K1492" s="19">
        <v>185.78</v>
      </c>
      <c r="L1492" t="e">
        <f>VLOOKUP(E1492,PFI!A:B,2,0)</f>
        <v>#N/A</v>
      </c>
    </row>
    <row r="1493" spans="1:12">
      <c r="A1493" s="18" t="s">
        <v>1658</v>
      </c>
      <c r="B1493" s="18" t="s">
        <v>107</v>
      </c>
      <c r="C1493" s="18" t="s">
        <v>18</v>
      </c>
      <c r="D1493" s="18" t="s">
        <v>13</v>
      </c>
      <c r="E1493" s="18" t="s">
        <v>18</v>
      </c>
      <c r="F1493" s="19">
        <v>10000</v>
      </c>
      <c r="G1493" s="19">
        <v>10000</v>
      </c>
      <c r="H1493" s="19">
        <v>20037.73</v>
      </c>
      <c r="I1493" s="19">
        <v>0</v>
      </c>
      <c r="J1493" s="19">
        <v>0</v>
      </c>
      <c r="K1493" s="19">
        <v>66014.710000000006</v>
      </c>
      <c r="L1493" t="e">
        <f>VLOOKUP(E1493,PFI!A:B,2,0)</f>
        <v>#N/A</v>
      </c>
    </row>
    <row r="1494" spans="1:12">
      <c r="A1494" s="18" t="s">
        <v>1497</v>
      </c>
      <c r="B1494" s="18" t="s">
        <v>107</v>
      </c>
      <c r="C1494" s="18" t="s">
        <v>18</v>
      </c>
      <c r="D1494" s="18" t="s">
        <v>13</v>
      </c>
      <c r="E1494" s="18" t="s">
        <v>18</v>
      </c>
      <c r="F1494" s="19">
        <v>150000</v>
      </c>
      <c r="G1494" s="19">
        <v>150000</v>
      </c>
      <c r="H1494" s="19">
        <v>132391.51</v>
      </c>
      <c r="I1494" s="19">
        <v>0</v>
      </c>
      <c r="J1494" s="19">
        <v>0</v>
      </c>
      <c r="K1494" s="19">
        <v>113891.51</v>
      </c>
      <c r="L1494" t="e">
        <f>VLOOKUP(E1494,PFI!A:B,2,0)</f>
        <v>#N/A</v>
      </c>
    </row>
    <row r="1495" spans="1:12">
      <c r="A1495" s="18" t="s">
        <v>101</v>
      </c>
      <c r="B1495" s="18" t="s">
        <v>107</v>
      </c>
      <c r="C1495" s="18" t="s">
        <v>18</v>
      </c>
      <c r="D1495" s="18" t="s">
        <v>16</v>
      </c>
      <c r="E1495" s="18" t="s">
        <v>2564</v>
      </c>
      <c r="F1495" s="19">
        <v>144282.82</v>
      </c>
      <c r="G1495" s="19">
        <v>144282.82</v>
      </c>
      <c r="H1495" s="19">
        <v>0</v>
      </c>
      <c r="I1495" s="19">
        <v>144282.82</v>
      </c>
      <c r="J1495" s="19">
        <v>144282.82</v>
      </c>
      <c r="K1495" s="19">
        <v>0</v>
      </c>
      <c r="L1495" t="e">
        <f>VLOOKUP(E1495,PFI!A:B,2,0)</f>
        <v>#N/A</v>
      </c>
    </row>
    <row r="1496" spans="1:12">
      <c r="A1496" s="18" t="s">
        <v>101</v>
      </c>
      <c r="B1496" s="18" t="s">
        <v>107</v>
      </c>
      <c r="C1496" s="18" t="s">
        <v>18</v>
      </c>
      <c r="D1496" s="18" t="s">
        <v>13</v>
      </c>
      <c r="E1496" s="18" t="s">
        <v>256</v>
      </c>
      <c r="F1496" s="19">
        <v>0</v>
      </c>
      <c r="G1496" s="19">
        <v>0</v>
      </c>
      <c r="H1496" s="19">
        <v>0</v>
      </c>
      <c r="I1496" s="19">
        <v>0</v>
      </c>
      <c r="J1496" s="19">
        <v>0</v>
      </c>
      <c r="K1496" s="19">
        <v>18330.8</v>
      </c>
      <c r="L1496" t="str">
        <f>VLOOKUP(E1496,PFI!A:B,2,0)</f>
        <v>formation</v>
      </c>
    </row>
    <row r="1497" spans="1:12">
      <c r="A1497" s="18" t="s">
        <v>101</v>
      </c>
      <c r="B1497" s="18" t="s">
        <v>107</v>
      </c>
      <c r="C1497" s="18" t="s">
        <v>18</v>
      </c>
      <c r="D1497" s="18" t="s">
        <v>13</v>
      </c>
      <c r="E1497" s="18" t="s">
        <v>257</v>
      </c>
      <c r="F1497" s="19">
        <v>30000</v>
      </c>
      <c r="G1497" s="19">
        <v>30000</v>
      </c>
      <c r="H1497" s="19">
        <v>110637.18</v>
      </c>
      <c r="I1497" s="19">
        <v>30000</v>
      </c>
      <c r="J1497" s="19">
        <v>30000</v>
      </c>
      <c r="K1497" s="19">
        <v>36879.06</v>
      </c>
      <c r="L1497" t="e">
        <f>VLOOKUP(E1497,PFI!A:B,2,0)</f>
        <v>#N/A</v>
      </c>
    </row>
    <row r="1498" spans="1:12">
      <c r="A1498" s="18" t="s">
        <v>101</v>
      </c>
      <c r="B1498" s="18" t="s">
        <v>107</v>
      </c>
      <c r="C1498" s="18" t="s">
        <v>18</v>
      </c>
      <c r="D1498" s="18" t="s">
        <v>13</v>
      </c>
      <c r="E1498" s="18" t="s">
        <v>2564</v>
      </c>
      <c r="F1498" s="19">
        <v>0</v>
      </c>
      <c r="G1498" s="19">
        <v>0</v>
      </c>
      <c r="H1498" s="19">
        <v>37959.279999999999</v>
      </c>
      <c r="I1498" s="19">
        <v>0</v>
      </c>
      <c r="J1498" s="19">
        <v>0</v>
      </c>
      <c r="K1498" s="19">
        <v>66251.13</v>
      </c>
      <c r="L1498" t="e">
        <f>VLOOKUP(E1498,PFI!A:B,2,0)</f>
        <v>#N/A</v>
      </c>
    </row>
    <row r="1499" spans="1:12">
      <c r="A1499" s="18" t="s">
        <v>101</v>
      </c>
      <c r="B1499" s="18" t="s">
        <v>107</v>
      </c>
      <c r="C1499" s="18" t="s">
        <v>18</v>
      </c>
      <c r="D1499" s="18" t="s">
        <v>13</v>
      </c>
      <c r="E1499" s="18" t="s">
        <v>18</v>
      </c>
      <c r="F1499" s="19">
        <v>2230000</v>
      </c>
      <c r="G1499" s="19">
        <v>2230000</v>
      </c>
      <c r="H1499" s="19">
        <v>0</v>
      </c>
      <c r="I1499" s="19">
        <v>0</v>
      </c>
      <c r="J1499" s="19">
        <v>0</v>
      </c>
      <c r="K1499" s="19">
        <v>0</v>
      </c>
      <c r="L1499" t="e">
        <f>VLOOKUP(E1499,PFI!A:B,2,0)</f>
        <v>#N/A</v>
      </c>
    </row>
    <row r="1500" spans="1:12">
      <c r="A1500" s="18" t="s">
        <v>2565</v>
      </c>
      <c r="B1500" s="18" t="s">
        <v>107</v>
      </c>
      <c r="C1500" s="18" t="s">
        <v>18</v>
      </c>
      <c r="D1500" s="18" t="s">
        <v>19</v>
      </c>
      <c r="E1500" s="18" t="s">
        <v>18</v>
      </c>
      <c r="F1500" s="19">
        <v>0</v>
      </c>
      <c r="G1500" s="19">
        <v>0</v>
      </c>
      <c r="H1500" s="19">
        <v>3322.51</v>
      </c>
      <c r="I1500" s="19">
        <v>0</v>
      </c>
      <c r="J1500" s="19">
        <v>0</v>
      </c>
      <c r="K1500" s="19">
        <v>0</v>
      </c>
      <c r="L1500" t="e">
        <f>VLOOKUP(E1500,PFI!A:B,2,0)</f>
        <v>#N/A</v>
      </c>
    </row>
    <row r="1501" spans="1:12">
      <c r="A1501" s="18" t="s">
        <v>2565</v>
      </c>
      <c r="B1501" s="18" t="s">
        <v>107</v>
      </c>
      <c r="C1501" s="18" t="s">
        <v>18</v>
      </c>
      <c r="D1501" s="18" t="s">
        <v>13</v>
      </c>
      <c r="E1501" s="18" t="s">
        <v>18</v>
      </c>
      <c r="F1501" s="19">
        <v>0</v>
      </c>
      <c r="G1501" s="19">
        <v>0</v>
      </c>
      <c r="H1501" s="19">
        <v>358818.43</v>
      </c>
      <c r="I1501" s="19">
        <v>0</v>
      </c>
      <c r="J1501" s="19">
        <v>0</v>
      </c>
      <c r="K1501" s="19">
        <v>668477.17000000004</v>
      </c>
      <c r="L1501" t="e">
        <f>VLOOKUP(E1501,PFI!A:B,2,0)</f>
        <v>#N/A</v>
      </c>
    </row>
    <row r="1502" spans="1:12">
      <c r="A1502" s="18" t="s">
        <v>2566</v>
      </c>
      <c r="B1502" s="18" t="s">
        <v>107</v>
      </c>
      <c r="C1502" s="18" t="s">
        <v>18</v>
      </c>
      <c r="D1502" s="18" t="s">
        <v>13</v>
      </c>
      <c r="E1502" s="18" t="s">
        <v>18</v>
      </c>
      <c r="F1502" s="19">
        <v>0</v>
      </c>
      <c r="G1502" s="19">
        <v>0</v>
      </c>
      <c r="H1502" s="19">
        <v>318481.58</v>
      </c>
      <c r="I1502" s="19">
        <v>0</v>
      </c>
      <c r="J1502" s="19">
        <v>0</v>
      </c>
      <c r="K1502" s="19">
        <v>211723.55</v>
      </c>
      <c r="L1502" t="e">
        <f>VLOOKUP(E1502,PFI!A:B,2,0)</f>
        <v>#N/A</v>
      </c>
    </row>
    <row r="1503" spans="1:12">
      <c r="A1503" s="18" t="s">
        <v>2567</v>
      </c>
      <c r="B1503" s="18" t="s">
        <v>107</v>
      </c>
      <c r="C1503" s="18" t="s">
        <v>18</v>
      </c>
      <c r="D1503" s="18" t="s">
        <v>13</v>
      </c>
      <c r="E1503" s="18" t="s">
        <v>18</v>
      </c>
      <c r="F1503" s="19">
        <v>0</v>
      </c>
      <c r="G1503" s="19">
        <v>0</v>
      </c>
      <c r="H1503" s="19">
        <v>1073123.6599999999</v>
      </c>
      <c r="I1503" s="19">
        <v>0</v>
      </c>
      <c r="J1503" s="19">
        <v>0</v>
      </c>
      <c r="K1503" s="19">
        <v>981052.47</v>
      </c>
      <c r="L1503" t="e">
        <f>VLOOKUP(E1503,PFI!A:B,2,0)</f>
        <v>#N/A</v>
      </c>
    </row>
    <row r="1504" spans="1:12">
      <c r="A1504" s="18" t="s">
        <v>2568</v>
      </c>
      <c r="B1504" s="18" t="s">
        <v>107</v>
      </c>
      <c r="C1504" s="18" t="s">
        <v>18</v>
      </c>
      <c r="D1504" s="18" t="s">
        <v>13</v>
      </c>
      <c r="E1504" s="18" t="s">
        <v>18</v>
      </c>
      <c r="F1504" s="19">
        <v>0</v>
      </c>
      <c r="G1504" s="19">
        <v>0</v>
      </c>
      <c r="H1504" s="19">
        <v>186321.34</v>
      </c>
      <c r="I1504" s="19">
        <v>0</v>
      </c>
      <c r="J1504" s="19">
        <v>0</v>
      </c>
      <c r="K1504" s="19">
        <v>263597.25</v>
      </c>
      <c r="L1504" t="e">
        <f>VLOOKUP(E1504,PFI!A:B,2,0)</f>
        <v>#N/A</v>
      </c>
    </row>
    <row r="1505" spans="1:12">
      <c r="A1505" s="18" t="s">
        <v>1496</v>
      </c>
      <c r="B1505" s="18" t="s">
        <v>107</v>
      </c>
      <c r="C1505" s="18" t="s">
        <v>18</v>
      </c>
      <c r="D1505" s="18" t="s">
        <v>13</v>
      </c>
      <c r="E1505" s="18" t="s">
        <v>18</v>
      </c>
      <c r="F1505" s="19">
        <v>930000</v>
      </c>
      <c r="G1505" s="19">
        <v>930000</v>
      </c>
      <c r="H1505" s="19">
        <v>524582.13</v>
      </c>
      <c r="I1505" s="19">
        <v>0</v>
      </c>
      <c r="J1505" s="19">
        <v>0</v>
      </c>
      <c r="K1505" s="19">
        <v>632520.1</v>
      </c>
      <c r="L1505" t="e">
        <f>VLOOKUP(E1505,PFI!A:B,2,0)</f>
        <v>#N/A</v>
      </c>
    </row>
    <row r="1506" spans="1:12">
      <c r="A1506" s="18" t="s">
        <v>1491</v>
      </c>
      <c r="B1506" s="18" t="s">
        <v>107</v>
      </c>
      <c r="C1506" s="18" t="s">
        <v>18</v>
      </c>
      <c r="D1506" s="18" t="s">
        <v>13</v>
      </c>
      <c r="E1506" s="18" t="s">
        <v>18</v>
      </c>
      <c r="F1506" s="19">
        <v>36000</v>
      </c>
      <c r="G1506" s="19">
        <v>36000</v>
      </c>
      <c r="H1506" s="19">
        <v>63763.5</v>
      </c>
      <c r="I1506" s="19">
        <v>0</v>
      </c>
      <c r="J1506" s="19">
        <v>0</v>
      </c>
      <c r="K1506" s="19">
        <v>76696.929999999993</v>
      </c>
      <c r="L1506" t="e">
        <f>VLOOKUP(E1506,PFI!A:B,2,0)</f>
        <v>#N/A</v>
      </c>
    </row>
    <row r="1507" spans="1:12">
      <c r="A1507" s="18" t="s">
        <v>1491</v>
      </c>
      <c r="B1507" s="18" t="s">
        <v>107</v>
      </c>
      <c r="C1507" s="18" t="s">
        <v>18</v>
      </c>
      <c r="D1507" s="18" t="s">
        <v>18</v>
      </c>
      <c r="E1507" s="18" t="s">
        <v>18</v>
      </c>
      <c r="F1507" s="19">
        <v>0</v>
      </c>
      <c r="G1507" s="19">
        <v>0</v>
      </c>
      <c r="H1507" s="19">
        <v>-69.319999999999993</v>
      </c>
      <c r="I1507" s="19">
        <v>0</v>
      </c>
      <c r="J1507" s="19">
        <v>0</v>
      </c>
      <c r="K1507" s="19">
        <v>33.840000000000003</v>
      </c>
      <c r="L1507" t="e">
        <f>VLOOKUP(E1507,PFI!A:B,2,0)</f>
        <v>#N/A</v>
      </c>
    </row>
    <row r="1508" spans="1:12">
      <c r="A1508" s="18" t="s">
        <v>1494</v>
      </c>
      <c r="B1508" s="18" t="s">
        <v>107</v>
      </c>
      <c r="C1508" s="18" t="s">
        <v>18</v>
      </c>
      <c r="D1508" s="18" t="s">
        <v>13</v>
      </c>
      <c r="E1508" s="18" t="s">
        <v>18</v>
      </c>
      <c r="F1508" s="19">
        <v>20000</v>
      </c>
      <c r="G1508" s="19">
        <v>20000</v>
      </c>
      <c r="H1508" s="19">
        <v>160</v>
      </c>
      <c r="I1508" s="19">
        <v>0</v>
      </c>
      <c r="J1508" s="19">
        <v>0</v>
      </c>
      <c r="K1508" s="19">
        <v>160</v>
      </c>
      <c r="L1508" t="e">
        <f>VLOOKUP(E1508,PFI!A:B,2,0)</f>
        <v>#N/A</v>
      </c>
    </row>
    <row r="1509" spans="1:12">
      <c r="A1509" s="18" t="s">
        <v>1492</v>
      </c>
      <c r="B1509" s="18" t="s">
        <v>107</v>
      </c>
      <c r="C1509" s="18" t="s">
        <v>18</v>
      </c>
      <c r="D1509" s="18" t="s">
        <v>13</v>
      </c>
      <c r="E1509" s="18" t="s">
        <v>18</v>
      </c>
      <c r="F1509" s="19">
        <v>16329</v>
      </c>
      <c r="G1509" s="19">
        <v>16329</v>
      </c>
      <c r="H1509" s="19">
        <v>13485.9</v>
      </c>
      <c r="I1509" s="19">
        <v>0</v>
      </c>
      <c r="J1509" s="19">
        <v>0</v>
      </c>
      <c r="K1509" s="19">
        <v>12333.42</v>
      </c>
      <c r="L1509" t="e">
        <f>VLOOKUP(E1509,PFI!A:B,2,0)</f>
        <v>#N/A</v>
      </c>
    </row>
    <row r="1510" spans="1:12">
      <c r="A1510" s="18" t="s">
        <v>1493</v>
      </c>
      <c r="B1510" s="18" t="s">
        <v>107</v>
      </c>
      <c r="C1510" s="18" t="s">
        <v>18</v>
      </c>
      <c r="D1510" s="18" t="s">
        <v>13</v>
      </c>
      <c r="E1510" s="18" t="s">
        <v>18</v>
      </c>
      <c r="F1510" s="19">
        <v>49000</v>
      </c>
      <c r="G1510" s="19">
        <v>49000</v>
      </c>
      <c r="H1510" s="19">
        <v>47773.99</v>
      </c>
      <c r="I1510" s="19">
        <v>0</v>
      </c>
      <c r="J1510" s="19">
        <v>0</v>
      </c>
      <c r="K1510" s="19">
        <v>44211.8</v>
      </c>
      <c r="L1510" t="e">
        <f>VLOOKUP(E1510,PFI!A:B,2,0)</f>
        <v>#N/A</v>
      </c>
    </row>
    <row r="1511" spans="1:12">
      <c r="A1511" s="18" t="s">
        <v>102</v>
      </c>
      <c r="B1511" s="18" t="s">
        <v>107</v>
      </c>
      <c r="C1511" s="18" t="s">
        <v>18</v>
      </c>
      <c r="D1511" s="18" t="s">
        <v>13</v>
      </c>
      <c r="E1511" s="18" t="s">
        <v>238</v>
      </c>
      <c r="F1511" s="19">
        <v>0</v>
      </c>
      <c r="G1511" s="19">
        <v>0</v>
      </c>
      <c r="H1511" s="19">
        <v>35309</v>
      </c>
      <c r="I1511" s="19">
        <v>0</v>
      </c>
      <c r="J1511" s="19">
        <v>0</v>
      </c>
      <c r="K1511" s="19">
        <v>52677</v>
      </c>
      <c r="L1511" t="e">
        <f>VLOOKUP(E1511,PFI!A:B,2,0)</f>
        <v>#N/A</v>
      </c>
    </row>
    <row r="1512" spans="1:12">
      <c r="A1512" s="18" t="s">
        <v>102</v>
      </c>
      <c r="B1512" s="18" t="s">
        <v>107</v>
      </c>
      <c r="C1512" s="18" t="s">
        <v>18</v>
      </c>
      <c r="D1512" s="18" t="s">
        <v>13</v>
      </c>
      <c r="E1512" s="18" t="s">
        <v>2429</v>
      </c>
      <c r="F1512" s="19">
        <v>0</v>
      </c>
      <c r="G1512" s="19">
        <v>0</v>
      </c>
      <c r="H1512" s="19">
        <v>70</v>
      </c>
      <c r="I1512" s="19">
        <v>0</v>
      </c>
      <c r="J1512" s="19">
        <v>0</v>
      </c>
      <c r="K1512" s="19">
        <v>45.8</v>
      </c>
      <c r="L1512" t="e">
        <f>VLOOKUP(E1512,PFI!A:B,2,0)</f>
        <v>#N/A</v>
      </c>
    </row>
    <row r="1513" spans="1:12">
      <c r="A1513" s="18" t="s">
        <v>102</v>
      </c>
      <c r="B1513" s="18" t="s">
        <v>107</v>
      </c>
      <c r="C1513" s="18" t="s">
        <v>18</v>
      </c>
      <c r="D1513" s="18" t="s">
        <v>13</v>
      </c>
      <c r="E1513" s="18" t="s">
        <v>2569</v>
      </c>
      <c r="F1513" s="19">
        <v>0</v>
      </c>
      <c r="G1513" s="19">
        <v>0</v>
      </c>
      <c r="H1513" s="19">
        <v>-48.12</v>
      </c>
      <c r="I1513" s="19">
        <v>0</v>
      </c>
      <c r="J1513" s="19">
        <v>0</v>
      </c>
      <c r="K1513" s="19">
        <v>0</v>
      </c>
      <c r="L1513" t="e">
        <f>VLOOKUP(E1513,PFI!A:B,2,0)</f>
        <v>#N/A</v>
      </c>
    </row>
    <row r="1514" spans="1:12">
      <c r="A1514" s="18" t="s">
        <v>102</v>
      </c>
      <c r="B1514" s="18" t="s">
        <v>107</v>
      </c>
      <c r="C1514" s="18" t="s">
        <v>18</v>
      </c>
      <c r="D1514" s="18" t="s">
        <v>13</v>
      </c>
      <c r="E1514" s="18" t="s">
        <v>2570</v>
      </c>
      <c r="F1514" s="19">
        <v>0</v>
      </c>
      <c r="G1514" s="19">
        <v>0</v>
      </c>
      <c r="H1514" s="19">
        <v>399.43</v>
      </c>
      <c r="I1514" s="19">
        <v>0</v>
      </c>
      <c r="J1514" s="19">
        <v>0</v>
      </c>
      <c r="K1514" s="19">
        <v>2537.9</v>
      </c>
      <c r="L1514" t="e">
        <f>VLOOKUP(E1514,PFI!A:B,2,0)</f>
        <v>#N/A</v>
      </c>
    </row>
    <row r="1515" spans="1:12">
      <c r="A1515" s="18" t="s">
        <v>102</v>
      </c>
      <c r="B1515" s="18" t="s">
        <v>107</v>
      </c>
      <c r="C1515" s="18" t="s">
        <v>18</v>
      </c>
      <c r="D1515" s="18" t="s">
        <v>13</v>
      </c>
      <c r="E1515" s="18" t="s">
        <v>1937</v>
      </c>
      <c r="F1515" s="19">
        <v>0</v>
      </c>
      <c r="G1515" s="19">
        <v>0</v>
      </c>
      <c r="H1515" s="19">
        <v>3659.12</v>
      </c>
      <c r="I1515" s="19">
        <v>0</v>
      </c>
      <c r="J1515" s="19">
        <v>0</v>
      </c>
      <c r="K1515" s="19">
        <v>3379.94</v>
      </c>
      <c r="L1515" t="str">
        <f>VLOOKUP(E1515,PFI!A:B,2,0)</f>
        <v>formation</v>
      </c>
    </row>
    <row r="1516" spans="1:12">
      <c r="A1516" s="18" t="s">
        <v>102</v>
      </c>
      <c r="B1516" s="18" t="s">
        <v>107</v>
      </c>
      <c r="C1516" s="18" t="s">
        <v>18</v>
      </c>
      <c r="D1516" s="18" t="s">
        <v>13</v>
      </c>
      <c r="E1516" s="18" t="s">
        <v>357</v>
      </c>
      <c r="F1516" s="19">
        <v>0</v>
      </c>
      <c r="G1516" s="19">
        <v>0</v>
      </c>
      <c r="H1516" s="19">
        <v>22624.14</v>
      </c>
      <c r="I1516" s="19">
        <v>0</v>
      </c>
      <c r="J1516" s="19">
        <v>0</v>
      </c>
      <c r="K1516" s="19">
        <v>13285.91</v>
      </c>
      <c r="L1516" t="str">
        <f>VLOOKUP(E1516,PFI!A:B,2,0)</f>
        <v>recherche</v>
      </c>
    </row>
    <row r="1517" spans="1:12">
      <c r="A1517" s="18" t="s">
        <v>102</v>
      </c>
      <c r="B1517" s="18" t="s">
        <v>107</v>
      </c>
      <c r="C1517" s="18" t="s">
        <v>18</v>
      </c>
      <c r="D1517" s="18" t="s">
        <v>13</v>
      </c>
      <c r="E1517" s="18" t="s">
        <v>934</v>
      </c>
      <c r="F1517" s="19">
        <v>0</v>
      </c>
      <c r="G1517" s="19">
        <v>0</v>
      </c>
      <c r="H1517" s="19">
        <v>891.44</v>
      </c>
      <c r="I1517" s="19">
        <v>0</v>
      </c>
      <c r="J1517" s="19">
        <v>0</v>
      </c>
      <c r="K1517" s="19">
        <v>0</v>
      </c>
      <c r="L1517" t="str">
        <f>VLOOKUP(E1517,PFI!A:B,2,0)</f>
        <v>formation</v>
      </c>
    </row>
    <row r="1518" spans="1:12">
      <c r="A1518" s="18" t="s">
        <v>102</v>
      </c>
      <c r="B1518" s="18" t="s">
        <v>107</v>
      </c>
      <c r="C1518" s="18" t="s">
        <v>18</v>
      </c>
      <c r="D1518" s="18" t="s">
        <v>13</v>
      </c>
      <c r="E1518" s="18" t="s">
        <v>908</v>
      </c>
      <c r="F1518" s="19">
        <v>0</v>
      </c>
      <c r="G1518" s="19">
        <v>0</v>
      </c>
      <c r="H1518" s="19">
        <v>15141.48</v>
      </c>
      <c r="I1518" s="19">
        <v>0</v>
      </c>
      <c r="J1518" s="19">
        <v>0</v>
      </c>
      <c r="K1518" s="19">
        <v>371.01</v>
      </c>
      <c r="L1518" t="str">
        <f>VLOOKUP(E1518,PFI!A:B,2,0)</f>
        <v>recherche</v>
      </c>
    </row>
    <row r="1519" spans="1:12">
      <c r="A1519" s="18" t="s">
        <v>102</v>
      </c>
      <c r="B1519" s="18" t="s">
        <v>107</v>
      </c>
      <c r="C1519" s="18" t="s">
        <v>18</v>
      </c>
      <c r="D1519" s="18" t="s">
        <v>13</v>
      </c>
      <c r="E1519" s="18" t="s">
        <v>18</v>
      </c>
      <c r="F1519" s="19">
        <v>31468</v>
      </c>
      <c r="G1519" s="19">
        <v>31468</v>
      </c>
      <c r="H1519" s="19">
        <v>39865.660000000003</v>
      </c>
      <c r="I1519" s="19">
        <v>0</v>
      </c>
      <c r="J1519" s="19">
        <v>0</v>
      </c>
      <c r="K1519" s="19">
        <v>25128.39</v>
      </c>
      <c r="L1519" t="e">
        <f>VLOOKUP(E1519,PFI!A:B,2,0)</f>
        <v>#N/A</v>
      </c>
    </row>
    <row r="1520" spans="1:12">
      <c r="A1520" s="18" t="s">
        <v>258</v>
      </c>
      <c r="B1520" s="18" t="s">
        <v>107</v>
      </c>
      <c r="C1520" s="18" t="s">
        <v>18</v>
      </c>
      <c r="D1520" s="18" t="s">
        <v>13</v>
      </c>
      <c r="E1520" s="18" t="s">
        <v>259</v>
      </c>
      <c r="F1520" s="19">
        <v>99330</v>
      </c>
      <c r="G1520" s="19">
        <v>99330</v>
      </c>
      <c r="H1520" s="19">
        <v>38856.11</v>
      </c>
      <c r="I1520" s="19">
        <v>99330</v>
      </c>
      <c r="J1520" s="19">
        <v>99330</v>
      </c>
      <c r="K1520" s="19">
        <v>43107.19</v>
      </c>
      <c r="L1520" t="str">
        <f>VLOOKUP(E1520,PFI!A:B,2,0)</f>
        <v>formation</v>
      </c>
    </row>
    <row r="1521" spans="1:12">
      <c r="A1521" s="18" t="s">
        <v>258</v>
      </c>
      <c r="B1521" s="18" t="s">
        <v>107</v>
      </c>
      <c r="C1521" s="18" t="s">
        <v>18</v>
      </c>
      <c r="D1521" s="18" t="s">
        <v>13</v>
      </c>
      <c r="E1521" s="18" t="s">
        <v>18</v>
      </c>
      <c r="F1521" s="19">
        <v>48500</v>
      </c>
      <c r="G1521" s="19">
        <v>48500</v>
      </c>
      <c r="H1521" s="19">
        <v>2409.36</v>
      </c>
      <c r="I1521" s="19">
        <v>0</v>
      </c>
      <c r="J1521" s="19">
        <v>0</v>
      </c>
      <c r="K1521" s="19">
        <v>2773.32</v>
      </c>
      <c r="L1521" t="e">
        <f>VLOOKUP(E1521,PFI!A:B,2,0)</f>
        <v>#N/A</v>
      </c>
    </row>
    <row r="1522" spans="1:12">
      <c r="A1522" s="18" t="s">
        <v>109</v>
      </c>
      <c r="B1522" s="18" t="s">
        <v>107</v>
      </c>
      <c r="C1522" s="18" t="s">
        <v>18</v>
      </c>
      <c r="D1522" s="18" t="s">
        <v>59</v>
      </c>
      <c r="E1522" s="18" t="s">
        <v>18</v>
      </c>
      <c r="F1522" s="19">
        <v>0</v>
      </c>
      <c r="G1522" s="19">
        <v>0</v>
      </c>
      <c r="H1522" s="19">
        <v>853.35</v>
      </c>
      <c r="I1522" s="19">
        <v>0</v>
      </c>
      <c r="J1522" s="19">
        <v>0</v>
      </c>
      <c r="K1522" s="19">
        <v>0</v>
      </c>
      <c r="L1522" t="e">
        <f>VLOOKUP(E1522,PFI!A:B,2,0)</f>
        <v>#N/A</v>
      </c>
    </row>
    <row r="1523" spans="1:12">
      <c r="A1523" s="18" t="s">
        <v>109</v>
      </c>
      <c r="B1523" s="18" t="s">
        <v>107</v>
      </c>
      <c r="C1523" s="18" t="s">
        <v>18</v>
      </c>
      <c r="D1523" s="18" t="s">
        <v>16</v>
      </c>
      <c r="E1523" s="18" t="s">
        <v>1745</v>
      </c>
      <c r="F1523" s="19">
        <v>358282</v>
      </c>
      <c r="G1523" s="19">
        <v>358282</v>
      </c>
      <c r="H1523" s="19">
        <v>0</v>
      </c>
      <c r="I1523" s="19">
        <v>358282</v>
      </c>
      <c r="J1523" s="19">
        <v>358282</v>
      </c>
      <c r="K1523" s="19">
        <v>0</v>
      </c>
      <c r="L1523" t="str">
        <f>VLOOKUP(E1523,PFI!A:B,2,0)</f>
        <v>formation</v>
      </c>
    </row>
    <row r="1524" spans="1:12">
      <c r="A1524" s="18" t="s">
        <v>109</v>
      </c>
      <c r="B1524" s="18" t="s">
        <v>107</v>
      </c>
      <c r="C1524" s="18" t="s">
        <v>18</v>
      </c>
      <c r="D1524" s="18" t="s">
        <v>16</v>
      </c>
      <c r="E1524" s="18" t="s">
        <v>2571</v>
      </c>
      <c r="F1524" s="19">
        <v>14541.43</v>
      </c>
      <c r="G1524" s="19">
        <v>14541.43</v>
      </c>
      <c r="H1524" s="19">
        <v>0</v>
      </c>
      <c r="I1524" s="19">
        <v>14541.43</v>
      </c>
      <c r="J1524" s="19">
        <v>14541.43</v>
      </c>
      <c r="K1524" s="19">
        <v>0</v>
      </c>
      <c r="L1524" t="e">
        <f>VLOOKUP(E1524,PFI!A:B,2,0)</f>
        <v>#N/A</v>
      </c>
    </row>
    <row r="1525" spans="1:12">
      <c r="A1525" s="18" t="s">
        <v>109</v>
      </c>
      <c r="B1525" s="18" t="s">
        <v>107</v>
      </c>
      <c r="C1525" s="18" t="s">
        <v>18</v>
      </c>
      <c r="D1525" s="18" t="s">
        <v>16</v>
      </c>
      <c r="E1525" s="18" t="s">
        <v>260</v>
      </c>
      <c r="F1525" s="19">
        <v>30096.81</v>
      </c>
      <c r="G1525" s="19">
        <v>30096.81</v>
      </c>
      <c r="H1525" s="19">
        <v>0</v>
      </c>
      <c r="I1525" s="19">
        <v>30096.81</v>
      </c>
      <c r="J1525" s="19">
        <v>30096.81</v>
      </c>
      <c r="K1525" s="19">
        <v>0</v>
      </c>
      <c r="L1525" t="str">
        <f>VLOOKUP(E1525,PFI!A:B,2,0)</f>
        <v>formation</v>
      </c>
    </row>
    <row r="1526" spans="1:12">
      <c r="A1526" s="18" t="s">
        <v>109</v>
      </c>
      <c r="B1526" s="18" t="s">
        <v>107</v>
      </c>
      <c r="C1526" s="18" t="s">
        <v>18</v>
      </c>
      <c r="D1526" s="18" t="s">
        <v>16</v>
      </c>
      <c r="E1526" s="18" t="s">
        <v>261</v>
      </c>
      <c r="F1526" s="19">
        <v>27550.33</v>
      </c>
      <c r="G1526" s="19">
        <v>27550.33</v>
      </c>
      <c r="H1526" s="19">
        <v>0</v>
      </c>
      <c r="I1526" s="19">
        <v>27550.33</v>
      </c>
      <c r="J1526" s="19">
        <v>27550.33</v>
      </c>
      <c r="K1526" s="19">
        <v>0</v>
      </c>
      <c r="L1526" t="str">
        <f>VLOOKUP(E1526,PFI!A:B,2,0)</f>
        <v>formation</v>
      </c>
    </row>
    <row r="1527" spans="1:12">
      <c r="A1527" s="18" t="s">
        <v>109</v>
      </c>
      <c r="B1527" s="18" t="s">
        <v>107</v>
      </c>
      <c r="C1527" s="18" t="s">
        <v>18</v>
      </c>
      <c r="D1527" s="18" t="s">
        <v>16</v>
      </c>
      <c r="E1527" s="18" t="s">
        <v>262</v>
      </c>
      <c r="F1527" s="19">
        <v>13112.5</v>
      </c>
      <c r="G1527" s="19">
        <v>13112.5</v>
      </c>
      <c r="H1527" s="19">
        <v>0</v>
      </c>
      <c r="I1527" s="19">
        <v>13112.5</v>
      </c>
      <c r="J1527" s="19">
        <v>13112.5</v>
      </c>
      <c r="K1527" s="19">
        <v>0</v>
      </c>
      <c r="L1527" t="str">
        <f>VLOOKUP(E1527,PFI!A:B,2,0)</f>
        <v>formation</v>
      </c>
    </row>
    <row r="1528" spans="1:12">
      <c r="A1528" s="18" t="s">
        <v>109</v>
      </c>
      <c r="B1528" s="18" t="s">
        <v>107</v>
      </c>
      <c r="C1528" s="18" t="s">
        <v>18</v>
      </c>
      <c r="D1528" s="18" t="s">
        <v>16</v>
      </c>
      <c r="E1528" s="18" t="s">
        <v>1944</v>
      </c>
      <c r="F1528" s="19">
        <v>9218</v>
      </c>
      <c r="G1528" s="19">
        <v>9218</v>
      </c>
      <c r="H1528" s="19">
        <v>0</v>
      </c>
      <c r="I1528" s="19">
        <v>9218</v>
      </c>
      <c r="J1528" s="19">
        <v>9218</v>
      </c>
      <c r="K1528" s="19">
        <v>0</v>
      </c>
      <c r="L1528" t="str">
        <f>VLOOKUP(E1528,PFI!A:B,2,0)</f>
        <v>formation</v>
      </c>
    </row>
    <row r="1529" spans="1:12">
      <c r="A1529" s="18" t="s">
        <v>109</v>
      </c>
      <c r="B1529" s="18" t="s">
        <v>107</v>
      </c>
      <c r="C1529" s="18" t="s">
        <v>18</v>
      </c>
      <c r="D1529" s="18" t="s">
        <v>16</v>
      </c>
      <c r="E1529" s="18" t="s">
        <v>263</v>
      </c>
      <c r="F1529" s="19">
        <v>17495.84</v>
      </c>
      <c r="G1529" s="19">
        <v>17495.84</v>
      </c>
      <c r="H1529" s="19">
        <v>0</v>
      </c>
      <c r="I1529" s="19">
        <v>17495.84</v>
      </c>
      <c r="J1529" s="19">
        <v>17495.84</v>
      </c>
      <c r="K1529" s="19">
        <v>0</v>
      </c>
      <c r="L1529" t="str">
        <f>VLOOKUP(E1529,PFI!A:B,2,0)</f>
        <v>formation</v>
      </c>
    </row>
    <row r="1530" spans="1:12">
      <c r="A1530" s="18" t="s">
        <v>109</v>
      </c>
      <c r="B1530" s="18" t="s">
        <v>107</v>
      </c>
      <c r="C1530" s="18" t="s">
        <v>18</v>
      </c>
      <c r="D1530" s="18" t="s">
        <v>16</v>
      </c>
      <c r="E1530" s="18" t="s">
        <v>1941</v>
      </c>
      <c r="F1530" s="19">
        <v>4313.6099999999997</v>
      </c>
      <c r="G1530" s="19">
        <v>4313.6099999999997</v>
      </c>
      <c r="H1530" s="19">
        <v>0</v>
      </c>
      <c r="I1530" s="19">
        <v>4313.6099999999997</v>
      </c>
      <c r="J1530" s="19">
        <v>4313.6099999999997</v>
      </c>
      <c r="K1530" s="19">
        <v>0</v>
      </c>
      <c r="L1530" t="str">
        <f>VLOOKUP(E1530,PFI!A:B,2,0)</f>
        <v>formation</v>
      </c>
    </row>
    <row r="1531" spans="1:12">
      <c r="A1531" s="18" t="s">
        <v>109</v>
      </c>
      <c r="B1531" s="18" t="s">
        <v>107</v>
      </c>
      <c r="C1531" s="18" t="s">
        <v>18</v>
      </c>
      <c r="D1531" s="18" t="s">
        <v>13</v>
      </c>
      <c r="E1531" s="18" t="s">
        <v>2572</v>
      </c>
      <c r="F1531" s="19">
        <v>0</v>
      </c>
      <c r="G1531" s="19">
        <v>0</v>
      </c>
      <c r="H1531" s="19">
        <v>2557.13</v>
      </c>
      <c r="I1531" s="19">
        <v>0</v>
      </c>
      <c r="J1531" s="19">
        <v>0</v>
      </c>
      <c r="K1531" s="19">
        <v>3126.45</v>
      </c>
      <c r="L1531" t="e">
        <f>VLOOKUP(E1531,PFI!A:B,2,0)</f>
        <v>#N/A</v>
      </c>
    </row>
    <row r="1532" spans="1:12">
      <c r="A1532" s="18" t="s">
        <v>109</v>
      </c>
      <c r="B1532" s="18" t="s">
        <v>107</v>
      </c>
      <c r="C1532" s="18" t="s">
        <v>18</v>
      </c>
      <c r="D1532" s="18" t="s">
        <v>13</v>
      </c>
      <c r="E1532" s="18" t="s">
        <v>2573</v>
      </c>
      <c r="F1532" s="19">
        <v>13174</v>
      </c>
      <c r="G1532" s="19">
        <v>13174</v>
      </c>
      <c r="H1532" s="19">
        <v>999.6</v>
      </c>
      <c r="I1532" s="19">
        <v>13174</v>
      </c>
      <c r="J1532" s="19">
        <v>13174</v>
      </c>
      <c r="K1532" s="19">
        <v>1517.01</v>
      </c>
      <c r="L1532" t="e">
        <f>VLOOKUP(E1532,PFI!A:B,2,0)</f>
        <v>#N/A</v>
      </c>
    </row>
    <row r="1533" spans="1:12">
      <c r="A1533" s="18" t="s">
        <v>109</v>
      </c>
      <c r="B1533" s="18" t="s">
        <v>107</v>
      </c>
      <c r="C1533" s="18" t="s">
        <v>18</v>
      </c>
      <c r="D1533" s="18" t="s">
        <v>13</v>
      </c>
      <c r="E1533" s="18" t="s">
        <v>1745</v>
      </c>
      <c r="F1533" s="19">
        <v>0</v>
      </c>
      <c r="G1533" s="19">
        <v>0</v>
      </c>
      <c r="H1533" s="19">
        <v>222239.08</v>
      </c>
      <c r="I1533" s="19">
        <v>0</v>
      </c>
      <c r="J1533" s="19">
        <v>0</v>
      </c>
      <c r="K1533" s="19">
        <v>222406.58</v>
      </c>
      <c r="L1533" t="str">
        <f>VLOOKUP(E1533,PFI!A:B,2,0)</f>
        <v>formation</v>
      </c>
    </row>
    <row r="1534" spans="1:12">
      <c r="A1534" s="18" t="s">
        <v>109</v>
      </c>
      <c r="B1534" s="18" t="s">
        <v>107</v>
      </c>
      <c r="C1534" s="18" t="s">
        <v>18</v>
      </c>
      <c r="D1534" s="18" t="s">
        <v>13</v>
      </c>
      <c r="E1534" s="18" t="s">
        <v>1950</v>
      </c>
      <c r="F1534" s="19">
        <v>28643.42</v>
      </c>
      <c r="G1534" s="19">
        <v>28643.42</v>
      </c>
      <c r="H1534" s="19">
        <v>2656.8</v>
      </c>
      <c r="I1534" s="19">
        <v>28643.42</v>
      </c>
      <c r="J1534" s="19">
        <v>28643.42</v>
      </c>
      <c r="K1534" s="19">
        <v>2176.8000000000002</v>
      </c>
      <c r="L1534" t="str">
        <f>VLOOKUP(E1534,PFI!A:B,2,0)</f>
        <v>formation</v>
      </c>
    </row>
    <row r="1535" spans="1:12">
      <c r="A1535" s="18" t="s">
        <v>109</v>
      </c>
      <c r="B1535" s="18" t="s">
        <v>107</v>
      </c>
      <c r="C1535" s="18" t="s">
        <v>18</v>
      </c>
      <c r="D1535" s="18" t="s">
        <v>13</v>
      </c>
      <c r="E1535" s="18" t="s">
        <v>2571</v>
      </c>
      <c r="F1535" s="19">
        <v>0</v>
      </c>
      <c r="G1535" s="19">
        <v>0</v>
      </c>
      <c r="H1535" s="19">
        <v>4320.1000000000004</v>
      </c>
      <c r="I1535" s="19">
        <v>0</v>
      </c>
      <c r="J1535" s="19">
        <v>0</v>
      </c>
      <c r="K1535" s="19">
        <v>4414.37</v>
      </c>
      <c r="L1535" t="e">
        <f>VLOOKUP(E1535,PFI!A:B,2,0)</f>
        <v>#N/A</v>
      </c>
    </row>
    <row r="1536" spans="1:12">
      <c r="A1536" s="18" t="s">
        <v>109</v>
      </c>
      <c r="B1536" s="18" t="s">
        <v>107</v>
      </c>
      <c r="C1536" s="18" t="s">
        <v>18</v>
      </c>
      <c r="D1536" s="18" t="s">
        <v>13</v>
      </c>
      <c r="E1536" s="18" t="s">
        <v>260</v>
      </c>
      <c r="F1536" s="19">
        <v>0</v>
      </c>
      <c r="G1536" s="19">
        <v>0</v>
      </c>
      <c r="H1536" s="19">
        <v>7764.94</v>
      </c>
      <c r="I1536" s="19">
        <v>0</v>
      </c>
      <c r="J1536" s="19">
        <v>0</v>
      </c>
      <c r="K1536" s="19">
        <v>7855.41</v>
      </c>
      <c r="L1536" t="str">
        <f>VLOOKUP(E1536,PFI!A:B,2,0)</f>
        <v>formation</v>
      </c>
    </row>
    <row r="1537" spans="1:12">
      <c r="A1537" s="18" t="s">
        <v>109</v>
      </c>
      <c r="B1537" s="18" t="s">
        <v>107</v>
      </c>
      <c r="C1537" s="18" t="s">
        <v>18</v>
      </c>
      <c r="D1537" s="18" t="s">
        <v>13</v>
      </c>
      <c r="E1537" s="18" t="s">
        <v>264</v>
      </c>
      <c r="F1537" s="19">
        <v>30829.279999999999</v>
      </c>
      <c r="G1537" s="19">
        <v>30829.279999999999</v>
      </c>
      <c r="H1537" s="19">
        <v>4441.79</v>
      </c>
      <c r="I1537" s="19">
        <v>30829.279999999999</v>
      </c>
      <c r="J1537" s="19">
        <v>30829.279999999999</v>
      </c>
      <c r="K1537" s="19">
        <v>4441.79</v>
      </c>
      <c r="L1537" t="str">
        <f>VLOOKUP(E1537,PFI!A:B,2,0)</f>
        <v>formation</v>
      </c>
    </row>
    <row r="1538" spans="1:12">
      <c r="A1538" s="18" t="s">
        <v>109</v>
      </c>
      <c r="B1538" s="18" t="s">
        <v>107</v>
      </c>
      <c r="C1538" s="18" t="s">
        <v>18</v>
      </c>
      <c r="D1538" s="18" t="s">
        <v>13</v>
      </c>
      <c r="E1538" s="18" t="s">
        <v>262</v>
      </c>
      <c r="F1538" s="19">
        <v>-100</v>
      </c>
      <c r="G1538" s="19">
        <v>-100</v>
      </c>
      <c r="H1538" s="19">
        <v>2217.42</v>
      </c>
      <c r="I1538" s="19">
        <v>-100</v>
      </c>
      <c r="J1538" s="19">
        <v>-100</v>
      </c>
      <c r="K1538" s="19">
        <v>1517.42</v>
      </c>
      <c r="L1538" t="str">
        <f>VLOOKUP(E1538,PFI!A:B,2,0)</f>
        <v>formation</v>
      </c>
    </row>
    <row r="1539" spans="1:12">
      <c r="A1539" s="18" t="s">
        <v>109</v>
      </c>
      <c r="B1539" s="18" t="s">
        <v>107</v>
      </c>
      <c r="C1539" s="18" t="s">
        <v>18</v>
      </c>
      <c r="D1539" s="18" t="s">
        <v>13</v>
      </c>
      <c r="E1539" s="18" t="s">
        <v>1944</v>
      </c>
      <c r="F1539" s="19">
        <v>0</v>
      </c>
      <c r="G1539" s="19">
        <v>0</v>
      </c>
      <c r="H1539" s="19">
        <v>1594.69</v>
      </c>
      <c r="I1539" s="19">
        <v>0</v>
      </c>
      <c r="J1539" s="19">
        <v>0</v>
      </c>
      <c r="K1539" s="19">
        <v>1451.49</v>
      </c>
      <c r="L1539" t="str">
        <f>VLOOKUP(E1539,PFI!A:B,2,0)</f>
        <v>formation</v>
      </c>
    </row>
    <row r="1540" spans="1:12">
      <c r="A1540" s="18" t="s">
        <v>109</v>
      </c>
      <c r="B1540" s="18" t="s">
        <v>107</v>
      </c>
      <c r="C1540" s="18" t="s">
        <v>18</v>
      </c>
      <c r="D1540" s="18" t="s">
        <v>13</v>
      </c>
      <c r="E1540" s="18" t="s">
        <v>2574</v>
      </c>
      <c r="F1540" s="19">
        <v>0</v>
      </c>
      <c r="G1540" s="19">
        <v>0</v>
      </c>
      <c r="H1540" s="19">
        <v>116.98</v>
      </c>
      <c r="I1540" s="19">
        <v>0</v>
      </c>
      <c r="J1540" s="19">
        <v>0</v>
      </c>
      <c r="K1540" s="19">
        <v>276.18</v>
      </c>
      <c r="L1540" t="e">
        <f>VLOOKUP(E1540,PFI!A:B,2,0)</f>
        <v>#N/A</v>
      </c>
    </row>
    <row r="1541" spans="1:12">
      <c r="A1541" s="18" t="s">
        <v>109</v>
      </c>
      <c r="B1541" s="18" t="s">
        <v>107</v>
      </c>
      <c r="C1541" s="18" t="s">
        <v>18</v>
      </c>
      <c r="D1541" s="18" t="s">
        <v>13</v>
      </c>
      <c r="E1541" s="18" t="s">
        <v>1941</v>
      </c>
      <c r="F1541" s="19">
        <v>0</v>
      </c>
      <c r="G1541" s="19">
        <v>0</v>
      </c>
      <c r="H1541" s="19">
        <v>2686.99</v>
      </c>
      <c r="I1541" s="19">
        <v>0</v>
      </c>
      <c r="J1541" s="19">
        <v>0</v>
      </c>
      <c r="K1541" s="19">
        <v>2445.7800000000002</v>
      </c>
      <c r="L1541" t="str">
        <f>VLOOKUP(E1541,PFI!A:B,2,0)</f>
        <v>formation</v>
      </c>
    </row>
    <row r="1542" spans="1:12">
      <c r="A1542" s="18" t="s">
        <v>109</v>
      </c>
      <c r="B1542" s="18" t="s">
        <v>107</v>
      </c>
      <c r="C1542" s="18" t="s">
        <v>18</v>
      </c>
      <c r="D1542" s="18" t="s">
        <v>13</v>
      </c>
      <c r="E1542" s="18" t="s">
        <v>2047</v>
      </c>
      <c r="F1542" s="19">
        <v>5140</v>
      </c>
      <c r="G1542" s="19">
        <v>5140</v>
      </c>
      <c r="H1542" s="19">
        <v>6921.39</v>
      </c>
      <c r="I1542" s="19">
        <v>5140</v>
      </c>
      <c r="J1542" s="19">
        <v>5140</v>
      </c>
      <c r="K1542" s="19">
        <v>6523.86</v>
      </c>
      <c r="L1542" t="str">
        <f>VLOOKUP(E1542,PFI!A:B,2,0)</f>
        <v>recherche</v>
      </c>
    </row>
    <row r="1543" spans="1:12">
      <c r="A1543" s="18" t="s">
        <v>109</v>
      </c>
      <c r="B1543" s="18" t="s">
        <v>107</v>
      </c>
      <c r="C1543" s="18" t="s">
        <v>18</v>
      </c>
      <c r="D1543" s="18" t="s">
        <v>13</v>
      </c>
      <c r="E1543" s="18" t="s">
        <v>265</v>
      </c>
      <c r="F1543" s="19">
        <v>6304</v>
      </c>
      <c r="G1543" s="19">
        <v>6304</v>
      </c>
      <c r="H1543" s="19">
        <v>1790.2</v>
      </c>
      <c r="I1543" s="19">
        <v>6304</v>
      </c>
      <c r="J1543" s="19">
        <v>6304</v>
      </c>
      <c r="K1543" s="19">
        <v>1409.97</v>
      </c>
      <c r="L1543" t="str">
        <f>VLOOKUP(E1543,PFI!A:B,2,0)</f>
        <v>formation</v>
      </c>
    </row>
    <row r="1544" spans="1:12">
      <c r="A1544" s="18" t="s">
        <v>109</v>
      </c>
      <c r="B1544" s="18" t="s">
        <v>107</v>
      </c>
      <c r="C1544" s="18" t="s">
        <v>18</v>
      </c>
      <c r="D1544" s="18" t="s">
        <v>13</v>
      </c>
      <c r="E1544" s="18" t="s">
        <v>266</v>
      </c>
      <c r="F1544" s="19">
        <v>7010</v>
      </c>
      <c r="G1544" s="19">
        <v>7010</v>
      </c>
      <c r="H1544" s="19">
        <v>2467.1999999999998</v>
      </c>
      <c r="I1544" s="19">
        <v>7010</v>
      </c>
      <c r="J1544" s="19">
        <v>7010</v>
      </c>
      <c r="K1544" s="19">
        <v>2392.71</v>
      </c>
      <c r="L1544" t="str">
        <f>VLOOKUP(E1544,PFI!A:B,2,0)</f>
        <v>formation</v>
      </c>
    </row>
    <row r="1545" spans="1:12">
      <c r="A1545" s="18" t="s">
        <v>109</v>
      </c>
      <c r="B1545" s="18" t="s">
        <v>107</v>
      </c>
      <c r="C1545" s="18" t="s">
        <v>18</v>
      </c>
      <c r="D1545" s="18" t="s">
        <v>13</v>
      </c>
      <c r="E1545" s="18" t="s">
        <v>267</v>
      </c>
      <c r="F1545" s="19">
        <v>5450</v>
      </c>
      <c r="G1545" s="19">
        <v>5450</v>
      </c>
      <c r="H1545" s="19">
        <v>1179.9000000000001</v>
      </c>
      <c r="I1545" s="19">
        <v>5450</v>
      </c>
      <c r="J1545" s="19">
        <v>5450</v>
      </c>
      <c r="K1545" s="19">
        <v>1432.92</v>
      </c>
      <c r="L1545" t="str">
        <f>VLOOKUP(E1545,PFI!A:B,2,0)</f>
        <v>formation</v>
      </c>
    </row>
    <row r="1546" spans="1:12">
      <c r="A1546" s="18" t="s">
        <v>109</v>
      </c>
      <c r="B1546" s="18" t="s">
        <v>107</v>
      </c>
      <c r="C1546" s="18" t="s">
        <v>18</v>
      </c>
      <c r="D1546" s="18" t="s">
        <v>13</v>
      </c>
      <c r="E1546" s="18" t="s">
        <v>2575</v>
      </c>
      <c r="F1546" s="19">
        <v>0</v>
      </c>
      <c r="G1546" s="19">
        <v>0</v>
      </c>
      <c r="H1546" s="19">
        <v>0</v>
      </c>
      <c r="I1546" s="19">
        <v>0</v>
      </c>
      <c r="J1546" s="19">
        <v>0</v>
      </c>
      <c r="K1546" s="19">
        <v>18465</v>
      </c>
      <c r="L1546" t="e">
        <f>VLOOKUP(E1546,PFI!A:B,2,0)</f>
        <v>#N/A</v>
      </c>
    </row>
    <row r="1547" spans="1:12">
      <c r="A1547" s="18" t="s">
        <v>109</v>
      </c>
      <c r="B1547" s="18" t="s">
        <v>107</v>
      </c>
      <c r="C1547" s="18" t="s">
        <v>18</v>
      </c>
      <c r="D1547" s="18" t="s">
        <v>13</v>
      </c>
      <c r="E1547" s="18" t="s">
        <v>372</v>
      </c>
      <c r="F1547" s="19">
        <v>200000</v>
      </c>
      <c r="G1547" s="19">
        <v>200000</v>
      </c>
      <c r="H1547" s="19">
        <v>14962</v>
      </c>
      <c r="I1547" s="19">
        <v>200000</v>
      </c>
      <c r="J1547" s="19">
        <v>200000</v>
      </c>
      <c r="K1547" s="19">
        <v>13279.8</v>
      </c>
      <c r="L1547" t="str">
        <f>VLOOKUP(E1547,PFI!A:B,2,0)</f>
        <v>formation</v>
      </c>
    </row>
    <row r="1548" spans="1:12">
      <c r="A1548" s="18" t="s">
        <v>109</v>
      </c>
      <c r="B1548" s="18" t="s">
        <v>107</v>
      </c>
      <c r="C1548" s="18" t="s">
        <v>18</v>
      </c>
      <c r="D1548" s="18" t="s">
        <v>13</v>
      </c>
      <c r="E1548" s="18" t="s">
        <v>774</v>
      </c>
      <c r="F1548" s="19">
        <v>0</v>
      </c>
      <c r="G1548" s="19">
        <v>0</v>
      </c>
      <c r="H1548" s="19">
        <v>2362</v>
      </c>
      <c r="I1548" s="19">
        <v>0</v>
      </c>
      <c r="J1548" s="19">
        <v>0</v>
      </c>
      <c r="K1548" s="19">
        <v>2362</v>
      </c>
      <c r="L1548" t="str">
        <f>VLOOKUP(E1548,PFI!A:B,2,0)</f>
        <v>formation</v>
      </c>
    </row>
    <row r="1549" spans="1:12">
      <c r="A1549" s="18" t="s">
        <v>109</v>
      </c>
      <c r="B1549" s="18" t="s">
        <v>107</v>
      </c>
      <c r="C1549" s="18" t="s">
        <v>18</v>
      </c>
      <c r="D1549" s="18" t="s">
        <v>13</v>
      </c>
      <c r="E1549" s="18" t="s">
        <v>18</v>
      </c>
      <c r="F1549" s="19">
        <v>150000</v>
      </c>
      <c r="G1549" s="19">
        <v>150000</v>
      </c>
      <c r="H1549" s="19">
        <v>287852.39</v>
      </c>
      <c r="I1549" s="19">
        <v>0</v>
      </c>
      <c r="J1549" s="19">
        <v>0</v>
      </c>
      <c r="K1549" s="19">
        <v>254729.03</v>
      </c>
      <c r="L1549" t="e">
        <f>VLOOKUP(E1549,PFI!A:B,2,0)</f>
        <v>#N/A</v>
      </c>
    </row>
    <row r="1550" spans="1:12">
      <c r="A1550" s="18" t="s">
        <v>109</v>
      </c>
      <c r="B1550" s="18" t="s">
        <v>107</v>
      </c>
      <c r="C1550" s="18" t="s">
        <v>18</v>
      </c>
      <c r="D1550" s="18" t="s">
        <v>13</v>
      </c>
      <c r="E1550" s="18" t="s">
        <v>2576</v>
      </c>
      <c r="F1550" s="19">
        <v>40085</v>
      </c>
      <c r="G1550" s="19">
        <v>40085</v>
      </c>
      <c r="H1550" s="19">
        <v>14.48</v>
      </c>
      <c r="I1550" s="19">
        <v>0</v>
      </c>
      <c r="J1550" s="19">
        <v>0</v>
      </c>
      <c r="K1550" s="19">
        <v>321.92</v>
      </c>
      <c r="L1550" t="e">
        <f>VLOOKUP(E1550,PFI!A:B,2,0)</f>
        <v>#N/A</v>
      </c>
    </row>
    <row r="1551" spans="1:12">
      <c r="A1551" s="18" t="s">
        <v>109</v>
      </c>
      <c r="B1551" s="18" t="s">
        <v>107</v>
      </c>
      <c r="C1551" s="18" t="s">
        <v>18</v>
      </c>
      <c r="D1551" s="18" t="s">
        <v>182</v>
      </c>
      <c r="E1551" s="18" t="s">
        <v>266</v>
      </c>
      <c r="F1551" s="19">
        <v>0</v>
      </c>
      <c r="G1551" s="19">
        <v>0</v>
      </c>
      <c r="H1551" s="19">
        <v>48.75</v>
      </c>
      <c r="I1551" s="19">
        <v>0</v>
      </c>
      <c r="J1551" s="19">
        <v>0</v>
      </c>
      <c r="K1551" s="19">
        <v>1589.25</v>
      </c>
      <c r="L1551" t="str">
        <f>VLOOKUP(E1551,PFI!A:B,2,0)</f>
        <v>formation</v>
      </c>
    </row>
    <row r="1552" spans="1:12">
      <c r="A1552" s="18" t="s">
        <v>109</v>
      </c>
      <c r="B1552" s="18" t="s">
        <v>107</v>
      </c>
      <c r="C1552" s="18" t="s">
        <v>18</v>
      </c>
      <c r="D1552" s="18" t="s">
        <v>182</v>
      </c>
      <c r="E1552" s="18" t="s">
        <v>18</v>
      </c>
      <c r="F1552" s="19">
        <v>0</v>
      </c>
      <c r="G1552" s="19">
        <v>0</v>
      </c>
      <c r="H1552" s="19">
        <v>15049.8</v>
      </c>
      <c r="I1552" s="19">
        <v>0</v>
      </c>
      <c r="J1552" s="19">
        <v>0</v>
      </c>
      <c r="K1552" s="19">
        <v>6180.3</v>
      </c>
      <c r="L1552" t="e">
        <f>VLOOKUP(E1552,PFI!A:B,2,0)</f>
        <v>#N/A</v>
      </c>
    </row>
    <row r="1553" spans="1:12">
      <c r="A1553" s="18" t="s">
        <v>268</v>
      </c>
      <c r="B1553" s="18" t="s">
        <v>107</v>
      </c>
      <c r="C1553" s="18" t="s">
        <v>18</v>
      </c>
      <c r="D1553" s="18" t="s">
        <v>46</v>
      </c>
      <c r="E1553" s="18" t="s">
        <v>269</v>
      </c>
      <c r="F1553" s="19">
        <v>326524</v>
      </c>
      <c r="G1553" s="19">
        <v>326524</v>
      </c>
      <c r="H1553" s="19">
        <v>0</v>
      </c>
      <c r="I1553" s="19">
        <v>326524</v>
      </c>
      <c r="J1553" s="19">
        <v>326524</v>
      </c>
      <c r="K1553" s="19">
        <v>0</v>
      </c>
      <c r="L1553" t="str">
        <f>VLOOKUP(E1553,PFI!A:B,2,0)</f>
        <v>formation</v>
      </c>
    </row>
    <row r="1554" spans="1:12">
      <c r="A1554" s="18" t="s">
        <v>268</v>
      </c>
      <c r="B1554" s="18" t="s">
        <v>107</v>
      </c>
      <c r="C1554" s="18" t="s">
        <v>18</v>
      </c>
      <c r="D1554" s="18" t="s">
        <v>46</v>
      </c>
      <c r="E1554" s="18" t="s">
        <v>2577</v>
      </c>
      <c r="F1554" s="19">
        <v>20906</v>
      </c>
      <c r="G1554" s="19">
        <v>20906</v>
      </c>
      <c r="H1554" s="19">
        <v>0</v>
      </c>
      <c r="I1554" s="19">
        <v>20906</v>
      </c>
      <c r="J1554" s="19">
        <v>20906</v>
      </c>
      <c r="K1554" s="19">
        <v>0</v>
      </c>
      <c r="L1554" t="e">
        <f>VLOOKUP(E1554,PFI!A:B,2,0)</f>
        <v>#N/A</v>
      </c>
    </row>
    <row r="1555" spans="1:12">
      <c r="A1555" s="18" t="s">
        <v>268</v>
      </c>
      <c r="B1555" s="18" t="s">
        <v>107</v>
      </c>
      <c r="C1555" s="18" t="s">
        <v>18</v>
      </c>
      <c r="D1555" s="18" t="s">
        <v>13</v>
      </c>
      <c r="E1555" s="18" t="s">
        <v>269</v>
      </c>
      <c r="F1555" s="19">
        <v>0</v>
      </c>
      <c r="G1555" s="19">
        <v>0</v>
      </c>
      <c r="H1555" s="19">
        <v>148671.22</v>
      </c>
      <c r="I1555" s="19">
        <v>0</v>
      </c>
      <c r="J1555" s="19">
        <v>0</v>
      </c>
      <c r="K1555" s="19">
        <v>160542.82999999999</v>
      </c>
      <c r="L1555" t="str">
        <f>VLOOKUP(E1555,PFI!A:B,2,0)</f>
        <v>formation</v>
      </c>
    </row>
    <row r="1556" spans="1:12">
      <c r="A1556" s="18" t="s">
        <v>268</v>
      </c>
      <c r="B1556" s="18" t="s">
        <v>107</v>
      </c>
      <c r="C1556" s="18" t="s">
        <v>18</v>
      </c>
      <c r="D1556" s="18" t="s">
        <v>13</v>
      </c>
      <c r="E1556" s="18" t="s">
        <v>2577</v>
      </c>
      <c r="F1556" s="19">
        <v>0</v>
      </c>
      <c r="G1556" s="19">
        <v>0</v>
      </c>
      <c r="H1556" s="19">
        <v>0</v>
      </c>
      <c r="I1556" s="19">
        <v>0</v>
      </c>
      <c r="J1556" s="19">
        <v>0</v>
      </c>
      <c r="K1556" s="19">
        <v>771.64</v>
      </c>
      <c r="L1556" t="e">
        <f>VLOOKUP(E1556,PFI!A:B,2,0)</f>
        <v>#N/A</v>
      </c>
    </row>
    <row r="1557" spans="1:12">
      <c r="A1557" s="18" t="s">
        <v>268</v>
      </c>
      <c r="B1557" s="18" t="s">
        <v>107</v>
      </c>
      <c r="C1557" s="18" t="s">
        <v>18</v>
      </c>
      <c r="D1557" s="18" t="s">
        <v>13</v>
      </c>
      <c r="E1557" s="18" t="s">
        <v>2578</v>
      </c>
      <c r="F1557" s="19">
        <v>0</v>
      </c>
      <c r="G1557" s="19">
        <v>0</v>
      </c>
      <c r="H1557" s="19">
        <v>-1795.52</v>
      </c>
      <c r="I1557" s="19">
        <v>0</v>
      </c>
      <c r="J1557" s="19">
        <v>0</v>
      </c>
      <c r="K1557" s="19">
        <v>-1795.52</v>
      </c>
      <c r="L1557" t="e">
        <f>VLOOKUP(E1557,PFI!A:B,2,0)</f>
        <v>#N/A</v>
      </c>
    </row>
    <row r="1558" spans="1:12">
      <c r="A1558" s="18" t="s">
        <v>1490</v>
      </c>
      <c r="B1558" s="18" t="s">
        <v>107</v>
      </c>
      <c r="C1558" s="18" t="s">
        <v>18</v>
      </c>
      <c r="D1558" s="18" t="s">
        <v>13</v>
      </c>
      <c r="E1558" s="18" t="s">
        <v>18</v>
      </c>
      <c r="F1558" s="19">
        <v>615500</v>
      </c>
      <c r="G1558" s="19">
        <v>615500</v>
      </c>
      <c r="H1558" s="19">
        <v>389556.58</v>
      </c>
      <c r="I1558" s="19">
        <v>0</v>
      </c>
      <c r="J1558" s="19">
        <v>0</v>
      </c>
      <c r="K1558" s="19">
        <v>362464.28</v>
      </c>
      <c r="L1558" t="e">
        <f>VLOOKUP(E1558,PFI!A:B,2,0)</f>
        <v>#N/A</v>
      </c>
    </row>
    <row r="1559" spans="1:12">
      <c r="A1559" s="18" t="s">
        <v>1487</v>
      </c>
      <c r="B1559" s="18" t="s">
        <v>107</v>
      </c>
      <c r="C1559" s="18" t="s">
        <v>18</v>
      </c>
      <c r="D1559" s="18" t="s">
        <v>13</v>
      </c>
      <c r="E1559" s="18" t="s">
        <v>18</v>
      </c>
      <c r="F1559" s="19">
        <v>555000</v>
      </c>
      <c r="G1559" s="19">
        <v>555000</v>
      </c>
      <c r="H1559" s="19">
        <v>-368.88</v>
      </c>
      <c r="I1559" s="19">
        <v>0</v>
      </c>
      <c r="J1559" s="19">
        <v>0</v>
      </c>
      <c r="K1559" s="19">
        <v>2380.5100000000002</v>
      </c>
      <c r="L1559" t="e">
        <f>VLOOKUP(E1559,PFI!A:B,2,0)</f>
        <v>#N/A</v>
      </c>
    </row>
    <row r="1560" spans="1:12">
      <c r="A1560" s="18" t="s">
        <v>2579</v>
      </c>
      <c r="B1560" s="18" t="s">
        <v>107</v>
      </c>
      <c r="C1560" s="18" t="s">
        <v>18</v>
      </c>
      <c r="D1560" s="18" t="s">
        <v>13</v>
      </c>
      <c r="E1560" s="18" t="s">
        <v>18</v>
      </c>
      <c r="F1560" s="19">
        <v>0</v>
      </c>
      <c r="G1560" s="19">
        <v>0</v>
      </c>
      <c r="H1560" s="19">
        <v>112806.56</v>
      </c>
      <c r="I1560" s="19">
        <v>0</v>
      </c>
      <c r="J1560" s="19">
        <v>0</v>
      </c>
      <c r="K1560" s="19">
        <v>133943.82999999999</v>
      </c>
      <c r="L1560" t="e">
        <f>VLOOKUP(E1560,PFI!A:B,2,0)</f>
        <v>#N/A</v>
      </c>
    </row>
    <row r="1561" spans="1:12">
      <c r="A1561" s="18" t="s">
        <v>2580</v>
      </c>
      <c r="B1561" s="18" t="s">
        <v>107</v>
      </c>
      <c r="C1561" s="18" t="s">
        <v>18</v>
      </c>
      <c r="D1561" s="18" t="s">
        <v>13</v>
      </c>
      <c r="E1561" s="18" t="s">
        <v>18</v>
      </c>
      <c r="F1561" s="19">
        <v>0</v>
      </c>
      <c r="G1561" s="19">
        <v>0</v>
      </c>
      <c r="H1561" s="19">
        <v>341579.44</v>
      </c>
      <c r="I1561" s="19">
        <v>0</v>
      </c>
      <c r="J1561" s="19">
        <v>0</v>
      </c>
      <c r="K1561" s="19">
        <v>420264.61</v>
      </c>
      <c r="L1561" t="e">
        <f>VLOOKUP(E1561,PFI!A:B,2,0)</f>
        <v>#N/A</v>
      </c>
    </row>
    <row r="1562" spans="1:12">
      <c r="A1562" s="18" t="s">
        <v>1488</v>
      </c>
      <c r="B1562" s="18" t="s">
        <v>107</v>
      </c>
      <c r="C1562" s="18" t="s">
        <v>18</v>
      </c>
      <c r="D1562" s="18" t="s">
        <v>13</v>
      </c>
      <c r="E1562" s="18" t="s">
        <v>1948</v>
      </c>
      <c r="F1562" s="19">
        <v>20000</v>
      </c>
      <c r="G1562" s="19">
        <v>20000</v>
      </c>
      <c r="H1562" s="19">
        <v>12907.94</v>
      </c>
      <c r="I1562" s="19">
        <v>32000</v>
      </c>
      <c r="J1562" s="19">
        <v>32000</v>
      </c>
      <c r="K1562" s="19">
        <v>13988.19</v>
      </c>
      <c r="L1562" t="str">
        <f>VLOOKUP(E1562,PFI!A:B,2,0)</f>
        <v>formation</v>
      </c>
    </row>
    <row r="1563" spans="1:12">
      <c r="A1563" s="18" t="s">
        <v>1488</v>
      </c>
      <c r="B1563" s="18" t="s">
        <v>107</v>
      </c>
      <c r="C1563" s="18" t="s">
        <v>18</v>
      </c>
      <c r="D1563" s="18" t="s">
        <v>13</v>
      </c>
      <c r="E1563" s="18" t="s">
        <v>18</v>
      </c>
      <c r="F1563" s="19">
        <v>74000</v>
      </c>
      <c r="G1563" s="19">
        <v>74000</v>
      </c>
      <c r="H1563" s="19">
        <v>71116.210000000006</v>
      </c>
      <c r="I1563" s="19">
        <v>0</v>
      </c>
      <c r="J1563" s="19">
        <v>0</v>
      </c>
      <c r="K1563" s="19">
        <v>98370.09</v>
      </c>
      <c r="L1563" t="e">
        <f>VLOOKUP(E1563,PFI!A:B,2,0)</f>
        <v>#N/A</v>
      </c>
    </row>
    <row r="1564" spans="1:12">
      <c r="A1564" s="18" t="s">
        <v>1489</v>
      </c>
      <c r="B1564" s="18" t="s">
        <v>107</v>
      </c>
      <c r="C1564" s="18" t="s">
        <v>18</v>
      </c>
      <c r="D1564" s="18" t="s">
        <v>13</v>
      </c>
      <c r="E1564" s="18" t="s">
        <v>18</v>
      </c>
      <c r="F1564" s="19">
        <v>86000</v>
      </c>
      <c r="G1564" s="19">
        <v>86000</v>
      </c>
      <c r="H1564" s="19">
        <v>5741.16</v>
      </c>
      <c r="I1564" s="19">
        <v>0</v>
      </c>
      <c r="J1564" s="19">
        <v>0</v>
      </c>
      <c r="K1564" s="19">
        <v>5795.28</v>
      </c>
      <c r="L1564" t="e">
        <f>VLOOKUP(E1564,PFI!A:B,2,0)</f>
        <v>#N/A</v>
      </c>
    </row>
    <row r="1565" spans="1:12">
      <c r="A1565" s="18" t="s">
        <v>1495</v>
      </c>
      <c r="B1565" s="18" t="s">
        <v>107</v>
      </c>
      <c r="C1565" s="18" t="s">
        <v>18</v>
      </c>
      <c r="D1565" s="18" t="s">
        <v>13</v>
      </c>
      <c r="E1565" s="18" t="s">
        <v>18</v>
      </c>
      <c r="F1565" s="19">
        <v>300000</v>
      </c>
      <c r="G1565" s="19">
        <v>300000</v>
      </c>
      <c r="H1565" s="19">
        <v>10252.11</v>
      </c>
      <c r="I1565" s="19">
        <v>0</v>
      </c>
      <c r="J1565" s="19">
        <v>0</v>
      </c>
      <c r="K1565" s="19">
        <v>23834.62</v>
      </c>
      <c r="L1565" t="e">
        <f>VLOOKUP(E1565,PFI!A:B,2,0)</f>
        <v>#N/A</v>
      </c>
    </row>
    <row r="1566" spans="1:12">
      <c r="A1566" s="18" t="s">
        <v>117</v>
      </c>
      <c r="B1566" s="18" t="s">
        <v>107</v>
      </c>
      <c r="C1566" s="18" t="s">
        <v>18</v>
      </c>
      <c r="D1566" s="18" t="s">
        <v>13</v>
      </c>
      <c r="E1566" s="18" t="s">
        <v>18</v>
      </c>
      <c r="F1566" s="19">
        <v>0</v>
      </c>
      <c r="G1566" s="19">
        <v>0</v>
      </c>
      <c r="H1566" s="19">
        <v>-57.41</v>
      </c>
      <c r="I1566" s="19">
        <v>0</v>
      </c>
      <c r="J1566" s="19">
        <v>0</v>
      </c>
      <c r="K1566" s="19">
        <v>36286.639999999999</v>
      </c>
      <c r="L1566" t="e">
        <f>VLOOKUP(E1566,PFI!A:B,2,0)</f>
        <v>#N/A</v>
      </c>
    </row>
    <row r="1567" spans="1:12">
      <c r="A1567" s="18" t="s">
        <v>117</v>
      </c>
      <c r="B1567" s="18" t="s">
        <v>107</v>
      </c>
      <c r="C1567" s="18" t="s">
        <v>18</v>
      </c>
      <c r="D1567" s="18" t="s">
        <v>13</v>
      </c>
      <c r="E1567" s="18" t="s">
        <v>2581</v>
      </c>
      <c r="F1567" s="19">
        <v>36252</v>
      </c>
      <c r="G1567" s="19">
        <v>36252</v>
      </c>
      <c r="H1567" s="19">
        <v>0</v>
      </c>
      <c r="I1567" s="19">
        <v>36252</v>
      </c>
      <c r="J1567" s="19">
        <v>36252</v>
      </c>
      <c r="K1567" s="19">
        <v>0</v>
      </c>
      <c r="L1567" t="e">
        <f>VLOOKUP(E1567,PFI!A:B,2,0)</f>
        <v>#N/A</v>
      </c>
    </row>
    <row r="1568" spans="1:12">
      <c r="A1568" s="18" t="s">
        <v>118</v>
      </c>
      <c r="B1568" s="18" t="s">
        <v>107</v>
      </c>
      <c r="C1568" s="18" t="s">
        <v>18</v>
      </c>
      <c r="D1568" s="18" t="s">
        <v>13</v>
      </c>
      <c r="E1568" s="18" t="s">
        <v>2582</v>
      </c>
      <c r="F1568" s="19">
        <v>0</v>
      </c>
      <c r="G1568" s="19">
        <v>0</v>
      </c>
      <c r="H1568" s="19">
        <v>-5690.5</v>
      </c>
      <c r="I1568" s="19">
        <v>0</v>
      </c>
      <c r="J1568" s="19">
        <v>0</v>
      </c>
      <c r="K1568" s="19">
        <v>-115.38</v>
      </c>
      <c r="L1568" t="e">
        <f>VLOOKUP(E1568,PFI!A:B,2,0)</f>
        <v>#N/A</v>
      </c>
    </row>
    <row r="1569" spans="1:12">
      <c r="A1569" s="18" t="s">
        <v>118</v>
      </c>
      <c r="B1569" s="18" t="s">
        <v>107</v>
      </c>
      <c r="C1569" s="18" t="s">
        <v>18</v>
      </c>
      <c r="D1569" s="18" t="s">
        <v>13</v>
      </c>
      <c r="E1569" s="18" t="s">
        <v>1746</v>
      </c>
      <c r="F1569" s="19">
        <v>194079</v>
      </c>
      <c r="G1569" s="19">
        <v>194079</v>
      </c>
      <c r="H1569" s="19">
        <v>149237.97</v>
      </c>
      <c r="I1569" s="19">
        <v>194079</v>
      </c>
      <c r="J1569" s="19">
        <v>194079</v>
      </c>
      <c r="K1569" s="19">
        <v>166272.34</v>
      </c>
      <c r="L1569" t="str">
        <f>VLOOKUP(E1569,PFI!A:B,2,0)</f>
        <v>formation</v>
      </c>
    </row>
    <row r="1570" spans="1:12">
      <c r="A1570" s="18" t="s">
        <v>2583</v>
      </c>
      <c r="B1570" s="18" t="s">
        <v>107</v>
      </c>
      <c r="C1570" s="18" t="s">
        <v>18</v>
      </c>
      <c r="D1570" s="18" t="s">
        <v>13</v>
      </c>
      <c r="E1570" s="18" t="s">
        <v>18</v>
      </c>
      <c r="F1570" s="19">
        <v>786934</v>
      </c>
      <c r="G1570" s="19">
        <v>786934</v>
      </c>
      <c r="H1570" s="19">
        <v>0</v>
      </c>
      <c r="I1570" s="19">
        <v>0</v>
      </c>
      <c r="J1570" s="19">
        <v>0</v>
      </c>
      <c r="K1570" s="19">
        <v>0</v>
      </c>
      <c r="L1570" t="e">
        <f>VLOOKUP(E1570,PFI!A:B,2,0)</f>
        <v>#N/A</v>
      </c>
    </row>
    <row r="1571" spans="1:12">
      <c r="A1571" s="18" t="s">
        <v>103</v>
      </c>
      <c r="B1571" s="18" t="s">
        <v>107</v>
      </c>
      <c r="C1571" s="18" t="s">
        <v>18</v>
      </c>
      <c r="D1571" s="18" t="s">
        <v>13</v>
      </c>
      <c r="E1571" s="18" t="s">
        <v>18</v>
      </c>
      <c r="F1571" s="19">
        <v>20000</v>
      </c>
      <c r="G1571" s="19">
        <v>20000</v>
      </c>
      <c r="H1571" s="19">
        <v>21122.799999999999</v>
      </c>
      <c r="I1571" s="19">
        <v>0</v>
      </c>
      <c r="J1571" s="19">
        <v>0</v>
      </c>
      <c r="K1571" s="19">
        <v>28607.48</v>
      </c>
      <c r="L1571" t="e">
        <f>VLOOKUP(E1571,PFI!A:B,2,0)</f>
        <v>#N/A</v>
      </c>
    </row>
    <row r="1572" spans="1:12">
      <c r="A1572" s="18" t="s">
        <v>105</v>
      </c>
      <c r="B1572" s="18" t="s">
        <v>107</v>
      </c>
      <c r="C1572" s="18" t="s">
        <v>18</v>
      </c>
      <c r="D1572" s="18" t="s">
        <v>16</v>
      </c>
      <c r="E1572" s="18" t="s">
        <v>2584</v>
      </c>
      <c r="F1572" s="19">
        <v>196328.83</v>
      </c>
      <c r="G1572" s="19">
        <v>196328.83</v>
      </c>
      <c r="H1572" s="19">
        <v>0</v>
      </c>
      <c r="I1572" s="19">
        <v>196328.83</v>
      </c>
      <c r="J1572" s="19">
        <v>196328.83</v>
      </c>
      <c r="K1572" s="19">
        <v>0</v>
      </c>
      <c r="L1572" t="e">
        <f>VLOOKUP(E1572,PFI!A:B,2,0)</f>
        <v>#N/A</v>
      </c>
    </row>
    <row r="1573" spans="1:12">
      <c r="A1573" s="18" t="s">
        <v>105</v>
      </c>
      <c r="B1573" s="18" t="s">
        <v>107</v>
      </c>
      <c r="C1573" s="18" t="s">
        <v>18</v>
      </c>
      <c r="D1573" s="18" t="s">
        <v>13</v>
      </c>
      <c r="E1573" s="18" t="s">
        <v>2584</v>
      </c>
      <c r="F1573" s="19">
        <v>0</v>
      </c>
      <c r="G1573" s="19">
        <v>0</v>
      </c>
      <c r="H1573" s="19">
        <v>899.79</v>
      </c>
      <c r="I1573" s="19">
        <v>0</v>
      </c>
      <c r="J1573" s="19">
        <v>0</v>
      </c>
      <c r="K1573" s="19">
        <v>3299.79</v>
      </c>
      <c r="L1573" t="e">
        <f>VLOOKUP(E1573,PFI!A:B,2,0)</f>
        <v>#N/A</v>
      </c>
    </row>
    <row r="1574" spans="1:12">
      <c r="A1574" s="18" t="s">
        <v>1067</v>
      </c>
      <c r="B1574" s="18" t="s">
        <v>107</v>
      </c>
      <c r="C1574" s="18" t="s">
        <v>18</v>
      </c>
      <c r="D1574" s="18" t="s">
        <v>46</v>
      </c>
      <c r="E1574" s="18" t="s">
        <v>18</v>
      </c>
      <c r="F1574" s="19">
        <v>1031878</v>
      </c>
      <c r="G1574" s="19">
        <v>1031878</v>
      </c>
      <c r="H1574" s="19">
        <v>0</v>
      </c>
      <c r="I1574" s="19">
        <v>0</v>
      </c>
      <c r="J1574" s="19">
        <v>0</v>
      </c>
      <c r="K1574" s="19">
        <v>0</v>
      </c>
      <c r="L1574" t="e">
        <f>VLOOKUP(E1574,PFI!A:B,2,0)</f>
        <v>#N/A</v>
      </c>
    </row>
    <row r="1575" spans="1:12">
      <c r="A1575" s="18" t="s">
        <v>923</v>
      </c>
      <c r="B1575" s="18" t="s">
        <v>107</v>
      </c>
      <c r="C1575" s="18" t="s">
        <v>18</v>
      </c>
      <c r="D1575" s="18" t="s">
        <v>16</v>
      </c>
      <c r="E1575" s="18" t="s">
        <v>1759</v>
      </c>
      <c r="F1575" s="19">
        <v>2623000</v>
      </c>
      <c r="G1575" s="19">
        <v>2623000</v>
      </c>
      <c r="H1575" s="19">
        <v>0</v>
      </c>
      <c r="I1575" s="19">
        <v>2623000</v>
      </c>
      <c r="J1575" s="19">
        <v>2623000</v>
      </c>
      <c r="K1575" s="19">
        <v>0</v>
      </c>
      <c r="L1575" t="e">
        <f>VLOOKUP(E1575,PFI!A:B,2,0)</f>
        <v>#N/A</v>
      </c>
    </row>
    <row r="1576" spans="1:12">
      <c r="A1576" s="18" t="s">
        <v>923</v>
      </c>
      <c r="B1576" s="18" t="s">
        <v>107</v>
      </c>
      <c r="C1576" s="18" t="s">
        <v>18</v>
      </c>
      <c r="D1576" s="18" t="s">
        <v>19</v>
      </c>
      <c r="E1576" s="18" t="s">
        <v>1759</v>
      </c>
      <c r="F1576" s="19">
        <v>6880000</v>
      </c>
      <c r="G1576" s="19">
        <v>6880000</v>
      </c>
      <c r="H1576" s="19">
        <v>0</v>
      </c>
      <c r="I1576" s="19">
        <v>4900000</v>
      </c>
      <c r="J1576" s="19">
        <v>3416419.3</v>
      </c>
      <c r="K1576" s="19">
        <v>0</v>
      </c>
      <c r="L1576" t="e">
        <f>VLOOKUP(E1576,PFI!A:B,2,0)</f>
        <v>#N/A</v>
      </c>
    </row>
    <row r="1577" spans="1:12">
      <c r="A1577" s="18" t="s">
        <v>923</v>
      </c>
      <c r="B1577" s="18" t="s">
        <v>107</v>
      </c>
      <c r="C1577" s="18" t="s">
        <v>18</v>
      </c>
      <c r="D1577" s="18" t="s">
        <v>13</v>
      </c>
      <c r="E1577" s="18" t="s">
        <v>18</v>
      </c>
      <c r="F1577" s="19">
        <v>1020000</v>
      </c>
      <c r="G1577" s="19">
        <v>1020000</v>
      </c>
      <c r="H1577" s="19">
        <v>1.68</v>
      </c>
      <c r="I1577" s="19">
        <v>0</v>
      </c>
      <c r="J1577" s="19">
        <v>0</v>
      </c>
      <c r="K1577" s="19">
        <v>1.38</v>
      </c>
      <c r="L1577" t="e">
        <f>VLOOKUP(E1577,PFI!A:B,2,0)</f>
        <v>#N/A</v>
      </c>
    </row>
    <row r="1578" spans="1:12">
      <c r="A1578" s="18" t="s">
        <v>923</v>
      </c>
      <c r="B1578" s="18" t="s">
        <v>107</v>
      </c>
      <c r="C1578" s="18" t="s">
        <v>18</v>
      </c>
      <c r="D1578" s="18" t="s">
        <v>13</v>
      </c>
      <c r="E1578" s="18" t="s">
        <v>1759</v>
      </c>
      <c r="F1578" s="19">
        <v>0</v>
      </c>
      <c r="G1578" s="19">
        <v>1362349</v>
      </c>
      <c r="H1578" s="19">
        <v>0</v>
      </c>
      <c r="I1578" s="19">
        <v>0</v>
      </c>
      <c r="J1578" s="19">
        <v>0</v>
      </c>
      <c r="K1578" s="19">
        <v>0</v>
      </c>
      <c r="L1578" t="e">
        <f>VLOOKUP(E1578,PFI!A:B,2,0)</f>
        <v>#N/A</v>
      </c>
    </row>
    <row r="1579" spans="1:12">
      <c r="A1579" s="18" t="s">
        <v>17</v>
      </c>
      <c r="B1579" s="18" t="s">
        <v>270</v>
      </c>
      <c r="C1579" s="18" t="s">
        <v>18</v>
      </c>
      <c r="D1579" s="18" t="s">
        <v>19</v>
      </c>
      <c r="E1579" s="18" t="s">
        <v>2101</v>
      </c>
      <c r="F1579" s="19">
        <v>0</v>
      </c>
      <c r="G1579" s="19">
        <v>0</v>
      </c>
      <c r="H1579" s="19">
        <v>164587.32</v>
      </c>
      <c r="I1579" s="19">
        <v>818070.45</v>
      </c>
      <c r="J1579" s="19">
        <v>818070.45</v>
      </c>
      <c r="K1579" s="19">
        <v>201356.46</v>
      </c>
      <c r="L1579" t="str">
        <f>VLOOKUP(E1579,PFI!A:B,2,0)</f>
        <v>PPI</v>
      </c>
    </row>
    <row r="1580" spans="1:12">
      <c r="A1580" s="18" t="s">
        <v>17</v>
      </c>
      <c r="B1580" s="18" t="s">
        <v>270</v>
      </c>
      <c r="C1580" s="18" t="s">
        <v>18</v>
      </c>
      <c r="D1580" s="18" t="s">
        <v>19</v>
      </c>
      <c r="E1580" s="18" t="s">
        <v>909</v>
      </c>
      <c r="F1580" s="19">
        <v>0</v>
      </c>
      <c r="G1580" s="19">
        <v>0</v>
      </c>
      <c r="H1580" s="19">
        <v>1835514.22</v>
      </c>
      <c r="I1580" s="19">
        <v>2587190.54</v>
      </c>
      <c r="J1580" s="19">
        <v>1930816.67</v>
      </c>
      <c r="K1580" s="19">
        <v>2993164.4</v>
      </c>
      <c r="L1580" t="str">
        <f>VLOOKUP(E1580,PFI!A:B,2,0)</f>
        <v>PPI</v>
      </c>
    </row>
    <row r="1581" spans="1:12">
      <c r="A1581" s="18" t="s">
        <v>17</v>
      </c>
      <c r="B1581" s="18" t="s">
        <v>270</v>
      </c>
      <c r="C1581" s="18" t="s">
        <v>18</v>
      </c>
      <c r="D1581" s="18" t="s">
        <v>19</v>
      </c>
      <c r="E1581" s="18" t="s">
        <v>910</v>
      </c>
      <c r="F1581" s="19">
        <v>0</v>
      </c>
      <c r="G1581" s="19">
        <v>0</v>
      </c>
      <c r="H1581" s="19">
        <v>96549.9</v>
      </c>
      <c r="I1581" s="19">
        <v>380824.6</v>
      </c>
      <c r="J1581" s="19">
        <v>236799.11</v>
      </c>
      <c r="K1581" s="19">
        <v>415627.73</v>
      </c>
      <c r="L1581" t="str">
        <f>VLOOKUP(E1581,PFI!A:B,2,0)</f>
        <v>PPI</v>
      </c>
    </row>
    <row r="1582" spans="1:12">
      <c r="A1582" s="18" t="s">
        <v>17</v>
      </c>
      <c r="B1582" s="18" t="s">
        <v>270</v>
      </c>
      <c r="C1582" s="18" t="s">
        <v>18</v>
      </c>
      <c r="D1582" s="18" t="s">
        <v>19</v>
      </c>
      <c r="E1582" s="18" t="s">
        <v>271</v>
      </c>
      <c r="F1582" s="19">
        <v>1103000</v>
      </c>
      <c r="G1582" s="19">
        <v>1103000</v>
      </c>
      <c r="H1582" s="19">
        <v>0</v>
      </c>
      <c r="I1582" s="19">
        <v>1103000</v>
      </c>
      <c r="J1582" s="19">
        <v>1103000</v>
      </c>
      <c r="K1582" s="19">
        <v>0</v>
      </c>
      <c r="L1582" t="str">
        <f>VLOOKUP(E1582,PFI!A:B,2,0)</f>
        <v>PPI</v>
      </c>
    </row>
    <row r="1583" spans="1:12">
      <c r="A1583" s="18" t="s">
        <v>17</v>
      </c>
      <c r="B1583" s="18" t="s">
        <v>270</v>
      </c>
      <c r="C1583" s="18" t="s">
        <v>18</v>
      </c>
      <c r="D1583" s="18" t="s">
        <v>13</v>
      </c>
      <c r="E1583" s="18" t="s">
        <v>2101</v>
      </c>
      <c r="F1583" s="19">
        <v>0</v>
      </c>
      <c r="G1583" s="19">
        <v>0</v>
      </c>
      <c r="H1583" s="19">
        <v>0</v>
      </c>
      <c r="I1583" s="19">
        <v>0</v>
      </c>
      <c r="J1583" s="19">
        <v>0</v>
      </c>
      <c r="K1583" s="19">
        <v>400</v>
      </c>
      <c r="L1583" t="str">
        <f>VLOOKUP(E1583,PFI!A:B,2,0)</f>
        <v>PPI</v>
      </c>
    </row>
    <row r="1584" spans="1:12">
      <c r="A1584" s="18" t="s">
        <v>911</v>
      </c>
      <c r="B1584" s="18" t="s">
        <v>270</v>
      </c>
      <c r="C1584" s="18" t="s">
        <v>18</v>
      </c>
      <c r="D1584" s="18" t="s">
        <v>19</v>
      </c>
      <c r="E1584" s="18" t="s">
        <v>20</v>
      </c>
      <c r="F1584" s="19">
        <v>0</v>
      </c>
      <c r="G1584" s="19">
        <v>0</v>
      </c>
      <c r="H1584" s="19">
        <v>-907490.43</v>
      </c>
      <c r="I1584" s="19">
        <v>3616500</v>
      </c>
      <c r="J1584" s="19">
        <v>1116500</v>
      </c>
      <c r="K1584" s="19">
        <v>2212714.1800000002</v>
      </c>
      <c r="L1584" t="str">
        <f>VLOOKUP(E1584,PFI!A:B,2,0)</f>
        <v>PPI</v>
      </c>
    </row>
    <row r="1585" spans="1:12">
      <c r="A1585" s="18" t="s">
        <v>21</v>
      </c>
      <c r="B1585" s="18" t="s">
        <v>270</v>
      </c>
      <c r="C1585" s="18" t="s">
        <v>18</v>
      </c>
      <c r="D1585" s="18" t="s">
        <v>22</v>
      </c>
      <c r="E1585" s="18" t="s">
        <v>23</v>
      </c>
      <c r="F1585" s="19">
        <v>1000</v>
      </c>
      <c r="G1585" s="19">
        <v>1000</v>
      </c>
      <c r="H1585" s="19">
        <v>0</v>
      </c>
      <c r="I1585" s="19">
        <v>1000</v>
      </c>
      <c r="J1585" s="19">
        <v>1000</v>
      </c>
      <c r="K1585" s="19">
        <v>0</v>
      </c>
      <c r="L1585" t="str">
        <f>VLOOKUP(E1585,PFI!A:B,2,0)</f>
        <v>recherche</v>
      </c>
    </row>
    <row r="1586" spans="1:12">
      <c r="A1586" s="18" t="s">
        <v>26</v>
      </c>
      <c r="B1586" s="18" t="s">
        <v>270</v>
      </c>
      <c r="C1586" s="18" t="s">
        <v>18</v>
      </c>
      <c r="D1586" s="18" t="s">
        <v>27</v>
      </c>
      <c r="E1586" s="18" t="s">
        <v>2085</v>
      </c>
      <c r="F1586" s="19">
        <v>0</v>
      </c>
      <c r="G1586" s="19">
        <v>0</v>
      </c>
      <c r="H1586" s="19">
        <v>0</v>
      </c>
      <c r="I1586" s="19">
        <v>0</v>
      </c>
      <c r="J1586" s="19">
        <v>0</v>
      </c>
      <c r="K1586" s="19">
        <v>8196.06</v>
      </c>
      <c r="L1586" t="str">
        <f>VLOOKUP(E1586,PFI!A:B,2,0)</f>
        <v>recherche</v>
      </c>
    </row>
    <row r="1587" spans="1:12">
      <c r="A1587" s="18" t="s">
        <v>26</v>
      </c>
      <c r="B1587" s="18" t="s">
        <v>270</v>
      </c>
      <c r="C1587" s="18" t="s">
        <v>18</v>
      </c>
      <c r="D1587" s="18" t="s">
        <v>27</v>
      </c>
      <c r="E1587" s="18" t="s">
        <v>1072</v>
      </c>
      <c r="F1587" s="19">
        <v>0</v>
      </c>
      <c r="G1587" s="19">
        <v>0</v>
      </c>
      <c r="H1587" s="19">
        <v>4195.79</v>
      </c>
      <c r="I1587" s="19">
        <v>0</v>
      </c>
      <c r="J1587" s="19">
        <v>0</v>
      </c>
      <c r="K1587" s="19">
        <v>0</v>
      </c>
      <c r="L1587" t="str">
        <f>VLOOKUP(E1587,PFI!A:B,2,0)</f>
        <v>recherche</v>
      </c>
    </row>
    <row r="1588" spans="1:12">
      <c r="A1588" s="18" t="s">
        <v>26</v>
      </c>
      <c r="B1588" s="18" t="s">
        <v>270</v>
      </c>
      <c r="C1588" s="18" t="s">
        <v>18</v>
      </c>
      <c r="D1588" s="18" t="s">
        <v>27</v>
      </c>
      <c r="E1588" s="18" t="s">
        <v>28</v>
      </c>
      <c r="F1588" s="19">
        <v>13143</v>
      </c>
      <c r="G1588" s="19">
        <v>13143</v>
      </c>
      <c r="H1588" s="19">
        <v>12811</v>
      </c>
      <c r="I1588" s="19">
        <v>13143</v>
      </c>
      <c r="J1588" s="19">
        <v>13143</v>
      </c>
      <c r="K1588" s="19">
        <v>12811</v>
      </c>
      <c r="L1588" t="str">
        <f>VLOOKUP(E1588,PFI!A:B,2,0)</f>
        <v>recherche</v>
      </c>
    </row>
    <row r="1589" spans="1:12">
      <c r="A1589" s="18" t="s">
        <v>26</v>
      </c>
      <c r="B1589" s="18" t="s">
        <v>270</v>
      </c>
      <c r="C1589" s="18" t="s">
        <v>18</v>
      </c>
      <c r="D1589" s="18" t="s">
        <v>27</v>
      </c>
      <c r="E1589" s="18" t="s">
        <v>1738</v>
      </c>
      <c r="F1589" s="19">
        <v>0</v>
      </c>
      <c r="G1589" s="19">
        <v>0</v>
      </c>
      <c r="H1589" s="19">
        <v>3518.09</v>
      </c>
      <c r="I1589" s="19">
        <v>0</v>
      </c>
      <c r="J1589" s="19">
        <v>0</v>
      </c>
      <c r="K1589" s="19">
        <v>0</v>
      </c>
      <c r="L1589" t="str">
        <f>VLOOKUP(E1589,PFI!A:B,2,0)</f>
        <v>recherche</v>
      </c>
    </row>
    <row r="1590" spans="1:12">
      <c r="A1590" s="18" t="s">
        <v>29</v>
      </c>
      <c r="B1590" s="18" t="s">
        <v>270</v>
      </c>
      <c r="C1590" s="18" t="s">
        <v>18</v>
      </c>
      <c r="D1590" s="18" t="s">
        <v>15</v>
      </c>
      <c r="E1590" s="18" t="s">
        <v>2084</v>
      </c>
      <c r="F1590" s="19">
        <v>0</v>
      </c>
      <c r="G1590" s="19">
        <v>0</v>
      </c>
      <c r="H1590" s="19">
        <v>0</v>
      </c>
      <c r="I1590" s="19">
        <v>0</v>
      </c>
      <c r="J1590" s="19">
        <v>0</v>
      </c>
      <c r="K1590" s="19">
        <v>1799.5</v>
      </c>
      <c r="L1590" t="str">
        <f>VLOOKUP(E1590,PFI!A:B,2,0)</f>
        <v>recherche</v>
      </c>
    </row>
    <row r="1591" spans="1:12">
      <c r="A1591" s="18" t="s">
        <v>183</v>
      </c>
      <c r="B1591" s="18" t="s">
        <v>270</v>
      </c>
      <c r="C1591" s="18" t="s">
        <v>18</v>
      </c>
      <c r="D1591" s="18" t="s">
        <v>15</v>
      </c>
      <c r="E1591" s="18" t="s">
        <v>728</v>
      </c>
      <c r="F1591" s="19">
        <v>0</v>
      </c>
      <c r="G1591" s="19">
        <v>0</v>
      </c>
      <c r="H1591" s="19">
        <v>7241.53</v>
      </c>
      <c r="I1591" s="19">
        <v>0</v>
      </c>
      <c r="J1591" s="19">
        <v>0</v>
      </c>
      <c r="K1591" s="19">
        <v>0</v>
      </c>
      <c r="L1591" t="str">
        <f>VLOOKUP(E1591,PFI!A:B,2,0)</f>
        <v>recherche</v>
      </c>
    </row>
    <row r="1592" spans="1:12">
      <c r="A1592" s="18" t="s">
        <v>30</v>
      </c>
      <c r="B1592" s="18" t="s">
        <v>270</v>
      </c>
      <c r="C1592" s="18" t="s">
        <v>18</v>
      </c>
      <c r="D1592" s="18" t="s">
        <v>31</v>
      </c>
      <c r="E1592" s="18" t="s">
        <v>32</v>
      </c>
      <c r="F1592" s="19">
        <v>0</v>
      </c>
      <c r="G1592" s="19">
        <v>0</v>
      </c>
      <c r="H1592" s="19">
        <v>-9240</v>
      </c>
      <c r="I1592" s="19">
        <v>0</v>
      </c>
      <c r="J1592" s="19">
        <v>0</v>
      </c>
      <c r="K1592" s="19">
        <v>8236.67</v>
      </c>
      <c r="L1592" t="str">
        <f>VLOOKUP(E1592,PFI!A:B,2,0)</f>
        <v>recherche</v>
      </c>
    </row>
    <row r="1593" spans="1:12">
      <c r="A1593" s="18" t="s">
        <v>210</v>
      </c>
      <c r="B1593" s="18" t="s">
        <v>270</v>
      </c>
      <c r="C1593" s="18" t="s">
        <v>18</v>
      </c>
      <c r="D1593" s="18" t="s">
        <v>16</v>
      </c>
      <c r="E1593" s="18" t="s">
        <v>359</v>
      </c>
      <c r="F1593" s="19">
        <v>0</v>
      </c>
      <c r="G1593" s="19">
        <v>0</v>
      </c>
      <c r="H1593" s="19">
        <v>5000</v>
      </c>
      <c r="I1593" s="19">
        <v>0</v>
      </c>
      <c r="J1593" s="19">
        <v>0</v>
      </c>
      <c r="K1593" s="19">
        <v>0</v>
      </c>
      <c r="L1593" t="str">
        <f>VLOOKUP(E1593,PFI!A:B,2,0)</f>
        <v>recherche</v>
      </c>
    </row>
    <row r="1594" spans="1:12">
      <c r="A1594" s="18" t="s">
        <v>55</v>
      </c>
      <c r="B1594" s="18" t="s">
        <v>270</v>
      </c>
      <c r="C1594" s="18" t="s">
        <v>18</v>
      </c>
      <c r="D1594" s="18" t="s">
        <v>16</v>
      </c>
      <c r="E1594" s="18" t="s">
        <v>56</v>
      </c>
      <c r="F1594" s="19">
        <v>67536</v>
      </c>
      <c r="G1594" s="19">
        <v>52536</v>
      </c>
      <c r="H1594" s="19">
        <v>0</v>
      </c>
      <c r="I1594" s="19">
        <v>67536</v>
      </c>
      <c r="J1594" s="19">
        <v>52536</v>
      </c>
      <c r="K1594" s="19">
        <v>0</v>
      </c>
      <c r="L1594" t="s">
        <v>2100</v>
      </c>
    </row>
    <row r="1595" spans="1:12">
      <c r="A1595" s="18" t="s">
        <v>2144</v>
      </c>
      <c r="B1595" s="18" t="s">
        <v>270</v>
      </c>
      <c r="C1595" s="18" t="s">
        <v>18</v>
      </c>
      <c r="D1595" s="18" t="s">
        <v>16</v>
      </c>
      <c r="E1595" s="18" t="s">
        <v>2585</v>
      </c>
      <c r="F1595" s="19">
        <v>0</v>
      </c>
      <c r="G1595" s="19">
        <v>0</v>
      </c>
      <c r="H1595" s="19">
        <v>0</v>
      </c>
      <c r="I1595" s="19">
        <v>0</v>
      </c>
      <c r="J1595" s="19">
        <v>0</v>
      </c>
      <c r="K1595" s="19">
        <v>6995</v>
      </c>
      <c r="L1595" t="s">
        <v>2100</v>
      </c>
    </row>
    <row r="1596" spans="1:12">
      <c r="A1596" s="18" t="s">
        <v>2167</v>
      </c>
      <c r="B1596" s="18" t="s">
        <v>270</v>
      </c>
      <c r="C1596" s="18" t="s">
        <v>18</v>
      </c>
      <c r="D1596" s="18" t="s">
        <v>16</v>
      </c>
      <c r="E1596" s="18" t="s">
        <v>2171</v>
      </c>
      <c r="F1596" s="19">
        <v>0</v>
      </c>
      <c r="G1596" s="19">
        <v>0</v>
      </c>
      <c r="H1596" s="19">
        <v>31000</v>
      </c>
      <c r="I1596" s="19">
        <v>0</v>
      </c>
      <c r="J1596" s="19">
        <v>0</v>
      </c>
      <c r="K1596" s="19">
        <v>31000</v>
      </c>
      <c r="L1596" t="s">
        <v>2100</v>
      </c>
    </row>
    <row r="1597" spans="1:12">
      <c r="A1597" s="18" t="s">
        <v>2176</v>
      </c>
      <c r="B1597" s="18" t="s">
        <v>270</v>
      </c>
      <c r="C1597" s="18" t="s">
        <v>18</v>
      </c>
      <c r="D1597" s="18" t="s">
        <v>16</v>
      </c>
      <c r="E1597" s="18" t="s">
        <v>2586</v>
      </c>
      <c r="F1597" s="19">
        <v>0</v>
      </c>
      <c r="G1597" s="19">
        <v>0</v>
      </c>
      <c r="H1597" s="19">
        <v>2091.69</v>
      </c>
      <c r="I1597" s="19">
        <v>0</v>
      </c>
      <c r="J1597" s="19">
        <v>0</v>
      </c>
      <c r="K1597" s="19">
        <v>4779.6899999999996</v>
      </c>
      <c r="L1597" t="s">
        <v>2100</v>
      </c>
    </row>
    <row r="1598" spans="1:12">
      <c r="A1598" s="18" t="s">
        <v>68</v>
      </c>
      <c r="B1598" s="18" t="s">
        <v>270</v>
      </c>
      <c r="C1598" s="18" t="s">
        <v>18</v>
      </c>
      <c r="D1598" s="18" t="s">
        <v>13</v>
      </c>
      <c r="E1598" s="18" t="s">
        <v>69</v>
      </c>
      <c r="F1598" s="19">
        <v>70000</v>
      </c>
      <c r="G1598" s="19">
        <v>70000</v>
      </c>
      <c r="H1598" s="19">
        <v>154425.48000000001</v>
      </c>
      <c r="I1598" s="19">
        <v>70000</v>
      </c>
      <c r="J1598" s="19">
        <v>70000</v>
      </c>
      <c r="K1598" s="19">
        <v>7197</v>
      </c>
      <c r="L1598" t="str">
        <f>VLOOKUP(E1598,PFI!A:B,2,0)</f>
        <v>recherche</v>
      </c>
    </row>
    <row r="1599" spans="1:12">
      <c r="A1599" s="18" t="s">
        <v>72</v>
      </c>
      <c r="B1599" s="18" t="s">
        <v>270</v>
      </c>
      <c r="C1599" s="18" t="s">
        <v>18</v>
      </c>
      <c r="D1599" s="18" t="s">
        <v>15</v>
      </c>
      <c r="E1599" s="18" t="s">
        <v>73</v>
      </c>
      <c r="F1599" s="19">
        <v>0</v>
      </c>
      <c r="G1599" s="19">
        <v>0</v>
      </c>
      <c r="H1599" s="19">
        <v>13771.12</v>
      </c>
      <c r="I1599" s="19">
        <v>0</v>
      </c>
      <c r="J1599" s="19">
        <v>0</v>
      </c>
      <c r="K1599" s="19">
        <v>0</v>
      </c>
      <c r="L1599" t="str">
        <f>VLOOKUP(E1599,PFI!A:B,2,0)</f>
        <v>formation</v>
      </c>
    </row>
    <row r="1600" spans="1:12">
      <c r="A1600" s="18" t="s">
        <v>72</v>
      </c>
      <c r="B1600" s="18" t="s">
        <v>270</v>
      </c>
      <c r="C1600" s="18" t="s">
        <v>18</v>
      </c>
      <c r="D1600" s="18" t="s">
        <v>16</v>
      </c>
      <c r="E1600" s="18" t="s">
        <v>73</v>
      </c>
      <c r="F1600" s="19">
        <v>30000</v>
      </c>
      <c r="G1600" s="19">
        <v>30000</v>
      </c>
      <c r="H1600" s="19">
        <v>0</v>
      </c>
      <c r="I1600" s="19">
        <v>30000</v>
      </c>
      <c r="J1600" s="19">
        <v>30000</v>
      </c>
      <c r="K1600" s="19">
        <v>0</v>
      </c>
      <c r="L1600" t="str">
        <f>VLOOKUP(E1600,PFI!A:B,2,0)</f>
        <v>formation</v>
      </c>
    </row>
    <row r="1601" spans="1:12">
      <c r="A1601" s="18" t="s">
        <v>72</v>
      </c>
      <c r="B1601" s="18" t="s">
        <v>270</v>
      </c>
      <c r="C1601" s="18" t="s">
        <v>18</v>
      </c>
      <c r="D1601" s="18" t="s">
        <v>13</v>
      </c>
      <c r="E1601" s="18" t="s">
        <v>73</v>
      </c>
      <c r="F1601" s="19">
        <v>0</v>
      </c>
      <c r="G1601" s="19">
        <v>0</v>
      </c>
      <c r="H1601" s="19">
        <v>31333.38</v>
      </c>
      <c r="I1601" s="19">
        <v>0</v>
      </c>
      <c r="J1601" s="19">
        <v>0</v>
      </c>
      <c r="K1601" s="19">
        <v>30683.05</v>
      </c>
      <c r="L1601" t="str">
        <f>VLOOKUP(E1601,PFI!A:B,2,0)</f>
        <v>formation</v>
      </c>
    </row>
    <row r="1602" spans="1:12">
      <c r="A1602" s="18" t="s">
        <v>230</v>
      </c>
      <c r="B1602" s="18" t="s">
        <v>270</v>
      </c>
      <c r="C1602" s="18" t="s">
        <v>18</v>
      </c>
      <c r="D1602" s="18" t="s">
        <v>46</v>
      </c>
      <c r="E1602" s="18" t="s">
        <v>732</v>
      </c>
      <c r="F1602" s="19">
        <v>0</v>
      </c>
      <c r="G1602" s="19">
        <v>0</v>
      </c>
      <c r="H1602" s="19">
        <v>46356.26</v>
      </c>
      <c r="I1602" s="19">
        <v>0</v>
      </c>
      <c r="J1602" s="19">
        <v>0</v>
      </c>
      <c r="K1602" s="19">
        <v>0</v>
      </c>
      <c r="L1602" t="str">
        <f>VLOOKUP(E1602,PFI!A:B,2,0)</f>
        <v>formation</v>
      </c>
    </row>
    <row r="1603" spans="1:12">
      <c r="A1603" s="18" t="s">
        <v>1045</v>
      </c>
      <c r="B1603" s="18" t="s">
        <v>270</v>
      </c>
      <c r="C1603" s="18" t="s">
        <v>18</v>
      </c>
      <c r="D1603" s="18" t="s">
        <v>13</v>
      </c>
      <c r="E1603" s="18" t="s">
        <v>2587</v>
      </c>
      <c r="F1603" s="19">
        <v>0</v>
      </c>
      <c r="G1603" s="19">
        <v>0</v>
      </c>
      <c r="H1603" s="19">
        <v>308.76</v>
      </c>
      <c r="I1603" s="19">
        <v>0</v>
      </c>
      <c r="J1603" s="19">
        <v>0</v>
      </c>
      <c r="K1603" s="19">
        <v>7270.29</v>
      </c>
      <c r="L1603" t="s">
        <v>1958</v>
      </c>
    </row>
    <row r="1604" spans="1:12">
      <c r="A1604" s="18" t="s">
        <v>77</v>
      </c>
      <c r="B1604" s="18" t="s">
        <v>270</v>
      </c>
      <c r="C1604" s="18" t="s">
        <v>18</v>
      </c>
      <c r="D1604" s="18" t="s">
        <v>57</v>
      </c>
      <c r="E1604" s="18" t="s">
        <v>78</v>
      </c>
      <c r="F1604" s="19">
        <v>30000</v>
      </c>
      <c r="G1604" s="19">
        <v>30000</v>
      </c>
      <c r="H1604" s="19">
        <v>0</v>
      </c>
      <c r="I1604" s="19">
        <v>30000</v>
      </c>
      <c r="J1604" s="19">
        <v>30000</v>
      </c>
      <c r="K1604" s="19">
        <v>0</v>
      </c>
      <c r="L1604" t="str">
        <f>VLOOKUP(E1604,PFI!A:B,2,0)</f>
        <v>formation</v>
      </c>
    </row>
    <row r="1605" spans="1:12">
      <c r="A1605" s="18" t="s">
        <v>77</v>
      </c>
      <c r="B1605" s="18" t="s">
        <v>270</v>
      </c>
      <c r="C1605" s="18" t="s">
        <v>18</v>
      </c>
      <c r="D1605" s="18" t="s">
        <v>46</v>
      </c>
      <c r="E1605" s="18" t="s">
        <v>78</v>
      </c>
      <c r="F1605" s="19">
        <v>0</v>
      </c>
      <c r="G1605" s="19">
        <v>0</v>
      </c>
      <c r="H1605" s="19">
        <v>27671.68</v>
      </c>
      <c r="I1605" s="19">
        <v>0</v>
      </c>
      <c r="J1605" s="19">
        <v>0</v>
      </c>
      <c r="K1605" s="19">
        <v>27297.26</v>
      </c>
      <c r="L1605" t="str">
        <f>VLOOKUP(E1605,PFI!A:B,2,0)</f>
        <v>formation</v>
      </c>
    </row>
    <row r="1606" spans="1:12">
      <c r="A1606" s="18" t="s">
        <v>79</v>
      </c>
      <c r="B1606" s="18" t="s">
        <v>270</v>
      </c>
      <c r="C1606" s="18" t="s">
        <v>18</v>
      </c>
      <c r="D1606" s="18" t="s">
        <v>16</v>
      </c>
      <c r="E1606" s="18" t="s">
        <v>80</v>
      </c>
      <c r="F1606" s="19">
        <v>30000</v>
      </c>
      <c r="G1606" s="19">
        <v>30000</v>
      </c>
      <c r="H1606" s="19">
        <v>0</v>
      </c>
      <c r="I1606" s="19">
        <v>30000</v>
      </c>
      <c r="J1606" s="19">
        <v>30000</v>
      </c>
      <c r="K1606" s="19">
        <v>0</v>
      </c>
      <c r="L1606" t="str">
        <f>VLOOKUP(E1606,PFI!A:B,2,0)</f>
        <v>recherche</v>
      </c>
    </row>
    <row r="1607" spans="1:12">
      <c r="A1607" s="18" t="s">
        <v>2206</v>
      </c>
      <c r="B1607" s="18" t="s">
        <v>270</v>
      </c>
      <c r="C1607" s="18" t="s">
        <v>18</v>
      </c>
      <c r="D1607" s="18" t="s">
        <v>59</v>
      </c>
      <c r="E1607" s="18" t="s">
        <v>80</v>
      </c>
      <c r="F1607" s="19">
        <v>15000</v>
      </c>
      <c r="G1607" s="19">
        <v>15000</v>
      </c>
      <c r="H1607" s="19">
        <v>0</v>
      </c>
      <c r="I1607" s="19">
        <v>15000</v>
      </c>
      <c r="J1607" s="19">
        <v>15000</v>
      </c>
      <c r="K1607" s="19">
        <v>0</v>
      </c>
      <c r="L1607" t="str">
        <f>VLOOKUP(E1607,PFI!A:B,2,0)</f>
        <v>recherche</v>
      </c>
    </row>
    <row r="1608" spans="1:12">
      <c r="A1608" s="18" t="s">
        <v>2206</v>
      </c>
      <c r="B1608" s="18" t="s">
        <v>270</v>
      </c>
      <c r="C1608" s="18" t="s">
        <v>18</v>
      </c>
      <c r="D1608" s="18" t="s">
        <v>16</v>
      </c>
      <c r="E1608" s="18" t="s">
        <v>80</v>
      </c>
      <c r="F1608" s="19">
        <v>5000</v>
      </c>
      <c r="G1608" s="19">
        <v>5000</v>
      </c>
      <c r="H1608" s="19">
        <v>0</v>
      </c>
      <c r="I1608" s="19">
        <v>5000</v>
      </c>
      <c r="J1608" s="19">
        <v>5000</v>
      </c>
      <c r="K1608" s="19">
        <v>0</v>
      </c>
      <c r="L1608" t="str">
        <f>VLOOKUP(E1608,PFI!A:B,2,0)</f>
        <v>recherche</v>
      </c>
    </row>
    <row r="1609" spans="1:12">
      <c r="A1609" s="18" t="s">
        <v>2206</v>
      </c>
      <c r="B1609" s="18" t="s">
        <v>270</v>
      </c>
      <c r="C1609" s="18" t="s">
        <v>18</v>
      </c>
      <c r="D1609" s="18" t="s">
        <v>16</v>
      </c>
      <c r="E1609" s="18" t="s">
        <v>2088</v>
      </c>
      <c r="F1609" s="19">
        <v>0</v>
      </c>
      <c r="G1609" s="19">
        <v>0</v>
      </c>
      <c r="H1609" s="19">
        <v>6424.95</v>
      </c>
      <c r="I1609" s="19">
        <v>0</v>
      </c>
      <c r="J1609" s="19">
        <v>0</v>
      </c>
      <c r="K1609" s="19">
        <v>4809.8100000000004</v>
      </c>
      <c r="L1609" t="str">
        <f>VLOOKUP(E1609,PFI!A:B,2,0)</f>
        <v>recherche</v>
      </c>
    </row>
    <row r="1610" spans="1:12">
      <c r="A1610" s="18" t="s">
        <v>2206</v>
      </c>
      <c r="B1610" s="18" t="s">
        <v>270</v>
      </c>
      <c r="C1610" s="18" t="s">
        <v>18</v>
      </c>
      <c r="D1610" s="18" t="s">
        <v>16</v>
      </c>
      <c r="E1610" s="18" t="s">
        <v>2090</v>
      </c>
      <c r="F1610" s="19">
        <v>0</v>
      </c>
      <c r="G1610" s="19">
        <v>0</v>
      </c>
      <c r="H1610" s="19">
        <v>1759.45</v>
      </c>
      <c r="I1610" s="19">
        <v>0</v>
      </c>
      <c r="J1610" s="19">
        <v>0</v>
      </c>
      <c r="K1610" s="19">
        <v>1759.45</v>
      </c>
      <c r="L1610" t="str">
        <f>VLOOKUP(E1610,PFI!A:B,2,0)</f>
        <v>recherche</v>
      </c>
    </row>
    <row r="1611" spans="1:12">
      <c r="A1611" s="18" t="s">
        <v>2206</v>
      </c>
      <c r="B1611" s="18" t="s">
        <v>270</v>
      </c>
      <c r="C1611" s="18" t="s">
        <v>18</v>
      </c>
      <c r="D1611" s="18" t="s">
        <v>16</v>
      </c>
      <c r="E1611" s="18" t="s">
        <v>2087</v>
      </c>
      <c r="F1611" s="19">
        <v>0</v>
      </c>
      <c r="G1611" s="19">
        <v>0</v>
      </c>
      <c r="H1611" s="19">
        <v>1647.07</v>
      </c>
      <c r="I1611" s="19">
        <v>0</v>
      </c>
      <c r="J1611" s="19">
        <v>0</v>
      </c>
      <c r="K1611" s="19">
        <v>0</v>
      </c>
      <c r="L1611" t="str">
        <f>VLOOKUP(E1611,PFI!A:B,2,0)</f>
        <v>recherche</v>
      </c>
    </row>
    <row r="1612" spans="1:12">
      <c r="A1612" s="18" t="s">
        <v>2206</v>
      </c>
      <c r="B1612" s="18" t="s">
        <v>270</v>
      </c>
      <c r="C1612" s="18" t="s">
        <v>18</v>
      </c>
      <c r="D1612" s="18" t="s">
        <v>16</v>
      </c>
      <c r="E1612" s="18" t="s">
        <v>2098</v>
      </c>
      <c r="F1612" s="19">
        <v>0</v>
      </c>
      <c r="G1612" s="19">
        <v>0</v>
      </c>
      <c r="H1612" s="19">
        <v>0</v>
      </c>
      <c r="I1612" s="19">
        <v>0</v>
      </c>
      <c r="J1612" s="19">
        <v>0</v>
      </c>
      <c r="K1612" s="19">
        <v>2523.3000000000002</v>
      </c>
      <c r="L1612" t="str">
        <f>VLOOKUP(E1612,PFI!A:B,2,0)</f>
        <v>recherche</v>
      </c>
    </row>
    <row r="1613" spans="1:12">
      <c r="A1613" s="18" t="s">
        <v>2206</v>
      </c>
      <c r="B1613" s="18" t="s">
        <v>270</v>
      </c>
      <c r="C1613" s="18" t="s">
        <v>18</v>
      </c>
      <c r="D1613" s="18" t="s">
        <v>16</v>
      </c>
      <c r="E1613" s="18" t="s">
        <v>2207</v>
      </c>
      <c r="F1613" s="19">
        <v>0</v>
      </c>
      <c r="G1613" s="19">
        <v>0</v>
      </c>
      <c r="H1613" s="19">
        <v>1900.75</v>
      </c>
      <c r="I1613" s="19">
        <v>0</v>
      </c>
      <c r="J1613" s="19">
        <v>0</v>
      </c>
      <c r="K1613" s="19">
        <v>0</v>
      </c>
      <c r="L1613" t="s">
        <v>1958</v>
      </c>
    </row>
    <row r="1614" spans="1:12">
      <c r="A1614" s="18" t="s">
        <v>2206</v>
      </c>
      <c r="B1614" s="18" t="s">
        <v>270</v>
      </c>
      <c r="C1614" s="18" t="s">
        <v>18</v>
      </c>
      <c r="D1614" s="18" t="s">
        <v>16</v>
      </c>
      <c r="E1614" s="18" t="s">
        <v>2208</v>
      </c>
      <c r="F1614" s="19">
        <v>0</v>
      </c>
      <c r="G1614" s="19">
        <v>0</v>
      </c>
      <c r="H1614" s="19">
        <v>2722.72</v>
      </c>
      <c r="I1614" s="19">
        <v>0</v>
      </c>
      <c r="J1614" s="19">
        <v>0</v>
      </c>
      <c r="K1614" s="19">
        <v>2722.72</v>
      </c>
      <c r="L1614" t="s">
        <v>1958</v>
      </c>
    </row>
    <row r="1615" spans="1:12">
      <c r="A1615" s="18" t="s">
        <v>81</v>
      </c>
      <c r="B1615" s="18" t="s">
        <v>270</v>
      </c>
      <c r="C1615" s="18" t="s">
        <v>18</v>
      </c>
      <c r="D1615" s="18" t="s">
        <v>46</v>
      </c>
      <c r="E1615" s="18" t="s">
        <v>82</v>
      </c>
      <c r="F1615" s="19">
        <v>0</v>
      </c>
      <c r="G1615" s="19">
        <v>0</v>
      </c>
      <c r="H1615" s="19">
        <v>2571.66</v>
      </c>
      <c r="I1615" s="19">
        <v>0</v>
      </c>
      <c r="J1615" s="19">
        <v>0</v>
      </c>
      <c r="K1615" s="19">
        <v>2571.66</v>
      </c>
      <c r="L1615" t="str">
        <f>VLOOKUP(E1615,PFI!A:B,2,0)</f>
        <v>formation</v>
      </c>
    </row>
    <row r="1616" spans="1:12">
      <c r="A1616" s="18" t="s">
        <v>81</v>
      </c>
      <c r="B1616" s="18" t="s">
        <v>270</v>
      </c>
      <c r="C1616" s="18" t="s">
        <v>18</v>
      </c>
      <c r="D1616" s="18" t="s">
        <v>16</v>
      </c>
      <c r="E1616" s="18" t="s">
        <v>82</v>
      </c>
      <c r="F1616" s="19">
        <v>271887.73</v>
      </c>
      <c r="G1616" s="19">
        <v>271887.73</v>
      </c>
      <c r="H1616" s="19">
        <v>0</v>
      </c>
      <c r="I1616" s="19">
        <v>271887.73</v>
      </c>
      <c r="J1616" s="19">
        <v>271887.73</v>
      </c>
      <c r="K1616" s="19">
        <v>0</v>
      </c>
      <c r="L1616" t="str">
        <f>VLOOKUP(E1616,PFI!A:B,2,0)</f>
        <v>formation</v>
      </c>
    </row>
    <row r="1617" spans="1:12">
      <c r="A1617" s="18" t="s">
        <v>2213</v>
      </c>
      <c r="B1617" s="18" t="s">
        <v>270</v>
      </c>
      <c r="C1617" s="18" t="s">
        <v>18</v>
      </c>
      <c r="D1617" s="18" t="s">
        <v>16</v>
      </c>
      <c r="E1617" s="18" t="s">
        <v>80</v>
      </c>
      <c r="F1617" s="19">
        <v>0</v>
      </c>
      <c r="G1617" s="19">
        <v>0</v>
      </c>
      <c r="H1617" s="19">
        <v>3693.6</v>
      </c>
      <c r="I1617" s="19">
        <v>0</v>
      </c>
      <c r="J1617" s="19">
        <v>0</v>
      </c>
      <c r="K1617" s="19">
        <v>5959.99</v>
      </c>
      <c r="L1617" t="str">
        <f>VLOOKUP(E1617,PFI!A:B,2,0)</f>
        <v>recherche</v>
      </c>
    </row>
    <row r="1618" spans="1:12">
      <c r="A1618" s="18" t="s">
        <v>2213</v>
      </c>
      <c r="B1618" s="18" t="s">
        <v>270</v>
      </c>
      <c r="C1618" s="18" t="s">
        <v>18</v>
      </c>
      <c r="D1618" s="18" t="s">
        <v>13</v>
      </c>
      <c r="E1618" s="18" t="s">
        <v>80</v>
      </c>
      <c r="F1618" s="19">
        <v>0</v>
      </c>
      <c r="G1618" s="19">
        <v>0</v>
      </c>
      <c r="H1618" s="19">
        <v>2207.1</v>
      </c>
      <c r="I1618" s="19">
        <v>0</v>
      </c>
      <c r="J1618" s="19">
        <v>0</v>
      </c>
      <c r="K1618" s="19">
        <v>2207.1</v>
      </c>
      <c r="L1618" t="str">
        <f>VLOOKUP(E1618,PFI!A:B,2,0)</f>
        <v>recherche</v>
      </c>
    </row>
    <row r="1619" spans="1:12">
      <c r="A1619" s="18" t="s">
        <v>83</v>
      </c>
      <c r="B1619" s="18" t="s">
        <v>270</v>
      </c>
      <c r="C1619" s="18" t="s">
        <v>18</v>
      </c>
      <c r="D1619" s="18" t="s">
        <v>16</v>
      </c>
      <c r="E1619" s="18" t="s">
        <v>84</v>
      </c>
      <c r="F1619" s="19">
        <v>6250</v>
      </c>
      <c r="G1619" s="19">
        <v>6250</v>
      </c>
      <c r="H1619" s="19">
        <v>0</v>
      </c>
      <c r="I1619" s="19">
        <v>6250</v>
      </c>
      <c r="J1619" s="19">
        <v>6250</v>
      </c>
      <c r="K1619" s="19">
        <v>0</v>
      </c>
      <c r="L1619" t="str">
        <f>VLOOKUP(E1619,PFI!A:B,2,0)</f>
        <v>recherche</v>
      </c>
    </row>
    <row r="1620" spans="1:12">
      <c r="A1620" s="18" t="s">
        <v>912</v>
      </c>
      <c r="B1620" s="18" t="s">
        <v>270</v>
      </c>
      <c r="C1620" s="18" t="s">
        <v>18</v>
      </c>
      <c r="D1620" s="18" t="s">
        <v>19</v>
      </c>
      <c r="E1620" s="18" t="s">
        <v>913</v>
      </c>
      <c r="F1620" s="19">
        <v>0</v>
      </c>
      <c r="G1620" s="19">
        <v>150000</v>
      </c>
      <c r="H1620" s="19">
        <v>0</v>
      </c>
      <c r="I1620" s="19">
        <v>0</v>
      </c>
      <c r="J1620" s="19">
        <v>150000</v>
      </c>
      <c r="K1620" s="19">
        <v>0</v>
      </c>
      <c r="L1620" t="str">
        <f>VLOOKUP(E1620,PFI!A:B,2,0)</f>
        <v>PPI</v>
      </c>
    </row>
    <row r="1621" spans="1:12">
      <c r="A1621" s="18" t="s">
        <v>246</v>
      </c>
      <c r="B1621" s="18" t="s">
        <v>270</v>
      </c>
      <c r="C1621" s="18" t="s">
        <v>18</v>
      </c>
      <c r="D1621" s="18" t="s">
        <v>19</v>
      </c>
      <c r="E1621" s="18" t="s">
        <v>914</v>
      </c>
      <c r="F1621" s="19">
        <v>0</v>
      </c>
      <c r="G1621" s="19">
        <v>0</v>
      </c>
      <c r="H1621" s="19">
        <v>73303.64</v>
      </c>
      <c r="I1621" s="19">
        <v>0</v>
      </c>
      <c r="J1621" s="19">
        <v>-375492.36</v>
      </c>
      <c r="K1621" s="19">
        <v>19917.939999999999</v>
      </c>
      <c r="L1621" t="s">
        <v>2810</v>
      </c>
    </row>
    <row r="1622" spans="1:12">
      <c r="A1622" s="18" t="s">
        <v>246</v>
      </c>
      <c r="B1622" s="18" t="s">
        <v>270</v>
      </c>
      <c r="C1622" s="18" t="s">
        <v>18</v>
      </c>
      <c r="D1622" s="18" t="s">
        <v>19</v>
      </c>
      <c r="E1622" s="18" t="s">
        <v>915</v>
      </c>
      <c r="F1622" s="19">
        <v>0</v>
      </c>
      <c r="G1622" s="19">
        <v>0</v>
      </c>
      <c r="H1622" s="19">
        <v>787746.41</v>
      </c>
      <c r="I1622" s="19">
        <v>0</v>
      </c>
      <c r="J1622" s="19">
        <v>-403388.34</v>
      </c>
      <c r="K1622" s="19">
        <v>95964.85</v>
      </c>
      <c r="L1622" t="s">
        <v>2810</v>
      </c>
    </row>
    <row r="1623" spans="1:12">
      <c r="A1623" s="18" t="s">
        <v>246</v>
      </c>
      <c r="B1623" s="18" t="s">
        <v>270</v>
      </c>
      <c r="C1623" s="18" t="s">
        <v>18</v>
      </c>
      <c r="D1623" s="18" t="s">
        <v>19</v>
      </c>
      <c r="E1623" s="18" t="s">
        <v>2588</v>
      </c>
      <c r="F1623" s="19">
        <v>0</v>
      </c>
      <c r="G1623" s="19">
        <v>0</v>
      </c>
      <c r="H1623" s="19">
        <v>31219.919999999998</v>
      </c>
      <c r="I1623" s="19">
        <v>0</v>
      </c>
      <c r="J1623" s="19">
        <v>0</v>
      </c>
      <c r="K1623" s="19">
        <v>274560.94</v>
      </c>
      <c r="L1623" t="s">
        <v>2810</v>
      </c>
    </row>
    <row r="1624" spans="1:12">
      <c r="A1624" s="18" t="s">
        <v>246</v>
      </c>
      <c r="B1624" s="18" t="s">
        <v>270</v>
      </c>
      <c r="C1624" s="18" t="s">
        <v>18</v>
      </c>
      <c r="D1624" s="18" t="s">
        <v>19</v>
      </c>
      <c r="E1624" s="18" t="s">
        <v>1501</v>
      </c>
      <c r="F1624" s="19">
        <v>0</v>
      </c>
      <c r="G1624" s="19">
        <v>0</v>
      </c>
      <c r="H1624" s="19">
        <v>40907.78</v>
      </c>
      <c r="I1624" s="19">
        <v>0</v>
      </c>
      <c r="J1624" s="19">
        <v>0</v>
      </c>
      <c r="K1624" s="19">
        <v>0</v>
      </c>
      <c r="L1624" t="s">
        <v>2810</v>
      </c>
    </row>
    <row r="1625" spans="1:12">
      <c r="A1625" s="18" t="s">
        <v>246</v>
      </c>
      <c r="B1625" s="18" t="s">
        <v>270</v>
      </c>
      <c r="C1625" s="18" t="s">
        <v>18</v>
      </c>
      <c r="D1625" s="18" t="s">
        <v>19</v>
      </c>
      <c r="E1625" s="18" t="s">
        <v>775</v>
      </c>
      <c r="F1625" s="19">
        <v>0</v>
      </c>
      <c r="G1625" s="19">
        <v>0</v>
      </c>
      <c r="H1625" s="19">
        <v>192841.92</v>
      </c>
      <c r="I1625" s="19">
        <v>0</v>
      </c>
      <c r="J1625" s="19">
        <v>-349161.34</v>
      </c>
      <c r="K1625" s="19">
        <v>12859.22</v>
      </c>
      <c r="L1625" t="s">
        <v>2810</v>
      </c>
    </row>
    <row r="1626" spans="1:12">
      <c r="A1626" s="18" t="s">
        <v>246</v>
      </c>
      <c r="B1626" s="18" t="s">
        <v>270</v>
      </c>
      <c r="C1626" s="18" t="s">
        <v>18</v>
      </c>
      <c r="D1626" s="18" t="s">
        <v>19</v>
      </c>
      <c r="E1626" s="18" t="s">
        <v>913</v>
      </c>
      <c r="F1626" s="19">
        <v>0</v>
      </c>
      <c r="G1626" s="19">
        <v>0</v>
      </c>
      <c r="H1626" s="19">
        <v>101777.31</v>
      </c>
      <c r="I1626" s="19">
        <v>0</v>
      </c>
      <c r="J1626" s="19">
        <v>0</v>
      </c>
      <c r="K1626" s="19">
        <v>15328.77</v>
      </c>
      <c r="L1626" t="str">
        <f>VLOOKUP(E1626,PFI!A:B,2,0)</f>
        <v>PPI</v>
      </c>
    </row>
    <row r="1627" spans="1:12">
      <c r="A1627" s="18" t="s">
        <v>87</v>
      </c>
      <c r="B1627" s="18" t="s">
        <v>270</v>
      </c>
      <c r="C1627" s="18" t="s">
        <v>18</v>
      </c>
      <c r="D1627" s="18" t="s">
        <v>19</v>
      </c>
      <c r="E1627" s="18" t="s">
        <v>2589</v>
      </c>
      <c r="F1627" s="19">
        <v>0</v>
      </c>
      <c r="G1627" s="19">
        <v>0</v>
      </c>
      <c r="H1627" s="19">
        <v>36119.81</v>
      </c>
      <c r="I1627" s="19">
        <v>0</v>
      </c>
      <c r="J1627" s="19">
        <v>0</v>
      </c>
      <c r="K1627" s="19">
        <v>0</v>
      </c>
      <c r="L1627" t="s">
        <v>2810</v>
      </c>
    </row>
    <row r="1628" spans="1:12">
      <c r="A1628" s="18" t="s">
        <v>87</v>
      </c>
      <c r="B1628" s="18" t="s">
        <v>270</v>
      </c>
      <c r="C1628" s="18" t="s">
        <v>18</v>
      </c>
      <c r="D1628" s="18" t="s">
        <v>19</v>
      </c>
      <c r="E1628" s="18" t="s">
        <v>1733</v>
      </c>
      <c r="F1628" s="19">
        <v>0</v>
      </c>
      <c r="G1628" s="19">
        <v>0</v>
      </c>
      <c r="H1628" s="19">
        <v>9504.0300000000007</v>
      </c>
      <c r="I1628" s="19">
        <v>0</v>
      </c>
      <c r="J1628" s="19">
        <v>0</v>
      </c>
      <c r="K1628" s="19">
        <v>0</v>
      </c>
      <c r="L1628" t="str">
        <f>VLOOKUP(E1628,PFI!A:B,2,0)</f>
        <v>PPI</v>
      </c>
    </row>
    <row r="1629" spans="1:12">
      <c r="A1629" s="18" t="s">
        <v>87</v>
      </c>
      <c r="B1629" s="18" t="s">
        <v>270</v>
      </c>
      <c r="C1629" s="18" t="s">
        <v>18</v>
      </c>
      <c r="D1629" s="18" t="s">
        <v>19</v>
      </c>
      <c r="E1629" s="18" t="s">
        <v>1734</v>
      </c>
      <c r="F1629" s="19">
        <v>0</v>
      </c>
      <c r="G1629" s="19">
        <v>0</v>
      </c>
      <c r="H1629" s="19">
        <v>802745.24</v>
      </c>
      <c r="I1629" s="19">
        <v>0</v>
      </c>
      <c r="J1629" s="19">
        <v>0</v>
      </c>
      <c r="K1629" s="19">
        <v>838.66</v>
      </c>
      <c r="L1629" t="str">
        <f>VLOOKUP(E1629,PFI!A:B,2,0)</f>
        <v>PPI</v>
      </c>
    </row>
    <row r="1630" spans="1:12">
      <c r="A1630" s="18" t="s">
        <v>87</v>
      </c>
      <c r="B1630" s="18" t="s">
        <v>270</v>
      </c>
      <c r="C1630" s="18" t="s">
        <v>18</v>
      </c>
      <c r="D1630" s="18" t="s">
        <v>19</v>
      </c>
      <c r="E1630" s="18" t="s">
        <v>1735</v>
      </c>
      <c r="F1630" s="19">
        <v>0</v>
      </c>
      <c r="G1630" s="19">
        <v>0</v>
      </c>
      <c r="H1630" s="19">
        <v>9791.26</v>
      </c>
      <c r="I1630" s="19">
        <v>0</v>
      </c>
      <c r="J1630" s="19">
        <v>0</v>
      </c>
      <c r="K1630" s="19">
        <v>0</v>
      </c>
      <c r="L1630" t="str">
        <f>VLOOKUP(E1630,PFI!A:B,2,0)</f>
        <v>PPI</v>
      </c>
    </row>
    <row r="1631" spans="1:12">
      <c r="A1631" s="18" t="s">
        <v>87</v>
      </c>
      <c r="B1631" s="18" t="s">
        <v>270</v>
      </c>
      <c r="C1631" s="18" t="s">
        <v>18</v>
      </c>
      <c r="D1631" s="18" t="s">
        <v>19</v>
      </c>
      <c r="E1631" s="18" t="s">
        <v>1736</v>
      </c>
      <c r="F1631" s="19">
        <v>0</v>
      </c>
      <c r="G1631" s="19">
        <v>0</v>
      </c>
      <c r="H1631" s="19">
        <v>38821.39</v>
      </c>
      <c r="I1631" s="19">
        <v>0</v>
      </c>
      <c r="J1631" s="19">
        <v>0</v>
      </c>
      <c r="K1631" s="19">
        <v>0</v>
      </c>
      <c r="L1631" t="str">
        <f>VLOOKUP(E1631,PFI!A:B,2,0)</f>
        <v>PPI</v>
      </c>
    </row>
    <row r="1632" spans="1:12">
      <c r="A1632" s="18" t="s">
        <v>87</v>
      </c>
      <c r="B1632" s="18" t="s">
        <v>270</v>
      </c>
      <c r="C1632" s="18" t="s">
        <v>18</v>
      </c>
      <c r="D1632" s="18" t="s">
        <v>19</v>
      </c>
      <c r="E1632" s="18" t="s">
        <v>1737</v>
      </c>
      <c r="F1632" s="19">
        <v>0</v>
      </c>
      <c r="G1632" s="19">
        <v>0</v>
      </c>
      <c r="H1632" s="19">
        <v>82723.27</v>
      </c>
      <c r="I1632" s="19">
        <v>0</v>
      </c>
      <c r="J1632" s="19">
        <v>0</v>
      </c>
      <c r="K1632" s="19">
        <v>0</v>
      </c>
      <c r="L1632" t="str">
        <f>VLOOKUP(E1632,PFI!A:B,2,0)</f>
        <v>PPI</v>
      </c>
    </row>
    <row r="1633" spans="1:12">
      <c r="A1633" s="18" t="s">
        <v>87</v>
      </c>
      <c r="B1633" s="18" t="s">
        <v>270</v>
      </c>
      <c r="C1633" s="18" t="s">
        <v>18</v>
      </c>
      <c r="D1633" s="18" t="s">
        <v>19</v>
      </c>
      <c r="E1633" s="18" t="s">
        <v>88</v>
      </c>
      <c r="F1633" s="19">
        <v>2000000</v>
      </c>
      <c r="G1633" s="19">
        <v>2390000</v>
      </c>
      <c r="H1633" s="19">
        <v>1691939.18</v>
      </c>
      <c r="I1633" s="19">
        <v>10671263.73</v>
      </c>
      <c r="J1633" s="19">
        <v>10750465.67</v>
      </c>
      <c r="K1633" s="19">
        <v>8198178.3099999996</v>
      </c>
      <c r="L1633" t="str">
        <f>VLOOKUP(E1633,PFI!A:B,2,0)</f>
        <v>PPI</v>
      </c>
    </row>
    <row r="1634" spans="1:12">
      <c r="A1634" s="18" t="s">
        <v>87</v>
      </c>
      <c r="B1634" s="18" t="s">
        <v>270</v>
      </c>
      <c r="C1634" s="18" t="s">
        <v>18</v>
      </c>
      <c r="D1634" s="18" t="s">
        <v>19</v>
      </c>
      <c r="E1634" s="18" t="s">
        <v>2112</v>
      </c>
      <c r="F1634" s="19">
        <v>0</v>
      </c>
      <c r="G1634" s="19">
        <v>0</v>
      </c>
      <c r="H1634" s="19">
        <v>-4773.3999999999996</v>
      </c>
      <c r="I1634" s="19">
        <v>352364.77</v>
      </c>
      <c r="J1634" s="19">
        <v>352364.77</v>
      </c>
      <c r="K1634" s="19">
        <v>264908.11</v>
      </c>
      <c r="L1634" t="str">
        <f>VLOOKUP(E1634,PFI!A:B,2,0)</f>
        <v>PPI</v>
      </c>
    </row>
    <row r="1635" spans="1:12">
      <c r="A1635" s="18" t="s">
        <v>87</v>
      </c>
      <c r="B1635" s="18" t="s">
        <v>270</v>
      </c>
      <c r="C1635" s="18" t="s">
        <v>18</v>
      </c>
      <c r="D1635" s="18" t="s">
        <v>19</v>
      </c>
      <c r="E1635" s="18" t="s">
        <v>2111</v>
      </c>
      <c r="F1635" s="19">
        <v>0</v>
      </c>
      <c r="G1635" s="19">
        <v>0</v>
      </c>
      <c r="H1635" s="19">
        <v>-272.3</v>
      </c>
      <c r="I1635" s="19">
        <v>131627.72</v>
      </c>
      <c r="J1635" s="19">
        <v>131627.72</v>
      </c>
      <c r="K1635" s="19">
        <v>36299.17</v>
      </c>
      <c r="L1635" t="str">
        <f>VLOOKUP(E1635,PFI!A:B,2,0)</f>
        <v>PPI</v>
      </c>
    </row>
    <row r="1636" spans="1:12">
      <c r="A1636" s="18" t="s">
        <v>87</v>
      </c>
      <c r="B1636" s="18" t="s">
        <v>270</v>
      </c>
      <c r="C1636" s="18" t="s">
        <v>18</v>
      </c>
      <c r="D1636" s="18" t="s">
        <v>19</v>
      </c>
      <c r="E1636" s="18" t="s">
        <v>2110</v>
      </c>
      <c r="F1636" s="19">
        <v>0</v>
      </c>
      <c r="G1636" s="19">
        <v>0</v>
      </c>
      <c r="H1636" s="19">
        <v>-984.42</v>
      </c>
      <c r="I1636" s="19">
        <v>48047.75</v>
      </c>
      <c r="J1636" s="19">
        <v>48047.75</v>
      </c>
      <c r="K1636" s="19">
        <v>33762.550000000003</v>
      </c>
      <c r="L1636" t="str">
        <f>VLOOKUP(E1636,PFI!A:B,2,0)</f>
        <v>PPI</v>
      </c>
    </row>
    <row r="1637" spans="1:12">
      <c r="A1637" s="18" t="s">
        <v>87</v>
      </c>
      <c r="B1637" s="18" t="s">
        <v>270</v>
      </c>
      <c r="C1637" s="18" t="s">
        <v>18</v>
      </c>
      <c r="D1637" s="18" t="s">
        <v>19</v>
      </c>
      <c r="E1637" s="18" t="s">
        <v>2117</v>
      </c>
      <c r="F1637" s="19">
        <v>0</v>
      </c>
      <c r="G1637" s="19">
        <v>0</v>
      </c>
      <c r="H1637" s="19">
        <v>3517.06</v>
      </c>
      <c r="I1637" s="19">
        <v>21000</v>
      </c>
      <c r="J1637" s="19">
        <v>21000</v>
      </c>
      <c r="K1637" s="19">
        <v>6640.61</v>
      </c>
      <c r="L1637" t="str">
        <f>VLOOKUP(E1637,PFI!A:B,2,0)</f>
        <v>PPI</v>
      </c>
    </row>
    <row r="1638" spans="1:12">
      <c r="A1638" s="18" t="s">
        <v>87</v>
      </c>
      <c r="B1638" s="18" t="s">
        <v>270</v>
      </c>
      <c r="C1638" s="18" t="s">
        <v>18</v>
      </c>
      <c r="D1638" s="18" t="s">
        <v>19</v>
      </c>
      <c r="E1638" s="18" t="s">
        <v>2118</v>
      </c>
      <c r="F1638" s="19">
        <v>0</v>
      </c>
      <c r="G1638" s="19">
        <v>0</v>
      </c>
      <c r="H1638" s="19">
        <v>92561.77</v>
      </c>
      <c r="I1638" s="19">
        <v>107500</v>
      </c>
      <c r="J1638" s="19">
        <v>107500</v>
      </c>
      <c r="K1638" s="19">
        <v>79344.88</v>
      </c>
      <c r="L1638" t="str">
        <f>VLOOKUP(E1638,PFI!A:B,2,0)</f>
        <v>PPI</v>
      </c>
    </row>
    <row r="1639" spans="1:12">
      <c r="A1639" s="18" t="s">
        <v>87</v>
      </c>
      <c r="B1639" s="18" t="s">
        <v>270</v>
      </c>
      <c r="C1639" s="18" t="s">
        <v>18</v>
      </c>
      <c r="D1639" s="18" t="s">
        <v>19</v>
      </c>
      <c r="E1639" s="18" t="s">
        <v>2119</v>
      </c>
      <c r="F1639" s="19">
        <v>0</v>
      </c>
      <c r="G1639" s="19">
        <v>0</v>
      </c>
      <c r="H1639" s="19">
        <v>10036.82</v>
      </c>
      <c r="I1639" s="19">
        <v>92000</v>
      </c>
      <c r="J1639" s="19">
        <v>92000</v>
      </c>
      <c r="K1639" s="19">
        <v>17102.59</v>
      </c>
      <c r="L1639" t="str">
        <f>VLOOKUP(E1639,PFI!A:B,2,0)</f>
        <v>PPI</v>
      </c>
    </row>
    <row r="1640" spans="1:12">
      <c r="A1640" s="18" t="s">
        <v>87</v>
      </c>
      <c r="B1640" s="18" t="s">
        <v>270</v>
      </c>
      <c r="C1640" s="18" t="s">
        <v>18</v>
      </c>
      <c r="D1640" s="18" t="s">
        <v>19</v>
      </c>
      <c r="E1640" s="18" t="s">
        <v>2120</v>
      </c>
      <c r="F1640" s="19">
        <v>0</v>
      </c>
      <c r="G1640" s="19">
        <v>0</v>
      </c>
      <c r="H1640" s="19">
        <v>52152.91</v>
      </c>
      <c r="I1640" s="19">
        <v>553500</v>
      </c>
      <c r="J1640" s="19">
        <v>553500</v>
      </c>
      <c r="K1640" s="19">
        <v>280959.12</v>
      </c>
      <c r="L1640" t="str">
        <f>VLOOKUP(E1640,PFI!A:B,2,0)</f>
        <v>PPI</v>
      </c>
    </row>
    <row r="1641" spans="1:12">
      <c r="A1641" s="18" t="s">
        <v>87</v>
      </c>
      <c r="B1641" s="18" t="s">
        <v>270</v>
      </c>
      <c r="C1641" s="18" t="s">
        <v>18</v>
      </c>
      <c r="D1641" s="18" t="s">
        <v>19</v>
      </c>
      <c r="E1641" s="18" t="s">
        <v>2121</v>
      </c>
      <c r="F1641" s="19">
        <v>0</v>
      </c>
      <c r="G1641" s="19">
        <v>0</v>
      </c>
      <c r="H1641" s="19">
        <v>22869.9</v>
      </c>
      <c r="I1641" s="19">
        <v>628371</v>
      </c>
      <c r="J1641" s="19">
        <v>628371</v>
      </c>
      <c r="K1641" s="19">
        <v>254590.85</v>
      </c>
      <c r="L1641" t="str">
        <f>VLOOKUP(E1641,PFI!A:B,2,0)</f>
        <v>PPI</v>
      </c>
    </row>
    <row r="1642" spans="1:12">
      <c r="A1642" s="18" t="s">
        <v>87</v>
      </c>
      <c r="B1642" s="18" t="s">
        <v>270</v>
      </c>
      <c r="C1642" s="18" t="s">
        <v>18</v>
      </c>
      <c r="D1642" s="18" t="s">
        <v>19</v>
      </c>
      <c r="E1642" s="18" t="s">
        <v>2123</v>
      </c>
      <c r="F1642" s="19">
        <v>0</v>
      </c>
      <c r="G1642" s="19">
        <v>125902.7</v>
      </c>
      <c r="H1642" s="19">
        <v>62380.53</v>
      </c>
      <c r="I1642" s="19">
        <v>1767568.09</v>
      </c>
      <c r="J1642" s="19">
        <v>1893470.79</v>
      </c>
      <c r="K1642" s="19">
        <v>563257.62</v>
      </c>
      <c r="L1642" t="str">
        <f>VLOOKUP(E1642,PFI!A:B,2,0)</f>
        <v>PPI</v>
      </c>
    </row>
    <row r="1643" spans="1:12">
      <c r="A1643" s="18" t="s">
        <v>87</v>
      </c>
      <c r="B1643" s="18" t="s">
        <v>270</v>
      </c>
      <c r="C1643" s="18" t="s">
        <v>18</v>
      </c>
      <c r="D1643" s="18" t="s">
        <v>19</v>
      </c>
      <c r="E1643" s="18" t="s">
        <v>2122</v>
      </c>
      <c r="F1643" s="19">
        <v>0</v>
      </c>
      <c r="G1643" s="19">
        <v>0</v>
      </c>
      <c r="H1643" s="19">
        <v>701.63</v>
      </c>
      <c r="I1643" s="19">
        <v>61600</v>
      </c>
      <c r="J1643" s="19">
        <v>61600</v>
      </c>
      <c r="K1643" s="19">
        <v>61474.51</v>
      </c>
      <c r="L1643" t="str">
        <f>VLOOKUP(E1643,PFI!A:B,2,0)</f>
        <v>PPI</v>
      </c>
    </row>
    <row r="1644" spans="1:12">
      <c r="A1644" s="18" t="s">
        <v>87</v>
      </c>
      <c r="B1644" s="18" t="s">
        <v>270</v>
      </c>
      <c r="C1644" s="18" t="s">
        <v>18</v>
      </c>
      <c r="D1644" s="18" t="s">
        <v>19</v>
      </c>
      <c r="E1644" s="18" t="s">
        <v>2124</v>
      </c>
      <c r="F1644" s="19">
        <v>0</v>
      </c>
      <c r="G1644" s="19">
        <v>0</v>
      </c>
      <c r="H1644" s="19">
        <v>6557.8</v>
      </c>
      <c r="I1644" s="19">
        <v>88923.93</v>
      </c>
      <c r="J1644" s="19">
        <v>88923.93</v>
      </c>
      <c r="K1644" s="19">
        <v>46124.15</v>
      </c>
      <c r="L1644" t="str">
        <f>VLOOKUP(E1644,PFI!A:B,2,0)</f>
        <v>PPI</v>
      </c>
    </row>
    <row r="1645" spans="1:12">
      <c r="A1645" s="18" t="s">
        <v>87</v>
      </c>
      <c r="B1645" s="18" t="s">
        <v>270</v>
      </c>
      <c r="C1645" s="18" t="s">
        <v>18</v>
      </c>
      <c r="D1645" s="18" t="s">
        <v>19</v>
      </c>
      <c r="E1645" s="18" t="s">
        <v>2113</v>
      </c>
      <c r="F1645" s="19">
        <v>0</v>
      </c>
      <c r="G1645" s="19">
        <v>0</v>
      </c>
      <c r="H1645" s="19">
        <v>306640.32</v>
      </c>
      <c r="I1645" s="19">
        <v>1202900</v>
      </c>
      <c r="J1645" s="19">
        <v>1202900</v>
      </c>
      <c r="K1645" s="19">
        <v>1093783.6200000001</v>
      </c>
      <c r="L1645" t="str">
        <f>VLOOKUP(E1645,PFI!A:B,2,0)</f>
        <v>PPI</v>
      </c>
    </row>
    <row r="1646" spans="1:12">
      <c r="A1646" s="18" t="s">
        <v>87</v>
      </c>
      <c r="B1646" s="18" t="s">
        <v>270</v>
      </c>
      <c r="C1646" s="18" t="s">
        <v>18</v>
      </c>
      <c r="D1646" s="18" t="s">
        <v>19</v>
      </c>
      <c r="E1646" s="18" t="s">
        <v>2114</v>
      </c>
      <c r="F1646" s="19">
        <v>0</v>
      </c>
      <c r="G1646" s="19">
        <v>0</v>
      </c>
      <c r="H1646" s="19">
        <v>421.27</v>
      </c>
      <c r="I1646" s="19">
        <v>31458.3</v>
      </c>
      <c r="J1646" s="19">
        <v>31458.3</v>
      </c>
      <c r="K1646" s="19">
        <v>36805.660000000003</v>
      </c>
      <c r="L1646" t="str">
        <f>VLOOKUP(E1646,PFI!A:B,2,0)</f>
        <v>PPI</v>
      </c>
    </row>
    <row r="1647" spans="1:12">
      <c r="A1647" s="18" t="s">
        <v>87</v>
      </c>
      <c r="B1647" s="18" t="s">
        <v>270</v>
      </c>
      <c r="C1647" s="18" t="s">
        <v>18</v>
      </c>
      <c r="D1647" s="18" t="s">
        <v>19</v>
      </c>
      <c r="E1647" s="18" t="s">
        <v>2115</v>
      </c>
      <c r="F1647" s="19">
        <v>0</v>
      </c>
      <c r="G1647" s="19">
        <v>0</v>
      </c>
      <c r="H1647" s="19">
        <v>-455.72</v>
      </c>
      <c r="I1647" s="19">
        <v>83994.7</v>
      </c>
      <c r="J1647" s="19">
        <v>83994.7</v>
      </c>
      <c r="K1647" s="19">
        <v>41525.1</v>
      </c>
      <c r="L1647" t="str">
        <f>VLOOKUP(E1647,PFI!A:B,2,0)</f>
        <v>PPI</v>
      </c>
    </row>
    <row r="1648" spans="1:12">
      <c r="A1648" s="18" t="s">
        <v>87</v>
      </c>
      <c r="B1648" s="18" t="s">
        <v>270</v>
      </c>
      <c r="C1648" s="18" t="s">
        <v>18</v>
      </c>
      <c r="D1648" s="18" t="s">
        <v>19</v>
      </c>
      <c r="E1648" s="18" t="s">
        <v>2116</v>
      </c>
      <c r="F1648" s="19">
        <v>0</v>
      </c>
      <c r="G1648" s="19">
        <v>0</v>
      </c>
      <c r="H1648" s="19">
        <v>0.21</v>
      </c>
      <c r="I1648" s="19">
        <v>79739.88</v>
      </c>
      <c r="J1648" s="19">
        <v>79739.88</v>
      </c>
      <c r="K1648" s="19">
        <v>78581.03</v>
      </c>
      <c r="L1648" t="str">
        <f>VLOOKUP(E1648,PFI!A:B,2,0)</f>
        <v>PPI</v>
      </c>
    </row>
    <row r="1649" spans="1:12">
      <c r="A1649" s="18" t="s">
        <v>87</v>
      </c>
      <c r="B1649" s="18" t="s">
        <v>270</v>
      </c>
      <c r="C1649" s="18" t="s">
        <v>18</v>
      </c>
      <c r="D1649" s="18" t="s">
        <v>19</v>
      </c>
      <c r="E1649" s="18" t="s">
        <v>2126</v>
      </c>
      <c r="F1649" s="19">
        <v>0</v>
      </c>
      <c r="G1649" s="19">
        <v>0</v>
      </c>
      <c r="H1649" s="19">
        <v>370.49</v>
      </c>
      <c r="I1649" s="19">
        <v>31700</v>
      </c>
      <c r="J1649" s="19">
        <v>31700</v>
      </c>
      <c r="K1649" s="19">
        <v>31593.66</v>
      </c>
      <c r="L1649" t="str">
        <f>VLOOKUP(E1649,PFI!A:B,2,0)</f>
        <v>PPI</v>
      </c>
    </row>
    <row r="1650" spans="1:12">
      <c r="A1650" s="18" t="s">
        <v>87</v>
      </c>
      <c r="B1650" s="18" t="s">
        <v>270</v>
      </c>
      <c r="C1650" s="18" t="s">
        <v>18</v>
      </c>
      <c r="D1650" s="18" t="s">
        <v>19</v>
      </c>
      <c r="E1650" s="18" t="s">
        <v>89</v>
      </c>
      <c r="F1650" s="19">
        <v>2000000</v>
      </c>
      <c r="G1650" s="19">
        <v>2344000</v>
      </c>
      <c r="H1650" s="19">
        <v>1697162.99</v>
      </c>
      <c r="I1650" s="19">
        <v>13250464.32</v>
      </c>
      <c r="J1650" s="19">
        <v>13296794.16</v>
      </c>
      <c r="K1650" s="19">
        <v>9592762.2599999998</v>
      </c>
      <c r="L1650" t="str">
        <f>VLOOKUP(E1650,PFI!A:B,2,0)</f>
        <v>PPI</v>
      </c>
    </row>
    <row r="1651" spans="1:12">
      <c r="A1651" s="18" t="s">
        <v>87</v>
      </c>
      <c r="B1651" s="18" t="s">
        <v>270</v>
      </c>
      <c r="C1651" s="18" t="s">
        <v>18</v>
      </c>
      <c r="D1651" s="18" t="s">
        <v>19</v>
      </c>
      <c r="E1651" s="18" t="s">
        <v>20</v>
      </c>
      <c r="F1651" s="19">
        <v>0</v>
      </c>
      <c r="G1651" s="19">
        <v>0</v>
      </c>
      <c r="H1651" s="19">
        <v>-867859.25</v>
      </c>
      <c r="I1651" s="19">
        <v>6361135.2999999998</v>
      </c>
      <c r="J1651" s="19">
        <v>5062455.76</v>
      </c>
      <c r="K1651" s="19">
        <v>3964433.73</v>
      </c>
      <c r="L1651" t="str">
        <f>VLOOKUP(E1651,PFI!A:B,2,0)</f>
        <v>PPI</v>
      </c>
    </row>
    <row r="1652" spans="1:12">
      <c r="A1652" s="18" t="s">
        <v>87</v>
      </c>
      <c r="B1652" s="18" t="s">
        <v>270</v>
      </c>
      <c r="C1652" s="18" t="s">
        <v>18</v>
      </c>
      <c r="D1652" s="18" t="s">
        <v>19</v>
      </c>
      <c r="E1652" s="18" t="s">
        <v>2125</v>
      </c>
      <c r="F1652" s="19">
        <v>0</v>
      </c>
      <c r="G1652" s="19">
        <v>0</v>
      </c>
      <c r="H1652" s="19">
        <v>56926.79</v>
      </c>
      <c r="I1652" s="19">
        <v>50325.51</v>
      </c>
      <c r="J1652" s="19">
        <v>50325.51</v>
      </c>
      <c r="K1652" s="19">
        <v>60560.25</v>
      </c>
      <c r="L1652" t="str">
        <f>VLOOKUP(E1652,PFI!A:B,2,0)</f>
        <v>PPI</v>
      </c>
    </row>
    <row r="1653" spans="1:12">
      <c r="A1653" s="18" t="s">
        <v>734</v>
      </c>
      <c r="B1653" s="18" t="s">
        <v>270</v>
      </c>
      <c r="C1653" s="18" t="s">
        <v>18</v>
      </c>
      <c r="D1653" s="18" t="s">
        <v>46</v>
      </c>
      <c r="E1653" s="18" t="s">
        <v>371</v>
      </c>
      <c r="F1653" s="19">
        <v>0</v>
      </c>
      <c r="G1653" s="19">
        <v>0</v>
      </c>
      <c r="H1653" s="19">
        <v>5917.98</v>
      </c>
      <c r="I1653" s="19">
        <v>0</v>
      </c>
      <c r="J1653" s="19">
        <v>0</v>
      </c>
      <c r="K1653" s="19">
        <v>5917.98</v>
      </c>
      <c r="L1653" t="str">
        <f>VLOOKUP(E1653,PFI!A:B,2,0)</f>
        <v>formation</v>
      </c>
    </row>
    <row r="1654" spans="1:12">
      <c r="A1654" s="18" t="s">
        <v>101</v>
      </c>
      <c r="B1654" s="18" t="s">
        <v>270</v>
      </c>
      <c r="C1654" s="18" t="s">
        <v>18</v>
      </c>
      <c r="D1654" s="18" t="s">
        <v>13</v>
      </c>
      <c r="E1654" s="18" t="s">
        <v>2081</v>
      </c>
      <c r="F1654" s="19">
        <v>63680</v>
      </c>
      <c r="G1654" s="19">
        <v>63680</v>
      </c>
      <c r="H1654" s="19">
        <v>0</v>
      </c>
      <c r="I1654" s="19">
        <v>63680</v>
      </c>
      <c r="J1654" s="19">
        <v>63680</v>
      </c>
      <c r="K1654" s="19">
        <v>0</v>
      </c>
      <c r="L1654" t="str">
        <f>VLOOKUP(E1654,PFI!A:B,2,0)</f>
        <v>recherche</v>
      </c>
    </row>
    <row r="1655" spans="1:12">
      <c r="A1655" s="18" t="s">
        <v>105</v>
      </c>
      <c r="B1655" s="18" t="s">
        <v>270</v>
      </c>
      <c r="C1655" s="18" t="s">
        <v>18</v>
      </c>
      <c r="D1655" s="18" t="s">
        <v>13</v>
      </c>
      <c r="E1655" s="18" t="s">
        <v>106</v>
      </c>
      <c r="F1655" s="19">
        <v>12500</v>
      </c>
      <c r="G1655" s="19">
        <v>12500</v>
      </c>
      <c r="H1655" s="19">
        <v>0</v>
      </c>
      <c r="I1655" s="19">
        <v>12500</v>
      </c>
      <c r="J1655" s="19">
        <v>12500</v>
      </c>
      <c r="K1655" s="19">
        <v>0</v>
      </c>
      <c r="L1655" t="str">
        <f>VLOOKUP(E1655,PFI!A:B,2,0)</f>
        <v>recherche</v>
      </c>
    </row>
    <row r="1656" spans="1:12">
      <c r="A1656" s="18" t="s">
        <v>1036</v>
      </c>
      <c r="B1656" s="18" t="s">
        <v>273</v>
      </c>
      <c r="C1656" s="18" t="s">
        <v>849</v>
      </c>
      <c r="D1656" s="18" t="s">
        <v>19</v>
      </c>
      <c r="E1656" s="18" t="s">
        <v>18</v>
      </c>
      <c r="F1656" s="19">
        <v>0</v>
      </c>
      <c r="G1656" s="19">
        <v>0</v>
      </c>
      <c r="H1656" s="19">
        <v>36664.29</v>
      </c>
      <c r="I1656" s="19">
        <v>0</v>
      </c>
      <c r="J1656" s="19">
        <v>0</v>
      </c>
      <c r="K1656" s="19">
        <v>0</v>
      </c>
      <c r="L1656" t="e">
        <f>VLOOKUP(E1656,PFI!A:B,2,0)</f>
        <v>#N/A</v>
      </c>
    </row>
    <row r="1657" spans="1:12">
      <c r="A1657" s="18" t="s">
        <v>17</v>
      </c>
      <c r="B1657" s="18" t="s">
        <v>273</v>
      </c>
      <c r="C1657" s="18" t="s">
        <v>18</v>
      </c>
      <c r="D1657" s="18" t="s">
        <v>19</v>
      </c>
      <c r="E1657" s="18" t="s">
        <v>916</v>
      </c>
      <c r="F1657" s="19">
        <v>0</v>
      </c>
      <c r="G1657" s="19">
        <v>0</v>
      </c>
      <c r="H1657" s="19">
        <v>0</v>
      </c>
      <c r="I1657" s="19">
        <v>200243.6</v>
      </c>
      <c r="J1657" s="19">
        <v>120328.4</v>
      </c>
      <c r="K1657" s="19">
        <v>0</v>
      </c>
      <c r="L1657" t="str">
        <f>VLOOKUP(E1657,PFI!A:B,2,0)</f>
        <v>PPI</v>
      </c>
    </row>
    <row r="1658" spans="1:12">
      <c r="A1658" s="18" t="s">
        <v>2590</v>
      </c>
      <c r="B1658" s="18" t="s">
        <v>273</v>
      </c>
      <c r="C1658" s="18" t="s">
        <v>18</v>
      </c>
      <c r="D1658" s="18" t="s">
        <v>19</v>
      </c>
      <c r="E1658" s="18" t="s">
        <v>916</v>
      </c>
      <c r="F1658" s="19">
        <v>0</v>
      </c>
      <c r="G1658" s="19">
        <v>0</v>
      </c>
      <c r="H1658" s="19">
        <v>8383.3799999999992</v>
      </c>
      <c r="I1658" s="19">
        <v>0</v>
      </c>
      <c r="J1658" s="19">
        <v>0</v>
      </c>
      <c r="K1658" s="19">
        <v>60468.92</v>
      </c>
      <c r="L1658" t="str">
        <f>VLOOKUP(E1658,PFI!A:B,2,0)</f>
        <v>PPI</v>
      </c>
    </row>
    <row r="1659" spans="1:12">
      <c r="A1659" s="18" t="s">
        <v>1447</v>
      </c>
      <c r="B1659" s="18" t="s">
        <v>273</v>
      </c>
      <c r="C1659" s="18" t="s">
        <v>18</v>
      </c>
      <c r="D1659" s="18" t="s">
        <v>16</v>
      </c>
      <c r="E1659" s="18" t="s">
        <v>18</v>
      </c>
      <c r="F1659" s="19">
        <v>450000</v>
      </c>
      <c r="G1659" s="19">
        <v>450000</v>
      </c>
      <c r="H1659" s="19">
        <v>0</v>
      </c>
      <c r="I1659" s="19">
        <v>0</v>
      </c>
      <c r="J1659" s="19">
        <v>0</v>
      </c>
      <c r="K1659" s="19">
        <v>0</v>
      </c>
      <c r="L1659" t="e">
        <f>VLOOKUP(E1659,PFI!A:B,2,0)</f>
        <v>#N/A</v>
      </c>
    </row>
    <row r="1660" spans="1:12">
      <c r="A1660" s="18" t="s">
        <v>1450</v>
      </c>
      <c r="B1660" s="18" t="s">
        <v>273</v>
      </c>
      <c r="C1660" s="18" t="s">
        <v>18</v>
      </c>
      <c r="D1660" s="18" t="s">
        <v>16</v>
      </c>
      <c r="E1660" s="18" t="s">
        <v>18</v>
      </c>
      <c r="F1660" s="19">
        <v>100000</v>
      </c>
      <c r="G1660" s="19">
        <v>100000</v>
      </c>
      <c r="H1660" s="19">
        <v>0</v>
      </c>
      <c r="I1660" s="19">
        <v>0</v>
      </c>
      <c r="J1660" s="19">
        <v>0</v>
      </c>
      <c r="K1660" s="19">
        <v>0</v>
      </c>
      <c r="L1660" t="e">
        <f>VLOOKUP(E1660,PFI!A:B,2,0)</f>
        <v>#N/A</v>
      </c>
    </row>
    <row r="1661" spans="1:12">
      <c r="A1661" s="18" t="s">
        <v>120</v>
      </c>
      <c r="B1661" s="18" t="s">
        <v>273</v>
      </c>
      <c r="C1661" s="18" t="s">
        <v>18</v>
      </c>
      <c r="D1661" s="18" t="s">
        <v>22</v>
      </c>
      <c r="E1661" s="18" t="s">
        <v>2226</v>
      </c>
      <c r="F1661" s="19">
        <v>1694.28</v>
      </c>
      <c r="G1661" s="19">
        <v>1694.28</v>
      </c>
      <c r="H1661" s="19">
        <v>0</v>
      </c>
      <c r="I1661" s="19">
        <v>1694.28</v>
      </c>
      <c r="J1661" s="19">
        <v>1694.28</v>
      </c>
      <c r="K1661" s="19">
        <v>0</v>
      </c>
      <c r="L1661" t="e">
        <f>VLOOKUP(E1661,PFI!A:B,2,0)</f>
        <v>#N/A</v>
      </c>
    </row>
    <row r="1662" spans="1:12">
      <c r="A1662" s="18" t="s">
        <v>928</v>
      </c>
      <c r="B1662" s="18" t="s">
        <v>273</v>
      </c>
      <c r="C1662" s="18" t="s">
        <v>18</v>
      </c>
      <c r="D1662" s="18" t="s">
        <v>22</v>
      </c>
      <c r="E1662" s="18" t="s">
        <v>1955</v>
      </c>
      <c r="F1662" s="19">
        <v>7000</v>
      </c>
      <c r="G1662" s="19">
        <v>7000</v>
      </c>
      <c r="H1662" s="19">
        <v>1642.16</v>
      </c>
      <c r="I1662" s="19">
        <v>7000</v>
      </c>
      <c r="J1662" s="19">
        <v>7000</v>
      </c>
      <c r="K1662" s="19">
        <v>1642.16</v>
      </c>
      <c r="L1662" t="str">
        <f>VLOOKUP(E1662,PFI!A:B,2,0)</f>
        <v>formation</v>
      </c>
    </row>
    <row r="1663" spans="1:12">
      <c r="A1663" s="18" t="s">
        <v>122</v>
      </c>
      <c r="B1663" s="18" t="s">
        <v>273</v>
      </c>
      <c r="C1663" s="18" t="s">
        <v>18</v>
      </c>
      <c r="D1663" s="18" t="s">
        <v>16</v>
      </c>
      <c r="E1663" s="18" t="s">
        <v>2230</v>
      </c>
      <c r="F1663" s="19">
        <v>1865</v>
      </c>
      <c r="G1663" s="19">
        <v>1865</v>
      </c>
      <c r="H1663" s="19">
        <v>0</v>
      </c>
      <c r="I1663" s="19">
        <v>1865</v>
      </c>
      <c r="J1663" s="19">
        <v>1865</v>
      </c>
      <c r="K1663" s="19">
        <v>0</v>
      </c>
      <c r="L1663" t="e">
        <f>VLOOKUP(E1663,PFI!A:B,2,0)</f>
        <v>#N/A</v>
      </c>
    </row>
    <row r="1664" spans="1:12">
      <c r="A1664" s="18" t="s">
        <v>122</v>
      </c>
      <c r="B1664" s="18" t="s">
        <v>273</v>
      </c>
      <c r="C1664" s="18" t="s">
        <v>18</v>
      </c>
      <c r="D1664" s="18" t="s">
        <v>16</v>
      </c>
      <c r="E1664" s="18" t="s">
        <v>1989</v>
      </c>
      <c r="F1664" s="19">
        <v>0</v>
      </c>
      <c r="G1664" s="19">
        <v>0</v>
      </c>
      <c r="H1664" s="19">
        <v>1647.37</v>
      </c>
      <c r="I1664" s="19">
        <v>0</v>
      </c>
      <c r="J1664" s="19">
        <v>0</v>
      </c>
      <c r="K1664" s="19">
        <v>1647.37</v>
      </c>
      <c r="L1664" t="str">
        <f>VLOOKUP(E1664,PFI!A:B,2,0)</f>
        <v>recherche</v>
      </c>
    </row>
    <row r="1665" spans="1:12">
      <c r="A1665" s="18" t="s">
        <v>122</v>
      </c>
      <c r="B1665" s="18" t="s">
        <v>273</v>
      </c>
      <c r="C1665" s="18" t="s">
        <v>18</v>
      </c>
      <c r="D1665" s="18" t="s">
        <v>16</v>
      </c>
      <c r="E1665" s="18" t="s">
        <v>2234</v>
      </c>
      <c r="F1665" s="19">
        <v>0</v>
      </c>
      <c r="G1665" s="19">
        <v>0</v>
      </c>
      <c r="H1665" s="19">
        <v>0</v>
      </c>
      <c r="I1665" s="19">
        <v>0</v>
      </c>
      <c r="J1665" s="19">
        <v>0</v>
      </c>
      <c r="K1665" s="19">
        <v>3042.94</v>
      </c>
      <c r="L1665" t="e">
        <f>VLOOKUP(E1665,PFI!A:B,2,0)</f>
        <v>#N/A</v>
      </c>
    </row>
    <row r="1666" spans="1:12">
      <c r="A1666" s="18" t="s">
        <v>122</v>
      </c>
      <c r="B1666" s="18" t="s">
        <v>273</v>
      </c>
      <c r="C1666" s="18" t="s">
        <v>18</v>
      </c>
      <c r="D1666" s="18" t="s">
        <v>16</v>
      </c>
      <c r="E1666" s="18" t="s">
        <v>2033</v>
      </c>
      <c r="F1666" s="19">
        <v>16700</v>
      </c>
      <c r="G1666" s="19">
        <v>16700</v>
      </c>
      <c r="H1666" s="19">
        <v>0</v>
      </c>
      <c r="I1666" s="19">
        <v>16700</v>
      </c>
      <c r="J1666" s="19">
        <v>16700</v>
      </c>
      <c r="K1666" s="19">
        <v>2100</v>
      </c>
      <c r="L1666" t="str">
        <f>VLOOKUP(E1666,PFI!A:B,2,0)</f>
        <v>recherche</v>
      </c>
    </row>
    <row r="1667" spans="1:12">
      <c r="A1667" s="18" t="s">
        <v>122</v>
      </c>
      <c r="B1667" s="18" t="s">
        <v>273</v>
      </c>
      <c r="C1667" s="18" t="s">
        <v>18</v>
      </c>
      <c r="D1667" s="18" t="s">
        <v>16</v>
      </c>
      <c r="E1667" s="18" t="s">
        <v>2029</v>
      </c>
      <c r="F1667" s="19">
        <v>0</v>
      </c>
      <c r="G1667" s="19">
        <v>0</v>
      </c>
      <c r="H1667" s="19">
        <v>4356.33</v>
      </c>
      <c r="I1667" s="19">
        <v>0</v>
      </c>
      <c r="J1667" s="19">
        <v>0</v>
      </c>
      <c r="K1667" s="19">
        <v>4356.33</v>
      </c>
      <c r="L1667" t="str">
        <f>VLOOKUP(E1667,PFI!A:B,2,0)</f>
        <v>recherche</v>
      </c>
    </row>
    <row r="1668" spans="1:12">
      <c r="A1668" s="18" t="s">
        <v>122</v>
      </c>
      <c r="B1668" s="18" t="s">
        <v>273</v>
      </c>
      <c r="C1668" s="18" t="s">
        <v>18</v>
      </c>
      <c r="D1668" s="18" t="s">
        <v>16</v>
      </c>
      <c r="E1668" s="18" t="s">
        <v>18</v>
      </c>
      <c r="F1668" s="19">
        <v>0</v>
      </c>
      <c r="G1668" s="19">
        <v>0</v>
      </c>
      <c r="H1668" s="19">
        <v>2193.42</v>
      </c>
      <c r="I1668" s="19">
        <v>0</v>
      </c>
      <c r="J1668" s="19">
        <v>0</v>
      </c>
      <c r="K1668" s="19">
        <v>2193.42</v>
      </c>
      <c r="L1668" t="e">
        <f>VLOOKUP(E1668,PFI!A:B,2,0)</f>
        <v>#N/A</v>
      </c>
    </row>
    <row r="1669" spans="1:12">
      <c r="A1669" s="18" t="s">
        <v>126</v>
      </c>
      <c r="B1669" s="18" t="s">
        <v>273</v>
      </c>
      <c r="C1669" s="18" t="s">
        <v>18</v>
      </c>
      <c r="D1669" s="18" t="s">
        <v>13</v>
      </c>
      <c r="E1669" s="18" t="s">
        <v>127</v>
      </c>
      <c r="F1669" s="19">
        <v>3000</v>
      </c>
      <c r="G1669" s="19">
        <v>3000</v>
      </c>
      <c r="H1669" s="19">
        <v>0</v>
      </c>
      <c r="I1669" s="19">
        <v>3000</v>
      </c>
      <c r="J1669" s="19">
        <v>3000</v>
      </c>
      <c r="K1669" s="19">
        <v>0</v>
      </c>
      <c r="L1669" t="str">
        <f>VLOOKUP(E1669,PFI!A:B,2,0)</f>
        <v>recherche</v>
      </c>
    </row>
    <row r="1670" spans="1:12">
      <c r="A1670" s="18" t="s">
        <v>129</v>
      </c>
      <c r="B1670" s="18" t="s">
        <v>273</v>
      </c>
      <c r="C1670" s="18" t="s">
        <v>18</v>
      </c>
      <c r="D1670" s="18" t="s">
        <v>22</v>
      </c>
      <c r="E1670" s="18" t="s">
        <v>131</v>
      </c>
      <c r="F1670" s="19">
        <v>0</v>
      </c>
      <c r="G1670" s="19">
        <v>0</v>
      </c>
      <c r="H1670" s="19">
        <v>0</v>
      </c>
      <c r="I1670" s="19">
        <v>0</v>
      </c>
      <c r="J1670" s="19">
        <v>0</v>
      </c>
      <c r="K1670" s="19">
        <v>1607.47</v>
      </c>
      <c r="L1670" t="str">
        <f>VLOOKUP(E1670,PFI!A:B,2,0)</f>
        <v>recherche</v>
      </c>
    </row>
    <row r="1671" spans="1:12">
      <c r="A1671" s="18" t="s">
        <v>132</v>
      </c>
      <c r="B1671" s="18" t="s">
        <v>273</v>
      </c>
      <c r="C1671" s="18" t="s">
        <v>18</v>
      </c>
      <c r="D1671" s="18" t="s">
        <v>22</v>
      </c>
      <c r="E1671" s="18" t="s">
        <v>18</v>
      </c>
      <c r="F1671" s="19">
        <v>0</v>
      </c>
      <c r="G1671" s="19">
        <v>0</v>
      </c>
      <c r="H1671" s="19">
        <v>1647.37</v>
      </c>
      <c r="I1671" s="19">
        <v>0</v>
      </c>
      <c r="J1671" s="19">
        <v>0</v>
      </c>
      <c r="K1671" s="19">
        <v>1647.37</v>
      </c>
      <c r="L1671" t="e">
        <f>VLOOKUP(E1671,PFI!A:B,2,0)</f>
        <v>#N/A</v>
      </c>
    </row>
    <row r="1672" spans="1:12">
      <c r="A1672" s="18" t="s">
        <v>134</v>
      </c>
      <c r="B1672" s="18" t="s">
        <v>273</v>
      </c>
      <c r="C1672" s="18" t="s">
        <v>18</v>
      </c>
      <c r="D1672" s="18" t="s">
        <v>22</v>
      </c>
      <c r="E1672" s="18" t="s">
        <v>135</v>
      </c>
      <c r="F1672" s="19">
        <v>3000</v>
      </c>
      <c r="G1672" s="19">
        <v>3000</v>
      </c>
      <c r="H1672" s="19">
        <v>0</v>
      </c>
      <c r="I1672" s="19">
        <v>3000</v>
      </c>
      <c r="J1672" s="19">
        <v>3000</v>
      </c>
      <c r="K1672" s="19">
        <v>0</v>
      </c>
      <c r="L1672" t="str">
        <f>VLOOKUP(E1672,PFI!A:B,2,0)</f>
        <v>recherche</v>
      </c>
    </row>
    <row r="1673" spans="1:12">
      <c r="A1673" s="18" t="s">
        <v>134</v>
      </c>
      <c r="B1673" s="18" t="s">
        <v>273</v>
      </c>
      <c r="C1673" s="18" t="s">
        <v>18</v>
      </c>
      <c r="D1673" s="18" t="s">
        <v>16</v>
      </c>
      <c r="E1673" s="18" t="s">
        <v>2045</v>
      </c>
      <c r="F1673" s="19">
        <v>0</v>
      </c>
      <c r="G1673" s="19">
        <v>0</v>
      </c>
      <c r="H1673" s="19">
        <v>19980</v>
      </c>
      <c r="I1673" s="19">
        <v>0</v>
      </c>
      <c r="J1673" s="19">
        <v>0</v>
      </c>
      <c r="K1673" s="19">
        <v>9990</v>
      </c>
      <c r="L1673" t="str">
        <f>VLOOKUP(E1673,PFI!A:B,2,0)</f>
        <v>recherche</v>
      </c>
    </row>
    <row r="1674" spans="1:12">
      <c r="A1674" s="18" t="s">
        <v>136</v>
      </c>
      <c r="B1674" s="18" t="s">
        <v>273</v>
      </c>
      <c r="C1674" s="18" t="s">
        <v>18</v>
      </c>
      <c r="D1674" s="18" t="s">
        <v>22</v>
      </c>
      <c r="E1674" s="18" t="s">
        <v>2591</v>
      </c>
      <c r="F1674" s="19">
        <v>0</v>
      </c>
      <c r="G1674" s="19">
        <v>0</v>
      </c>
      <c r="H1674" s="19">
        <v>0</v>
      </c>
      <c r="I1674" s="19">
        <v>0</v>
      </c>
      <c r="J1674" s="19">
        <v>0</v>
      </c>
      <c r="K1674" s="19">
        <v>1789.36</v>
      </c>
      <c r="L1674" t="e">
        <f>VLOOKUP(E1674,PFI!A:B,2,0)</f>
        <v>#N/A</v>
      </c>
    </row>
    <row r="1675" spans="1:12">
      <c r="A1675" s="18" t="s">
        <v>136</v>
      </c>
      <c r="B1675" s="18" t="s">
        <v>273</v>
      </c>
      <c r="C1675" s="18" t="s">
        <v>18</v>
      </c>
      <c r="D1675" s="18" t="s">
        <v>22</v>
      </c>
      <c r="E1675" s="18" t="s">
        <v>138</v>
      </c>
      <c r="F1675" s="19">
        <v>0</v>
      </c>
      <c r="G1675" s="19">
        <v>0</v>
      </c>
      <c r="H1675" s="19">
        <v>1649.39</v>
      </c>
      <c r="I1675" s="19">
        <v>0</v>
      </c>
      <c r="J1675" s="19">
        <v>0</v>
      </c>
      <c r="K1675" s="19">
        <v>1649.39</v>
      </c>
      <c r="L1675" t="str">
        <f>VLOOKUP(E1675,PFI!A:B,2,0)</f>
        <v>recherche</v>
      </c>
    </row>
    <row r="1676" spans="1:12">
      <c r="A1676" s="18" t="s">
        <v>136</v>
      </c>
      <c r="B1676" s="18" t="s">
        <v>273</v>
      </c>
      <c r="C1676" s="18" t="s">
        <v>18</v>
      </c>
      <c r="D1676" s="18" t="s">
        <v>16</v>
      </c>
      <c r="E1676" s="18" t="s">
        <v>137</v>
      </c>
      <c r="F1676" s="19">
        <v>5005</v>
      </c>
      <c r="G1676" s="19">
        <v>5005</v>
      </c>
      <c r="H1676" s="19">
        <v>0</v>
      </c>
      <c r="I1676" s="19">
        <v>5005</v>
      </c>
      <c r="J1676" s="19">
        <v>5005</v>
      </c>
      <c r="K1676" s="19">
        <v>0</v>
      </c>
      <c r="L1676" t="str">
        <f>VLOOKUP(E1676,PFI!A:B,2,0)</f>
        <v>recherche</v>
      </c>
    </row>
    <row r="1677" spans="1:12">
      <c r="A1677" s="18" t="s">
        <v>136</v>
      </c>
      <c r="B1677" s="18" t="s">
        <v>273</v>
      </c>
      <c r="C1677" s="18" t="s">
        <v>18</v>
      </c>
      <c r="D1677" s="18" t="s">
        <v>16</v>
      </c>
      <c r="E1677" s="18" t="s">
        <v>138</v>
      </c>
      <c r="F1677" s="19">
        <v>1500</v>
      </c>
      <c r="G1677" s="19">
        <v>1500</v>
      </c>
      <c r="H1677" s="19">
        <v>0</v>
      </c>
      <c r="I1677" s="19">
        <v>1500</v>
      </c>
      <c r="J1677" s="19">
        <v>1500</v>
      </c>
      <c r="K1677" s="19">
        <v>0</v>
      </c>
      <c r="L1677" t="str">
        <f>VLOOKUP(E1677,PFI!A:B,2,0)</f>
        <v>recherche</v>
      </c>
    </row>
    <row r="1678" spans="1:12">
      <c r="A1678" s="18" t="s">
        <v>21</v>
      </c>
      <c r="B1678" s="18" t="s">
        <v>273</v>
      </c>
      <c r="C1678" s="18" t="s">
        <v>18</v>
      </c>
      <c r="D1678" s="18" t="s">
        <v>22</v>
      </c>
      <c r="E1678" s="18" t="s">
        <v>2245</v>
      </c>
      <c r="F1678" s="19">
        <v>0</v>
      </c>
      <c r="G1678" s="19">
        <v>0</v>
      </c>
      <c r="H1678" s="19">
        <v>0</v>
      </c>
      <c r="I1678" s="19">
        <v>0</v>
      </c>
      <c r="J1678" s="19">
        <v>0</v>
      </c>
      <c r="K1678" s="19">
        <v>1881.71</v>
      </c>
      <c r="L1678" t="e">
        <f>VLOOKUP(E1678,PFI!A:B,2,0)</f>
        <v>#N/A</v>
      </c>
    </row>
    <row r="1679" spans="1:12">
      <c r="A1679" s="18" t="s">
        <v>917</v>
      </c>
      <c r="B1679" s="18" t="s">
        <v>273</v>
      </c>
      <c r="C1679" s="18" t="s">
        <v>18</v>
      </c>
      <c r="D1679" s="18" t="s">
        <v>22</v>
      </c>
      <c r="E1679" s="18" t="s">
        <v>918</v>
      </c>
      <c r="F1679" s="19">
        <v>127000</v>
      </c>
      <c r="G1679" s="19">
        <v>127000</v>
      </c>
      <c r="H1679" s="19">
        <v>0</v>
      </c>
      <c r="I1679" s="19">
        <v>127000</v>
      </c>
      <c r="J1679" s="19">
        <v>127000</v>
      </c>
      <c r="K1679" s="19">
        <v>0</v>
      </c>
      <c r="L1679" t="str">
        <f>VLOOKUP(E1679,PFI!A:B,2,0)</f>
        <v>formation</v>
      </c>
    </row>
    <row r="1680" spans="1:12">
      <c r="A1680" s="18" t="s">
        <v>917</v>
      </c>
      <c r="B1680" s="18" t="s">
        <v>273</v>
      </c>
      <c r="C1680" s="18" t="s">
        <v>18</v>
      </c>
      <c r="D1680" s="18" t="s">
        <v>13</v>
      </c>
      <c r="E1680" s="18" t="s">
        <v>918</v>
      </c>
      <c r="F1680" s="19">
        <v>0</v>
      </c>
      <c r="G1680" s="19">
        <v>0</v>
      </c>
      <c r="H1680" s="19">
        <v>81806</v>
      </c>
      <c r="I1680" s="19">
        <v>0</v>
      </c>
      <c r="J1680" s="19">
        <v>0</v>
      </c>
      <c r="K1680" s="19">
        <v>0</v>
      </c>
      <c r="L1680" t="str">
        <f>VLOOKUP(E1680,PFI!A:B,2,0)</f>
        <v>formation</v>
      </c>
    </row>
    <row r="1681" spans="1:12">
      <c r="A1681" s="18" t="s">
        <v>140</v>
      </c>
      <c r="B1681" s="18" t="s">
        <v>273</v>
      </c>
      <c r="C1681" s="18" t="s">
        <v>18</v>
      </c>
      <c r="D1681" s="18" t="s">
        <v>16</v>
      </c>
      <c r="E1681" s="18" t="s">
        <v>18</v>
      </c>
      <c r="F1681" s="19">
        <v>20000</v>
      </c>
      <c r="G1681" s="19">
        <v>20000</v>
      </c>
      <c r="H1681" s="19">
        <v>0</v>
      </c>
      <c r="I1681" s="19">
        <v>0</v>
      </c>
      <c r="J1681" s="19">
        <v>0</v>
      </c>
      <c r="K1681" s="19">
        <v>4963.1499999999996</v>
      </c>
      <c r="L1681" t="e">
        <f>VLOOKUP(E1681,PFI!A:B,2,0)</f>
        <v>#N/A</v>
      </c>
    </row>
    <row r="1682" spans="1:12">
      <c r="A1682" s="18" t="s">
        <v>140</v>
      </c>
      <c r="B1682" s="18" t="s">
        <v>273</v>
      </c>
      <c r="C1682" s="18" t="s">
        <v>18</v>
      </c>
      <c r="D1682" s="18" t="s">
        <v>13</v>
      </c>
      <c r="E1682" s="18" t="s">
        <v>1069</v>
      </c>
      <c r="F1682" s="19">
        <v>0</v>
      </c>
      <c r="G1682" s="19">
        <v>0</v>
      </c>
      <c r="H1682" s="19">
        <v>38633.65</v>
      </c>
      <c r="I1682" s="19">
        <v>0</v>
      </c>
      <c r="J1682" s="19">
        <v>0</v>
      </c>
      <c r="K1682" s="19">
        <v>0</v>
      </c>
      <c r="L1682" t="str">
        <f>VLOOKUP(E1682,PFI!A:B,2,0)</f>
        <v>recherche</v>
      </c>
    </row>
    <row r="1683" spans="1:12">
      <c r="A1683" s="18" t="s">
        <v>140</v>
      </c>
      <c r="B1683" s="18" t="s">
        <v>273</v>
      </c>
      <c r="C1683" s="18" t="s">
        <v>18</v>
      </c>
      <c r="D1683" s="18" t="s">
        <v>13</v>
      </c>
      <c r="E1683" s="18" t="s">
        <v>18</v>
      </c>
      <c r="F1683" s="19">
        <v>0</v>
      </c>
      <c r="G1683" s="19">
        <v>0</v>
      </c>
      <c r="H1683" s="19">
        <v>43395.47</v>
      </c>
      <c r="I1683" s="19">
        <v>0</v>
      </c>
      <c r="J1683" s="19">
        <v>0</v>
      </c>
      <c r="K1683" s="19">
        <v>35804.47</v>
      </c>
      <c r="L1683" t="e">
        <f>VLOOKUP(E1683,PFI!A:B,2,0)</f>
        <v>#N/A</v>
      </c>
    </row>
    <row r="1684" spans="1:12">
      <c r="A1684" s="18" t="s">
        <v>24</v>
      </c>
      <c r="B1684" s="18" t="s">
        <v>273</v>
      </c>
      <c r="C1684" s="18" t="s">
        <v>18</v>
      </c>
      <c r="D1684" s="18" t="s">
        <v>13</v>
      </c>
      <c r="E1684" s="18" t="s">
        <v>2020</v>
      </c>
      <c r="F1684" s="19">
        <v>28669.63</v>
      </c>
      <c r="G1684" s="19">
        <v>28669.63</v>
      </c>
      <c r="H1684" s="19">
        <v>0</v>
      </c>
      <c r="I1684" s="19">
        <v>28669.63</v>
      </c>
      <c r="J1684" s="19">
        <v>28669.63</v>
      </c>
      <c r="K1684" s="19">
        <v>0</v>
      </c>
      <c r="L1684" t="str">
        <f>VLOOKUP(E1684,PFI!A:B,2,0)</f>
        <v>recherche</v>
      </c>
    </row>
    <row r="1685" spans="1:12">
      <c r="A1685" s="18" t="s">
        <v>2252</v>
      </c>
      <c r="B1685" s="18" t="s">
        <v>273</v>
      </c>
      <c r="C1685" s="18" t="s">
        <v>18</v>
      </c>
      <c r="D1685" s="18" t="s">
        <v>16</v>
      </c>
      <c r="E1685" s="18" t="s">
        <v>18</v>
      </c>
      <c r="F1685" s="19">
        <v>0</v>
      </c>
      <c r="G1685" s="19">
        <v>0</v>
      </c>
      <c r="H1685" s="19">
        <v>2318.71</v>
      </c>
      <c r="I1685" s="19">
        <v>0</v>
      </c>
      <c r="J1685" s="19">
        <v>0</v>
      </c>
      <c r="K1685" s="19">
        <v>2318.71</v>
      </c>
      <c r="L1685" t="e">
        <f>VLOOKUP(E1685,PFI!A:B,2,0)</f>
        <v>#N/A</v>
      </c>
    </row>
    <row r="1686" spans="1:12">
      <c r="A1686" s="18" t="s">
        <v>141</v>
      </c>
      <c r="B1686" s="18" t="s">
        <v>273</v>
      </c>
      <c r="C1686" s="18" t="s">
        <v>18</v>
      </c>
      <c r="D1686" s="18" t="s">
        <v>15</v>
      </c>
      <c r="E1686" s="18" t="s">
        <v>18</v>
      </c>
      <c r="F1686" s="19">
        <v>0</v>
      </c>
      <c r="G1686" s="19">
        <v>0</v>
      </c>
      <c r="H1686" s="19">
        <v>2241.88</v>
      </c>
      <c r="I1686" s="19">
        <v>0</v>
      </c>
      <c r="J1686" s="19">
        <v>0</v>
      </c>
      <c r="K1686" s="19">
        <v>2241.88</v>
      </c>
      <c r="L1686" t="e">
        <f>VLOOKUP(E1686,PFI!A:B,2,0)</f>
        <v>#N/A</v>
      </c>
    </row>
    <row r="1687" spans="1:12">
      <c r="A1687" s="18" t="s">
        <v>141</v>
      </c>
      <c r="B1687" s="18" t="s">
        <v>273</v>
      </c>
      <c r="C1687" s="18" t="s">
        <v>18</v>
      </c>
      <c r="D1687" s="18" t="s">
        <v>16</v>
      </c>
      <c r="E1687" s="18" t="s">
        <v>2592</v>
      </c>
      <c r="F1687" s="19">
        <v>0</v>
      </c>
      <c r="G1687" s="19">
        <v>0</v>
      </c>
      <c r="H1687" s="19">
        <v>17405</v>
      </c>
      <c r="I1687" s="19">
        <v>0</v>
      </c>
      <c r="J1687" s="19">
        <v>0</v>
      </c>
      <c r="K1687" s="19">
        <v>17405</v>
      </c>
      <c r="L1687" t="e">
        <f>VLOOKUP(E1687,PFI!A:B,2,0)</f>
        <v>#N/A</v>
      </c>
    </row>
    <row r="1688" spans="1:12">
      <c r="A1688" s="18" t="s">
        <v>26</v>
      </c>
      <c r="B1688" s="18" t="s">
        <v>273</v>
      </c>
      <c r="C1688" s="18" t="s">
        <v>18</v>
      </c>
      <c r="D1688" s="18" t="s">
        <v>27</v>
      </c>
      <c r="E1688" s="18" t="s">
        <v>1966</v>
      </c>
      <c r="F1688" s="19">
        <v>0</v>
      </c>
      <c r="G1688" s="19">
        <v>0</v>
      </c>
      <c r="H1688" s="19">
        <v>5593.72</v>
      </c>
      <c r="I1688" s="19">
        <v>0</v>
      </c>
      <c r="J1688" s="19">
        <v>0</v>
      </c>
      <c r="K1688" s="19">
        <v>3796.99</v>
      </c>
      <c r="L1688" t="str">
        <f>VLOOKUP(E1688,PFI!A:B,2,0)</f>
        <v>recherche</v>
      </c>
    </row>
    <row r="1689" spans="1:12">
      <c r="A1689" s="18" t="s">
        <v>26</v>
      </c>
      <c r="B1689" s="18" t="s">
        <v>273</v>
      </c>
      <c r="C1689" s="18" t="s">
        <v>18</v>
      </c>
      <c r="D1689" s="18" t="s">
        <v>27</v>
      </c>
      <c r="E1689" s="18" t="s">
        <v>2256</v>
      </c>
      <c r="F1689" s="19">
        <v>0</v>
      </c>
      <c r="G1689" s="19">
        <v>0</v>
      </c>
      <c r="H1689" s="19">
        <v>0</v>
      </c>
      <c r="I1689" s="19">
        <v>0</v>
      </c>
      <c r="J1689" s="19">
        <v>0</v>
      </c>
      <c r="K1689" s="19">
        <v>2047.2</v>
      </c>
      <c r="L1689" t="e">
        <f>VLOOKUP(E1689,PFI!A:B,2,0)</f>
        <v>#N/A</v>
      </c>
    </row>
    <row r="1690" spans="1:12">
      <c r="A1690" s="18" t="s">
        <v>26</v>
      </c>
      <c r="B1690" s="18" t="s">
        <v>273</v>
      </c>
      <c r="C1690" s="18" t="s">
        <v>18</v>
      </c>
      <c r="D1690" s="18" t="s">
        <v>27</v>
      </c>
      <c r="E1690" s="18" t="s">
        <v>116</v>
      </c>
      <c r="F1690" s="19">
        <v>2920</v>
      </c>
      <c r="G1690" s="19">
        <v>2920</v>
      </c>
      <c r="H1690" s="19">
        <v>0</v>
      </c>
      <c r="I1690" s="19">
        <v>2920</v>
      </c>
      <c r="J1690" s="19">
        <v>2920</v>
      </c>
      <c r="K1690" s="19">
        <v>0</v>
      </c>
      <c r="L1690" t="str">
        <f>VLOOKUP(E1690,PFI!A:B,2,0)</f>
        <v>recherche</v>
      </c>
    </row>
    <row r="1691" spans="1:12">
      <c r="A1691" s="18" t="s">
        <v>26</v>
      </c>
      <c r="B1691" s="18" t="s">
        <v>273</v>
      </c>
      <c r="C1691" s="18" t="s">
        <v>18</v>
      </c>
      <c r="D1691" s="18" t="s">
        <v>27</v>
      </c>
      <c r="E1691" s="18" t="s">
        <v>2257</v>
      </c>
      <c r="F1691" s="19">
        <v>0</v>
      </c>
      <c r="G1691" s="19">
        <v>0</v>
      </c>
      <c r="H1691" s="19">
        <v>2890</v>
      </c>
      <c r="I1691" s="19">
        <v>0</v>
      </c>
      <c r="J1691" s="19">
        <v>0</v>
      </c>
      <c r="K1691" s="19">
        <v>2890</v>
      </c>
      <c r="L1691" t="e">
        <f>VLOOKUP(E1691,PFI!A:B,2,0)</f>
        <v>#N/A</v>
      </c>
    </row>
    <row r="1692" spans="1:12">
      <c r="A1692" s="18" t="s">
        <v>26</v>
      </c>
      <c r="B1692" s="18" t="s">
        <v>273</v>
      </c>
      <c r="C1692" s="18" t="s">
        <v>18</v>
      </c>
      <c r="D1692" s="18" t="s">
        <v>27</v>
      </c>
      <c r="E1692" s="18" t="s">
        <v>2254</v>
      </c>
      <c r="F1692" s="19">
        <v>2500</v>
      </c>
      <c r="G1692" s="19">
        <v>2500</v>
      </c>
      <c r="H1692" s="19">
        <v>0</v>
      </c>
      <c r="I1692" s="19">
        <v>2500</v>
      </c>
      <c r="J1692" s="19">
        <v>2500</v>
      </c>
      <c r="K1692" s="19">
        <v>0</v>
      </c>
      <c r="L1692" t="e">
        <f>VLOOKUP(E1692,PFI!A:B,2,0)</f>
        <v>#N/A</v>
      </c>
    </row>
    <row r="1693" spans="1:12">
      <c r="A1693" s="18" t="s">
        <v>26</v>
      </c>
      <c r="B1693" s="18" t="s">
        <v>273</v>
      </c>
      <c r="C1693" s="18" t="s">
        <v>18</v>
      </c>
      <c r="D1693" s="18" t="s">
        <v>27</v>
      </c>
      <c r="E1693" s="18" t="s">
        <v>2593</v>
      </c>
      <c r="F1693" s="19">
        <v>3350</v>
      </c>
      <c r="G1693" s="19">
        <v>3350</v>
      </c>
      <c r="H1693" s="19">
        <v>0</v>
      </c>
      <c r="I1693" s="19">
        <v>3350</v>
      </c>
      <c r="J1693" s="19">
        <v>3350</v>
      </c>
      <c r="K1693" s="19">
        <v>0</v>
      </c>
      <c r="L1693" t="e">
        <f>VLOOKUP(E1693,PFI!A:B,2,0)</f>
        <v>#N/A</v>
      </c>
    </row>
    <row r="1694" spans="1:12">
      <c r="A1694" s="18" t="s">
        <v>26</v>
      </c>
      <c r="B1694" s="18" t="s">
        <v>273</v>
      </c>
      <c r="C1694" s="18" t="s">
        <v>18</v>
      </c>
      <c r="D1694" s="18" t="s">
        <v>27</v>
      </c>
      <c r="E1694" s="18" t="s">
        <v>1994</v>
      </c>
      <c r="F1694" s="19">
        <v>0</v>
      </c>
      <c r="G1694" s="19">
        <v>0</v>
      </c>
      <c r="H1694" s="19">
        <v>9625.24</v>
      </c>
      <c r="I1694" s="19">
        <v>0</v>
      </c>
      <c r="J1694" s="19">
        <v>0</v>
      </c>
      <c r="K1694" s="19">
        <v>4250</v>
      </c>
      <c r="L1694" t="str">
        <f>VLOOKUP(E1694,PFI!A:B,2,0)</f>
        <v>recherche</v>
      </c>
    </row>
    <row r="1695" spans="1:12">
      <c r="A1695" s="18" t="s">
        <v>26</v>
      </c>
      <c r="B1695" s="18" t="s">
        <v>273</v>
      </c>
      <c r="C1695" s="18" t="s">
        <v>18</v>
      </c>
      <c r="D1695" s="18" t="s">
        <v>27</v>
      </c>
      <c r="E1695" s="18" t="s">
        <v>1952</v>
      </c>
      <c r="F1695" s="19">
        <v>0</v>
      </c>
      <c r="G1695" s="19">
        <v>0</v>
      </c>
      <c r="H1695" s="19">
        <v>0</v>
      </c>
      <c r="I1695" s="19">
        <v>0</v>
      </c>
      <c r="J1695" s="19">
        <v>0</v>
      </c>
      <c r="K1695" s="19">
        <v>1540.38</v>
      </c>
      <c r="L1695" t="str">
        <f>VLOOKUP(E1695,PFI!A:B,2,0)</f>
        <v>formation</v>
      </c>
    </row>
    <row r="1696" spans="1:12">
      <c r="A1696" s="18" t="s">
        <v>26</v>
      </c>
      <c r="B1696" s="18" t="s">
        <v>273</v>
      </c>
      <c r="C1696" s="18" t="s">
        <v>18</v>
      </c>
      <c r="D1696" s="18" t="s">
        <v>27</v>
      </c>
      <c r="E1696" s="18" t="s">
        <v>149</v>
      </c>
      <c r="F1696" s="19">
        <v>0</v>
      </c>
      <c r="G1696" s="19">
        <v>0</v>
      </c>
      <c r="H1696" s="19">
        <v>1585</v>
      </c>
      <c r="I1696" s="19">
        <v>0</v>
      </c>
      <c r="J1696" s="19">
        <v>0</v>
      </c>
      <c r="K1696" s="19">
        <v>0</v>
      </c>
      <c r="L1696" t="str">
        <f>VLOOKUP(E1696,PFI!A:B,2,0)</f>
        <v>recherche</v>
      </c>
    </row>
    <row r="1697" spans="1:12">
      <c r="A1697" s="18" t="s">
        <v>26</v>
      </c>
      <c r="B1697" s="18" t="s">
        <v>273</v>
      </c>
      <c r="C1697" s="18" t="s">
        <v>18</v>
      </c>
      <c r="D1697" s="18" t="s">
        <v>27</v>
      </c>
      <c r="E1697" s="18" t="s">
        <v>150</v>
      </c>
      <c r="F1697" s="19">
        <v>0</v>
      </c>
      <c r="G1697" s="19">
        <v>0</v>
      </c>
      <c r="H1697" s="19">
        <v>0</v>
      </c>
      <c r="I1697" s="19">
        <v>0</v>
      </c>
      <c r="J1697" s="19">
        <v>0</v>
      </c>
      <c r="K1697" s="19">
        <v>41960</v>
      </c>
      <c r="L1697" t="str">
        <f>VLOOKUP(E1697,PFI!A:B,2,0)</f>
        <v>recherche</v>
      </c>
    </row>
    <row r="1698" spans="1:12">
      <c r="A1698" s="18" t="s">
        <v>26</v>
      </c>
      <c r="B1698" s="18" t="s">
        <v>273</v>
      </c>
      <c r="C1698" s="18" t="s">
        <v>18</v>
      </c>
      <c r="D1698" s="18" t="s">
        <v>27</v>
      </c>
      <c r="E1698" s="18" t="s">
        <v>153</v>
      </c>
      <c r="F1698" s="19">
        <v>50000</v>
      </c>
      <c r="G1698" s="19">
        <v>50000</v>
      </c>
      <c r="H1698" s="19">
        <v>0</v>
      </c>
      <c r="I1698" s="19">
        <v>50000</v>
      </c>
      <c r="J1698" s="19">
        <v>50000</v>
      </c>
      <c r="K1698" s="19">
        <v>0</v>
      </c>
      <c r="L1698" t="str">
        <f>VLOOKUP(E1698,PFI!A:B,2,0)</f>
        <v>recherche</v>
      </c>
    </row>
    <row r="1699" spans="1:12">
      <c r="A1699" s="18" t="s">
        <v>26</v>
      </c>
      <c r="B1699" s="18" t="s">
        <v>273</v>
      </c>
      <c r="C1699" s="18" t="s">
        <v>18</v>
      </c>
      <c r="D1699" s="18" t="s">
        <v>27</v>
      </c>
      <c r="E1699" s="18" t="s">
        <v>154</v>
      </c>
      <c r="F1699" s="19">
        <v>0</v>
      </c>
      <c r="G1699" s="19">
        <v>0</v>
      </c>
      <c r="H1699" s="19">
        <v>0</v>
      </c>
      <c r="I1699" s="19">
        <v>0</v>
      </c>
      <c r="J1699" s="19">
        <v>0</v>
      </c>
      <c r="K1699" s="19">
        <v>72057.259999999995</v>
      </c>
      <c r="L1699" t="str">
        <f>VLOOKUP(E1699,PFI!A:B,2,0)</f>
        <v>recherche</v>
      </c>
    </row>
    <row r="1700" spans="1:12">
      <c r="A1700" s="18" t="s">
        <v>26</v>
      </c>
      <c r="B1700" s="18" t="s">
        <v>273</v>
      </c>
      <c r="C1700" s="18" t="s">
        <v>18</v>
      </c>
      <c r="D1700" s="18" t="s">
        <v>27</v>
      </c>
      <c r="E1700" s="18" t="s">
        <v>155</v>
      </c>
      <c r="F1700" s="19">
        <v>0</v>
      </c>
      <c r="G1700" s="19">
        <v>0</v>
      </c>
      <c r="H1700" s="19">
        <v>6531.01</v>
      </c>
      <c r="I1700" s="19">
        <v>0</v>
      </c>
      <c r="J1700" s="19">
        <v>0</v>
      </c>
      <c r="K1700" s="19">
        <v>0</v>
      </c>
      <c r="L1700" t="str">
        <f>VLOOKUP(E1700,PFI!A:B,2,0)</f>
        <v>recherche</v>
      </c>
    </row>
    <row r="1701" spans="1:12">
      <c r="A1701" s="18" t="s">
        <v>26</v>
      </c>
      <c r="B1701" s="18" t="s">
        <v>273</v>
      </c>
      <c r="C1701" s="18" t="s">
        <v>18</v>
      </c>
      <c r="D1701" s="18" t="s">
        <v>27</v>
      </c>
      <c r="E1701" s="18" t="s">
        <v>739</v>
      </c>
      <c r="F1701" s="19">
        <v>0</v>
      </c>
      <c r="G1701" s="19">
        <v>0</v>
      </c>
      <c r="H1701" s="19">
        <v>5290.86</v>
      </c>
      <c r="I1701" s="19">
        <v>0</v>
      </c>
      <c r="J1701" s="19">
        <v>0</v>
      </c>
      <c r="K1701" s="19">
        <v>0</v>
      </c>
      <c r="L1701" t="str">
        <f>VLOOKUP(E1701,PFI!A:B,2,0)</f>
        <v>recherche</v>
      </c>
    </row>
    <row r="1702" spans="1:12">
      <c r="A1702" s="18" t="s">
        <v>26</v>
      </c>
      <c r="B1702" s="18" t="s">
        <v>273</v>
      </c>
      <c r="C1702" s="18" t="s">
        <v>18</v>
      </c>
      <c r="D1702" s="18" t="s">
        <v>27</v>
      </c>
      <c r="E1702" s="18" t="s">
        <v>18</v>
      </c>
      <c r="F1702" s="19">
        <v>0</v>
      </c>
      <c r="G1702" s="19">
        <v>0</v>
      </c>
      <c r="H1702" s="19">
        <v>15376.22</v>
      </c>
      <c r="I1702" s="19">
        <v>0</v>
      </c>
      <c r="J1702" s="19">
        <v>0</v>
      </c>
      <c r="K1702" s="19">
        <v>860.65</v>
      </c>
      <c r="L1702" t="e">
        <f>VLOOKUP(E1702,PFI!A:B,2,0)</f>
        <v>#N/A</v>
      </c>
    </row>
    <row r="1703" spans="1:12">
      <c r="A1703" s="18" t="s">
        <v>932</v>
      </c>
      <c r="B1703" s="18" t="s">
        <v>273</v>
      </c>
      <c r="C1703" s="18" t="s">
        <v>18</v>
      </c>
      <c r="D1703" s="18" t="s">
        <v>16</v>
      </c>
      <c r="E1703" s="18" t="s">
        <v>18</v>
      </c>
      <c r="F1703" s="19">
        <v>0</v>
      </c>
      <c r="G1703" s="19">
        <v>0</v>
      </c>
      <c r="H1703" s="19">
        <v>19900</v>
      </c>
      <c r="I1703" s="19">
        <v>0</v>
      </c>
      <c r="J1703" s="19">
        <v>0</v>
      </c>
      <c r="K1703" s="19">
        <v>21667.42</v>
      </c>
      <c r="L1703" t="e">
        <f>VLOOKUP(E1703,PFI!A:B,2,0)</f>
        <v>#N/A</v>
      </c>
    </row>
    <row r="1704" spans="1:12">
      <c r="A1704" s="18" t="s">
        <v>113</v>
      </c>
      <c r="B1704" s="18" t="s">
        <v>273</v>
      </c>
      <c r="C1704" s="18" t="s">
        <v>18</v>
      </c>
      <c r="D1704" s="18" t="s">
        <v>31</v>
      </c>
      <c r="E1704" s="18" t="s">
        <v>162</v>
      </c>
      <c r="F1704" s="19">
        <v>1500</v>
      </c>
      <c r="G1704" s="19">
        <v>1500</v>
      </c>
      <c r="H1704" s="19">
        <v>0</v>
      </c>
      <c r="I1704" s="19">
        <v>1500</v>
      </c>
      <c r="J1704" s="19">
        <v>1500</v>
      </c>
      <c r="K1704" s="19">
        <v>0</v>
      </c>
      <c r="L1704" t="str">
        <f>VLOOKUP(E1704,PFI!A:B,2,0)</f>
        <v>recherche</v>
      </c>
    </row>
    <row r="1705" spans="1:12">
      <c r="A1705" s="18" t="s">
        <v>113</v>
      </c>
      <c r="B1705" s="18" t="s">
        <v>273</v>
      </c>
      <c r="C1705" s="18" t="s">
        <v>18</v>
      </c>
      <c r="D1705" s="18" t="s">
        <v>31</v>
      </c>
      <c r="E1705" s="18" t="s">
        <v>163</v>
      </c>
      <c r="F1705" s="19">
        <v>2000</v>
      </c>
      <c r="G1705" s="19">
        <v>2000</v>
      </c>
      <c r="H1705" s="19">
        <v>0</v>
      </c>
      <c r="I1705" s="19">
        <v>2000</v>
      </c>
      <c r="J1705" s="19">
        <v>2000</v>
      </c>
      <c r="K1705" s="19">
        <v>0</v>
      </c>
      <c r="L1705" t="str">
        <f>VLOOKUP(E1705,PFI!A:B,2,0)</f>
        <v>recherche</v>
      </c>
    </row>
    <row r="1706" spans="1:12">
      <c r="A1706" s="18" t="s">
        <v>113</v>
      </c>
      <c r="B1706" s="18" t="s">
        <v>273</v>
      </c>
      <c r="C1706" s="18" t="s">
        <v>18</v>
      </c>
      <c r="D1706" s="18" t="s">
        <v>15</v>
      </c>
      <c r="E1706" s="18" t="s">
        <v>1965</v>
      </c>
      <c r="F1706" s="19">
        <v>3311.96</v>
      </c>
      <c r="G1706" s="19">
        <v>3311.96</v>
      </c>
      <c r="H1706" s="19">
        <v>0</v>
      </c>
      <c r="I1706" s="19">
        <v>3311.96</v>
      </c>
      <c r="J1706" s="19">
        <v>3311.96</v>
      </c>
      <c r="K1706" s="19">
        <v>0</v>
      </c>
      <c r="L1706" t="str">
        <f>VLOOKUP(E1706,PFI!A:B,2,0)</f>
        <v>recherche</v>
      </c>
    </row>
    <row r="1707" spans="1:12">
      <c r="A1707" s="18" t="s">
        <v>113</v>
      </c>
      <c r="B1707" s="18" t="s">
        <v>273</v>
      </c>
      <c r="C1707" s="18" t="s">
        <v>18</v>
      </c>
      <c r="D1707" s="18" t="s">
        <v>15</v>
      </c>
      <c r="E1707" s="18" t="s">
        <v>2267</v>
      </c>
      <c r="F1707" s="19">
        <v>0</v>
      </c>
      <c r="G1707" s="19">
        <v>0</v>
      </c>
      <c r="H1707" s="19">
        <v>2855.89</v>
      </c>
      <c r="I1707" s="19">
        <v>0</v>
      </c>
      <c r="J1707" s="19">
        <v>0</v>
      </c>
      <c r="K1707" s="19">
        <v>2845.89</v>
      </c>
      <c r="L1707" t="e">
        <f>VLOOKUP(E1707,PFI!A:B,2,0)</f>
        <v>#N/A</v>
      </c>
    </row>
    <row r="1708" spans="1:12">
      <c r="A1708" s="18" t="s">
        <v>113</v>
      </c>
      <c r="B1708" s="18" t="s">
        <v>273</v>
      </c>
      <c r="C1708" s="18" t="s">
        <v>18</v>
      </c>
      <c r="D1708" s="18" t="s">
        <v>15</v>
      </c>
      <c r="E1708" s="18" t="s">
        <v>2269</v>
      </c>
      <c r="F1708" s="19">
        <v>0</v>
      </c>
      <c r="G1708" s="19">
        <v>0</v>
      </c>
      <c r="H1708" s="19">
        <v>5938.5</v>
      </c>
      <c r="I1708" s="19">
        <v>0</v>
      </c>
      <c r="J1708" s="19">
        <v>0</v>
      </c>
      <c r="K1708" s="19">
        <v>0</v>
      </c>
      <c r="L1708" t="e">
        <f>VLOOKUP(E1708,PFI!A:B,2,0)</f>
        <v>#N/A</v>
      </c>
    </row>
    <row r="1709" spans="1:12">
      <c r="A1709" s="18" t="s">
        <v>113</v>
      </c>
      <c r="B1709" s="18" t="s">
        <v>273</v>
      </c>
      <c r="C1709" s="18" t="s">
        <v>18</v>
      </c>
      <c r="D1709" s="18" t="s">
        <v>15</v>
      </c>
      <c r="E1709" s="18" t="s">
        <v>1080</v>
      </c>
      <c r="F1709" s="19">
        <v>0</v>
      </c>
      <c r="G1709" s="19">
        <v>0</v>
      </c>
      <c r="H1709" s="19">
        <v>1740.39</v>
      </c>
      <c r="I1709" s="19">
        <v>0</v>
      </c>
      <c r="J1709" s="19">
        <v>0</v>
      </c>
      <c r="K1709" s="19">
        <v>1740.39</v>
      </c>
      <c r="L1709" t="str">
        <f>VLOOKUP(E1709,PFI!A:B,2,0)</f>
        <v>recherche</v>
      </c>
    </row>
    <row r="1710" spans="1:12">
      <c r="A1710" s="18" t="s">
        <v>113</v>
      </c>
      <c r="B1710" s="18" t="s">
        <v>273</v>
      </c>
      <c r="C1710" s="18" t="s">
        <v>18</v>
      </c>
      <c r="D1710" s="18" t="s">
        <v>15</v>
      </c>
      <c r="E1710" s="18" t="s">
        <v>1977</v>
      </c>
      <c r="F1710" s="19">
        <v>1500</v>
      </c>
      <c r="G1710" s="19">
        <v>1500</v>
      </c>
      <c r="H1710" s="19">
        <v>2851.82</v>
      </c>
      <c r="I1710" s="19">
        <v>1500</v>
      </c>
      <c r="J1710" s="19">
        <v>1500</v>
      </c>
      <c r="K1710" s="19">
        <v>1460.4</v>
      </c>
      <c r="L1710" t="str">
        <f>VLOOKUP(E1710,PFI!A:B,2,0)</f>
        <v>recherche</v>
      </c>
    </row>
    <row r="1711" spans="1:12">
      <c r="A1711" s="18" t="s">
        <v>113</v>
      </c>
      <c r="B1711" s="18" t="s">
        <v>273</v>
      </c>
      <c r="C1711" s="18" t="s">
        <v>18</v>
      </c>
      <c r="D1711" s="18" t="s">
        <v>15</v>
      </c>
      <c r="E1711" s="18" t="s">
        <v>1974</v>
      </c>
      <c r="F1711" s="19">
        <v>1099.53</v>
      </c>
      <c r="G1711" s="19">
        <v>1099.53</v>
      </c>
      <c r="H1711" s="19">
        <v>0</v>
      </c>
      <c r="I1711" s="19">
        <v>1099.53</v>
      </c>
      <c r="J1711" s="19">
        <v>1099.53</v>
      </c>
      <c r="K1711" s="19">
        <v>1000.42</v>
      </c>
      <c r="L1711" t="str">
        <f>VLOOKUP(E1711,PFI!A:B,2,0)</f>
        <v>recherche</v>
      </c>
    </row>
    <row r="1712" spans="1:12">
      <c r="A1712" s="18" t="s">
        <v>113</v>
      </c>
      <c r="B1712" s="18" t="s">
        <v>273</v>
      </c>
      <c r="C1712" s="18" t="s">
        <v>18</v>
      </c>
      <c r="D1712" s="18" t="s">
        <v>15</v>
      </c>
      <c r="E1712" s="18" t="s">
        <v>1975</v>
      </c>
      <c r="F1712" s="19">
        <v>2286.12</v>
      </c>
      <c r="G1712" s="19">
        <v>2286.12</v>
      </c>
      <c r="H1712" s="19">
        <v>0</v>
      </c>
      <c r="I1712" s="19">
        <v>2286.12</v>
      </c>
      <c r="J1712" s="19">
        <v>2286.12</v>
      </c>
      <c r="K1712" s="19">
        <v>0</v>
      </c>
      <c r="L1712" t="str">
        <f>VLOOKUP(E1712,PFI!A:B,2,0)</f>
        <v>recherche</v>
      </c>
    </row>
    <row r="1713" spans="1:12">
      <c r="A1713" s="18" t="s">
        <v>113</v>
      </c>
      <c r="B1713" s="18" t="s">
        <v>273</v>
      </c>
      <c r="C1713" s="18" t="s">
        <v>18</v>
      </c>
      <c r="D1713" s="18" t="s">
        <v>15</v>
      </c>
      <c r="E1713" s="18" t="s">
        <v>1979</v>
      </c>
      <c r="F1713" s="19">
        <v>3500</v>
      </c>
      <c r="G1713" s="19">
        <v>3500</v>
      </c>
      <c r="H1713" s="19">
        <v>0</v>
      </c>
      <c r="I1713" s="19">
        <v>3500</v>
      </c>
      <c r="J1713" s="19">
        <v>3500</v>
      </c>
      <c r="K1713" s="19">
        <v>0</v>
      </c>
      <c r="L1713" t="str">
        <f>VLOOKUP(E1713,PFI!A:B,2,0)</f>
        <v>recherche</v>
      </c>
    </row>
    <row r="1714" spans="1:12">
      <c r="A1714" s="18" t="s">
        <v>113</v>
      </c>
      <c r="B1714" s="18" t="s">
        <v>273</v>
      </c>
      <c r="C1714" s="18" t="s">
        <v>18</v>
      </c>
      <c r="D1714" s="18" t="s">
        <v>15</v>
      </c>
      <c r="E1714" s="18" t="s">
        <v>165</v>
      </c>
      <c r="F1714" s="19">
        <v>5000</v>
      </c>
      <c r="G1714" s="19">
        <v>5000</v>
      </c>
      <c r="H1714" s="19">
        <v>0</v>
      </c>
      <c r="I1714" s="19">
        <v>5000</v>
      </c>
      <c r="J1714" s="19">
        <v>5000</v>
      </c>
      <c r="K1714" s="19">
        <v>0</v>
      </c>
      <c r="L1714" t="str">
        <f>VLOOKUP(E1714,PFI!A:B,2,0)</f>
        <v>recherche</v>
      </c>
    </row>
    <row r="1715" spans="1:12">
      <c r="A1715" s="18" t="s">
        <v>113</v>
      </c>
      <c r="B1715" s="18" t="s">
        <v>273</v>
      </c>
      <c r="C1715" s="18" t="s">
        <v>18</v>
      </c>
      <c r="D1715" s="18" t="s">
        <v>15</v>
      </c>
      <c r="E1715" s="18" t="s">
        <v>115</v>
      </c>
      <c r="F1715" s="19">
        <v>7000</v>
      </c>
      <c r="G1715" s="19">
        <v>7000</v>
      </c>
      <c r="H1715" s="19">
        <v>0</v>
      </c>
      <c r="I1715" s="19">
        <v>7000</v>
      </c>
      <c r="J1715" s="19">
        <v>7000</v>
      </c>
      <c r="K1715" s="19">
        <v>0</v>
      </c>
      <c r="L1715" t="str">
        <f>VLOOKUP(E1715,PFI!A:B,2,0)</f>
        <v>recherche</v>
      </c>
    </row>
    <row r="1716" spans="1:12">
      <c r="A1716" s="18" t="s">
        <v>113</v>
      </c>
      <c r="B1716" s="18" t="s">
        <v>273</v>
      </c>
      <c r="C1716" s="18" t="s">
        <v>18</v>
      </c>
      <c r="D1716" s="18" t="s">
        <v>15</v>
      </c>
      <c r="E1716" s="18" t="s">
        <v>164</v>
      </c>
      <c r="F1716" s="19">
        <v>0</v>
      </c>
      <c r="G1716" s="19">
        <v>0</v>
      </c>
      <c r="H1716" s="19">
        <v>3075.99</v>
      </c>
      <c r="I1716" s="19">
        <v>0</v>
      </c>
      <c r="J1716" s="19">
        <v>0</v>
      </c>
      <c r="K1716" s="19">
        <v>3075.99</v>
      </c>
      <c r="L1716" t="str">
        <f>VLOOKUP(E1716,PFI!A:B,2,0)</f>
        <v>recherche</v>
      </c>
    </row>
    <row r="1717" spans="1:12">
      <c r="A1717" s="18" t="s">
        <v>113</v>
      </c>
      <c r="B1717" s="18" t="s">
        <v>273</v>
      </c>
      <c r="C1717" s="18" t="s">
        <v>18</v>
      </c>
      <c r="D1717" s="18" t="s">
        <v>15</v>
      </c>
      <c r="E1717" s="18" t="s">
        <v>167</v>
      </c>
      <c r="F1717" s="19">
        <v>3000</v>
      </c>
      <c r="G1717" s="19">
        <v>3000</v>
      </c>
      <c r="H1717" s="19">
        <v>0</v>
      </c>
      <c r="I1717" s="19">
        <v>3000</v>
      </c>
      <c r="J1717" s="19">
        <v>3000</v>
      </c>
      <c r="K1717" s="19">
        <v>0</v>
      </c>
      <c r="L1717" t="str">
        <f>VLOOKUP(E1717,PFI!A:B,2,0)</f>
        <v>recherche</v>
      </c>
    </row>
    <row r="1718" spans="1:12">
      <c r="A1718" s="18" t="s">
        <v>113</v>
      </c>
      <c r="B1718" s="18" t="s">
        <v>273</v>
      </c>
      <c r="C1718" s="18" t="s">
        <v>18</v>
      </c>
      <c r="D1718" s="18" t="s">
        <v>15</v>
      </c>
      <c r="E1718" s="18" t="s">
        <v>743</v>
      </c>
      <c r="F1718" s="19">
        <v>0</v>
      </c>
      <c r="G1718" s="19">
        <v>0</v>
      </c>
      <c r="H1718" s="19">
        <v>1056.3</v>
      </c>
      <c r="I1718" s="19">
        <v>0</v>
      </c>
      <c r="J1718" s="19">
        <v>0</v>
      </c>
      <c r="K1718" s="19">
        <v>0</v>
      </c>
      <c r="L1718" t="str">
        <f>VLOOKUP(E1718,PFI!A:B,2,0)</f>
        <v>recherche</v>
      </c>
    </row>
    <row r="1719" spans="1:12">
      <c r="A1719" s="18" t="s">
        <v>113</v>
      </c>
      <c r="B1719" s="18" t="s">
        <v>273</v>
      </c>
      <c r="C1719" s="18" t="s">
        <v>18</v>
      </c>
      <c r="D1719" s="18" t="s">
        <v>15</v>
      </c>
      <c r="E1719" s="18" t="s">
        <v>18</v>
      </c>
      <c r="F1719" s="19">
        <v>0</v>
      </c>
      <c r="G1719" s="19">
        <v>0</v>
      </c>
      <c r="H1719" s="19">
        <v>44912.58</v>
      </c>
      <c r="I1719" s="19">
        <v>0</v>
      </c>
      <c r="J1719" s="19">
        <v>0</v>
      </c>
      <c r="K1719" s="19">
        <v>23847.56</v>
      </c>
      <c r="L1719" t="e">
        <f>VLOOKUP(E1719,PFI!A:B,2,0)</f>
        <v>#N/A</v>
      </c>
    </row>
    <row r="1720" spans="1:12">
      <c r="A1720" s="18" t="s">
        <v>29</v>
      </c>
      <c r="B1720" s="18" t="s">
        <v>273</v>
      </c>
      <c r="C1720" s="18" t="s">
        <v>18</v>
      </c>
      <c r="D1720" s="18" t="s">
        <v>31</v>
      </c>
      <c r="E1720" s="18" t="s">
        <v>170</v>
      </c>
      <c r="F1720" s="19">
        <v>2000</v>
      </c>
      <c r="G1720" s="19">
        <v>2000</v>
      </c>
      <c r="H1720" s="19">
        <v>0</v>
      </c>
      <c r="I1720" s="19">
        <v>2000</v>
      </c>
      <c r="J1720" s="19">
        <v>2000</v>
      </c>
      <c r="K1720" s="19">
        <v>0</v>
      </c>
      <c r="L1720" t="str">
        <f>VLOOKUP(E1720,PFI!A:B,2,0)</f>
        <v>recherche</v>
      </c>
    </row>
    <row r="1721" spans="1:12">
      <c r="A1721" s="18" t="s">
        <v>29</v>
      </c>
      <c r="B1721" s="18" t="s">
        <v>273</v>
      </c>
      <c r="C1721" s="18" t="s">
        <v>18</v>
      </c>
      <c r="D1721" s="18" t="s">
        <v>15</v>
      </c>
      <c r="E1721" s="18" t="s">
        <v>2272</v>
      </c>
      <c r="F1721" s="19">
        <v>0</v>
      </c>
      <c r="G1721" s="19">
        <v>0</v>
      </c>
      <c r="H1721" s="19">
        <v>0</v>
      </c>
      <c r="I1721" s="19">
        <v>0</v>
      </c>
      <c r="J1721" s="19">
        <v>0</v>
      </c>
      <c r="K1721" s="19">
        <v>1778.4</v>
      </c>
      <c r="L1721" t="e">
        <f>VLOOKUP(E1721,PFI!A:B,2,0)</f>
        <v>#N/A</v>
      </c>
    </row>
    <row r="1722" spans="1:12">
      <c r="A1722" s="18" t="s">
        <v>29</v>
      </c>
      <c r="B1722" s="18" t="s">
        <v>273</v>
      </c>
      <c r="C1722" s="18" t="s">
        <v>18</v>
      </c>
      <c r="D1722" s="18" t="s">
        <v>15</v>
      </c>
      <c r="E1722" s="18" t="s">
        <v>2270</v>
      </c>
      <c r="F1722" s="19">
        <v>2952.64</v>
      </c>
      <c r="G1722" s="19">
        <v>2952.64</v>
      </c>
      <c r="H1722" s="19">
        <v>0</v>
      </c>
      <c r="I1722" s="19">
        <v>2952.64</v>
      </c>
      <c r="J1722" s="19">
        <v>2952.64</v>
      </c>
      <c r="K1722" s="19">
        <v>0</v>
      </c>
      <c r="L1722" t="e">
        <f>VLOOKUP(E1722,PFI!A:B,2,0)</f>
        <v>#N/A</v>
      </c>
    </row>
    <row r="1723" spans="1:12">
      <c r="A1723" s="18" t="s">
        <v>29</v>
      </c>
      <c r="B1723" s="18" t="s">
        <v>273</v>
      </c>
      <c r="C1723" s="18" t="s">
        <v>18</v>
      </c>
      <c r="D1723" s="18" t="s">
        <v>15</v>
      </c>
      <c r="E1723" s="18" t="s">
        <v>2273</v>
      </c>
      <c r="F1723" s="19">
        <v>1971.3</v>
      </c>
      <c r="G1723" s="19">
        <v>1971.3</v>
      </c>
      <c r="H1723" s="19">
        <v>0</v>
      </c>
      <c r="I1723" s="19">
        <v>1971.3</v>
      </c>
      <c r="J1723" s="19">
        <v>1971.3</v>
      </c>
      <c r="K1723" s="19">
        <v>0</v>
      </c>
      <c r="L1723" t="e">
        <f>VLOOKUP(E1723,PFI!A:B,2,0)</f>
        <v>#N/A</v>
      </c>
    </row>
    <row r="1724" spans="1:12">
      <c r="A1724" s="18" t="s">
        <v>29</v>
      </c>
      <c r="B1724" s="18" t="s">
        <v>273</v>
      </c>
      <c r="C1724" s="18" t="s">
        <v>18</v>
      </c>
      <c r="D1724" s="18" t="s">
        <v>15</v>
      </c>
      <c r="E1724" s="18" t="s">
        <v>2274</v>
      </c>
      <c r="F1724" s="19">
        <v>12070.93</v>
      </c>
      <c r="G1724" s="19">
        <v>12070.93</v>
      </c>
      <c r="H1724" s="19">
        <v>0</v>
      </c>
      <c r="I1724" s="19">
        <v>12070.93</v>
      </c>
      <c r="J1724" s="19">
        <v>12070.93</v>
      </c>
      <c r="K1724" s="19">
        <v>0</v>
      </c>
      <c r="L1724" t="e">
        <f>VLOOKUP(E1724,PFI!A:B,2,0)</f>
        <v>#N/A</v>
      </c>
    </row>
    <row r="1725" spans="1:12">
      <c r="A1725" s="18" t="s">
        <v>29</v>
      </c>
      <c r="B1725" s="18" t="s">
        <v>273</v>
      </c>
      <c r="C1725" s="18" t="s">
        <v>18</v>
      </c>
      <c r="D1725" s="18" t="s">
        <v>15</v>
      </c>
      <c r="E1725" s="18" t="s">
        <v>1998</v>
      </c>
      <c r="F1725" s="19">
        <v>9346.01</v>
      </c>
      <c r="G1725" s="19">
        <v>9346.01</v>
      </c>
      <c r="H1725" s="19">
        <v>2230.42</v>
      </c>
      <c r="I1725" s="19">
        <v>9346.01</v>
      </c>
      <c r="J1725" s="19">
        <v>9346.01</v>
      </c>
      <c r="K1725" s="19">
        <v>2230.42</v>
      </c>
      <c r="L1725" t="str">
        <f>VLOOKUP(E1725,PFI!A:B,2,0)</f>
        <v>recherche</v>
      </c>
    </row>
    <row r="1726" spans="1:12">
      <c r="A1726" s="18" t="s">
        <v>29</v>
      </c>
      <c r="B1726" s="18" t="s">
        <v>273</v>
      </c>
      <c r="C1726" s="18" t="s">
        <v>18</v>
      </c>
      <c r="D1726" s="18" t="s">
        <v>15</v>
      </c>
      <c r="E1726" s="18" t="s">
        <v>172</v>
      </c>
      <c r="F1726" s="19">
        <v>4100</v>
      </c>
      <c r="G1726" s="19">
        <v>4100</v>
      </c>
      <c r="H1726" s="19">
        <v>4458.42</v>
      </c>
      <c r="I1726" s="19">
        <v>4100</v>
      </c>
      <c r="J1726" s="19">
        <v>4100</v>
      </c>
      <c r="K1726" s="19">
        <v>1837</v>
      </c>
      <c r="L1726" t="str">
        <f>VLOOKUP(E1726,PFI!A:B,2,0)</f>
        <v>recherche</v>
      </c>
    </row>
    <row r="1727" spans="1:12">
      <c r="A1727" s="18" t="s">
        <v>29</v>
      </c>
      <c r="B1727" s="18" t="s">
        <v>273</v>
      </c>
      <c r="C1727" s="18" t="s">
        <v>18</v>
      </c>
      <c r="D1727" s="18" t="s">
        <v>15</v>
      </c>
      <c r="E1727" s="18" t="s">
        <v>175</v>
      </c>
      <c r="F1727" s="19">
        <v>0</v>
      </c>
      <c r="G1727" s="19">
        <v>0</v>
      </c>
      <c r="H1727" s="19">
        <v>3226.77</v>
      </c>
      <c r="I1727" s="19">
        <v>0</v>
      </c>
      <c r="J1727" s="19">
        <v>0</v>
      </c>
      <c r="K1727" s="19">
        <v>3226.77</v>
      </c>
      <c r="L1727" t="str">
        <f>VLOOKUP(E1727,PFI!A:B,2,0)</f>
        <v>recherche</v>
      </c>
    </row>
    <row r="1728" spans="1:12">
      <c r="A1728" s="18" t="s">
        <v>29</v>
      </c>
      <c r="B1728" s="18" t="s">
        <v>273</v>
      </c>
      <c r="C1728" s="18" t="s">
        <v>18</v>
      </c>
      <c r="D1728" s="18" t="s">
        <v>15</v>
      </c>
      <c r="E1728" s="18" t="s">
        <v>176</v>
      </c>
      <c r="F1728" s="19">
        <v>0</v>
      </c>
      <c r="G1728" s="19">
        <v>0</v>
      </c>
      <c r="H1728" s="19">
        <v>3477.36</v>
      </c>
      <c r="I1728" s="19">
        <v>0</v>
      </c>
      <c r="J1728" s="19">
        <v>0</v>
      </c>
      <c r="K1728" s="19">
        <v>3467.36</v>
      </c>
      <c r="L1728" t="str">
        <f>VLOOKUP(E1728,PFI!A:B,2,0)</f>
        <v>recherche</v>
      </c>
    </row>
    <row r="1729" spans="1:12">
      <c r="A1729" s="18" t="s">
        <v>29</v>
      </c>
      <c r="B1729" s="18" t="s">
        <v>273</v>
      </c>
      <c r="C1729" s="18" t="s">
        <v>18</v>
      </c>
      <c r="D1729" s="18" t="s">
        <v>15</v>
      </c>
      <c r="E1729" s="18" t="s">
        <v>181</v>
      </c>
      <c r="F1729" s="19">
        <v>0</v>
      </c>
      <c r="G1729" s="19">
        <v>0</v>
      </c>
      <c r="H1729" s="19">
        <v>3614.6</v>
      </c>
      <c r="I1729" s="19">
        <v>0</v>
      </c>
      <c r="J1729" s="19">
        <v>0</v>
      </c>
      <c r="K1729" s="19">
        <v>3614.6</v>
      </c>
      <c r="L1729" t="str">
        <f>VLOOKUP(E1729,PFI!A:B,2,0)</f>
        <v>recherche</v>
      </c>
    </row>
    <row r="1730" spans="1:12">
      <c r="A1730" s="18" t="s">
        <v>29</v>
      </c>
      <c r="B1730" s="18" t="s">
        <v>273</v>
      </c>
      <c r="C1730" s="18" t="s">
        <v>18</v>
      </c>
      <c r="D1730" s="18" t="s">
        <v>15</v>
      </c>
      <c r="E1730" s="18" t="s">
        <v>18</v>
      </c>
      <c r="F1730" s="19">
        <v>0</v>
      </c>
      <c r="G1730" s="19">
        <v>0</v>
      </c>
      <c r="H1730" s="19">
        <v>10496.74</v>
      </c>
      <c r="I1730" s="19">
        <v>0</v>
      </c>
      <c r="J1730" s="19">
        <v>0</v>
      </c>
      <c r="K1730" s="19">
        <v>15648.83</v>
      </c>
      <c r="L1730" t="e">
        <f>VLOOKUP(E1730,PFI!A:B,2,0)</f>
        <v>#N/A</v>
      </c>
    </row>
    <row r="1731" spans="1:12">
      <c r="A1731" s="18" t="s">
        <v>29</v>
      </c>
      <c r="B1731" s="18" t="s">
        <v>273</v>
      </c>
      <c r="C1731" s="18" t="s">
        <v>18</v>
      </c>
      <c r="D1731" s="18" t="s">
        <v>22</v>
      </c>
      <c r="E1731" s="18" t="s">
        <v>179</v>
      </c>
      <c r="F1731" s="19">
        <v>3000</v>
      </c>
      <c r="G1731" s="19">
        <v>3000</v>
      </c>
      <c r="H1731" s="19">
        <v>0</v>
      </c>
      <c r="I1731" s="19">
        <v>3000</v>
      </c>
      <c r="J1731" s="19">
        <v>3000</v>
      </c>
      <c r="K1731" s="19">
        <v>0</v>
      </c>
      <c r="L1731" t="str">
        <f>VLOOKUP(E1731,PFI!A:B,2,0)</f>
        <v>formation</v>
      </c>
    </row>
    <row r="1732" spans="1:12">
      <c r="A1732" s="18" t="s">
        <v>183</v>
      </c>
      <c r="B1732" s="18" t="s">
        <v>273</v>
      </c>
      <c r="C1732" s="18" t="s">
        <v>18</v>
      </c>
      <c r="D1732" s="18" t="s">
        <v>15</v>
      </c>
      <c r="E1732" s="18" t="s">
        <v>1968</v>
      </c>
      <c r="F1732" s="19">
        <v>12719.46</v>
      </c>
      <c r="G1732" s="19">
        <v>12719.46</v>
      </c>
      <c r="H1732" s="19">
        <v>0</v>
      </c>
      <c r="I1732" s="19">
        <v>11090.34</v>
      </c>
      <c r="J1732" s="19">
        <v>11090.34</v>
      </c>
      <c r="K1732" s="19">
        <v>0</v>
      </c>
      <c r="L1732" t="str">
        <f>VLOOKUP(E1732,PFI!A:B,2,0)</f>
        <v>recherche</v>
      </c>
    </row>
    <row r="1733" spans="1:12">
      <c r="A1733" s="18" t="s">
        <v>1727</v>
      </c>
      <c r="B1733" s="18" t="s">
        <v>273</v>
      </c>
      <c r="C1733" s="18" t="s">
        <v>18</v>
      </c>
      <c r="D1733" s="18" t="s">
        <v>27</v>
      </c>
      <c r="E1733" s="18" t="s">
        <v>18</v>
      </c>
      <c r="F1733" s="19">
        <v>0</v>
      </c>
      <c r="G1733" s="19">
        <v>0</v>
      </c>
      <c r="H1733" s="19">
        <v>22066.55</v>
      </c>
      <c r="I1733" s="19">
        <v>0</v>
      </c>
      <c r="J1733" s="19">
        <v>0</v>
      </c>
      <c r="K1733" s="19">
        <v>22066.55</v>
      </c>
      <c r="L1733" t="e">
        <f>VLOOKUP(E1733,PFI!A:B,2,0)</f>
        <v>#N/A</v>
      </c>
    </row>
    <row r="1734" spans="1:12">
      <c r="A1734" s="18" t="s">
        <v>1727</v>
      </c>
      <c r="B1734" s="18" t="s">
        <v>273</v>
      </c>
      <c r="C1734" s="18" t="s">
        <v>18</v>
      </c>
      <c r="D1734" s="18" t="s">
        <v>16</v>
      </c>
      <c r="E1734" s="18" t="s">
        <v>18</v>
      </c>
      <c r="F1734" s="19">
        <v>0</v>
      </c>
      <c r="G1734" s="19">
        <v>0</v>
      </c>
      <c r="H1734" s="19">
        <v>0</v>
      </c>
      <c r="I1734" s="19">
        <v>0</v>
      </c>
      <c r="J1734" s="19">
        <v>0</v>
      </c>
      <c r="K1734" s="19">
        <v>1889.3</v>
      </c>
      <c r="L1734" t="e">
        <f>VLOOKUP(E1734,PFI!A:B,2,0)</f>
        <v>#N/A</v>
      </c>
    </row>
    <row r="1735" spans="1:12">
      <c r="A1735" s="18" t="s">
        <v>30</v>
      </c>
      <c r="B1735" s="18" t="s">
        <v>273</v>
      </c>
      <c r="C1735" s="18" t="s">
        <v>18</v>
      </c>
      <c r="D1735" s="18" t="s">
        <v>31</v>
      </c>
      <c r="E1735" s="18" t="s">
        <v>898</v>
      </c>
      <c r="F1735" s="19">
        <v>4999.28</v>
      </c>
      <c r="G1735" s="19">
        <v>4999.28</v>
      </c>
      <c r="H1735" s="19">
        <v>0</v>
      </c>
      <c r="I1735" s="19">
        <v>4999.28</v>
      </c>
      <c r="J1735" s="19">
        <v>4999.28</v>
      </c>
      <c r="K1735" s="19">
        <v>0</v>
      </c>
      <c r="L1735" t="str">
        <f>VLOOKUP(E1735,PFI!A:B,2,0)</f>
        <v>recherche</v>
      </c>
    </row>
    <row r="1736" spans="1:12">
      <c r="A1736" s="18" t="s">
        <v>30</v>
      </c>
      <c r="B1736" s="18" t="s">
        <v>273</v>
      </c>
      <c r="C1736" s="18" t="s">
        <v>18</v>
      </c>
      <c r="D1736" s="18" t="s">
        <v>31</v>
      </c>
      <c r="E1736" s="18" t="s">
        <v>316</v>
      </c>
      <c r="F1736" s="19">
        <v>0</v>
      </c>
      <c r="G1736" s="19">
        <v>0</v>
      </c>
      <c r="H1736" s="19">
        <v>8226.44</v>
      </c>
      <c r="I1736" s="19">
        <v>0</v>
      </c>
      <c r="J1736" s="19">
        <v>0</v>
      </c>
      <c r="K1736" s="19">
        <v>6631.57</v>
      </c>
      <c r="L1736" t="str">
        <f>VLOOKUP(E1736,PFI!A:B,2,0)</f>
        <v>recherche</v>
      </c>
    </row>
    <row r="1737" spans="1:12">
      <c r="A1737" s="18" t="s">
        <v>30</v>
      </c>
      <c r="B1737" s="18" t="s">
        <v>273</v>
      </c>
      <c r="C1737" s="18" t="s">
        <v>18</v>
      </c>
      <c r="D1737" s="18" t="s">
        <v>31</v>
      </c>
      <c r="E1737" s="18" t="s">
        <v>317</v>
      </c>
      <c r="F1737" s="19">
        <v>0</v>
      </c>
      <c r="G1737" s="19">
        <v>0</v>
      </c>
      <c r="H1737" s="19">
        <v>2451.67</v>
      </c>
      <c r="I1737" s="19">
        <v>0</v>
      </c>
      <c r="J1737" s="19">
        <v>0</v>
      </c>
      <c r="K1737" s="19">
        <v>0</v>
      </c>
      <c r="L1737" t="str">
        <f>VLOOKUP(E1737,PFI!A:B,2,0)</f>
        <v>recherche</v>
      </c>
    </row>
    <row r="1738" spans="1:12">
      <c r="A1738" s="18" t="s">
        <v>30</v>
      </c>
      <c r="B1738" s="18" t="s">
        <v>273</v>
      </c>
      <c r="C1738" s="18" t="s">
        <v>18</v>
      </c>
      <c r="D1738" s="18" t="s">
        <v>31</v>
      </c>
      <c r="E1738" s="18" t="s">
        <v>184</v>
      </c>
      <c r="F1738" s="19">
        <v>8000</v>
      </c>
      <c r="G1738" s="19">
        <v>8000</v>
      </c>
      <c r="H1738" s="19">
        <v>0</v>
      </c>
      <c r="I1738" s="19">
        <v>8000</v>
      </c>
      <c r="J1738" s="19">
        <v>8000</v>
      </c>
      <c r="K1738" s="19">
        <v>0</v>
      </c>
      <c r="L1738" t="str">
        <f>VLOOKUP(E1738,PFI!A:B,2,0)</f>
        <v>recherche</v>
      </c>
    </row>
    <row r="1739" spans="1:12">
      <c r="A1739" s="18" t="s">
        <v>30</v>
      </c>
      <c r="B1739" s="18" t="s">
        <v>273</v>
      </c>
      <c r="C1739" s="18" t="s">
        <v>18</v>
      </c>
      <c r="D1739" s="18" t="s">
        <v>31</v>
      </c>
      <c r="E1739" s="18" t="s">
        <v>2039</v>
      </c>
      <c r="F1739" s="19">
        <v>0</v>
      </c>
      <c r="G1739" s="19">
        <v>0</v>
      </c>
      <c r="H1739" s="19">
        <v>26785</v>
      </c>
      <c r="I1739" s="19">
        <v>0</v>
      </c>
      <c r="J1739" s="19">
        <v>0</v>
      </c>
      <c r="K1739" s="19">
        <v>538785</v>
      </c>
      <c r="L1739" t="str">
        <f>VLOOKUP(E1739,PFI!A:B,2,0)</f>
        <v>recherche</v>
      </c>
    </row>
    <row r="1740" spans="1:12">
      <c r="A1740" s="18" t="s">
        <v>30</v>
      </c>
      <c r="B1740" s="18" t="s">
        <v>273</v>
      </c>
      <c r="C1740" s="18" t="s">
        <v>18</v>
      </c>
      <c r="D1740" s="18" t="s">
        <v>31</v>
      </c>
      <c r="E1740" s="18" t="s">
        <v>18</v>
      </c>
      <c r="F1740" s="19">
        <v>0</v>
      </c>
      <c r="G1740" s="19">
        <v>0</v>
      </c>
      <c r="H1740" s="19">
        <v>99145.95</v>
      </c>
      <c r="I1740" s="19">
        <v>0</v>
      </c>
      <c r="J1740" s="19">
        <v>0</v>
      </c>
      <c r="K1740" s="19">
        <v>119257.26</v>
      </c>
      <c r="L1740" t="e">
        <f>VLOOKUP(E1740,PFI!A:B,2,0)</f>
        <v>#N/A</v>
      </c>
    </row>
    <row r="1741" spans="1:12">
      <c r="A1741" s="18" t="s">
        <v>30</v>
      </c>
      <c r="B1741" s="18" t="s">
        <v>273</v>
      </c>
      <c r="C1741" s="18" t="s">
        <v>18</v>
      </c>
      <c r="D1741" s="18" t="s">
        <v>16</v>
      </c>
      <c r="E1741" s="18" t="s">
        <v>2039</v>
      </c>
      <c r="F1741" s="19">
        <v>0</v>
      </c>
      <c r="G1741" s="19">
        <v>0</v>
      </c>
      <c r="H1741" s="19">
        <v>0</v>
      </c>
      <c r="I1741" s="19">
        <v>560000</v>
      </c>
      <c r="J1741" s="19">
        <v>560000</v>
      </c>
      <c r="K1741" s="19">
        <v>0</v>
      </c>
      <c r="L1741" t="str">
        <f>VLOOKUP(E1741,PFI!A:B,2,0)</f>
        <v>recherche</v>
      </c>
    </row>
    <row r="1742" spans="1:12">
      <c r="A1742" s="18" t="s">
        <v>186</v>
      </c>
      <c r="B1742" s="18" t="s">
        <v>273</v>
      </c>
      <c r="C1742" s="18" t="s">
        <v>18</v>
      </c>
      <c r="D1742" s="18" t="s">
        <v>31</v>
      </c>
      <c r="E1742" s="18" t="s">
        <v>790</v>
      </c>
      <c r="F1742" s="19">
        <v>0</v>
      </c>
      <c r="G1742" s="19">
        <v>0</v>
      </c>
      <c r="H1742" s="19">
        <v>1980</v>
      </c>
      <c r="I1742" s="19">
        <v>0</v>
      </c>
      <c r="J1742" s="19">
        <v>0</v>
      </c>
      <c r="K1742" s="19">
        <v>1980</v>
      </c>
      <c r="L1742" t="str">
        <f>VLOOKUP(E1742,PFI!A:B,2,0)</f>
        <v>recherche</v>
      </c>
    </row>
    <row r="1743" spans="1:12">
      <c r="A1743" s="18" t="s">
        <v>186</v>
      </c>
      <c r="B1743" s="18" t="s">
        <v>273</v>
      </c>
      <c r="C1743" s="18" t="s">
        <v>18</v>
      </c>
      <c r="D1743" s="18" t="s">
        <v>31</v>
      </c>
      <c r="E1743" s="18" t="s">
        <v>755</v>
      </c>
      <c r="F1743" s="19">
        <v>0</v>
      </c>
      <c r="G1743" s="19">
        <v>0</v>
      </c>
      <c r="H1743" s="19">
        <v>10980</v>
      </c>
      <c r="I1743" s="19">
        <v>0</v>
      </c>
      <c r="J1743" s="19">
        <v>0</v>
      </c>
      <c r="K1743" s="19">
        <v>10980</v>
      </c>
      <c r="L1743" t="str">
        <f>VLOOKUP(E1743,PFI!A:B,2,0)</f>
        <v>recherche</v>
      </c>
    </row>
    <row r="1744" spans="1:12">
      <c r="A1744" s="18" t="s">
        <v>186</v>
      </c>
      <c r="B1744" s="18" t="s">
        <v>273</v>
      </c>
      <c r="C1744" s="18" t="s">
        <v>18</v>
      </c>
      <c r="D1744" s="18" t="s">
        <v>31</v>
      </c>
      <c r="E1744" s="18" t="s">
        <v>18</v>
      </c>
      <c r="F1744" s="19">
        <v>0</v>
      </c>
      <c r="G1744" s="19">
        <v>0</v>
      </c>
      <c r="H1744" s="19">
        <v>0</v>
      </c>
      <c r="I1744" s="19">
        <v>0</v>
      </c>
      <c r="J1744" s="19">
        <v>0</v>
      </c>
      <c r="K1744" s="19">
        <v>6750</v>
      </c>
      <c r="L1744" t="e">
        <f>VLOOKUP(E1744,PFI!A:B,2,0)</f>
        <v>#N/A</v>
      </c>
    </row>
    <row r="1745" spans="1:12">
      <c r="A1745" s="18" t="s">
        <v>1728</v>
      </c>
      <c r="B1745" s="18" t="s">
        <v>273</v>
      </c>
      <c r="C1745" s="18" t="s">
        <v>18</v>
      </c>
      <c r="D1745" s="18" t="s">
        <v>31</v>
      </c>
      <c r="E1745" s="18" t="s">
        <v>18</v>
      </c>
      <c r="F1745" s="19">
        <v>0</v>
      </c>
      <c r="G1745" s="19">
        <v>0</v>
      </c>
      <c r="H1745" s="19">
        <v>0</v>
      </c>
      <c r="I1745" s="19">
        <v>0</v>
      </c>
      <c r="J1745" s="19">
        <v>0</v>
      </c>
      <c r="K1745" s="19">
        <v>4120</v>
      </c>
      <c r="L1745" t="e">
        <f>VLOOKUP(E1745,PFI!A:B,2,0)</f>
        <v>#N/A</v>
      </c>
    </row>
    <row r="1746" spans="1:12">
      <c r="A1746" s="18" t="s">
        <v>188</v>
      </c>
      <c r="B1746" s="18" t="s">
        <v>273</v>
      </c>
      <c r="C1746" s="18" t="s">
        <v>18</v>
      </c>
      <c r="D1746" s="18" t="s">
        <v>31</v>
      </c>
      <c r="E1746" s="18" t="s">
        <v>276</v>
      </c>
      <c r="F1746" s="19">
        <v>71242.11</v>
      </c>
      <c r="G1746" s="19">
        <v>71242.11</v>
      </c>
      <c r="H1746" s="19">
        <v>0</v>
      </c>
      <c r="I1746" s="19">
        <v>71242.11</v>
      </c>
      <c r="J1746" s="19">
        <v>71242.11</v>
      </c>
      <c r="K1746" s="19">
        <v>0</v>
      </c>
      <c r="L1746" t="str">
        <f>VLOOKUP(E1746,PFI!A:B,2,0)</f>
        <v>recherche</v>
      </c>
    </row>
    <row r="1747" spans="1:12">
      <c r="A1747" s="18" t="s">
        <v>188</v>
      </c>
      <c r="B1747" s="18" t="s">
        <v>273</v>
      </c>
      <c r="C1747" s="18" t="s">
        <v>18</v>
      </c>
      <c r="D1747" s="18" t="s">
        <v>31</v>
      </c>
      <c r="E1747" s="18" t="s">
        <v>189</v>
      </c>
      <c r="F1747" s="19">
        <v>506785</v>
      </c>
      <c r="G1747" s="19">
        <v>506785</v>
      </c>
      <c r="H1747" s="19">
        <v>0</v>
      </c>
      <c r="I1747" s="19">
        <v>506785</v>
      </c>
      <c r="J1747" s="19">
        <v>506785</v>
      </c>
      <c r="K1747" s="19">
        <v>0</v>
      </c>
      <c r="L1747" t="str">
        <f>VLOOKUP(E1747,PFI!A:B,2,0)</f>
        <v>recherche</v>
      </c>
    </row>
    <row r="1748" spans="1:12">
      <c r="A1748" s="18" t="s">
        <v>191</v>
      </c>
      <c r="B1748" s="18" t="s">
        <v>273</v>
      </c>
      <c r="C1748" s="18" t="s">
        <v>18</v>
      </c>
      <c r="D1748" s="18" t="s">
        <v>58</v>
      </c>
      <c r="E1748" s="18" t="s">
        <v>757</v>
      </c>
      <c r="F1748" s="19">
        <v>0</v>
      </c>
      <c r="G1748" s="19">
        <v>0</v>
      </c>
      <c r="H1748" s="19">
        <v>2486.0500000000002</v>
      </c>
      <c r="I1748" s="19">
        <v>0</v>
      </c>
      <c r="J1748" s="19">
        <v>0</v>
      </c>
      <c r="K1748" s="19">
        <v>0</v>
      </c>
      <c r="L1748" t="str">
        <f>VLOOKUP(E1748,PFI!A:B,2,0)</f>
        <v>recherche</v>
      </c>
    </row>
    <row r="1749" spans="1:12">
      <c r="A1749" s="18" t="s">
        <v>196</v>
      </c>
      <c r="B1749" s="18" t="s">
        <v>273</v>
      </c>
      <c r="C1749" s="18" t="s">
        <v>18</v>
      </c>
      <c r="D1749" s="18" t="s">
        <v>59</v>
      </c>
      <c r="E1749" s="18" t="s">
        <v>1995</v>
      </c>
      <c r="F1749" s="19">
        <v>0</v>
      </c>
      <c r="G1749" s="19">
        <v>0</v>
      </c>
      <c r="H1749" s="19">
        <v>2239.3000000000002</v>
      </c>
      <c r="I1749" s="19">
        <v>0</v>
      </c>
      <c r="J1749" s="19">
        <v>0</v>
      </c>
      <c r="K1749" s="19">
        <v>2239.3000000000002</v>
      </c>
      <c r="L1749" t="str">
        <f>VLOOKUP(E1749,PFI!A:B,2,0)</f>
        <v>recherche</v>
      </c>
    </row>
    <row r="1750" spans="1:12">
      <c r="A1750" s="18" t="s">
        <v>196</v>
      </c>
      <c r="B1750" s="18" t="s">
        <v>273</v>
      </c>
      <c r="C1750" s="18" t="s">
        <v>18</v>
      </c>
      <c r="D1750" s="18" t="s">
        <v>59</v>
      </c>
      <c r="E1750" s="18" t="s">
        <v>364</v>
      </c>
      <c r="F1750" s="19">
        <v>0</v>
      </c>
      <c r="G1750" s="19">
        <v>0</v>
      </c>
      <c r="H1750" s="19">
        <v>10210</v>
      </c>
      <c r="I1750" s="19">
        <v>0</v>
      </c>
      <c r="J1750" s="19">
        <v>0</v>
      </c>
      <c r="K1750" s="19">
        <v>0</v>
      </c>
      <c r="L1750" t="str">
        <f>VLOOKUP(E1750,PFI!A:B,2,0)</f>
        <v>recherche</v>
      </c>
    </row>
    <row r="1751" spans="1:12">
      <c r="A1751" s="18" t="s">
        <v>199</v>
      </c>
      <c r="B1751" s="18" t="s">
        <v>273</v>
      </c>
      <c r="C1751" s="18" t="s">
        <v>18</v>
      </c>
      <c r="D1751" s="18" t="s">
        <v>15</v>
      </c>
      <c r="E1751" s="18" t="s">
        <v>201</v>
      </c>
      <c r="F1751" s="19">
        <v>9000</v>
      </c>
      <c r="G1751" s="19">
        <v>9000</v>
      </c>
      <c r="H1751" s="19">
        <v>0</v>
      </c>
      <c r="I1751" s="19">
        <v>9000</v>
      </c>
      <c r="J1751" s="19">
        <v>9000</v>
      </c>
      <c r="K1751" s="19">
        <v>0</v>
      </c>
      <c r="L1751" t="str">
        <f>VLOOKUP(E1751,PFI!A:B,2,0)</f>
        <v>recherche</v>
      </c>
    </row>
    <row r="1752" spans="1:12">
      <c r="A1752" s="18" t="s">
        <v>2294</v>
      </c>
      <c r="B1752" s="18" t="s">
        <v>273</v>
      </c>
      <c r="C1752" s="18" t="s">
        <v>18</v>
      </c>
      <c r="D1752" s="18" t="s">
        <v>27</v>
      </c>
      <c r="E1752" s="18" t="s">
        <v>2594</v>
      </c>
      <c r="F1752" s="19">
        <v>0</v>
      </c>
      <c r="G1752" s="19">
        <v>0</v>
      </c>
      <c r="H1752" s="19">
        <v>0</v>
      </c>
      <c r="I1752" s="19">
        <v>0</v>
      </c>
      <c r="J1752" s="19">
        <v>0</v>
      </c>
      <c r="K1752" s="19">
        <v>13000</v>
      </c>
      <c r="L1752" t="e">
        <f>VLOOKUP(E1752,PFI!A:B,2,0)</f>
        <v>#N/A</v>
      </c>
    </row>
    <row r="1753" spans="1:12">
      <c r="A1753" s="18" t="s">
        <v>2294</v>
      </c>
      <c r="B1753" s="18" t="s">
        <v>273</v>
      </c>
      <c r="C1753" s="18" t="s">
        <v>18</v>
      </c>
      <c r="D1753" s="18" t="s">
        <v>27</v>
      </c>
      <c r="E1753" s="18" t="s">
        <v>2055</v>
      </c>
      <c r="F1753" s="19">
        <v>0</v>
      </c>
      <c r="G1753" s="19">
        <v>0</v>
      </c>
      <c r="H1753" s="19">
        <v>0</v>
      </c>
      <c r="I1753" s="19">
        <v>0</v>
      </c>
      <c r="J1753" s="19">
        <v>0</v>
      </c>
      <c r="K1753" s="19">
        <v>4500</v>
      </c>
      <c r="L1753" t="str">
        <f>VLOOKUP(E1753,PFI!A:B,2,0)</f>
        <v>recherche</v>
      </c>
    </row>
    <row r="1754" spans="1:12">
      <c r="A1754" s="18" t="s">
        <v>2294</v>
      </c>
      <c r="B1754" s="18" t="s">
        <v>273</v>
      </c>
      <c r="C1754" s="18" t="s">
        <v>18</v>
      </c>
      <c r="D1754" s="18" t="s">
        <v>16</v>
      </c>
      <c r="E1754" s="18" t="s">
        <v>2055</v>
      </c>
      <c r="F1754" s="19">
        <v>0</v>
      </c>
      <c r="G1754" s="19">
        <v>0</v>
      </c>
      <c r="H1754" s="19">
        <v>26291</v>
      </c>
      <c r="I1754" s="19">
        <v>0</v>
      </c>
      <c r="J1754" s="19">
        <v>0</v>
      </c>
      <c r="K1754" s="19">
        <v>15066.5</v>
      </c>
      <c r="L1754" t="str">
        <f>VLOOKUP(E1754,PFI!A:B,2,0)</f>
        <v>recherche</v>
      </c>
    </row>
    <row r="1755" spans="1:12">
      <c r="A1755" s="18" t="s">
        <v>2294</v>
      </c>
      <c r="B1755" s="18" t="s">
        <v>273</v>
      </c>
      <c r="C1755" s="18" t="s">
        <v>18</v>
      </c>
      <c r="D1755" s="18" t="s">
        <v>16</v>
      </c>
      <c r="E1755" s="18" t="s">
        <v>2295</v>
      </c>
      <c r="F1755" s="19">
        <v>0</v>
      </c>
      <c r="G1755" s="19">
        <v>0</v>
      </c>
      <c r="H1755" s="19">
        <v>6901</v>
      </c>
      <c r="I1755" s="19">
        <v>0</v>
      </c>
      <c r="J1755" s="19">
        <v>0</v>
      </c>
      <c r="K1755" s="19">
        <v>0</v>
      </c>
      <c r="L1755" t="e">
        <f>VLOOKUP(E1755,PFI!A:B,2,0)</f>
        <v>#N/A</v>
      </c>
    </row>
    <row r="1756" spans="1:12">
      <c r="A1756" s="18" t="s">
        <v>1729</v>
      </c>
      <c r="B1756" s="18" t="s">
        <v>273</v>
      </c>
      <c r="C1756" s="18" t="s">
        <v>18</v>
      </c>
      <c r="D1756" s="18" t="s">
        <v>22</v>
      </c>
      <c r="E1756" s="18" t="s">
        <v>18</v>
      </c>
      <c r="F1756" s="19">
        <v>10000</v>
      </c>
      <c r="G1756" s="19">
        <v>10000</v>
      </c>
      <c r="H1756" s="19">
        <v>0</v>
      </c>
      <c r="I1756" s="19">
        <v>0</v>
      </c>
      <c r="J1756" s="19">
        <v>0</v>
      </c>
      <c r="K1756" s="19">
        <v>0</v>
      </c>
      <c r="L1756" t="e">
        <f>VLOOKUP(E1756,PFI!A:B,2,0)</f>
        <v>#N/A</v>
      </c>
    </row>
    <row r="1757" spans="1:12">
      <c r="A1757" s="18" t="s">
        <v>203</v>
      </c>
      <c r="B1757" s="18" t="s">
        <v>273</v>
      </c>
      <c r="C1757" s="18" t="s">
        <v>18</v>
      </c>
      <c r="D1757" s="18" t="s">
        <v>31</v>
      </c>
      <c r="E1757" s="18" t="s">
        <v>204</v>
      </c>
      <c r="F1757" s="19">
        <v>2629</v>
      </c>
      <c r="G1757" s="19">
        <v>2629</v>
      </c>
      <c r="H1757" s="19">
        <v>0</v>
      </c>
      <c r="I1757" s="19">
        <v>2629</v>
      </c>
      <c r="J1757" s="19">
        <v>2629</v>
      </c>
      <c r="K1757" s="19">
        <v>0</v>
      </c>
      <c r="L1757" t="str">
        <f>VLOOKUP(E1757,PFI!A:B,2,0)</f>
        <v>recherche</v>
      </c>
    </row>
    <row r="1758" spans="1:12">
      <c r="A1758" s="18" t="s">
        <v>203</v>
      </c>
      <c r="B1758" s="18" t="s">
        <v>273</v>
      </c>
      <c r="C1758" s="18" t="s">
        <v>18</v>
      </c>
      <c r="D1758" s="18" t="s">
        <v>31</v>
      </c>
      <c r="E1758" s="18" t="s">
        <v>18</v>
      </c>
      <c r="F1758" s="19">
        <v>0</v>
      </c>
      <c r="G1758" s="19">
        <v>0</v>
      </c>
      <c r="H1758" s="19">
        <v>4646.1000000000004</v>
      </c>
      <c r="I1758" s="19">
        <v>0</v>
      </c>
      <c r="J1758" s="19">
        <v>0</v>
      </c>
      <c r="K1758" s="19">
        <v>0</v>
      </c>
      <c r="L1758" t="e">
        <f>VLOOKUP(E1758,PFI!A:B,2,0)</f>
        <v>#N/A</v>
      </c>
    </row>
    <row r="1759" spans="1:12">
      <c r="A1759" s="18" t="s">
        <v>36</v>
      </c>
      <c r="B1759" s="18" t="s">
        <v>273</v>
      </c>
      <c r="C1759" s="18" t="s">
        <v>18</v>
      </c>
      <c r="D1759" s="18" t="s">
        <v>31</v>
      </c>
      <c r="E1759" s="18" t="s">
        <v>2072</v>
      </c>
      <c r="F1759" s="19">
        <v>0</v>
      </c>
      <c r="G1759" s="19">
        <v>0</v>
      </c>
      <c r="H1759" s="19">
        <v>40000</v>
      </c>
      <c r="I1759" s="19">
        <v>0</v>
      </c>
      <c r="J1759" s="19">
        <v>0</v>
      </c>
      <c r="K1759" s="19">
        <v>40000</v>
      </c>
      <c r="L1759" t="str">
        <f>VLOOKUP(E1759,PFI!A:B,2,0)</f>
        <v>recherche</v>
      </c>
    </row>
    <row r="1760" spans="1:12">
      <c r="A1760" s="18" t="s">
        <v>36</v>
      </c>
      <c r="B1760" s="18" t="s">
        <v>273</v>
      </c>
      <c r="C1760" s="18" t="s">
        <v>18</v>
      </c>
      <c r="D1760" s="18" t="s">
        <v>31</v>
      </c>
      <c r="E1760" s="18" t="s">
        <v>18</v>
      </c>
      <c r="F1760" s="19">
        <v>0</v>
      </c>
      <c r="G1760" s="19">
        <v>0</v>
      </c>
      <c r="H1760" s="19">
        <v>16084</v>
      </c>
      <c r="I1760" s="19">
        <v>0</v>
      </c>
      <c r="J1760" s="19">
        <v>0</v>
      </c>
      <c r="K1760" s="19">
        <v>4301.3500000000004</v>
      </c>
      <c r="L1760" t="e">
        <f>VLOOKUP(E1760,PFI!A:B,2,0)</f>
        <v>#N/A</v>
      </c>
    </row>
    <row r="1761" spans="1:12">
      <c r="A1761" s="18" t="s">
        <v>38</v>
      </c>
      <c r="B1761" s="18" t="s">
        <v>273</v>
      </c>
      <c r="C1761" s="18" t="s">
        <v>18</v>
      </c>
      <c r="D1761" s="18" t="s">
        <v>31</v>
      </c>
      <c r="E1761" s="18" t="s">
        <v>18</v>
      </c>
      <c r="F1761" s="19">
        <v>0</v>
      </c>
      <c r="G1761" s="19">
        <v>0</v>
      </c>
      <c r="H1761" s="19">
        <v>0</v>
      </c>
      <c r="I1761" s="19">
        <v>0</v>
      </c>
      <c r="J1761" s="19">
        <v>0</v>
      </c>
      <c r="K1761" s="19">
        <v>11500</v>
      </c>
      <c r="L1761" t="e">
        <f>VLOOKUP(E1761,PFI!A:B,2,0)</f>
        <v>#N/A</v>
      </c>
    </row>
    <row r="1762" spans="1:12">
      <c r="A1762" s="18" t="s">
        <v>1726</v>
      </c>
      <c r="B1762" s="18" t="s">
        <v>273</v>
      </c>
      <c r="C1762" s="18" t="s">
        <v>18</v>
      </c>
      <c r="D1762" s="18" t="s">
        <v>31</v>
      </c>
      <c r="E1762" s="18" t="s">
        <v>18</v>
      </c>
      <c r="F1762" s="19">
        <v>0</v>
      </c>
      <c r="G1762" s="19">
        <v>0</v>
      </c>
      <c r="H1762" s="19">
        <v>8066</v>
      </c>
      <c r="I1762" s="19">
        <v>0</v>
      </c>
      <c r="J1762" s="19">
        <v>0</v>
      </c>
      <c r="K1762" s="19">
        <v>8066</v>
      </c>
      <c r="L1762" t="e">
        <f>VLOOKUP(E1762,PFI!A:B,2,0)</f>
        <v>#N/A</v>
      </c>
    </row>
    <row r="1763" spans="1:12">
      <c r="A1763" s="18" t="s">
        <v>40</v>
      </c>
      <c r="B1763" s="18" t="s">
        <v>273</v>
      </c>
      <c r="C1763" s="18" t="s">
        <v>18</v>
      </c>
      <c r="D1763" s="18" t="s">
        <v>31</v>
      </c>
      <c r="E1763" s="18" t="s">
        <v>18</v>
      </c>
      <c r="F1763" s="19">
        <v>0</v>
      </c>
      <c r="G1763" s="19">
        <v>0</v>
      </c>
      <c r="H1763" s="19">
        <v>1907.59</v>
      </c>
      <c r="I1763" s="19">
        <v>0</v>
      </c>
      <c r="J1763" s="19">
        <v>0</v>
      </c>
      <c r="K1763" s="19">
        <v>1907.59</v>
      </c>
      <c r="L1763" t="e">
        <f>VLOOKUP(E1763,PFI!A:B,2,0)</f>
        <v>#N/A</v>
      </c>
    </row>
    <row r="1764" spans="1:12">
      <c r="A1764" s="18" t="s">
        <v>210</v>
      </c>
      <c r="B1764" s="18" t="s">
        <v>273</v>
      </c>
      <c r="C1764" s="18" t="s">
        <v>18</v>
      </c>
      <c r="D1764" s="18" t="s">
        <v>31</v>
      </c>
      <c r="E1764" s="18" t="s">
        <v>2044</v>
      </c>
      <c r="F1764" s="19">
        <v>0</v>
      </c>
      <c r="G1764" s="19">
        <v>0</v>
      </c>
      <c r="H1764" s="19">
        <v>1654.3</v>
      </c>
      <c r="I1764" s="19">
        <v>0</v>
      </c>
      <c r="J1764" s="19">
        <v>0</v>
      </c>
      <c r="K1764" s="19">
        <v>1654.3</v>
      </c>
      <c r="L1764" t="str">
        <f>VLOOKUP(E1764,PFI!A:B,2,0)</f>
        <v>recherche</v>
      </c>
    </row>
    <row r="1765" spans="1:12">
      <c r="A1765" s="18" t="s">
        <v>210</v>
      </c>
      <c r="B1765" s="18" t="s">
        <v>273</v>
      </c>
      <c r="C1765" s="18" t="s">
        <v>18</v>
      </c>
      <c r="D1765" s="18" t="s">
        <v>22</v>
      </c>
      <c r="E1765" s="18" t="s">
        <v>2010</v>
      </c>
      <c r="F1765" s="19">
        <v>31309.89</v>
      </c>
      <c r="G1765" s="19">
        <v>31309.89</v>
      </c>
      <c r="H1765" s="19">
        <v>0</v>
      </c>
      <c r="I1765" s="19">
        <v>31309.89</v>
      </c>
      <c r="J1765" s="19">
        <v>31309.89</v>
      </c>
      <c r="K1765" s="19">
        <v>0</v>
      </c>
      <c r="L1765" t="str">
        <f>VLOOKUP(E1765,PFI!A:B,2,0)</f>
        <v>recherche</v>
      </c>
    </row>
    <row r="1766" spans="1:12">
      <c r="A1766" s="18" t="s">
        <v>211</v>
      </c>
      <c r="B1766" s="18" t="s">
        <v>273</v>
      </c>
      <c r="C1766" s="18" t="s">
        <v>18</v>
      </c>
      <c r="D1766" s="18" t="s">
        <v>31</v>
      </c>
      <c r="E1766" s="18" t="s">
        <v>18</v>
      </c>
      <c r="F1766" s="19">
        <v>0</v>
      </c>
      <c r="G1766" s="19">
        <v>0</v>
      </c>
      <c r="H1766" s="19">
        <v>10448</v>
      </c>
      <c r="I1766" s="19">
        <v>0</v>
      </c>
      <c r="J1766" s="19">
        <v>0</v>
      </c>
      <c r="K1766" s="19">
        <v>0</v>
      </c>
      <c r="L1766" t="e">
        <f>VLOOKUP(E1766,PFI!A:B,2,0)</f>
        <v>#N/A</v>
      </c>
    </row>
    <row r="1767" spans="1:12">
      <c r="A1767" s="18" t="s">
        <v>212</v>
      </c>
      <c r="B1767" s="18" t="s">
        <v>273</v>
      </c>
      <c r="C1767" s="18" t="s">
        <v>18</v>
      </c>
      <c r="D1767" s="18" t="s">
        <v>22</v>
      </c>
      <c r="E1767" s="18" t="s">
        <v>1967</v>
      </c>
      <c r="F1767" s="19">
        <v>6469.29</v>
      </c>
      <c r="G1767" s="19">
        <v>6469.29</v>
      </c>
      <c r="H1767" s="19">
        <v>0</v>
      </c>
      <c r="I1767" s="19">
        <v>6469.29</v>
      </c>
      <c r="J1767" s="19">
        <v>6469.29</v>
      </c>
      <c r="K1767" s="19">
        <v>0</v>
      </c>
      <c r="L1767" t="str">
        <f>VLOOKUP(E1767,PFI!A:B,2,0)</f>
        <v>recherche</v>
      </c>
    </row>
    <row r="1768" spans="1:12">
      <c r="A1768" s="18" t="s">
        <v>42</v>
      </c>
      <c r="B1768" s="18" t="s">
        <v>273</v>
      </c>
      <c r="C1768" s="18" t="s">
        <v>18</v>
      </c>
      <c r="D1768" s="18" t="s">
        <v>22</v>
      </c>
      <c r="E1768" s="18" t="s">
        <v>2312</v>
      </c>
      <c r="F1768" s="19">
        <v>5089.5200000000004</v>
      </c>
      <c r="G1768" s="19">
        <v>5089.5200000000004</v>
      </c>
      <c r="H1768" s="19">
        <v>0</v>
      </c>
      <c r="I1768" s="19">
        <v>5089.5200000000004</v>
      </c>
      <c r="J1768" s="19">
        <v>5089.5200000000004</v>
      </c>
      <c r="K1768" s="19">
        <v>0</v>
      </c>
      <c r="L1768" t="e">
        <f>VLOOKUP(E1768,PFI!A:B,2,0)</f>
        <v>#N/A</v>
      </c>
    </row>
    <row r="1769" spans="1:12">
      <c r="A1769" s="18" t="s">
        <v>42</v>
      </c>
      <c r="B1769" s="18" t="s">
        <v>273</v>
      </c>
      <c r="C1769" s="18" t="s">
        <v>18</v>
      </c>
      <c r="D1769" s="18" t="s">
        <v>22</v>
      </c>
      <c r="E1769" s="18" t="s">
        <v>2314</v>
      </c>
      <c r="F1769" s="19">
        <v>0</v>
      </c>
      <c r="G1769" s="19">
        <v>0</v>
      </c>
      <c r="H1769" s="19">
        <v>1800.97</v>
      </c>
      <c r="I1769" s="19">
        <v>0</v>
      </c>
      <c r="J1769" s="19">
        <v>0</v>
      </c>
      <c r="K1769" s="19">
        <v>0</v>
      </c>
      <c r="L1769" t="e">
        <f>VLOOKUP(E1769,PFI!A:B,2,0)</f>
        <v>#N/A</v>
      </c>
    </row>
    <row r="1770" spans="1:12">
      <c r="A1770" s="18" t="s">
        <v>42</v>
      </c>
      <c r="B1770" s="18" t="s">
        <v>273</v>
      </c>
      <c r="C1770" s="18" t="s">
        <v>18</v>
      </c>
      <c r="D1770" s="18" t="s">
        <v>22</v>
      </c>
      <c r="E1770" s="18" t="s">
        <v>1980</v>
      </c>
      <c r="F1770" s="19">
        <v>7100</v>
      </c>
      <c r="G1770" s="19">
        <v>7100</v>
      </c>
      <c r="H1770" s="19">
        <v>0</v>
      </c>
      <c r="I1770" s="19">
        <v>7100</v>
      </c>
      <c r="J1770" s="19">
        <v>7100</v>
      </c>
      <c r="K1770" s="19">
        <v>0</v>
      </c>
      <c r="L1770" t="str">
        <f>VLOOKUP(E1770,PFI!A:B,2,0)</f>
        <v>recherche</v>
      </c>
    </row>
    <row r="1771" spans="1:12">
      <c r="A1771" s="18" t="s">
        <v>42</v>
      </c>
      <c r="B1771" s="18" t="s">
        <v>273</v>
      </c>
      <c r="C1771" s="18" t="s">
        <v>18</v>
      </c>
      <c r="D1771" s="18" t="s">
        <v>22</v>
      </c>
      <c r="E1771" s="18" t="s">
        <v>1981</v>
      </c>
      <c r="F1771" s="19">
        <v>0</v>
      </c>
      <c r="G1771" s="19">
        <v>0</v>
      </c>
      <c r="H1771" s="19">
        <v>2209.52</v>
      </c>
      <c r="I1771" s="19">
        <v>0</v>
      </c>
      <c r="J1771" s="19">
        <v>0</v>
      </c>
      <c r="K1771" s="19">
        <v>2209.52</v>
      </c>
      <c r="L1771" t="str">
        <f>VLOOKUP(E1771,PFI!A:B,2,0)</f>
        <v>recherche</v>
      </c>
    </row>
    <row r="1772" spans="1:12">
      <c r="A1772" s="18" t="s">
        <v>42</v>
      </c>
      <c r="B1772" s="18" t="s">
        <v>273</v>
      </c>
      <c r="C1772" s="18" t="s">
        <v>18</v>
      </c>
      <c r="D1772" s="18" t="s">
        <v>22</v>
      </c>
      <c r="E1772" s="18" t="s">
        <v>2014</v>
      </c>
      <c r="F1772" s="19">
        <v>0</v>
      </c>
      <c r="G1772" s="19">
        <v>0</v>
      </c>
      <c r="H1772" s="19">
        <v>30000</v>
      </c>
      <c r="I1772" s="19">
        <v>0</v>
      </c>
      <c r="J1772" s="19">
        <v>0</v>
      </c>
      <c r="K1772" s="19">
        <v>30000</v>
      </c>
      <c r="L1772" t="str">
        <f>VLOOKUP(E1772,PFI!A:B,2,0)</f>
        <v>recherche</v>
      </c>
    </row>
    <row r="1773" spans="1:12">
      <c r="A1773" s="18" t="s">
        <v>42</v>
      </c>
      <c r="B1773" s="18" t="s">
        <v>273</v>
      </c>
      <c r="C1773" s="18" t="s">
        <v>18</v>
      </c>
      <c r="D1773" s="18" t="s">
        <v>22</v>
      </c>
      <c r="E1773" s="18" t="s">
        <v>18</v>
      </c>
      <c r="F1773" s="19">
        <v>0</v>
      </c>
      <c r="G1773" s="19">
        <v>0</v>
      </c>
      <c r="H1773" s="19">
        <v>6424.53</v>
      </c>
      <c r="I1773" s="19">
        <v>0</v>
      </c>
      <c r="J1773" s="19">
        <v>0</v>
      </c>
      <c r="K1773" s="19">
        <v>4854.51</v>
      </c>
      <c r="L1773" t="e">
        <f>VLOOKUP(E1773,PFI!A:B,2,0)</f>
        <v>#N/A</v>
      </c>
    </row>
    <row r="1774" spans="1:12">
      <c r="A1774" s="18" t="s">
        <v>42</v>
      </c>
      <c r="B1774" s="18" t="s">
        <v>273</v>
      </c>
      <c r="C1774" s="18" t="s">
        <v>18</v>
      </c>
      <c r="D1774" s="18" t="s">
        <v>16</v>
      </c>
      <c r="E1774" s="18" t="s">
        <v>2310</v>
      </c>
      <c r="F1774" s="19">
        <v>2000</v>
      </c>
      <c r="G1774" s="19">
        <v>2000</v>
      </c>
      <c r="H1774" s="19">
        <v>0</v>
      </c>
      <c r="I1774" s="19">
        <v>2000</v>
      </c>
      <c r="J1774" s="19">
        <v>2000</v>
      </c>
      <c r="K1774" s="19">
        <v>0</v>
      </c>
      <c r="L1774" t="e">
        <f>VLOOKUP(E1774,PFI!A:B,2,0)</f>
        <v>#N/A</v>
      </c>
    </row>
    <row r="1775" spans="1:12">
      <c r="A1775" s="18" t="s">
        <v>215</v>
      </c>
      <c r="B1775" s="18" t="s">
        <v>273</v>
      </c>
      <c r="C1775" s="18" t="s">
        <v>18</v>
      </c>
      <c r="D1775" s="18" t="s">
        <v>16</v>
      </c>
      <c r="E1775" s="18" t="s">
        <v>18</v>
      </c>
      <c r="F1775" s="19">
        <v>60000</v>
      </c>
      <c r="G1775" s="19">
        <v>60000</v>
      </c>
      <c r="H1775" s="19">
        <v>0</v>
      </c>
      <c r="I1775" s="19">
        <v>0</v>
      </c>
      <c r="J1775" s="19">
        <v>0</v>
      </c>
      <c r="K1775" s="19">
        <v>0</v>
      </c>
      <c r="L1775" t="e">
        <f>VLOOKUP(E1775,PFI!A:B,2,0)</f>
        <v>#N/A</v>
      </c>
    </row>
    <row r="1776" spans="1:12">
      <c r="A1776" s="18" t="s">
        <v>215</v>
      </c>
      <c r="B1776" s="18" t="s">
        <v>273</v>
      </c>
      <c r="C1776" s="18" t="s">
        <v>18</v>
      </c>
      <c r="D1776" s="18" t="s">
        <v>16</v>
      </c>
      <c r="E1776" s="18" t="s">
        <v>216</v>
      </c>
      <c r="F1776" s="19">
        <v>0</v>
      </c>
      <c r="G1776" s="19">
        <v>0</v>
      </c>
      <c r="H1776" s="19">
        <v>0</v>
      </c>
      <c r="I1776" s="19">
        <v>0</v>
      </c>
      <c r="J1776" s="19">
        <v>-700224.39</v>
      </c>
      <c r="K1776" s="19">
        <v>0</v>
      </c>
      <c r="L1776" t="e">
        <f>VLOOKUP(E1776,PFI!A:B,2,0)</f>
        <v>#N/A</v>
      </c>
    </row>
    <row r="1777" spans="1:12">
      <c r="A1777" s="18" t="s">
        <v>218</v>
      </c>
      <c r="B1777" s="18" t="s">
        <v>273</v>
      </c>
      <c r="C1777" s="18" t="s">
        <v>18</v>
      </c>
      <c r="D1777" s="18" t="s">
        <v>22</v>
      </c>
      <c r="E1777" s="18" t="s">
        <v>2323</v>
      </c>
      <c r="F1777" s="19">
        <v>0</v>
      </c>
      <c r="G1777" s="19">
        <v>0</v>
      </c>
      <c r="H1777" s="19">
        <v>0</v>
      </c>
      <c r="I1777" s="19">
        <v>0</v>
      </c>
      <c r="J1777" s="19">
        <v>0</v>
      </c>
      <c r="K1777" s="19">
        <v>1544.07</v>
      </c>
      <c r="L1777" t="e">
        <f>VLOOKUP(E1777,PFI!A:B,2,0)</f>
        <v>#N/A</v>
      </c>
    </row>
    <row r="1778" spans="1:12">
      <c r="A1778" s="18" t="s">
        <v>218</v>
      </c>
      <c r="B1778" s="18" t="s">
        <v>273</v>
      </c>
      <c r="C1778" s="18" t="s">
        <v>18</v>
      </c>
      <c r="D1778" s="18" t="s">
        <v>22</v>
      </c>
      <c r="E1778" s="18" t="s">
        <v>18</v>
      </c>
      <c r="F1778" s="19">
        <v>0</v>
      </c>
      <c r="G1778" s="19">
        <v>0</v>
      </c>
      <c r="H1778" s="19">
        <v>2540.0500000000002</v>
      </c>
      <c r="I1778" s="19">
        <v>0</v>
      </c>
      <c r="J1778" s="19">
        <v>0</v>
      </c>
      <c r="K1778" s="19">
        <v>3910</v>
      </c>
      <c r="L1778" t="e">
        <f>VLOOKUP(E1778,PFI!A:B,2,0)</f>
        <v>#N/A</v>
      </c>
    </row>
    <row r="1779" spans="1:12">
      <c r="A1779" s="18" t="s">
        <v>2329</v>
      </c>
      <c r="B1779" s="18" t="s">
        <v>273</v>
      </c>
      <c r="C1779" s="18" t="s">
        <v>18</v>
      </c>
      <c r="D1779" s="18" t="s">
        <v>22</v>
      </c>
      <c r="E1779" s="18" t="s">
        <v>2056</v>
      </c>
      <c r="F1779" s="19">
        <v>7370</v>
      </c>
      <c r="G1779" s="19">
        <v>7370</v>
      </c>
      <c r="H1779" s="19">
        <v>0</v>
      </c>
      <c r="I1779" s="19">
        <v>7370</v>
      </c>
      <c r="J1779" s="19">
        <v>7370</v>
      </c>
      <c r="K1779" s="19">
        <v>14000</v>
      </c>
      <c r="L1779" t="str">
        <f>VLOOKUP(E1779,PFI!A:B,2,0)</f>
        <v>recherche</v>
      </c>
    </row>
    <row r="1780" spans="1:12">
      <c r="A1780" s="18" t="s">
        <v>55</v>
      </c>
      <c r="B1780" s="18" t="s">
        <v>273</v>
      </c>
      <c r="C1780" s="18" t="s">
        <v>18</v>
      </c>
      <c r="D1780" s="18" t="s">
        <v>16</v>
      </c>
      <c r="E1780" s="18" t="s">
        <v>2331</v>
      </c>
      <c r="F1780" s="19">
        <v>0</v>
      </c>
      <c r="G1780" s="19">
        <v>0</v>
      </c>
      <c r="H1780" s="19">
        <v>1618.09</v>
      </c>
      <c r="I1780" s="19">
        <v>0</v>
      </c>
      <c r="J1780" s="19">
        <v>0</v>
      </c>
      <c r="K1780" s="19">
        <v>1618.09</v>
      </c>
      <c r="L1780" t="e">
        <f>VLOOKUP(E1780,PFI!A:B,2,0)</f>
        <v>#N/A</v>
      </c>
    </row>
    <row r="1781" spans="1:12">
      <c r="A1781" s="18" t="s">
        <v>55</v>
      </c>
      <c r="B1781" s="18" t="s">
        <v>273</v>
      </c>
      <c r="C1781" s="18" t="s">
        <v>18</v>
      </c>
      <c r="D1781" s="18" t="s">
        <v>16</v>
      </c>
      <c r="E1781" s="18" t="s">
        <v>1986</v>
      </c>
      <c r="F1781" s="19">
        <v>0</v>
      </c>
      <c r="G1781" s="19">
        <v>0</v>
      </c>
      <c r="H1781" s="19">
        <v>0</v>
      </c>
      <c r="I1781" s="19">
        <v>0</v>
      </c>
      <c r="J1781" s="19">
        <v>0</v>
      </c>
      <c r="K1781" s="19">
        <v>-290</v>
      </c>
      <c r="L1781" t="str">
        <f>VLOOKUP(E1781,PFI!A:B,2,0)</f>
        <v>recherche</v>
      </c>
    </row>
    <row r="1782" spans="1:12">
      <c r="A1782" s="18" t="s">
        <v>1755</v>
      </c>
      <c r="B1782" s="18" t="s">
        <v>273</v>
      </c>
      <c r="C1782" s="18" t="s">
        <v>18</v>
      </c>
      <c r="D1782" s="18" t="s">
        <v>57</v>
      </c>
      <c r="E1782" s="18" t="s">
        <v>2595</v>
      </c>
      <c r="F1782" s="19">
        <v>0</v>
      </c>
      <c r="G1782" s="19">
        <v>0</v>
      </c>
      <c r="H1782" s="19">
        <v>0</v>
      </c>
      <c r="I1782" s="19">
        <v>1548</v>
      </c>
      <c r="J1782" s="19">
        <v>1548</v>
      </c>
      <c r="K1782" s="19">
        <v>0</v>
      </c>
      <c r="L1782" t="e">
        <f>VLOOKUP(E1782,PFI!A:B,2,0)</f>
        <v>#N/A</v>
      </c>
    </row>
    <row r="1783" spans="1:12">
      <c r="A1783" s="18" t="s">
        <v>1755</v>
      </c>
      <c r="B1783" s="18" t="s">
        <v>273</v>
      </c>
      <c r="C1783" s="18" t="s">
        <v>18</v>
      </c>
      <c r="D1783" s="18" t="s">
        <v>57</v>
      </c>
      <c r="E1783" s="18" t="s">
        <v>2596</v>
      </c>
      <c r="F1783" s="19">
        <v>0</v>
      </c>
      <c r="G1783" s="19">
        <v>0</v>
      </c>
      <c r="H1783" s="19">
        <v>0</v>
      </c>
      <c r="I1783" s="19">
        <v>4644</v>
      </c>
      <c r="J1783" s="19">
        <v>4644</v>
      </c>
      <c r="K1783" s="19">
        <v>0</v>
      </c>
      <c r="L1783" t="e">
        <f>VLOOKUP(E1783,PFI!A:B,2,0)</f>
        <v>#N/A</v>
      </c>
    </row>
    <row r="1784" spans="1:12">
      <c r="A1784" s="18" t="s">
        <v>1755</v>
      </c>
      <c r="B1784" s="18" t="s">
        <v>273</v>
      </c>
      <c r="C1784" s="18" t="s">
        <v>18</v>
      </c>
      <c r="D1784" s="18" t="s">
        <v>57</v>
      </c>
      <c r="E1784" s="18" t="s">
        <v>2597</v>
      </c>
      <c r="F1784" s="19">
        <v>0</v>
      </c>
      <c r="G1784" s="19">
        <v>0</v>
      </c>
      <c r="H1784" s="19">
        <v>0</v>
      </c>
      <c r="I1784" s="19">
        <v>6450</v>
      </c>
      <c r="J1784" s="19">
        <v>6450</v>
      </c>
      <c r="K1784" s="19">
        <v>0</v>
      </c>
      <c r="L1784" t="e">
        <f>VLOOKUP(E1784,PFI!A:B,2,0)</f>
        <v>#N/A</v>
      </c>
    </row>
    <row r="1785" spans="1:12">
      <c r="A1785" s="18" t="s">
        <v>1755</v>
      </c>
      <c r="B1785" s="18" t="s">
        <v>273</v>
      </c>
      <c r="C1785" s="18" t="s">
        <v>18</v>
      </c>
      <c r="D1785" s="18" t="s">
        <v>57</v>
      </c>
      <c r="E1785" s="18" t="s">
        <v>1398</v>
      </c>
      <c r="F1785" s="19">
        <v>0</v>
      </c>
      <c r="G1785" s="19">
        <v>0</v>
      </c>
      <c r="H1785" s="19">
        <v>0</v>
      </c>
      <c r="I1785" s="19">
        <v>2000</v>
      </c>
      <c r="J1785" s="19">
        <v>2000</v>
      </c>
      <c r="K1785" s="19">
        <v>0</v>
      </c>
      <c r="L1785" t="e">
        <f>VLOOKUP(E1785,PFI!A:B,2,0)</f>
        <v>#N/A</v>
      </c>
    </row>
    <row r="1786" spans="1:12">
      <c r="A1786" s="18" t="s">
        <v>1755</v>
      </c>
      <c r="B1786" s="18" t="s">
        <v>273</v>
      </c>
      <c r="C1786" s="18" t="s">
        <v>18</v>
      </c>
      <c r="D1786" s="18" t="s">
        <v>57</v>
      </c>
      <c r="E1786" s="18" t="s">
        <v>18</v>
      </c>
      <c r="F1786" s="19">
        <v>0</v>
      </c>
      <c r="G1786" s="19">
        <v>0</v>
      </c>
      <c r="H1786" s="19">
        <v>0</v>
      </c>
      <c r="I1786" s="19">
        <v>203000</v>
      </c>
      <c r="J1786" s="19">
        <v>203000</v>
      </c>
      <c r="K1786" s="19">
        <v>0</v>
      </c>
      <c r="L1786" t="e">
        <f>VLOOKUP(E1786,PFI!A:B,2,0)</f>
        <v>#N/A</v>
      </c>
    </row>
    <row r="1787" spans="1:12">
      <c r="A1787" s="18" t="s">
        <v>1755</v>
      </c>
      <c r="B1787" s="18" t="s">
        <v>273</v>
      </c>
      <c r="C1787" s="18" t="s">
        <v>18</v>
      </c>
      <c r="D1787" s="18" t="s">
        <v>46</v>
      </c>
      <c r="E1787" s="18" t="s">
        <v>1420</v>
      </c>
      <c r="F1787" s="19">
        <v>0</v>
      </c>
      <c r="G1787" s="19">
        <v>0</v>
      </c>
      <c r="H1787" s="19">
        <v>0</v>
      </c>
      <c r="I1787" s="19">
        <v>6020</v>
      </c>
      <c r="J1787" s="19">
        <v>6020</v>
      </c>
      <c r="K1787" s="19">
        <v>0</v>
      </c>
      <c r="L1787" t="e">
        <f>VLOOKUP(E1787,PFI!A:B,2,0)</f>
        <v>#N/A</v>
      </c>
    </row>
    <row r="1788" spans="1:12">
      <c r="A1788" s="18" t="s">
        <v>1755</v>
      </c>
      <c r="B1788" s="18" t="s">
        <v>273</v>
      </c>
      <c r="C1788" s="18" t="s">
        <v>18</v>
      </c>
      <c r="D1788" s="18" t="s">
        <v>46</v>
      </c>
      <c r="E1788" s="18" t="s">
        <v>18</v>
      </c>
      <c r="F1788" s="19">
        <v>0</v>
      </c>
      <c r="G1788" s="19">
        <v>0</v>
      </c>
      <c r="H1788" s="19">
        <v>0</v>
      </c>
      <c r="I1788" s="19">
        <v>642380</v>
      </c>
      <c r="J1788" s="19">
        <v>642380</v>
      </c>
      <c r="K1788" s="19">
        <v>0</v>
      </c>
      <c r="L1788" t="e">
        <f>VLOOKUP(E1788,PFI!A:B,2,0)</f>
        <v>#N/A</v>
      </c>
    </row>
    <row r="1789" spans="1:12">
      <c r="A1789" s="18" t="s">
        <v>1755</v>
      </c>
      <c r="B1789" s="18" t="s">
        <v>273</v>
      </c>
      <c r="C1789" s="18" t="s">
        <v>18</v>
      </c>
      <c r="D1789" s="18" t="s">
        <v>34</v>
      </c>
      <c r="E1789" s="18" t="s">
        <v>18</v>
      </c>
      <c r="F1789" s="19">
        <v>0</v>
      </c>
      <c r="G1789" s="19">
        <v>0</v>
      </c>
      <c r="H1789" s="19">
        <v>0</v>
      </c>
      <c r="I1789" s="19">
        <v>8000</v>
      </c>
      <c r="J1789" s="19">
        <v>8000</v>
      </c>
      <c r="K1789" s="19">
        <v>0</v>
      </c>
      <c r="L1789" t="e">
        <f>VLOOKUP(E1789,PFI!A:B,2,0)</f>
        <v>#N/A</v>
      </c>
    </row>
    <row r="1790" spans="1:12">
      <c r="A1790" s="18" t="s">
        <v>1755</v>
      </c>
      <c r="B1790" s="18" t="s">
        <v>273</v>
      </c>
      <c r="C1790" s="18" t="s">
        <v>18</v>
      </c>
      <c r="D1790" s="18" t="s">
        <v>22</v>
      </c>
      <c r="E1790" s="18" t="s">
        <v>18</v>
      </c>
      <c r="F1790" s="19">
        <v>0</v>
      </c>
      <c r="G1790" s="19">
        <v>0</v>
      </c>
      <c r="H1790" s="19">
        <v>0</v>
      </c>
      <c r="I1790" s="19">
        <v>10000</v>
      </c>
      <c r="J1790" s="19">
        <v>10000</v>
      </c>
      <c r="K1790" s="19">
        <v>0</v>
      </c>
      <c r="L1790" t="e">
        <f>VLOOKUP(E1790,PFI!A:B,2,0)</f>
        <v>#N/A</v>
      </c>
    </row>
    <row r="1791" spans="1:12">
      <c r="A1791" s="18" t="s">
        <v>1755</v>
      </c>
      <c r="B1791" s="18" t="s">
        <v>273</v>
      </c>
      <c r="C1791" s="18" t="s">
        <v>18</v>
      </c>
      <c r="D1791" s="18" t="s">
        <v>16</v>
      </c>
      <c r="E1791" s="18" t="s">
        <v>18</v>
      </c>
      <c r="F1791" s="19">
        <v>0</v>
      </c>
      <c r="G1791" s="19">
        <v>0</v>
      </c>
      <c r="H1791" s="19">
        <v>0</v>
      </c>
      <c r="I1791" s="19">
        <v>633000</v>
      </c>
      <c r="J1791" s="19">
        <v>633000</v>
      </c>
      <c r="K1791" s="19">
        <v>0</v>
      </c>
      <c r="L1791" t="e">
        <f>VLOOKUP(E1791,PFI!A:B,2,0)</f>
        <v>#N/A</v>
      </c>
    </row>
    <row r="1792" spans="1:12">
      <c r="A1792" s="18" t="s">
        <v>1755</v>
      </c>
      <c r="B1792" s="18" t="s">
        <v>273</v>
      </c>
      <c r="C1792" s="18" t="s">
        <v>18</v>
      </c>
      <c r="D1792" s="18" t="s">
        <v>19</v>
      </c>
      <c r="E1792" s="18" t="s">
        <v>18</v>
      </c>
      <c r="F1792" s="19">
        <v>0</v>
      </c>
      <c r="G1792" s="19">
        <v>0</v>
      </c>
      <c r="H1792" s="19">
        <v>0</v>
      </c>
      <c r="I1792" s="19">
        <v>40518</v>
      </c>
      <c r="J1792" s="19">
        <v>40518</v>
      </c>
      <c r="K1792" s="19">
        <v>0</v>
      </c>
      <c r="L1792" t="e">
        <f>VLOOKUP(E1792,PFI!A:B,2,0)</f>
        <v>#N/A</v>
      </c>
    </row>
    <row r="1793" spans="1:12">
      <c r="A1793" s="18" t="s">
        <v>1755</v>
      </c>
      <c r="B1793" s="18" t="s">
        <v>273</v>
      </c>
      <c r="C1793" s="18" t="s">
        <v>18</v>
      </c>
      <c r="D1793" s="18" t="s">
        <v>13</v>
      </c>
      <c r="E1793" s="18" t="s">
        <v>18</v>
      </c>
      <c r="F1793" s="19">
        <v>0</v>
      </c>
      <c r="G1793" s="19">
        <v>0</v>
      </c>
      <c r="H1793" s="19">
        <v>0</v>
      </c>
      <c r="I1793" s="19">
        <v>2379964</v>
      </c>
      <c r="J1793" s="19">
        <v>2379964</v>
      </c>
      <c r="K1793" s="19">
        <v>0</v>
      </c>
      <c r="L1793" t="e">
        <f>VLOOKUP(E1793,PFI!A:B,2,0)</f>
        <v>#N/A</v>
      </c>
    </row>
    <row r="1794" spans="1:12">
      <c r="A1794" s="18" t="s">
        <v>1755</v>
      </c>
      <c r="B1794" s="18" t="s">
        <v>273</v>
      </c>
      <c r="C1794" s="18" t="s">
        <v>18</v>
      </c>
      <c r="D1794" s="18" t="s">
        <v>888</v>
      </c>
      <c r="E1794" s="18" t="s">
        <v>18</v>
      </c>
      <c r="F1794" s="19">
        <v>0</v>
      </c>
      <c r="G1794" s="19">
        <v>0</v>
      </c>
      <c r="H1794" s="19">
        <v>0</v>
      </c>
      <c r="I1794" s="19">
        <v>535500</v>
      </c>
      <c r="J1794" s="19">
        <v>535500</v>
      </c>
      <c r="K1794" s="19">
        <v>0</v>
      </c>
      <c r="L1794" t="e">
        <f>VLOOKUP(E1794,PFI!A:B,2,0)</f>
        <v>#N/A</v>
      </c>
    </row>
    <row r="1795" spans="1:12">
      <c r="A1795" s="18" t="s">
        <v>961</v>
      </c>
      <c r="B1795" s="18" t="s">
        <v>273</v>
      </c>
      <c r="C1795" s="18" t="s">
        <v>18</v>
      </c>
      <c r="D1795" s="18" t="s">
        <v>19</v>
      </c>
      <c r="E1795" s="18" t="s">
        <v>18</v>
      </c>
      <c r="F1795" s="19">
        <v>0</v>
      </c>
      <c r="G1795" s="19">
        <v>0</v>
      </c>
      <c r="H1795" s="19">
        <v>0.8</v>
      </c>
      <c r="I1795" s="19">
        <v>0</v>
      </c>
      <c r="J1795" s="19">
        <v>0</v>
      </c>
      <c r="K1795" s="19">
        <v>4659.2</v>
      </c>
      <c r="L1795" t="e">
        <f>VLOOKUP(E1795,PFI!A:B,2,0)</f>
        <v>#N/A</v>
      </c>
    </row>
    <row r="1796" spans="1:12">
      <c r="A1796" s="18" t="s">
        <v>2345</v>
      </c>
      <c r="B1796" s="18" t="s">
        <v>273</v>
      </c>
      <c r="C1796" s="18" t="s">
        <v>18</v>
      </c>
      <c r="D1796" s="18" t="s">
        <v>13</v>
      </c>
      <c r="E1796" s="18" t="s">
        <v>18</v>
      </c>
      <c r="F1796" s="19">
        <v>0</v>
      </c>
      <c r="G1796" s="19">
        <v>0</v>
      </c>
      <c r="H1796" s="19">
        <v>11984.4</v>
      </c>
      <c r="I1796" s="19">
        <v>0</v>
      </c>
      <c r="J1796" s="19">
        <v>0</v>
      </c>
      <c r="K1796" s="19">
        <v>73616.399999999994</v>
      </c>
      <c r="L1796" t="e">
        <f>VLOOKUP(E1796,PFI!A:B,2,0)</f>
        <v>#N/A</v>
      </c>
    </row>
    <row r="1797" spans="1:12">
      <c r="A1797" s="18" t="s">
        <v>1532</v>
      </c>
      <c r="B1797" s="18" t="s">
        <v>273</v>
      </c>
      <c r="C1797" s="18" t="s">
        <v>18</v>
      </c>
      <c r="D1797" s="18" t="s">
        <v>46</v>
      </c>
      <c r="E1797" s="18" t="s">
        <v>18</v>
      </c>
      <c r="F1797" s="19">
        <v>0</v>
      </c>
      <c r="G1797" s="19">
        <v>0</v>
      </c>
      <c r="H1797" s="19">
        <v>0</v>
      </c>
      <c r="I1797" s="19">
        <v>0</v>
      </c>
      <c r="J1797" s="19">
        <v>0</v>
      </c>
      <c r="K1797" s="19">
        <v>1971.61</v>
      </c>
      <c r="L1797" t="e">
        <f>VLOOKUP(E1797,PFI!A:B,2,0)</f>
        <v>#N/A</v>
      </c>
    </row>
    <row r="1798" spans="1:12">
      <c r="A1798" s="18" t="s">
        <v>62</v>
      </c>
      <c r="B1798" s="18" t="s">
        <v>273</v>
      </c>
      <c r="C1798" s="18" t="s">
        <v>18</v>
      </c>
      <c r="D1798" s="18" t="s">
        <v>46</v>
      </c>
      <c r="E1798" s="18" t="s">
        <v>18</v>
      </c>
      <c r="F1798" s="19">
        <v>0</v>
      </c>
      <c r="G1798" s="19">
        <v>0</v>
      </c>
      <c r="H1798" s="19">
        <v>0</v>
      </c>
      <c r="I1798" s="19">
        <v>0</v>
      </c>
      <c r="J1798" s="19">
        <v>0</v>
      </c>
      <c r="K1798" s="19">
        <v>5748</v>
      </c>
      <c r="L1798" t="e">
        <f>VLOOKUP(E1798,PFI!A:B,2,0)</f>
        <v>#N/A</v>
      </c>
    </row>
    <row r="1799" spans="1:12">
      <c r="A1799" s="18" t="s">
        <v>62</v>
      </c>
      <c r="B1799" s="18" t="s">
        <v>273</v>
      </c>
      <c r="C1799" s="18" t="s">
        <v>18</v>
      </c>
      <c r="D1799" s="18" t="s">
        <v>13</v>
      </c>
      <c r="E1799" s="18" t="s">
        <v>18</v>
      </c>
      <c r="F1799" s="19">
        <v>10000</v>
      </c>
      <c r="G1799" s="19">
        <v>10000</v>
      </c>
      <c r="H1799" s="19">
        <v>9556.7999999999993</v>
      </c>
      <c r="I1799" s="19">
        <v>0</v>
      </c>
      <c r="J1799" s="19">
        <v>0</v>
      </c>
      <c r="K1799" s="19">
        <v>8775.9599999999991</v>
      </c>
      <c r="L1799" t="e">
        <f>VLOOKUP(E1799,PFI!A:B,2,0)</f>
        <v>#N/A</v>
      </c>
    </row>
    <row r="1800" spans="1:12">
      <c r="A1800" s="18" t="s">
        <v>980</v>
      </c>
      <c r="B1800" s="18" t="s">
        <v>273</v>
      </c>
      <c r="C1800" s="18" t="s">
        <v>18</v>
      </c>
      <c r="D1800" s="18" t="s">
        <v>19</v>
      </c>
      <c r="E1800" s="18" t="s">
        <v>18</v>
      </c>
      <c r="F1800" s="19">
        <v>0</v>
      </c>
      <c r="G1800" s="19">
        <v>0</v>
      </c>
      <c r="H1800" s="19">
        <v>133253.24</v>
      </c>
      <c r="I1800" s="19">
        <v>0</v>
      </c>
      <c r="J1800" s="19">
        <v>0</v>
      </c>
      <c r="K1800" s="19">
        <v>41184</v>
      </c>
      <c r="L1800" t="e">
        <f>VLOOKUP(E1800,PFI!A:B,2,0)</f>
        <v>#N/A</v>
      </c>
    </row>
    <row r="1801" spans="1:12">
      <c r="A1801" s="18" t="s">
        <v>1510</v>
      </c>
      <c r="B1801" s="18" t="s">
        <v>273</v>
      </c>
      <c r="C1801" s="18" t="s">
        <v>18</v>
      </c>
      <c r="D1801" s="18" t="s">
        <v>19</v>
      </c>
      <c r="E1801" s="18" t="s">
        <v>18</v>
      </c>
      <c r="F1801" s="19">
        <v>0</v>
      </c>
      <c r="G1801" s="19">
        <v>0</v>
      </c>
      <c r="H1801" s="19">
        <v>5171.71</v>
      </c>
      <c r="I1801" s="19">
        <v>0</v>
      </c>
      <c r="J1801" s="19">
        <v>0</v>
      </c>
      <c r="K1801" s="19">
        <v>5171.71</v>
      </c>
      <c r="L1801" t="e">
        <f>VLOOKUP(E1801,PFI!A:B,2,0)</f>
        <v>#N/A</v>
      </c>
    </row>
    <row r="1802" spans="1:12">
      <c r="A1802" s="18" t="s">
        <v>1510</v>
      </c>
      <c r="B1802" s="18" t="s">
        <v>273</v>
      </c>
      <c r="C1802" s="18" t="s">
        <v>18</v>
      </c>
      <c r="D1802" s="18" t="s">
        <v>13</v>
      </c>
      <c r="E1802" s="18" t="s">
        <v>18</v>
      </c>
      <c r="F1802" s="19">
        <v>0</v>
      </c>
      <c r="G1802" s="19">
        <v>0</v>
      </c>
      <c r="H1802" s="19">
        <v>2231.7600000000002</v>
      </c>
      <c r="I1802" s="19">
        <v>0</v>
      </c>
      <c r="J1802" s="19">
        <v>0</v>
      </c>
      <c r="K1802" s="19">
        <v>0</v>
      </c>
      <c r="L1802" t="e">
        <f>VLOOKUP(E1802,PFI!A:B,2,0)</f>
        <v>#N/A</v>
      </c>
    </row>
    <row r="1803" spans="1:12">
      <c r="A1803" s="18" t="s">
        <v>1511</v>
      </c>
      <c r="B1803" s="18" t="s">
        <v>273</v>
      </c>
      <c r="C1803" s="18" t="s">
        <v>18</v>
      </c>
      <c r="D1803" s="18" t="s">
        <v>19</v>
      </c>
      <c r="E1803" s="18" t="s">
        <v>18</v>
      </c>
      <c r="F1803" s="19">
        <v>0</v>
      </c>
      <c r="G1803" s="19">
        <v>0</v>
      </c>
      <c r="H1803" s="19">
        <v>1.89</v>
      </c>
      <c r="I1803" s="19">
        <v>0</v>
      </c>
      <c r="J1803" s="19">
        <v>0</v>
      </c>
      <c r="K1803" s="19">
        <v>10965.78</v>
      </c>
      <c r="L1803" t="e">
        <f>VLOOKUP(E1803,PFI!A:B,2,0)</f>
        <v>#N/A</v>
      </c>
    </row>
    <row r="1804" spans="1:12">
      <c r="A1804" s="18" t="s">
        <v>1512</v>
      </c>
      <c r="B1804" s="18" t="s">
        <v>273</v>
      </c>
      <c r="C1804" s="18" t="s">
        <v>18</v>
      </c>
      <c r="D1804" s="18" t="s">
        <v>19</v>
      </c>
      <c r="E1804" s="18" t="s">
        <v>18</v>
      </c>
      <c r="F1804" s="19">
        <v>0</v>
      </c>
      <c r="G1804" s="19">
        <v>0</v>
      </c>
      <c r="H1804" s="19">
        <v>15165.03</v>
      </c>
      <c r="I1804" s="19">
        <v>0</v>
      </c>
      <c r="J1804" s="19">
        <v>0</v>
      </c>
      <c r="K1804" s="19">
        <v>0</v>
      </c>
      <c r="L1804" t="e">
        <f>VLOOKUP(E1804,PFI!A:B,2,0)</f>
        <v>#N/A</v>
      </c>
    </row>
    <row r="1805" spans="1:12">
      <c r="A1805" s="18" t="s">
        <v>1513</v>
      </c>
      <c r="B1805" s="18" t="s">
        <v>273</v>
      </c>
      <c r="C1805" s="18" t="s">
        <v>18</v>
      </c>
      <c r="D1805" s="18" t="s">
        <v>13</v>
      </c>
      <c r="E1805" s="18" t="s">
        <v>18</v>
      </c>
      <c r="F1805" s="19">
        <v>10000</v>
      </c>
      <c r="G1805" s="19">
        <v>10000</v>
      </c>
      <c r="H1805" s="19">
        <v>28306.32</v>
      </c>
      <c r="I1805" s="19">
        <v>0</v>
      </c>
      <c r="J1805" s="19">
        <v>0</v>
      </c>
      <c r="K1805" s="19">
        <v>72750.23</v>
      </c>
      <c r="L1805" t="e">
        <f>VLOOKUP(E1805,PFI!A:B,2,0)</f>
        <v>#N/A</v>
      </c>
    </row>
    <row r="1806" spans="1:12">
      <c r="A1806" s="18" t="s">
        <v>221</v>
      </c>
      <c r="B1806" s="18" t="s">
        <v>273</v>
      </c>
      <c r="C1806" s="18" t="s">
        <v>18</v>
      </c>
      <c r="D1806" s="18" t="s">
        <v>46</v>
      </c>
      <c r="E1806" s="18" t="s">
        <v>18</v>
      </c>
      <c r="F1806" s="19">
        <v>0</v>
      </c>
      <c r="G1806" s="19">
        <v>0</v>
      </c>
      <c r="H1806" s="19">
        <v>0</v>
      </c>
      <c r="I1806" s="19">
        <v>0</v>
      </c>
      <c r="J1806" s="19">
        <v>0</v>
      </c>
      <c r="K1806" s="19">
        <v>79886.399999999994</v>
      </c>
      <c r="L1806" t="e">
        <f>VLOOKUP(E1806,PFI!A:B,2,0)</f>
        <v>#N/A</v>
      </c>
    </row>
    <row r="1807" spans="1:12">
      <c r="A1807" s="18" t="s">
        <v>1547</v>
      </c>
      <c r="B1807" s="18" t="s">
        <v>273</v>
      </c>
      <c r="C1807" s="18" t="s">
        <v>18</v>
      </c>
      <c r="D1807" s="18" t="s">
        <v>57</v>
      </c>
      <c r="E1807" s="18" t="s">
        <v>18</v>
      </c>
      <c r="F1807" s="19">
        <v>0</v>
      </c>
      <c r="G1807" s="19">
        <v>0</v>
      </c>
      <c r="H1807" s="19">
        <v>0</v>
      </c>
      <c r="I1807" s="19">
        <v>0</v>
      </c>
      <c r="J1807" s="19">
        <v>0</v>
      </c>
      <c r="K1807" s="19">
        <v>19183.5</v>
      </c>
      <c r="L1807" t="e">
        <f>VLOOKUP(E1807,PFI!A:B,2,0)</f>
        <v>#N/A</v>
      </c>
    </row>
    <row r="1808" spans="1:12">
      <c r="A1808" s="18" t="s">
        <v>1547</v>
      </c>
      <c r="B1808" s="18" t="s">
        <v>273</v>
      </c>
      <c r="C1808" s="18" t="s">
        <v>18</v>
      </c>
      <c r="D1808" s="18" t="s">
        <v>46</v>
      </c>
      <c r="E1808" s="18" t="s">
        <v>18</v>
      </c>
      <c r="F1808" s="19">
        <v>4530</v>
      </c>
      <c r="G1808" s="19">
        <v>4530</v>
      </c>
      <c r="H1808" s="19">
        <v>183.6</v>
      </c>
      <c r="I1808" s="19">
        <v>0</v>
      </c>
      <c r="J1808" s="19">
        <v>0</v>
      </c>
      <c r="K1808" s="19">
        <v>183.6</v>
      </c>
      <c r="L1808" t="e">
        <f>VLOOKUP(E1808,PFI!A:B,2,0)</f>
        <v>#N/A</v>
      </c>
    </row>
    <row r="1809" spans="1:12">
      <c r="A1809" s="18" t="s">
        <v>1547</v>
      </c>
      <c r="B1809" s="18" t="s">
        <v>273</v>
      </c>
      <c r="C1809" s="18" t="s">
        <v>18</v>
      </c>
      <c r="D1809" s="18" t="s">
        <v>13</v>
      </c>
      <c r="E1809" s="18" t="s">
        <v>18</v>
      </c>
      <c r="F1809" s="19">
        <v>0</v>
      </c>
      <c r="G1809" s="19">
        <v>0</v>
      </c>
      <c r="H1809" s="19">
        <v>0</v>
      </c>
      <c r="I1809" s="19">
        <v>0</v>
      </c>
      <c r="J1809" s="19">
        <v>0</v>
      </c>
      <c r="K1809" s="19">
        <v>7242.01</v>
      </c>
      <c r="L1809" t="e">
        <f>VLOOKUP(E1809,PFI!A:B,2,0)</f>
        <v>#N/A</v>
      </c>
    </row>
    <row r="1810" spans="1:12">
      <c r="A1810" s="18" t="s">
        <v>996</v>
      </c>
      <c r="B1810" s="18" t="s">
        <v>273</v>
      </c>
      <c r="C1810" s="18" t="s">
        <v>18</v>
      </c>
      <c r="D1810" s="18" t="s">
        <v>19</v>
      </c>
      <c r="E1810" s="18" t="s">
        <v>18</v>
      </c>
      <c r="F1810" s="19">
        <v>15000</v>
      </c>
      <c r="G1810" s="19">
        <v>15000</v>
      </c>
      <c r="H1810" s="19">
        <v>78402.11</v>
      </c>
      <c r="I1810" s="19">
        <v>0</v>
      </c>
      <c r="J1810" s="19">
        <v>0</v>
      </c>
      <c r="K1810" s="19">
        <v>135547.44</v>
      </c>
      <c r="L1810" t="e">
        <f>VLOOKUP(E1810,PFI!A:B,2,0)</f>
        <v>#N/A</v>
      </c>
    </row>
    <row r="1811" spans="1:12">
      <c r="A1811" s="18" t="s">
        <v>996</v>
      </c>
      <c r="B1811" s="18" t="s">
        <v>273</v>
      </c>
      <c r="C1811" s="18" t="s">
        <v>18</v>
      </c>
      <c r="D1811" s="18" t="s">
        <v>13</v>
      </c>
      <c r="E1811" s="18" t="s">
        <v>18</v>
      </c>
      <c r="F1811" s="19">
        <v>0</v>
      </c>
      <c r="G1811" s="19">
        <v>0</v>
      </c>
      <c r="H1811" s="19">
        <v>35636.03</v>
      </c>
      <c r="I1811" s="19">
        <v>0</v>
      </c>
      <c r="J1811" s="19">
        <v>0</v>
      </c>
      <c r="K1811" s="19">
        <v>35636.03</v>
      </c>
      <c r="L1811" t="e">
        <f>VLOOKUP(E1811,PFI!A:B,2,0)</f>
        <v>#N/A</v>
      </c>
    </row>
    <row r="1812" spans="1:12">
      <c r="A1812" s="18" t="s">
        <v>1516</v>
      </c>
      <c r="B1812" s="18" t="s">
        <v>273</v>
      </c>
      <c r="C1812" s="18" t="s">
        <v>18</v>
      </c>
      <c r="D1812" s="18" t="s">
        <v>13</v>
      </c>
      <c r="E1812" s="18" t="s">
        <v>18</v>
      </c>
      <c r="F1812" s="19">
        <v>10000</v>
      </c>
      <c r="G1812" s="19">
        <v>10000</v>
      </c>
      <c r="H1812" s="19">
        <v>14401.2</v>
      </c>
      <c r="I1812" s="19">
        <v>0</v>
      </c>
      <c r="J1812" s="19">
        <v>0</v>
      </c>
      <c r="K1812" s="19">
        <v>90105</v>
      </c>
      <c r="L1812" t="e">
        <f>VLOOKUP(E1812,PFI!A:B,2,0)</f>
        <v>#N/A</v>
      </c>
    </row>
    <row r="1813" spans="1:12">
      <c r="A1813" s="18" t="s">
        <v>1517</v>
      </c>
      <c r="B1813" s="18" t="s">
        <v>273</v>
      </c>
      <c r="C1813" s="18" t="s">
        <v>18</v>
      </c>
      <c r="D1813" s="18" t="s">
        <v>13</v>
      </c>
      <c r="E1813" s="18" t="s">
        <v>18</v>
      </c>
      <c r="F1813" s="19">
        <v>10000</v>
      </c>
      <c r="G1813" s="19">
        <v>10000</v>
      </c>
      <c r="H1813" s="19">
        <v>4056.5</v>
      </c>
      <c r="I1813" s="19">
        <v>0</v>
      </c>
      <c r="J1813" s="19">
        <v>0</v>
      </c>
      <c r="K1813" s="19">
        <v>8072.38</v>
      </c>
      <c r="L1813" t="e">
        <f>VLOOKUP(E1813,PFI!A:B,2,0)</f>
        <v>#N/A</v>
      </c>
    </row>
    <row r="1814" spans="1:12">
      <c r="A1814" s="18" t="s">
        <v>2354</v>
      </c>
      <c r="B1814" s="18" t="s">
        <v>273</v>
      </c>
      <c r="C1814" s="18" t="s">
        <v>18</v>
      </c>
      <c r="D1814" s="18" t="s">
        <v>13</v>
      </c>
      <c r="E1814" s="18" t="s">
        <v>18</v>
      </c>
      <c r="F1814" s="19">
        <v>0</v>
      </c>
      <c r="G1814" s="19">
        <v>0</v>
      </c>
      <c r="H1814" s="19">
        <v>0</v>
      </c>
      <c r="I1814" s="19">
        <v>0</v>
      </c>
      <c r="J1814" s="19">
        <v>0</v>
      </c>
      <c r="K1814" s="19">
        <v>19115.740000000002</v>
      </c>
      <c r="L1814" t="e">
        <f>VLOOKUP(E1814,PFI!A:B,2,0)</f>
        <v>#N/A</v>
      </c>
    </row>
    <row r="1815" spans="1:12">
      <c r="A1815" s="18" t="s">
        <v>2355</v>
      </c>
      <c r="B1815" s="18" t="s">
        <v>273</v>
      </c>
      <c r="C1815" s="18" t="s">
        <v>18</v>
      </c>
      <c r="D1815" s="18" t="s">
        <v>13</v>
      </c>
      <c r="E1815" s="18" t="s">
        <v>18</v>
      </c>
      <c r="F1815" s="19">
        <v>0</v>
      </c>
      <c r="G1815" s="19">
        <v>0</v>
      </c>
      <c r="H1815" s="19">
        <v>7.11</v>
      </c>
      <c r="I1815" s="19">
        <v>0</v>
      </c>
      <c r="J1815" s="19">
        <v>0</v>
      </c>
      <c r="K1815" s="19">
        <v>43450.66</v>
      </c>
      <c r="L1815" t="e">
        <f>VLOOKUP(E1815,PFI!A:B,2,0)</f>
        <v>#N/A</v>
      </c>
    </row>
    <row r="1816" spans="1:12">
      <c r="A1816" s="18" t="s">
        <v>222</v>
      </c>
      <c r="B1816" s="18" t="s">
        <v>273</v>
      </c>
      <c r="C1816" s="18" t="s">
        <v>18</v>
      </c>
      <c r="D1816" s="18" t="s">
        <v>57</v>
      </c>
      <c r="E1816" s="18" t="s">
        <v>18</v>
      </c>
      <c r="F1816" s="19">
        <v>3000</v>
      </c>
      <c r="G1816" s="19">
        <v>3000</v>
      </c>
      <c r="H1816" s="19">
        <v>0</v>
      </c>
      <c r="I1816" s="19">
        <v>0</v>
      </c>
      <c r="J1816" s="19">
        <v>0</v>
      </c>
      <c r="K1816" s="19">
        <v>0</v>
      </c>
      <c r="L1816" t="e">
        <f>VLOOKUP(E1816,PFI!A:B,2,0)</f>
        <v>#N/A</v>
      </c>
    </row>
    <row r="1817" spans="1:12">
      <c r="A1817" s="18" t="s">
        <v>1551</v>
      </c>
      <c r="B1817" s="18" t="s">
        <v>273</v>
      </c>
      <c r="C1817" s="18" t="s">
        <v>18</v>
      </c>
      <c r="D1817" s="18" t="s">
        <v>46</v>
      </c>
      <c r="E1817" s="18" t="s">
        <v>18</v>
      </c>
      <c r="F1817" s="19">
        <v>0</v>
      </c>
      <c r="G1817" s="19">
        <v>0</v>
      </c>
      <c r="H1817" s="19">
        <v>0</v>
      </c>
      <c r="I1817" s="19">
        <v>0</v>
      </c>
      <c r="J1817" s="19">
        <v>0</v>
      </c>
      <c r="K1817" s="19">
        <v>1860</v>
      </c>
      <c r="L1817" t="e">
        <f>VLOOKUP(E1817,PFI!A:B,2,0)</f>
        <v>#N/A</v>
      </c>
    </row>
    <row r="1818" spans="1:12">
      <c r="A1818" s="18" t="s">
        <v>1554</v>
      </c>
      <c r="B1818" s="18" t="s">
        <v>273</v>
      </c>
      <c r="C1818" s="18" t="s">
        <v>18</v>
      </c>
      <c r="D1818" s="18" t="s">
        <v>46</v>
      </c>
      <c r="E1818" s="18" t="s">
        <v>18</v>
      </c>
      <c r="F1818" s="19">
        <v>5000</v>
      </c>
      <c r="G1818" s="19">
        <v>5000</v>
      </c>
      <c r="H1818" s="19">
        <v>0</v>
      </c>
      <c r="I1818" s="19">
        <v>0</v>
      </c>
      <c r="J1818" s="19">
        <v>0</v>
      </c>
      <c r="K1818" s="19">
        <v>0</v>
      </c>
      <c r="L1818" t="e">
        <f>VLOOKUP(E1818,PFI!A:B,2,0)</f>
        <v>#N/A</v>
      </c>
    </row>
    <row r="1819" spans="1:12">
      <c r="A1819" s="18" t="s">
        <v>66</v>
      </c>
      <c r="B1819" s="18" t="s">
        <v>273</v>
      </c>
      <c r="C1819" s="18" t="s">
        <v>18</v>
      </c>
      <c r="D1819" s="18" t="s">
        <v>13</v>
      </c>
      <c r="E1819" s="18" t="s">
        <v>18</v>
      </c>
      <c r="F1819" s="19">
        <v>15000</v>
      </c>
      <c r="G1819" s="19">
        <v>15000</v>
      </c>
      <c r="H1819" s="19">
        <v>0</v>
      </c>
      <c r="I1819" s="19">
        <v>0</v>
      </c>
      <c r="J1819" s="19">
        <v>0</v>
      </c>
      <c r="K1819" s="19">
        <v>0</v>
      </c>
      <c r="L1819" t="e">
        <f>VLOOKUP(E1819,PFI!A:B,2,0)</f>
        <v>#N/A</v>
      </c>
    </row>
    <row r="1820" spans="1:12">
      <c r="A1820" s="18" t="s">
        <v>68</v>
      </c>
      <c r="B1820" s="18" t="s">
        <v>273</v>
      </c>
      <c r="C1820" s="18" t="s">
        <v>18</v>
      </c>
      <c r="D1820" s="18" t="s">
        <v>13</v>
      </c>
      <c r="E1820" s="18" t="s">
        <v>2035</v>
      </c>
      <c r="F1820" s="19">
        <v>0</v>
      </c>
      <c r="G1820" s="19">
        <v>0</v>
      </c>
      <c r="H1820" s="19">
        <v>48000</v>
      </c>
      <c r="I1820" s="19">
        <v>0</v>
      </c>
      <c r="J1820" s="19">
        <v>0</v>
      </c>
      <c r="K1820" s="19">
        <v>0</v>
      </c>
      <c r="L1820" t="str">
        <f>VLOOKUP(E1820,PFI!A:B,2,0)</f>
        <v>recherche</v>
      </c>
    </row>
    <row r="1821" spans="1:12">
      <c r="A1821" s="18" t="s">
        <v>1564</v>
      </c>
      <c r="B1821" s="18" t="s">
        <v>273</v>
      </c>
      <c r="C1821" s="18" t="s">
        <v>18</v>
      </c>
      <c r="D1821" s="18" t="s">
        <v>13</v>
      </c>
      <c r="E1821" s="18" t="s">
        <v>18</v>
      </c>
      <c r="F1821" s="19">
        <v>25000</v>
      </c>
      <c r="G1821" s="19">
        <v>25000</v>
      </c>
      <c r="H1821" s="19">
        <v>0</v>
      </c>
      <c r="I1821" s="19">
        <v>0</v>
      </c>
      <c r="J1821" s="19">
        <v>0</v>
      </c>
      <c r="K1821" s="19">
        <v>0</v>
      </c>
      <c r="L1821" t="e">
        <f>VLOOKUP(E1821,PFI!A:B,2,0)</f>
        <v>#N/A</v>
      </c>
    </row>
    <row r="1822" spans="1:12">
      <c r="A1822" s="18" t="s">
        <v>224</v>
      </c>
      <c r="B1822" s="18" t="s">
        <v>273</v>
      </c>
      <c r="C1822" s="18" t="s">
        <v>18</v>
      </c>
      <c r="D1822" s="18" t="s">
        <v>13</v>
      </c>
      <c r="E1822" s="18" t="s">
        <v>225</v>
      </c>
      <c r="F1822" s="19">
        <v>75500</v>
      </c>
      <c r="G1822" s="19">
        <v>75500</v>
      </c>
      <c r="H1822" s="19">
        <v>4387.68</v>
      </c>
      <c r="I1822" s="19">
        <v>75500</v>
      </c>
      <c r="J1822" s="19">
        <v>75500</v>
      </c>
      <c r="K1822" s="19">
        <v>1900.95</v>
      </c>
      <c r="L1822" t="str">
        <f>VLOOKUP(E1822,PFI!A:B,2,0)</f>
        <v>formation</v>
      </c>
    </row>
    <row r="1823" spans="1:12">
      <c r="A1823" s="18" t="s">
        <v>1003</v>
      </c>
      <c r="B1823" s="18" t="s">
        <v>273</v>
      </c>
      <c r="C1823" s="18" t="s">
        <v>18</v>
      </c>
      <c r="D1823" s="18" t="s">
        <v>19</v>
      </c>
      <c r="E1823" s="18" t="s">
        <v>18</v>
      </c>
      <c r="F1823" s="19">
        <v>60000</v>
      </c>
      <c r="G1823" s="19">
        <v>60000</v>
      </c>
      <c r="H1823" s="19">
        <v>482787.26</v>
      </c>
      <c r="I1823" s="19">
        <v>0</v>
      </c>
      <c r="J1823" s="19">
        <v>0</v>
      </c>
      <c r="K1823" s="19">
        <v>241690.81</v>
      </c>
      <c r="L1823" t="e">
        <f>VLOOKUP(E1823,PFI!A:B,2,0)</f>
        <v>#N/A</v>
      </c>
    </row>
    <row r="1824" spans="1:12">
      <c r="A1824" s="18" t="s">
        <v>1521</v>
      </c>
      <c r="B1824" s="18" t="s">
        <v>273</v>
      </c>
      <c r="C1824" s="18" t="s">
        <v>18</v>
      </c>
      <c r="D1824" s="18" t="s">
        <v>19</v>
      </c>
      <c r="E1824" s="18" t="s">
        <v>18</v>
      </c>
      <c r="F1824" s="19">
        <v>20000</v>
      </c>
      <c r="G1824" s="19">
        <v>20000</v>
      </c>
      <c r="H1824" s="19">
        <v>0</v>
      </c>
      <c r="I1824" s="19">
        <v>0</v>
      </c>
      <c r="J1824" s="19">
        <v>0</v>
      </c>
      <c r="K1824" s="19">
        <v>0</v>
      </c>
      <c r="L1824" t="e">
        <f>VLOOKUP(E1824,PFI!A:B,2,0)</f>
        <v>#N/A</v>
      </c>
    </row>
    <row r="1825" spans="1:12">
      <c r="A1825" s="18" t="s">
        <v>1521</v>
      </c>
      <c r="B1825" s="18" t="s">
        <v>273</v>
      </c>
      <c r="C1825" s="18" t="s">
        <v>18</v>
      </c>
      <c r="D1825" s="18" t="s">
        <v>13</v>
      </c>
      <c r="E1825" s="18" t="s">
        <v>18</v>
      </c>
      <c r="F1825" s="19">
        <v>0</v>
      </c>
      <c r="G1825" s="19">
        <v>0</v>
      </c>
      <c r="H1825" s="19">
        <v>47620.800000000003</v>
      </c>
      <c r="I1825" s="19">
        <v>0</v>
      </c>
      <c r="J1825" s="19">
        <v>0</v>
      </c>
      <c r="K1825" s="19">
        <v>166204.79999999999</v>
      </c>
      <c r="L1825" t="e">
        <f>VLOOKUP(E1825,PFI!A:B,2,0)</f>
        <v>#N/A</v>
      </c>
    </row>
    <row r="1826" spans="1:12">
      <c r="A1826" s="18" t="s">
        <v>226</v>
      </c>
      <c r="B1826" s="18" t="s">
        <v>273</v>
      </c>
      <c r="C1826" s="18" t="s">
        <v>18</v>
      </c>
      <c r="D1826" s="18" t="s">
        <v>46</v>
      </c>
      <c r="E1826" s="18" t="s">
        <v>18</v>
      </c>
      <c r="F1826" s="19">
        <v>120000</v>
      </c>
      <c r="G1826" s="19">
        <v>120000</v>
      </c>
      <c r="H1826" s="19">
        <v>0</v>
      </c>
      <c r="I1826" s="19">
        <v>0</v>
      </c>
      <c r="J1826" s="19">
        <v>0</v>
      </c>
      <c r="K1826" s="19">
        <v>0</v>
      </c>
      <c r="L1826" t="e">
        <f>VLOOKUP(E1826,PFI!A:B,2,0)</f>
        <v>#N/A</v>
      </c>
    </row>
    <row r="1827" spans="1:12">
      <c r="A1827" s="18" t="s">
        <v>1588</v>
      </c>
      <c r="B1827" s="18" t="s">
        <v>273</v>
      </c>
      <c r="C1827" s="18" t="s">
        <v>18</v>
      </c>
      <c r="D1827" s="18" t="s">
        <v>46</v>
      </c>
      <c r="E1827" s="18" t="s">
        <v>18</v>
      </c>
      <c r="F1827" s="19">
        <v>14000</v>
      </c>
      <c r="G1827" s="19">
        <v>14000</v>
      </c>
      <c r="H1827" s="19">
        <v>0</v>
      </c>
      <c r="I1827" s="19">
        <v>0</v>
      </c>
      <c r="J1827" s="19">
        <v>0</v>
      </c>
      <c r="K1827" s="19">
        <v>0</v>
      </c>
      <c r="L1827" t="e">
        <f>VLOOKUP(E1827,PFI!A:B,2,0)</f>
        <v>#N/A</v>
      </c>
    </row>
    <row r="1828" spans="1:12">
      <c r="A1828" s="18" t="s">
        <v>1585</v>
      </c>
      <c r="B1828" s="18" t="s">
        <v>273</v>
      </c>
      <c r="C1828" s="18" t="s">
        <v>18</v>
      </c>
      <c r="D1828" s="18" t="s">
        <v>57</v>
      </c>
      <c r="E1828" s="18" t="s">
        <v>18</v>
      </c>
      <c r="F1828" s="19">
        <v>50000</v>
      </c>
      <c r="G1828" s="19">
        <v>50000</v>
      </c>
      <c r="H1828" s="19">
        <v>0</v>
      </c>
      <c r="I1828" s="19">
        <v>0</v>
      </c>
      <c r="J1828" s="19">
        <v>0</v>
      </c>
      <c r="K1828" s="19">
        <v>0</v>
      </c>
      <c r="L1828" t="e">
        <f>VLOOKUP(E1828,PFI!A:B,2,0)</f>
        <v>#N/A</v>
      </c>
    </row>
    <row r="1829" spans="1:12">
      <c r="A1829" s="18" t="s">
        <v>1585</v>
      </c>
      <c r="B1829" s="18" t="s">
        <v>273</v>
      </c>
      <c r="C1829" s="18" t="s">
        <v>18</v>
      </c>
      <c r="D1829" s="18" t="s">
        <v>46</v>
      </c>
      <c r="E1829" s="18" t="s">
        <v>18</v>
      </c>
      <c r="F1829" s="19">
        <v>0</v>
      </c>
      <c r="G1829" s="19">
        <v>0</v>
      </c>
      <c r="H1829" s="19">
        <v>43536.89</v>
      </c>
      <c r="I1829" s="19">
        <v>0</v>
      </c>
      <c r="J1829" s="19">
        <v>0</v>
      </c>
      <c r="K1829" s="19">
        <v>43666.7</v>
      </c>
      <c r="L1829" t="e">
        <f>VLOOKUP(E1829,PFI!A:B,2,0)</f>
        <v>#N/A</v>
      </c>
    </row>
    <row r="1830" spans="1:12">
      <c r="A1830" s="18" t="s">
        <v>228</v>
      </c>
      <c r="B1830" s="18" t="s">
        <v>273</v>
      </c>
      <c r="C1830" s="18" t="s">
        <v>18</v>
      </c>
      <c r="D1830" s="18" t="s">
        <v>46</v>
      </c>
      <c r="E1830" s="18" t="s">
        <v>18</v>
      </c>
      <c r="F1830" s="19">
        <v>30000</v>
      </c>
      <c r="G1830" s="19">
        <v>30000</v>
      </c>
      <c r="H1830" s="19">
        <v>0</v>
      </c>
      <c r="I1830" s="19">
        <v>0</v>
      </c>
      <c r="J1830" s="19">
        <v>0</v>
      </c>
      <c r="K1830" s="19">
        <v>6204</v>
      </c>
      <c r="L1830" t="e">
        <f>VLOOKUP(E1830,PFI!A:B,2,0)</f>
        <v>#N/A</v>
      </c>
    </row>
    <row r="1831" spans="1:12">
      <c r="A1831" s="18" t="s">
        <v>229</v>
      </c>
      <c r="B1831" s="18" t="s">
        <v>273</v>
      </c>
      <c r="C1831" s="18" t="s">
        <v>18</v>
      </c>
      <c r="D1831" s="18" t="s">
        <v>46</v>
      </c>
      <c r="E1831" s="18" t="s">
        <v>770</v>
      </c>
      <c r="F1831" s="19">
        <v>0</v>
      </c>
      <c r="G1831" s="19">
        <v>0</v>
      </c>
      <c r="H1831" s="19">
        <v>2144.4</v>
      </c>
      <c r="I1831" s="19">
        <v>0</v>
      </c>
      <c r="J1831" s="19">
        <v>0</v>
      </c>
      <c r="K1831" s="19">
        <v>2144.4</v>
      </c>
      <c r="L1831" t="str">
        <f>VLOOKUP(E1831,PFI!A:B,2,0)</f>
        <v>formation</v>
      </c>
    </row>
    <row r="1832" spans="1:12">
      <c r="A1832" s="18" t="s">
        <v>229</v>
      </c>
      <c r="B1832" s="18" t="s">
        <v>273</v>
      </c>
      <c r="C1832" s="18" t="s">
        <v>18</v>
      </c>
      <c r="D1832" s="18" t="s">
        <v>46</v>
      </c>
      <c r="E1832" s="18" t="s">
        <v>18</v>
      </c>
      <c r="F1832" s="19">
        <v>2850</v>
      </c>
      <c r="G1832" s="19">
        <v>2850</v>
      </c>
      <c r="H1832" s="19">
        <v>4574.3</v>
      </c>
      <c r="I1832" s="19">
        <v>0</v>
      </c>
      <c r="J1832" s="19">
        <v>0</v>
      </c>
      <c r="K1832" s="19">
        <v>0</v>
      </c>
      <c r="L1832" t="e">
        <f>VLOOKUP(E1832,PFI!A:B,2,0)</f>
        <v>#N/A</v>
      </c>
    </row>
    <row r="1833" spans="1:12">
      <c r="A1833" s="18" t="s">
        <v>230</v>
      </c>
      <c r="B1833" s="18" t="s">
        <v>273</v>
      </c>
      <c r="C1833" s="18" t="s">
        <v>18</v>
      </c>
      <c r="D1833" s="18" t="s">
        <v>46</v>
      </c>
      <c r="E1833" s="18" t="s">
        <v>18</v>
      </c>
      <c r="F1833" s="19">
        <v>5000</v>
      </c>
      <c r="G1833" s="19">
        <v>5000</v>
      </c>
      <c r="H1833" s="19">
        <v>0</v>
      </c>
      <c r="I1833" s="19">
        <v>0</v>
      </c>
      <c r="J1833" s="19">
        <v>0</v>
      </c>
      <c r="K1833" s="19">
        <v>0</v>
      </c>
      <c r="L1833" t="e">
        <f>VLOOKUP(E1833,PFI!A:B,2,0)</f>
        <v>#N/A</v>
      </c>
    </row>
    <row r="1834" spans="1:12">
      <c r="A1834" s="18" t="s">
        <v>1595</v>
      </c>
      <c r="B1834" s="18" t="s">
        <v>273</v>
      </c>
      <c r="C1834" s="18" t="s">
        <v>18</v>
      </c>
      <c r="D1834" s="18" t="s">
        <v>46</v>
      </c>
      <c r="E1834" s="18" t="s">
        <v>18</v>
      </c>
      <c r="F1834" s="19">
        <v>6000</v>
      </c>
      <c r="G1834" s="19">
        <v>6000</v>
      </c>
      <c r="H1834" s="19">
        <v>45608.639999999999</v>
      </c>
      <c r="I1834" s="19">
        <v>0</v>
      </c>
      <c r="J1834" s="19">
        <v>0</v>
      </c>
      <c r="K1834" s="19">
        <v>45608.639999999999</v>
      </c>
      <c r="L1834" t="e">
        <f>VLOOKUP(E1834,PFI!A:B,2,0)</f>
        <v>#N/A</v>
      </c>
    </row>
    <row r="1835" spans="1:12">
      <c r="A1835" s="18" t="s">
        <v>1590</v>
      </c>
      <c r="B1835" s="18" t="s">
        <v>273</v>
      </c>
      <c r="C1835" s="18" t="s">
        <v>18</v>
      </c>
      <c r="D1835" s="18" t="s">
        <v>57</v>
      </c>
      <c r="E1835" s="18" t="s">
        <v>18</v>
      </c>
      <c r="F1835" s="19">
        <v>0</v>
      </c>
      <c r="G1835" s="19">
        <v>0</v>
      </c>
      <c r="H1835" s="19">
        <v>0</v>
      </c>
      <c r="I1835" s="19">
        <v>0</v>
      </c>
      <c r="J1835" s="19">
        <v>0</v>
      </c>
      <c r="K1835" s="19">
        <v>2091.84</v>
      </c>
      <c r="L1835" t="e">
        <f>VLOOKUP(E1835,PFI!A:B,2,0)</f>
        <v>#N/A</v>
      </c>
    </row>
    <row r="1836" spans="1:12">
      <c r="A1836" s="18" t="s">
        <v>1590</v>
      </c>
      <c r="B1836" s="18" t="s">
        <v>273</v>
      </c>
      <c r="C1836" s="18" t="s">
        <v>18</v>
      </c>
      <c r="D1836" s="18" t="s">
        <v>46</v>
      </c>
      <c r="E1836" s="18" t="s">
        <v>18</v>
      </c>
      <c r="F1836" s="19">
        <v>0</v>
      </c>
      <c r="G1836" s="19">
        <v>0</v>
      </c>
      <c r="H1836" s="19">
        <v>0</v>
      </c>
      <c r="I1836" s="19">
        <v>0</v>
      </c>
      <c r="J1836" s="19">
        <v>0</v>
      </c>
      <c r="K1836" s="19">
        <v>4747.01</v>
      </c>
      <c r="L1836" t="e">
        <f>VLOOKUP(E1836,PFI!A:B,2,0)</f>
        <v>#N/A</v>
      </c>
    </row>
    <row r="1837" spans="1:12">
      <c r="A1837" s="18" t="s">
        <v>1591</v>
      </c>
      <c r="B1837" s="18" t="s">
        <v>273</v>
      </c>
      <c r="C1837" s="18" t="s">
        <v>18</v>
      </c>
      <c r="D1837" s="18" t="s">
        <v>46</v>
      </c>
      <c r="E1837" s="18" t="s">
        <v>18</v>
      </c>
      <c r="F1837" s="19">
        <v>40000</v>
      </c>
      <c r="G1837" s="19">
        <v>40000</v>
      </c>
      <c r="H1837" s="19">
        <v>0</v>
      </c>
      <c r="I1837" s="19">
        <v>0</v>
      </c>
      <c r="J1837" s="19">
        <v>0</v>
      </c>
      <c r="K1837" s="19">
        <v>1458</v>
      </c>
      <c r="L1837" t="e">
        <f>VLOOKUP(E1837,PFI!A:B,2,0)</f>
        <v>#N/A</v>
      </c>
    </row>
    <row r="1838" spans="1:12">
      <c r="A1838" s="18" t="s">
        <v>1593</v>
      </c>
      <c r="B1838" s="18" t="s">
        <v>273</v>
      </c>
      <c r="C1838" s="18" t="s">
        <v>18</v>
      </c>
      <c r="D1838" s="18" t="s">
        <v>57</v>
      </c>
      <c r="E1838" s="18" t="s">
        <v>18</v>
      </c>
      <c r="F1838" s="19">
        <v>0</v>
      </c>
      <c r="G1838" s="19">
        <v>0</v>
      </c>
      <c r="H1838" s="19">
        <v>7532.4</v>
      </c>
      <c r="I1838" s="19">
        <v>0</v>
      </c>
      <c r="J1838" s="19">
        <v>0</v>
      </c>
      <c r="K1838" s="19">
        <v>7532.4</v>
      </c>
      <c r="L1838" t="e">
        <f>VLOOKUP(E1838,PFI!A:B,2,0)</f>
        <v>#N/A</v>
      </c>
    </row>
    <row r="1839" spans="1:12">
      <c r="A1839" s="18" t="s">
        <v>74</v>
      </c>
      <c r="B1839" s="18" t="s">
        <v>273</v>
      </c>
      <c r="C1839" s="18" t="s">
        <v>18</v>
      </c>
      <c r="D1839" s="18" t="s">
        <v>13</v>
      </c>
      <c r="E1839" s="18" t="s">
        <v>18</v>
      </c>
      <c r="F1839" s="19">
        <v>22464</v>
      </c>
      <c r="G1839" s="19">
        <v>22464</v>
      </c>
      <c r="H1839" s="19">
        <v>4482</v>
      </c>
      <c r="I1839" s="19">
        <v>0</v>
      </c>
      <c r="J1839" s="19">
        <v>0</v>
      </c>
      <c r="K1839" s="19">
        <v>20945.400000000001</v>
      </c>
      <c r="L1839" t="e">
        <f>VLOOKUP(E1839,PFI!A:B,2,0)</f>
        <v>#N/A</v>
      </c>
    </row>
    <row r="1840" spans="1:12">
      <c r="A1840" s="18" t="s">
        <v>232</v>
      </c>
      <c r="B1840" s="18" t="s">
        <v>273</v>
      </c>
      <c r="C1840" s="18" t="s">
        <v>18</v>
      </c>
      <c r="D1840" s="18" t="s">
        <v>19</v>
      </c>
      <c r="E1840" s="18" t="s">
        <v>1929</v>
      </c>
      <c r="F1840" s="19">
        <v>0</v>
      </c>
      <c r="G1840" s="19">
        <v>0</v>
      </c>
      <c r="H1840" s="19">
        <v>50351.97</v>
      </c>
      <c r="I1840" s="19">
        <v>0</v>
      </c>
      <c r="J1840" s="19">
        <v>0</v>
      </c>
      <c r="K1840" s="19">
        <v>0</v>
      </c>
      <c r="L1840" t="str">
        <f>VLOOKUP(E1840,PFI!A:B,2,0)</f>
        <v>formation</v>
      </c>
    </row>
    <row r="1841" spans="1:12">
      <c r="A1841" s="18" t="s">
        <v>2378</v>
      </c>
      <c r="B1841" s="18" t="s">
        <v>273</v>
      </c>
      <c r="C1841" s="18" t="s">
        <v>18</v>
      </c>
      <c r="D1841" s="18" t="s">
        <v>46</v>
      </c>
      <c r="E1841" s="18" t="s">
        <v>18</v>
      </c>
      <c r="F1841" s="19">
        <v>0</v>
      </c>
      <c r="G1841" s="19">
        <v>0</v>
      </c>
      <c r="H1841" s="19">
        <v>5574.72</v>
      </c>
      <c r="I1841" s="19">
        <v>0</v>
      </c>
      <c r="J1841" s="19">
        <v>0</v>
      </c>
      <c r="K1841" s="19">
        <v>37646.5</v>
      </c>
      <c r="L1841" t="e">
        <f>VLOOKUP(E1841,PFI!A:B,2,0)</f>
        <v>#N/A</v>
      </c>
    </row>
    <row r="1842" spans="1:12">
      <c r="A1842" s="18" t="s">
        <v>2379</v>
      </c>
      <c r="B1842" s="18" t="s">
        <v>273</v>
      </c>
      <c r="C1842" s="18" t="s">
        <v>18</v>
      </c>
      <c r="D1842" s="18" t="s">
        <v>46</v>
      </c>
      <c r="E1842" s="18" t="s">
        <v>18</v>
      </c>
      <c r="F1842" s="19">
        <v>0</v>
      </c>
      <c r="G1842" s="19">
        <v>0</v>
      </c>
      <c r="H1842" s="19">
        <v>8049.01</v>
      </c>
      <c r="I1842" s="19">
        <v>0</v>
      </c>
      <c r="J1842" s="19">
        <v>0</v>
      </c>
      <c r="K1842" s="19">
        <v>8049.01</v>
      </c>
      <c r="L1842" t="e">
        <f>VLOOKUP(E1842,PFI!A:B,2,0)</f>
        <v>#N/A</v>
      </c>
    </row>
    <row r="1843" spans="1:12">
      <c r="A1843" s="18" t="s">
        <v>2381</v>
      </c>
      <c r="B1843" s="18" t="s">
        <v>273</v>
      </c>
      <c r="C1843" s="18" t="s">
        <v>18</v>
      </c>
      <c r="D1843" s="18" t="s">
        <v>46</v>
      </c>
      <c r="E1843" s="18" t="s">
        <v>18</v>
      </c>
      <c r="F1843" s="19">
        <v>0</v>
      </c>
      <c r="G1843" s="19">
        <v>0</v>
      </c>
      <c r="H1843" s="19">
        <v>0</v>
      </c>
      <c r="I1843" s="19">
        <v>0</v>
      </c>
      <c r="J1843" s="19">
        <v>0</v>
      </c>
      <c r="K1843" s="19">
        <v>3120</v>
      </c>
      <c r="L1843" t="e">
        <f>VLOOKUP(E1843,PFI!A:B,2,0)</f>
        <v>#N/A</v>
      </c>
    </row>
    <row r="1844" spans="1:12">
      <c r="A1844" s="18" t="s">
        <v>2386</v>
      </c>
      <c r="B1844" s="18" t="s">
        <v>273</v>
      </c>
      <c r="C1844" s="18" t="s">
        <v>18</v>
      </c>
      <c r="D1844" s="18" t="s">
        <v>57</v>
      </c>
      <c r="E1844" s="18" t="s">
        <v>18</v>
      </c>
      <c r="F1844" s="19">
        <v>0</v>
      </c>
      <c r="G1844" s="19">
        <v>0</v>
      </c>
      <c r="H1844" s="19">
        <v>5664.08</v>
      </c>
      <c r="I1844" s="19">
        <v>0</v>
      </c>
      <c r="J1844" s="19">
        <v>0</v>
      </c>
      <c r="K1844" s="19">
        <v>5664.08</v>
      </c>
      <c r="L1844" t="e">
        <f>VLOOKUP(E1844,PFI!A:B,2,0)</f>
        <v>#N/A</v>
      </c>
    </row>
    <row r="1845" spans="1:12">
      <c r="A1845" s="18" t="s">
        <v>2387</v>
      </c>
      <c r="B1845" s="18" t="s">
        <v>273</v>
      </c>
      <c r="C1845" s="18" t="s">
        <v>18</v>
      </c>
      <c r="D1845" s="18" t="s">
        <v>19</v>
      </c>
      <c r="E1845" s="18" t="s">
        <v>18</v>
      </c>
      <c r="F1845" s="19">
        <v>0</v>
      </c>
      <c r="G1845" s="19">
        <v>0</v>
      </c>
      <c r="H1845" s="19">
        <v>480.78</v>
      </c>
      <c r="I1845" s="19">
        <v>0</v>
      </c>
      <c r="J1845" s="19">
        <v>0</v>
      </c>
      <c r="K1845" s="19">
        <v>38903.01</v>
      </c>
      <c r="L1845" t="e">
        <f>VLOOKUP(E1845,PFI!A:B,2,0)</f>
        <v>#N/A</v>
      </c>
    </row>
    <row r="1846" spans="1:12">
      <c r="A1846" s="18" t="s">
        <v>2598</v>
      </c>
      <c r="B1846" s="18" t="s">
        <v>273</v>
      </c>
      <c r="C1846" s="18" t="s">
        <v>18</v>
      </c>
      <c r="D1846" s="18" t="s">
        <v>19</v>
      </c>
      <c r="E1846" s="18" t="s">
        <v>18</v>
      </c>
      <c r="F1846" s="19">
        <v>0</v>
      </c>
      <c r="G1846" s="19">
        <v>0</v>
      </c>
      <c r="H1846" s="19">
        <v>0.01</v>
      </c>
      <c r="I1846" s="19">
        <v>0</v>
      </c>
      <c r="J1846" s="19">
        <v>0</v>
      </c>
      <c r="K1846" s="19">
        <v>31788.720000000001</v>
      </c>
      <c r="L1846" t="e">
        <f>VLOOKUP(E1846,PFI!A:B,2,0)</f>
        <v>#N/A</v>
      </c>
    </row>
    <row r="1847" spans="1:12">
      <c r="A1847" s="18" t="s">
        <v>1601</v>
      </c>
      <c r="B1847" s="18" t="s">
        <v>273</v>
      </c>
      <c r="C1847" s="18" t="s">
        <v>18</v>
      </c>
      <c r="D1847" s="18" t="s">
        <v>13</v>
      </c>
      <c r="E1847" s="18" t="s">
        <v>18</v>
      </c>
      <c r="F1847" s="19">
        <v>100000</v>
      </c>
      <c r="G1847" s="19">
        <v>100000</v>
      </c>
      <c r="H1847" s="19">
        <v>0</v>
      </c>
      <c r="I1847" s="19">
        <v>0</v>
      </c>
      <c r="J1847" s="19">
        <v>0</v>
      </c>
      <c r="K1847" s="19">
        <v>3060</v>
      </c>
      <c r="L1847" t="e">
        <f>VLOOKUP(E1847,PFI!A:B,2,0)</f>
        <v>#N/A</v>
      </c>
    </row>
    <row r="1848" spans="1:12">
      <c r="A1848" s="18" t="s">
        <v>2392</v>
      </c>
      <c r="B1848" s="18" t="s">
        <v>273</v>
      </c>
      <c r="C1848" s="18" t="s">
        <v>18</v>
      </c>
      <c r="D1848" s="18" t="s">
        <v>13</v>
      </c>
      <c r="E1848" s="18" t="s">
        <v>18</v>
      </c>
      <c r="F1848" s="19">
        <v>0</v>
      </c>
      <c r="G1848" s="19">
        <v>0</v>
      </c>
      <c r="H1848" s="19">
        <v>1906.85</v>
      </c>
      <c r="I1848" s="19">
        <v>0</v>
      </c>
      <c r="J1848" s="19">
        <v>0</v>
      </c>
      <c r="K1848" s="19">
        <v>1906.85</v>
      </c>
      <c r="L1848" t="e">
        <f>VLOOKUP(E1848,PFI!A:B,2,0)</f>
        <v>#N/A</v>
      </c>
    </row>
    <row r="1849" spans="1:12">
      <c r="A1849" s="18" t="s">
        <v>1607</v>
      </c>
      <c r="B1849" s="18" t="s">
        <v>273</v>
      </c>
      <c r="C1849" s="18" t="s">
        <v>18</v>
      </c>
      <c r="D1849" s="18" t="s">
        <v>57</v>
      </c>
      <c r="E1849" s="18" t="s">
        <v>1943</v>
      </c>
      <c r="F1849" s="19">
        <v>12900</v>
      </c>
      <c r="G1849" s="19">
        <v>12900</v>
      </c>
      <c r="H1849" s="19">
        <v>10939.39</v>
      </c>
      <c r="I1849" s="19">
        <v>12900</v>
      </c>
      <c r="J1849" s="19">
        <v>12900</v>
      </c>
      <c r="K1849" s="19">
        <v>10939.39</v>
      </c>
      <c r="L1849" t="str">
        <f>VLOOKUP(E1849,PFI!A:B,2,0)</f>
        <v>formation</v>
      </c>
    </row>
    <row r="1850" spans="1:12">
      <c r="A1850" s="18" t="s">
        <v>1607</v>
      </c>
      <c r="B1850" s="18" t="s">
        <v>273</v>
      </c>
      <c r="C1850" s="18" t="s">
        <v>18</v>
      </c>
      <c r="D1850" s="18" t="s">
        <v>57</v>
      </c>
      <c r="E1850" s="18" t="s">
        <v>1940</v>
      </c>
      <c r="F1850" s="19">
        <v>8000</v>
      </c>
      <c r="G1850" s="19">
        <v>8000</v>
      </c>
      <c r="H1850" s="19">
        <v>0</v>
      </c>
      <c r="I1850" s="19">
        <v>0</v>
      </c>
      <c r="J1850" s="19">
        <v>0</v>
      </c>
      <c r="K1850" s="19">
        <v>0</v>
      </c>
      <c r="L1850" t="str">
        <f>VLOOKUP(E1850,PFI!A:B,2,0)</f>
        <v>formation</v>
      </c>
    </row>
    <row r="1851" spans="1:12">
      <c r="A1851" s="18" t="s">
        <v>1607</v>
      </c>
      <c r="B1851" s="18" t="s">
        <v>273</v>
      </c>
      <c r="C1851" s="18" t="s">
        <v>18</v>
      </c>
      <c r="D1851" s="18" t="s">
        <v>46</v>
      </c>
      <c r="E1851" s="18" t="s">
        <v>1943</v>
      </c>
      <c r="F1851" s="19">
        <v>0</v>
      </c>
      <c r="G1851" s="19">
        <v>0</v>
      </c>
      <c r="H1851" s="19">
        <v>0</v>
      </c>
      <c r="I1851" s="19">
        <v>0</v>
      </c>
      <c r="J1851" s="19">
        <v>0</v>
      </c>
      <c r="K1851" s="19">
        <v>1500</v>
      </c>
      <c r="L1851" t="str">
        <f>VLOOKUP(E1851,PFI!A:B,2,0)</f>
        <v>formation</v>
      </c>
    </row>
    <row r="1852" spans="1:12">
      <c r="A1852" s="18" t="s">
        <v>1607</v>
      </c>
      <c r="B1852" s="18" t="s">
        <v>273</v>
      </c>
      <c r="C1852" s="18" t="s">
        <v>18</v>
      </c>
      <c r="D1852" s="18" t="s">
        <v>46</v>
      </c>
      <c r="E1852" s="18" t="s">
        <v>1940</v>
      </c>
      <c r="F1852" s="19">
        <v>0</v>
      </c>
      <c r="G1852" s="19">
        <v>0</v>
      </c>
      <c r="H1852" s="19">
        <v>0</v>
      </c>
      <c r="I1852" s="19">
        <v>0</v>
      </c>
      <c r="J1852" s="19">
        <v>0</v>
      </c>
      <c r="K1852" s="19">
        <v>1000.01</v>
      </c>
      <c r="L1852" t="str">
        <f>VLOOKUP(E1852,PFI!A:B,2,0)</f>
        <v>formation</v>
      </c>
    </row>
    <row r="1853" spans="1:12">
      <c r="A1853" s="18" t="s">
        <v>1608</v>
      </c>
      <c r="B1853" s="18" t="s">
        <v>273</v>
      </c>
      <c r="C1853" s="18" t="s">
        <v>18</v>
      </c>
      <c r="D1853" s="18" t="s">
        <v>57</v>
      </c>
      <c r="E1853" s="18" t="s">
        <v>18</v>
      </c>
      <c r="F1853" s="19">
        <v>0</v>
      </c>
      <c r="G1853" s="19">
        <v>0</v>
      </c>
      <c r="H1853" s="19">
        <v>4387.01</v>
      </c>
      <c r="I1853" s="19">
        <v>0</v>
      </c>
      <c r="J1853" s="19">
        <v>0</v>
      </c>
      <c r="K1853" s="19">
        <v>0</v>
      </c>
      <c r="L1853" t="e">
        <f>VLOOKUP(E1853,PFI!A:B,2,0)</f>
        <v>#N/A</v>
      </c>
    </row>
    <row r="1854" spans="1:12">
      <c r="A1854" s="18" t="s">
        <v>1609</v>
      </c>
      <c r="B1854" s="18" t="s">
        <v>273</v>
      </c>
      <c r="C1854" s="18" t="s">
        <v>18</v>
      </c>
      <c r="D1854" s="18" t="s">
        <v>57</v>
      </c>
      <c r="E1854" s="18" t="s">
        <v>18</v>
      </c>
      <c r="F1854" s="19">
        <v>0</v>
      </c>
      <c r="G1854" s="19">
        <v>0</v>
      </c>
      <c r="H1854" s="19">
        <v>0</v>
      </c>
      <c r="I1854" s="19">
        <v>0</v>
      </c>
      <c r="J1854" s="19">
        <v>0</v>
      </c>
      <c r="K1854" s="19">
        <v>2874</v>
      </c>
      <c r="L1854" t="e">
        <f>VLOOKUP(E1854,PFI!A:B,2,0)</f>
        <v>#N/A</v>
      </c>
    </row>
    <row r="1855" spans="1:12">
      <c r="A1855" s="18" t="s">
        <v>1610</v>
      </c>
      <c r="B1855" s="18" t="s">
        <v>273</v>
      </c>
      <c r="C1855" s="18" t="s">
        <v>18</v>
      </c>
      <c r="D1855" s="18" t="s">
        <v>57</v>
      </c>
      <c r="E1855" s="18" t="s">
        <v>18</v>
      </c>
      <c r="F1855" s="19">
        <v>0</v>
      </c>
      <c r="G1855" s="19">
        <v>0</v>
      </c>
      <c r="H1855" s="19">
        <v>2874</v>
      </c>
      <c r="I1855" s="19">
        <v>0</v>
      </c>
      <c r="J1855" s="19">
        <v>0</v>
      </c>
      <c r="K1855" s="19">
        <v>10839.6</v>
      </c>
      <c r="L1855" t="e">
        <f>VLOOKUP(E1855,PFI!A:B,2,0)</f>
        <v>#N/A</v>
      </c>
    </row>
    <row r="1856" spans="1:12">
      <c r="A1856" s="18" t="s">
        <v>234</v>
      </c>
      <c r="B1856" s="18" t="s">
        <v>273</v>
      </c>
      <c r="C1856" s="18" t="s">
        <v>18</v>
      </c>
      <c r="D1856" s="18" t="s">
        <v>57</v>
      </c>
      <c r="E1856" s="18" t="s">
        <v>2599</v>
      </c>
      <c r="F1856" s="19">
        <v>0</v>
      </c>
      <c r="G1856" s="19">
        <v>0</v>
      </c>
      <c r="H1856" s="19">
        <v>0</v>
      </c>
      <c r="I1856" s="19">
        <v>0</v>
      </c>
      <c r="J1856" s="19">
        <v>0</v>
      </c>
      <c r="K1856" s="19">
        <v>6134.4</v>
      </c>
      <c r="L1856" t="e">
        <f>VLOOKUP(E1856,PFI!A:B,2,0)</f>
        <v>#N/A</v>
      </c>
    </row>
    <row r="1857" spans="1:12">
      <c r="A1857" s="18" t="s">
        <v>234</v>
      </c>
      <c r="B1857" s="18" t="s">
        <v>273</v>
      </c>
      <c r="C1857" s="18" t="s">
        <v>18</v>
      </c>
      <c r="D1857" s="18" t="s">
        <v>57</v>
      </c>
      <c r="E1857" s="18" t="s">
        <v>2398</v>
      </c>
      <c r="F1857" s="19">
        <v>1466.23</v>
      </c>
      <c r="G1857" s="19">
        <v>1466.23</v>
      </c>
      <c r="H1857" s="19">
        <v>4420</v>
      </c>
      <c r="I1857" s="19">
        <v>1466.23</v>
      </c>
      <c r="J1857" s="19">
        <v>1466.23</v>
      </c>
      <c r="K1857" s="19">
        <v>4420</v>
      </c>
      <c r="L1857" t="e">
        <f>VLOOKUP(E1857,PFI!A:B,2,0)</f>
        <v>#N/A</v>
      </c>
    </row>
    <row r="1858" spans="1:12">
      <c r="A1858" s="18" t="s">
        <v>234</v>
      </c>
      <c r="B1858" s="18" t="s">
        <v>273</v>
      </c>
      <c r="C1858" s="18" t="s">
        <v>18</v>
      </c>
      <c r="D1858" s="18" t="s">
        <v>57</v>
      </c>
      <c r="E1858" s="18" t="s">
        <v>1947</v>
      </c>
      <c r="F1858" s="19">
        <v>10000</v>
      </c>
      <c r="G1858" s="19">
        <v>10000</v>
      </c>
      <c r="H1858" s="19">
        <v>4200</v>
      </c>
      <c r="I1858" s="19">
        <v>10000</v>
      </c>
      <c r="J1858" s="19">
        <v>10000</v>
      </c>
      <c r="K1858" s="19">
        <v>0</v>
      </c>
      <c r="L1858" t="str">
        <f>VLOOKUP(E1858,PFI!A:B,2,0)</f>
        <v>formation</v>
      </c>
    </row>
    <row r="1859" spans="1:12">
      <c r="A1859" s="18" t="s">
        <v>2402</v>
      </c>
      <c r="B1859" s="18" t="s">
        <v>273</v>
      </c>
      <c r="C1859" s="18" t="s">
        <v>18</v>
      </c>
      <c r="D1859" s="18" t="s">
        <v>19</v>
      </c>
      <c r="E1859" s="18" t="s">
        <v>18</v>
      </c>
      <c r="F1859" s="19">
        <v>0</v>
      </c>
      <c r="G1859" s="19">
        <v>0</v>
      </c>
      <c r="H1859" s="19">
        <v>0.38</v>
      </c>
      <c r="I1859" s="19">
        <v>0</v>
      </c>
      <c r="J1859" s="19">
        <v>0</v>
      </c>
      <c r="K1859" s="19">
        <v>2213.12</v>
      </c>
      <c r="L1859" t="e">
        <f>VLOOKUP(E1859,PFI!A:B,2,0)</f>
        <v>#N/A</v>
      </c>
    </row>
    <row r="1860" spans="1:12">
      <c r="A1860" s="18" t="s">
        <v>2404</v>
      </c>
      <c r="B1860" s="18" t="s">
        <v>273</v>
      </c>
      <c r="C1860" s="18" t="s">
        <v>18</v>
      </c>
      <c r="D1860" s="18" t="s">
        <v>19</v>
      </c>
      <c r="E1860" s="18" t="s">
        <v>18</v>
      </c>
      <c r="F1860" s="19">
        <v>250000</v>
      </c>
      <c r="G1860" s="19">
        <v>250000</v>
      </c>
      <c r="H1860" s="19">
        <v>0</v>
      </c>
      <c r="I1860" s="19">
        <v>0</v>
      </c>
      <c r="J1860" s="19">
        <v>0</v>
      </c>
      <c r="K1860" s="19">
        <v>122440.7</v>
      </c>
      <c r="L1860" t="e">
        <f>VLOOKUP(E1860,PFI!A:B,2,0)</f>
        <v>#N/A</v>
      </c>
    </row>
    <row r="1861" spans="1:12">
      <c r="A1861" s="18" t="s">
        <v>1604</v>
      </c>
      <c r="B1861" s="18" t="s">
        <v>273</v>
      </c>
      <c r="C1861" s="18" t="s">
        <v>18</v>
      </c>
      <c r="D1861" s="18" t="s">
        <v>57</v>
      </c>
      <c r="E1861" s="18" t="s">
        <v>18</v>
      </c>
      <c r="F1861" s="19">
        <v>0</v>
      </c>
      <c r="G1861" s="19">
        <v>0</v>
      </c>
      <c r="H1861" s="19">
        <v>0</v>
      </c>
      <c r="I1861" s="19">
        <v>0</v>
      </c>
      <c r="J1861" s="19">
        <v>0</v>
      </c>
      <c r="K1861" s="19">
        <v>1381.36</v>
      </c>
      <c r="L1861" t="e">
        <f>VLOOKUP(E1861,PFI!A:B,2,0)</f>
        <v>#N/A</v>
      </c>
    </row>
    <row r="1862" spans="1:12">
      <c r="A1862" s="18" t="s">
        <v>1604</v>
      </c>
      <c r="B1862" s="18" t="s">
        <v>273</v>
      </c>
      <c r="C1862" s="18" t="s">
        <v>18</v>
      </c>
      <c r="D1862" s="18" t="s">
        <v>13</v>
      </c>
      <c r="E1862" s="18" t="s">
        <v>18</v>
      </c>
      <c r="F1862" s="19">
        <v>0</v>
      </c>
      <c r="G1862" s="19">
        <v>0</v>
      </c>
      <c r="H1862" s="19">
        <v>11640</v>
      </c>
      <c r="I1862" s="19">
        <v>0</v>
      </c>
      <c r="J1862" s="19">
        <v>0</v>
      </c>
      <c r="K1862" s="19">
        <v>33990</v>
      </c>
      <c r="L1862" t="e">
        <f>VLOOKUP(E1862,PFI!A:B,2,0)</f>
        <v>#N/A</v>
      </c>
    </row>
    <row r="1863" spans="1:12">
      <c r="A1863" s="18" t="s">
        <v>1614</v>
      </c>
      <c r="B1863" s="18" t="s">
        <v>273</v>
      </c>
      <c r="C1863" s="18" t="s">
        <v>18</v>
      </c>
      <c r="D1863" s="18" t="s">
        <v>13</v>
      </c>
      <c r="E1863" s="18" t="s">
        <v>18</v>
      </c>
      <c r="F1863" s="19">
        <v>0</v>
      </c>
      <c r="G1863" s="19">
        <v>0</v>
      </c>
      <c r="H1863" s="19">
        <v>2170.8000000000002</v>
      </c>
      <c r="I1863" s="19">
        <v>0</v>
      </c>
      <c r="J1863" s="19">
        <v>0</v>
      </c>
      <c r="K1863" s="19">
        <v>2170.8000000000002</v>
      </c>
      <c r="L1863" t="e">
        <f>VLOOKUP(E1863,PFI!A:B,2,0)</f>
        <v>#N/A</v>
      </c>
    </row>
    <row r="1864" spans="1:12">
      <c r="A1864" s="18" t="s">
        <v>1615</v>
      </c>
      <c r="B1864" s="18" t="s">
        <v>273</v>
      </c>
      <c r="C1864" s="18" t="s">
        <v>18</v>
      </c>
      <c r="D1864" s="18" t="s">
        <v>13</v>
      </c>
      <c r="E1864" s="18" t="s">
        <v>18</v>
      </c>
      <c r="F1864" s="19">
        <v>0</v>
      </c>
      <c r="G1864" s="19">
        <v>0</v>
      </c>
      <c r="H1864" s="19">
        <v>11015.46</v>
      </c>
      <c r="I1864" s="19">
        <v>0</v>
      </c>
      <c r="J1864" s="19">
        <v>0</v>
      </c>
      <c r="K1864" s="19">
        <v>19550.57</v>
      </c>
      <c r="L1864" t="e">
        <f>VLOOKUP(E1864,PFI!A:B,2,0)</f>
        <v>#N/A</v>
      </c>
    </row>
    <row r="1865" spans="1:12">
      <c r="A1865" s="18" t="s">
        <v>1427</v>
      </c>
      <c r="B1865" s="18" t="s">
        <v>273</v>
      </c>
      <c r="C1865" s="18" t="s">
        <v>18</v>
      </c>
      <c r="D1865" s="18" t="s">
        <v>13</v>
      </c>
      <c r="E1865" s="18" t="s">
        <v>18</v>
      </c>
      <c r="F1865" s="19">
        <v>10000</v>
      </c>
      <c r="G1865" s="19">
        <v>10000</v>
      </c>
      <c r="H1865" s="19">
        <v>6000</v>
      </c>
      <c r="I1865" s="19">
        <v>0</v>
      </c>
      <c r="J1865" s="19">
        <v>0</v>
      </c>
      <c r="K1865" s="19">
        <v>6060</v>
      </c>
      <c r="L1865" t="e">
        <f>VLOOKUP(E1865,PFI!A:B,2,0)</f>
        <v>#N/A</v>
      </c>
    </row>
    <row r="1866" spans="1:12">
      <c r="A1866" s="18" t="s">
        <v>2600</v>
      </c>
      <c r="B1866" s="18" t="s">
        <v>273</v>
      </c>
      <c r="C1866" s="18" t="s">
        <v>18</v>
      </c>
      <c r="D1866" s="18" t="s">
        <v>34</v>
      </c>
      <c r="E1866" s="18" t="s">
        <v>18</v>
      </c>
      <c r="F1866" s="19">
        <v>8000</v>
      </c>
      <c r="G1866" s="19">
        <v>8000</v>
      </c>
      <c r="H1866" s="19">
        <v>45576.09</v>
      </c>
      <c r="I1866" s="19">
        <v>0</v>
      </c>
      <c r="J1866" s="19">
        <v>0</v>
      </c>
      <c r="K1866" s="19">
        <v>0</v>
      </c>
      <c r="L1866" t="e">
        <f>VLOOKUP(E1866,PFI!A:B,2,0)</f>
        <v>#N/A</v>
      </c>
    </row>
    <row r="1867" spans="1:12">
      <c r="A1867" s="18" t="s">
        <v>237</v>
      </c>
      <c r="B1867" s="18" t="s">
        <v>273</v>
      </c>
      <c r="C1867" s="18" t="s">
        <v>18</v>
      </c>
      <c r="D1867" s="18" t="s">
        <v>2371</v>
      </c>
      <c r="E1867" s="18" t="s">
        <v>18</v>
      </c>
      <c r="F1867" s="19">
        <v>0</v>
      </c>
      <c r="G1867" s="19">
        <v>0</v>
      </c>
      <c r="H1867" s="19">
        <v>12811.64</v>
      </c>
      <c r="I1867" s="19">
        <v>0</v>
      </c>
      <c r="J1867" s="19">
        <v>0</v>
      </c>
      <c r="K1867" s="19">
        <v>0</v>
      </c>
      <c r="L1867" t="e">
        <f>VLOOKUP(E1867,PFI!A:B,2,0)</f>
        <v>#N/A</v>
      </c>
    </row>
    <row r="1868" spans="1:12">
      <c r="A1868" s="18" t="s">
        <v>2425</v>
      </c>
      <c r="B1868" s="18" t="s">
        <v>273</v>
      </c>
      <c r="C1868" s="18" t="s">
        <v>18</v>
      </c>
      <c r="D1868" s="18" t="s">
        <v>34</v>
      </c>
      <c r="E1868" s="18" t="s">
        <v>18</v>
      </c>
      <c r="F1868" s="19">
        <v>0</v>
      </c>
      <c r="G1868" s="19">
        <v>0</v>
      </c>
      <c r="H1868" s="19">
        <v>4732.58</v>
      </c>
      <c r="I1868" s="19">
        <v>0</v>
      </c>
      <c r="J1868" s="19">
        <v>0</v>
      </c>
      <c r="K1868" s="19">
        <v>0</v>
      </c>
      <c r="L1868" t="e">
        <f>VLOOKUP(E1868,PFI!A:B,2,0)</f>
        <v>#N/A</v>
      </c>
    </row>
    <row r="1869" spans="1:12">
      <c r="A1869" s="18" t="s">
        <v>1666</v>
      </c>
      <c r="B1869" s="18" t="s">
        <v>273</v>
      </c>
      <c r="C1869" s="18" t="s">
        <v>18</v>
      </c>
      <c r="D1869" s="18" t="s">
        <v>57</v>
      </c>
      <c r="E1869" s="18" t="s">
        <v>18</v>
      </c>
      <c r="F1869" s="19">
        <v>0</v>
      </c>
      <c r="G1869" s="19">
        <v>0</v>
      </c>
      <c r="H1869" s="19">
        <v>11640</v>
      </c>
      <c r="I1869" s="19">
        <v>0</v>
      </c>
      <c r="J1869" s="19">
        <v>0</v>
      </c>
      <c r="K1869" s="19">
        <v>0</v>
      </c>
      <c r="L1869" t="e">
        <f>VLOOKUP(E1869,PFI!A:B,2,0)</f>
        <v>#N/A</v>
      </c>
    </row>
    <row r="1870" spans="1:12">
      <c r="A1870" s="18" t="s">
        <v>1666</v>
      </c>
      <c r="B1870" s="18" t="s">
        <v>273</v>
      </c>
      <c r="C1870" s="18" t="s">
        <v>18</v>
      </c>
      <c r="D1870" s="18" t="s">
        <v>19</v>
      </c>
      <c r="E1870" s="18" t="s">
        <v>18</v>
      </c>
      <c r="F1870" s="19">
        <v>4000</v>
      </c>
      <c r="G1870" s="19">
        <v>4000</v>
      </c>
      <c r="H1870" s="19">
        <v>0</v>
      </c>
      <c r="I1870" s="19">
        <v>0</v>
      </c>
      <c r="J1870" s="19">
        <v>0</v>
      </c>
      <c r="K1870" s="19">
        <v>0</v>
      </c>
      <c r="L1870" t="e">
        <f>VLOOKUP(E1870,PFI!A:B,2,0)</f>
        <v>#N/A</v>
      </c>
    </row>
    <row r="1871" spans="1:12">
      <c r="A1871" s="18" t="s">
        <v>1625</v>
      </c>
      <c r="B1871" s="18" t="s">
        <v>273</v>
      </c>
      <c r="C1871" s="18" t="s">
        <v>18</v>
      </c>
      <c r="D1871" s="18" t="s">
        <v>13</v>
      </c>
      <c r="E1871" s="18" t="s">
        <v>18</v>
      </c>
      <c r="F1871" s="19">
        <v>5000</v>
      </c>
      <c r="G1871" s="19">
        <v>5000</v>
      </c>
      <c r="H1871" s="19">
        <v>4634.3999999999996</v>
      </c>
      <c r="I1871" s="19">
        <v>0</v>
      </c>
      <c r="J1871" s="19">
        <v>0</v>
      </c>
      <c r="K1871" s="19">
        <v>0</v>
      </c>
      <c r="L1871" t="e">
        <f>VLOOKUP(E1871,PFI!A:B,2,0)</f>
        <v>#N/A</v>
      </c>
    </row>
    <row r="1872" spans="1:12">
      <c r="A1872" s="18" t="s">
        <v>1548</v>
      </c>
      <c r="B1872" s="18" t="s">
        <v>273</v>
      </c>
      <c r="C1872" s="18" t="s">
        <v>18</v>
      </c>
      <c r="D1872" s="18" t="s">
        <v>57</v>
      </c>
      <c r="E1872" s="18" t="s">
        <v>1366</v>
      </c>
      <c r="F1872" s="19">
        <v>0</v>
      </c>
      <c r="G1872" s="19">
        <v>0</v>
      </c>
      <c r="H1872" s="19">
        <v>0</v>
      </c>
      <c r="I1872" s="19">
        <v>0</v>
      </c>
      <c r="J1872" s="19">
        <v>0</v>
      </c>
      <c r="K1872" s="19">
        <v>1949.8</v>
      </c>
      <c r="L1872" t="e">
        <f>VLOOKUP(E1872,PFI!A:B,2,0)</f>
        <v>#N/A</v>
      </c>
    </row>
    <row r="1873" spans="1:12">
      <c r="A1873" s="18" t="s">
        <v>1548</v>
      </c>
      <c r="B1873" s="18" t="s">
        <v>273</v>
      </c>
      <c r="C1873" s="18" t="s">
        <v>18</v>
      </c>
      <c r="D1873" s="18" t="s">
        <v>57</v>
      </c>
      <c r="E1873" s="18" t="s">
        <v>1378</v>
      </c>
      <c r="F1873" s="19">
        <v>0</v>
      </c>
      <c r="G1873" s="19">
        <v>0</v>
      </c>
      <c r="H1873" s="19">
        <v>0</v>
      </c>
      <c r="I1873" s="19">
        <v>0</v>
      </c>
      <c r="J1873" s="19">
        <v>0</v>
      </c>
      <c r="K1873" s="19">
        <v>26059.9</v>
      </c>
      <c r="L1873" t="e">
        <f>VLOOKUP(E1873,PFI!A:B,2,0)</f>
        <v>#N/A</v>
      </c>
    </row>
    <row r="1874" spans="1:12">
      <c r="A1874" s="18" t="s">
        <v>1548</v>
      </c>
      <c r="B1874" s="18" t="s">
        <v>273</v>
      </c>
      <c r="C1874" s="18" t="s">
        <v>18</v>
      </c>
      <c r="D1874" s="18" t="s">
        <v>46</v>
      </c>
      <c r="E1874" s="18" t="s">
        <v>18</v>
      </c>
      <c r="F1874" s="19">
        <v>0</v>
      </c>
      <c r="G1874" s="19">
        <v>0</v>
      </c>
      <c r="H1874" s="19">
        <v>4187.25</v>
      </c>
      <c r="I1874" s="19">
        <v>0</v>
      </c>
      <c r="J1874" s="19">
        <v>0</v>
      </c>
      <c r="K1874" s="19">
        <v>960</v>
      </c>
      <c r="L1874" t="e">
        <f>VLOOKUP(E1874,PFI!A:B,2,0)</f>
        <v>#N/A</v>
      </c>
    </row>
    <row r="1875" spans="1:12">
      <c r="A1875" s="18" t="s">
        <v>1548</v>
      </c>
      <c r="B1875" s="18" t="s">
        <v>273</v>
      </c>
      <c r="C1875" s="18" t="s">
        <v>18</v>
      </c>
      <c r="D1875" s="18" t="s">
        <v>13</v>
      </c>
      <c r="E1875" s="18" t="s">
        <v>1378</v>
      </c>
      <c r="F1875" s="19">
        <v>0</v>
      </c>
      <c r="G1875" s="19">
        <v>0</v>
      </c>
      <c r="H1875" s="19">
        <v>0</v>
      </c>
      <c r="I1875" s="19">
        <v>0</v>
      </c>
      <c r="J1875" s="19">
        <v>0</v>
      </c>
      <c r="K1875" s="19">
        <v>2829.6</v>
      </c>
      <c r="L1875" t="e">
        <f>VLOOKUP(E1875,PFI!A:B,2,0)</f>
        <v>#N/A</v>
      </c>
    </row>
    <row r="1876" spans="1:12">
      <c r="A1876" s="18" t="s">
        <v>1556</v>
      </c>
      <c r="B1876" s="18" t="s">
        <v>273</v>
      </c>
      <c r="C1876" s="18" t="s">
        <v>18</v>
      </c>
      <c r="D1876" s="18" t="s">
        <v>57</v>
      </c>
      <c r="E1876" s="18" t="s">
        <v>1384</v>
      </c>
      <c r="F1876" s="19">
        <v>0</v>
      </c>
      <c r="G1876" s="19">
        <v>0</v>
      </c>
      <c r="H1876" s="19">
        <v>0</v>
      </c>
      <c r="I1876" s="19">
        <v>0</v>
      </c>
      <c r="J1876" s="19">
        <v>0</v>
      </c>
      <c r="K1876" s="19">
        <v>2874</v>
      </c>
      <c r="L1876" t="e">
        <f>VLOOKUP(E1876,PFI!A:B,2,0)</f>
        <v>#N/A</v>
      </c>
    </row>
    <row r="1877" spans="1:12">
      <c r="A1877" s="18" t="s">
        <v>1596</v>
      </c>
      <c r="B1877" s="18" t="s">
        <v>273</v>
      </c>
      <c r="C1877" s="18" t="s">
        <v>18</v>
      </c>
      <c r="D1877" s="18" t="s">
        <v>57</v>
      </c>
      <c r="E1877" s="18" t="s">
        <v>1398</v>
      </c>
      <c r="F1877" s="19">
        <v>2000</v>
      </c>
      <c r="G1877" s="19">
        <v>2000</v>
      </c>
      <c r="H1877" s="19">
        <v>3381.6</v>
      </c>
      <c r="I1877" s="19">
        <v>0</v>
      </c>
      <c r="J1877" s="19">
        <v>0</v>
      </c>
      <c r="K1877" s="19">
        <v>0</v>
      </c>
      <c r="L1877" t="e">
        <f>VLOOKUP(E1877,PFI!A:B,2,0)</f>
        <v>#N/A</v>
      </c>
    </row>
    <row r="1878" spans="1:12">
      <c r="A1878" s="18" t="s">
        <v>2454</v>
      </c>
      <c r="B1878" s="18" t="s">
        <v>273</v>
      </c>
      <c r="C1878" s="18" t="s">
        <v>18</v>
      </c>
      <c r="D1878" s="18" t="s">
        <v>57</v>
      </c>
      <c r="E1878" s="18" t="s">
        <v>18</v>
      </c>
      <c r="F1878" s="19">
        <v>150000</v>
      </c>
      <c r="G1878" s="19">
        <v>150000</v>
      </c>
      <c r="H1878" s="19">
        <v>41849.660000000003</v>
      </c>
      <c r="I1878" s="19">
        <v>0</v>
      </c>
      <c r="J1878" s="19">
        <v>0</v>
      </c>
      <c r="K1878" s="19">
        <v>59315.66</v>
      </c>
      <c r="L1878" t="e">
        <f>VLOOKUP(E1878,PFI!A:B,2,0)</f>
        <v>#N/A</v>
      </c>
    </row>
    <row r="1879" spans="1:12">
      <c r="A1879" s="18" t="s">
        <v>1433</v>
      </c>
      <c r="B1879" s="18" t="s">
        <v>273</v>
      </c>
      <c r="C1879" s="18" t="s">
        <v>18</v>
      </c>
      <c r="D1879" s="18" t="s">
        <v>46</v>
      </c>
      <c r="E1879" s="18" t="s">
        <v>18</v>
      </c>
      <c r="F1879" s="19">
        <v>100000</v>
      </c>
      <c r="G1879" s="19">
        <v>100000</v>
      </c>
      <c r="H1879" s="19">
        <v>0</v>
      </c>
      <c r="I1879" s="19">
        <v>0</v>
      </c>
      <c r="J1879" s="19">
        <v>0</v>
      </c>
      <c r="K1879" s="19">
        <v>0</v>
      </c>
      <c r="L1879" t="e">
        <f>VLOOKUP(E1879,PFI!A:B,2,0)</f>
        <v>#N/A</v>
      </c>
    </row>
    <row r="1880" spans="1:12">
      <c r="A1880" s="18" t="s">
        <v>1433</v>
      </c>
      <c r="B1880" s="18" t="s">
        <v>273</v>
      </c>
      <c r="C1880" s="18" t="s">
        <v>18</v>
      </c>
      <c r="D1880" s="18" t="s">
        <v>13</v>
      </c>
      <c r="E1880" s="18" t="s">
        <v>18</v>
      </c>
      <c r="F1880" s="19">
        <v>0</v>
      </c>
      <c r="G1880" s="19">
        <v>0</v>
      </c>
      <c r="H1880" s="19">
        <v>0</v>
      </c>
      <c r="I1880" s="19">
        <v>0</v>
      </c>
      <c r="J1880" s="19">
        <v>0</v>
      </c>
      <c r="K1880" s="19">
        <v>2514</v>
      </c>
      <c r="L1880" t="e">
        <f>VLOOKUP(E1880,PFI!A:B,2,0)</f>
        <v>#N/A</v>
      </c>
    </row>
    <row r="1881" spans="1:12">
      <c r="A1881" s="18" t="s">
        <v>1659</v>
      </c>
      <c r="B1881" s="18" t="s">
        <v>273</v>
      </c>
      <c r="C1881" s="18" t="s">
        <v>18</v>
      </c>
      <c r="D1881" s="18" t="s">
        <v>57</v>
      </c>
      <c r="E1881" s="18" t="s">
        <v>2595</v>
      </c>
      <c r="F1881" s="19">
        <v>1548</v>
      </c>
      <c r="G1881" s="19">
        <v>1548</v>
      </c>
      <c r="H1881" s="19">
        <v>0</v>
      </c>
      <c r="I1881" s="19">
        <v>0</v>
      </c>
      <c r="J1881" s="19">
        <v>0</v>
      </c>
      <c r="K1881" s="19">
        <v>0</v>
      </c>
      <c r="L1881" t="e">
        <f>VLOOKUP(E1881,PFI!A:B,2,0)</f>
        <v>#N/A</v>
      </c>
    </row>
    <row r="1882" spans="1:12">
      <c r="A1882" s="18" t="s">
        <v>1659</v>
      </c>
      <c r="B1882" s="18" t="s">
        <v>273</v>
      </c>
      <c r="C1882" s="18" t="s">
        <v>18</v>
      </c>
      <c r="D1882" s="18" t="s">
        <v>57</v>
      </c>
      <c r="E1882" s="18" t="s">
        <v>2596</v>
      </c>
      <c r="F1882" s="19">
        <v>4644</v>
      </c>
      <c r="G1882" s="19">
        <v>4644</v>
      </c>
      <c r="H1882" s="19">
        <v>0</v>
      </c>
      <c r="I1882" s="19">
        <v>0</v>
      </c>
      <c r="J1882" s="19">
        <v>0</v>
      </c>
      <c r="K1882" s="19">
        <v>0</v>
      </c>
      <c r="L1882" t="e">
        <f>VLOOKUP(E1882,PFI!A:B,2,0)</f>
        <v>#N/A</v>
      </c>
    </row>
    <row r="1883" spans="1:12">
      <c r="A1883" s="18" t="s">
        <v>1659</v>
      </c>
      <c r="B1883" s="18" t="s">
        <v>273</v>
      </c>
      <c r="C1883" s="18" t="s">
        <v>18</v>
      </c>
      <c r="D1883" s="18" t="s">
        <v>57</v>
      </c>
      <c r="E1883" s="18" t="s">
        <v>2597</v>
      </c>
      <c r="F1883" s="19">
        <v>6450</v>
      </c>
      <c r="G1883" s="19">
        <v>6450</v>
      </c>
      <c r="H1883" s="19">
        <v>0</v>
      </c>
      <c r="I1883" s="19">
        <v>0</v>
      </c>
      <c r="J1883" s="19">
        <v>0</v>
      </c>
      <c r="K1883" s="19">
        <v>0</v>
      </c>
      <c r="L1883" t="e">
        <f>VLOOKUP(E1883,PFI!A:B,2,0)</f>
        <v>#N/A</v>
      </c>
    </row>
    <row r="1884" spans="1:12">
      <c r="A1884" s="18" t="s">
        <v>1659</v>
      </c>
      <c r="B1884" s="18" t="s">
        <v>273</v>
      </c>
      <c r="C1884" s="18" t="s">
        <v>18</v>
      </c>
      <c r="D1884" s="18" t="s">
        <v>46</v>
      </c>
      <c r="E1884" s="18" t="s">
        <v>1420</v>
      </c>
      <c r="F1884" s="19">
        <v>6020</v>
      </c>
      <c r="G1884" s="19">
        <v>6020</v>
      </c>
      <c r="H1884" s="19">
        <v>0</v>
      </c>
      <c r="I1884" s="19">
        <v>0</v>
      </c>
      <c r="J1884" s="19">
        <v>0</v>
      </c>
      <c r="K1884" s="19">
        <v>0</v>
      </c>
      <c r="L1884" t="e">
        <f>VLOOKUP(E1884,PFI!A:B,2,0)</f>
        <v>#N/A</v>
      </c>
    </row>
    <row r="1885" spans="1:12">
      <c r="A1885" s="18" t="s">
        <v>1628</v>
      </c>
      <c r="B1885" s="18" t="s">
        <v>273</v>
      </c>
      <c r="C1885" s="18" t="s">
        <v>18</v>
      </c>
      <c r="D1885" s="18" t="s">
        <v>46</v>
      </c>
      <c r="E1885" s="18" t="s">
        <v>18</v>
      </c>
      <c r="F1885" s="19">
        <v>290000</v>
      </c>
      <c r="G1885" s="19">
        <v>290000</v>
      </c>
      <c r="H1885" s="19">
        <v>139208.51</v>
      </c>
      <c r="I1885" s="19">
        <v>0</v>
      </c>
      <c r="J1885" s="19">
        <v>0</v>
      </c>
      <c r="K1885" s="19">
        <v>57737.39</v>
      </c>
      <c r="L1885" t="e">
        <f>VLOOKUP(E1885,PFI!A:B,2,0)</f>
        <v>#N/A</v>
      </c>
    </row>
    <row r="1886" spans="1:12">
      <c r="A1886" s="18" t="s">
        <v>1627</v>
      </c>
      <c r="B1886" s="18" t="s">
        <v>273</v>
      </c>
      <c r="C1886" s="18" t="s">
        <v>18</v>
      </c>
      <c r="D1886" s="18" t="s">
        <v>46</v>
      </c>
      <c r="E1886" s="18" t="s">
        <v>18</v>
      </c>
      <c r="F1886" s="19">
        <v>5000</v>
      </c>
      <c r="G1886" s="19">
        <v>5000</v>
      </c>
      <c r="H1886" s="19">
        <v>2887.2</v>
      </c>
      <c r="I1886" s="19">
        <v>0</v>
      </c>
      <c r="J1886" s="19">
        <v>0</v>
      </c>
      <c r="K1886" s="19">
        <v>3119.16</v>
      </c>
      <c r="L1886" t="e">
        <f>VLOOKUP(E1886,PFI!A:B,2,0)</f>
        <v>#N/A</v>
      </c>
    </row>
    <row r="1887" spans="1:12">
      <c r="A1887" s="18" t="s">
        <v>1630</v>
      </c>
      <c r="B1887" s="18" t="s">
        <v>273</v>
      </c>
      <c r="C1887" s="18" t="s">
        <v>18</v>
      </c>
      <c r="D1887" s="18" t="s">
        <v>13</v>
      </c>
      <c r="E1887" s="18" t="s">
        <v>18</v>
      </c>
      <c r="F1887" s="19">
        <v>5000</v>
      </c>
      <c r="G1887" s="19">
        <v>5000</v>
      </c>
      <c r="H1887" s="19">
        <v>5123.8999999999996</v>
      </c>
      <c r="I1887" s="19">
        <v>0</v>
      </c>
      <c r="J1887" s="19">
        <v>0</v>
      </c>
      <c r="K1887" s="19">
        <v>4090.41</v>
      </c>
      <c r="L1887" t="e">
        <f>VLOOKUP(E1887,PFI!A:B,2,0)</f>
        <v>#N/A</v>
      </c>
    </row>
    <row r="1888" spans="1:12">
      <c r="A1888" s="18" t="s">
        <v>1013</v>
      </c>
      <c r="B1888" s="18" t="s">
        <v>273</v>
      </c>
      <c r="C1888" s="18" t="s">
        <v>18</v>
      </c>
      <c r="D1888" s="18" t="s">
        <v>19</v>
      </c>
      <c r="E1888" s="18" t="s">
        <v>18</v>
      </c>
      <c r="F1888" s="19">
        <v>53000</v>
      </c>
      <c r="G1888" s="19">
        <v>53000</v>
      </c>
      <c r="H1888" s="19">
        <v>83846.67</v>
      </c>
      <c r="I1888" s="19">
        <v>0</v>
      </c>
      <c r="J1888" s="19">
        <v>0</v>
      </c>
      <c r="K1888" s="19">
        <v>116897.87</v>
      </c>
      <c r="L1888" t="e">
        <f>VLOOKUP(E1888,PFI!A:B,2,0)</f>
        <v>#N/A</v>
      </c>
    </row>
    <row r="1889" spans="1:12">
      <c r="A1889" s="18" t="s">
        <v>1013</v>
      </c>
      <c r="B1889" s="18" t="s">
        <v>273</v>
      </c>
      <c r="C1889" s="18" t="s">
        <v>18</v>
      </c>
      <c r="D1889" s="18" t="s">
        <v>13</v>
      </c>
      <c r="E1889" s="18" t="s">
        <v>18</v>
      </c>
      <c r="F1889" s="19">
        <v>0</v>
      </c>
      <c r="G1889" s="19">
        <v>0</v>
      </c>
      <c r="H1889" s="19">
        <v>0.46</v>
      </c>
      <c r="I1889" s="19">
        <v>0</v>
      </c>
      <c r="J1889" s="19">
        <v>0</v>
      </c>
      <c r="K1889" s="19">
        <v>2699.83</v>
      </c>
      <c r="L1889" t="e">
        <f>VLOOKUP(E1889,PFI!A:B,2,0)</f>
        <v>#N/A</v>
      </c>
    </row>
    <row r="1890" spans="1:12">
      <c r="A1890" s="18" t="s">
        <v>2455</v>
      </c>
      <c r="B1890" s="18" t="s">
        <v>273</v>
      </c>
      <c r="C1890" s="18" t="s">
        <v>18</v>
      </c>
      <c r="D1890" s="18" t="s">
        <v>13</v>
      </c>
      <c r="E1890" s="18" t="s">
        <v>18</v>
      </c>
      <c r="F1890" s="19">
        <v>0</v>
      </c>
      <c r="G1890" s="19">
        <v>0</v>
      </c>
      <c r="H1890" s="19">
        <v>7390.8</v>
      </c>
      <c r="I1890" s="19">
        <v>0</v>
      </c>
      <c r="J1890" s="19">
        <v>0</v>
      </c>
      <c r="K1890" s="19">
        <v>116142</v>
      </c>
      <c r="L1890" t="e">
        <f>VLOOKUP(E1890,PFI!A:B,2,0)</f>
        <v>#N/A</v>
      </c>
    </row>
    <row r="1891" spans="1:12">
      <c r="A1891" s="18" t="s">
        <v>2601</v>
      </c>
      <c r="B1891" s="18" t="s">
        <v>273</v>
      </c>
      <c r="C1891" s="18" t="s">
        <v>18</v>
      </c>
      <c r="D1891" s="18" t="s">
        <v>46</v>
      </c>
      <c r="E1891" s="18" t="s">
        <v>1954</v>
      </c>
      <c r="F1891" s="19">
        <v>0</v>
      </c>
      <c r="G1891" s="19">
        <v>0</v>
      </c>
      <c r="H1891" s="19">
        <v>0</v>
      </c>
      <c r="I1891" s="19">
        <v>0</v>
      </c>
      <c r="J1891" s="19">
        <v>0</v>
      </c>
      <c r="K1891" s="19">
        <v>3060</v>
      </c>
      <c r="L1891" t="str">
        <f>VLOOKUP(E1891,PFI!A:B,2,0)</f>
        <v>formation</v>
      </c>
    </row>
    <row r="1892" spans="1:12">
      <c r="A1892" s="18" t="s">
        <v>2601</v>
      </c>
      <c r="B1892" s="18" t="s">
        <v>273</v>
      </c>
      <c r="C1892" s="18" t="s">
        <v>18</v>
      </c>
      <c r="D1892" s="18" t="s">
        <v>13</v>
      </c>
      <c r="E1892" s="18" t="s">
        <v>1954</v>
      </c>
      <c r="F1892" s="19">
        <v>40426.980000000003</v>
      </c>
      <c r="G1892" s="19">
        <v>40426.980000000003</v>
      </c>
      <c r="H1892" s="19">
        <v>0</v>
      </c>
      <c r="I1892" s="19">
        <v>30925.7</v>
      </c>
      <c r="J1892" s="19">
        <v>30925.7</v>
      </c>
      <c r="K1892" s="19">
        <v>0</v>
      </c>
      <c r="L1892" t="str">
        <f>VLOOKUP(E1892,PFI!A:B,2,0)</f>
        <v>formation</v>
      </c>
    </row>
    <row r="1893" spans="1:12">
      <c r="A1893" s="18" t="s">
        <v>1249</v>
      </c>
      <c r="B1893" s="18" t="s">
        <v>273</v>
      </c>
      <c r="C1893" s="18" t="s">
        <v>18</v>
      </c>
      <c r="D1893" s="18" t="s">
        <v>46</v>
      </c>
      <c r="E1893" s="18" t="s">
        <v>18</v>
      </c>
      <c r="F1893" s="19">
        <v>0</v>
      </c>
      <c r="G1893" s="19">
        <v>0</v>
      </c>
      <c r="H1893" s="19">
        <v>0</v>
      </c>
      <c r="I1893" s="19">
        <v>0</v>
      </c>
      <c r="J1893" s="19">
        <v>0</v>
      </c>
      <c r="K1893" s="19">
        <v>7911.36</v>
      </c>
      <c r="L1893" t="e">
        <f>VLOOKUP(E1893,PFI!A:B,2,0)</f>
        <v>#N/A</v>
      </c>
    </row>
    <row r="1894" spans="1:12">
      <c r="A1894" s="18" t="s">
        <v>1637</v>
      </c>
      <c r="B1894" s="18" t="s">
        <v>273</v>
      </c>
      <c r="C1894" s="18" t="s">
        <v>18</v>
      </c>
      <c r="D1894" s="18" t="s">
        <v>46</v>
      </c>
      <c r="E1894" s="18" t="s">
        <v>18</v>
      </c>
      <c r="F1894" s="19">
        <v>0</v>
      </c>
      <c r="G1894" s="19">
        <v>0</v>
      </c>
      <c r="H1894" s="19">
        <v>650.01</v>
      </c>
      <c r="I1894" s="19">
        <v>0</v>
      </c>
      <c r="J1894" s="19">
        <v>0</v>
      </c>
      <c r="K1894" s="19">
        <v>20800.009999999998</v>
      </c>
      <c r="L1894" t="e">
        <f>VLOOKUP(E1894,PFI!A:B,2,0)</f>
        <v>#N/A</v>
      </c>
    </row>
    <row r="1895" spans="1:12">
      <c r="A1895" s="18" t="s">
        <v>1635</v>
      </c>
      <c r="B1895" s="18" t="s">
        <v>273</v>
      </c>
      <c r="C1895" s="18" t="s">
        <v>18</v>
      </c>
      <c r="D1895" s="18" t="s">
        <v>46</v>
      </c>
      <c r="E1895" s="18" t="s">
        <v>2473</v>
      </c>
      <c r="F1895" s="19">
        <v>0</v>
      </c>
      <c r="G1895" s="19">
        <v>0</v>
      </c>
      <c r="H1895" s="19">
        <v>3720</v>
      </c>
      <c r="I1895" s="19">
        <v>0</v>
      </c>
      <c r="J1895" s="19">
        <v>0</v>
      </c>
      <c r="K1895" s="19">
        <v>3720</v>
      </c>
      <c r="L1895" t="e">
        <f>VLOOKUP(E1895,PFI!A:B,2,0)</f>
        <v>#N/A</v>
      </c>
    </row>
    <row r="1896" spans="1:12">
      <c r="A1896" s="18" t="s">
        <v>1635</v>
      </c>
      <c r="B1896" s="18" t="s">
        <v>273</v>
      </c>
      <c r="C1896" s="18" t="s">
        <v>18</v>
      </c>
      <c r="D1896" s="18" t="s">
        <v>46</v>
      </c>
      <c r="E1896" s="18" t="s">
        <v>2474</v>
      </c>
      <c r="F1896" s="19">
        <v>0</v>
      </c>
      <c r="G1896" s="19">
        <v>0</v>
      </c>
      <c r="H1896" s="19">
        <v>0</v>
      </c>
      <c r="I1896" s="19">
        <v>0</v>
      </c>
      <c r="J1896" s="19">
        <v>0</v>
      </c>
      <c r="K1896" s="19">
        <v>2463.87</v>
      </c>
      <c r="L1896" t="e">
        <f>VLOOKUP(E1896,PFI!A:B,2,0)</f>
        <v>#N/A</v>
      </c>
    </row>
    <row r="1897" spans="1:12">
      <c r="A1897" s="18" t="s">
        <v>1635</v>
      </c>
      <c r="B1897" s="18" t="s">
        <v>273</v>
      </c>
      <c r="C1897" s="18" t="s">
        <v>18</v>
      </c>
      <c r="D1897" s="18" t="s">
        <v>46</v>
      </c>
      <c r="E1897" s="18" t="s">
        <v>2482</v>
      </c>
      <c r="F1897" s="19">
        <v>0</v>
      </c>
      <c r="G1897" s="19">
        <v>0</v>
      </c>
      <c r="H1897" s="19">
        <v>4468.1499999999996</v>
      </c>
      <c r="I1897" s="19">
        <v>0</v>
      </c>
      <c r="J1897" s="19">
        <v>0</v>
      </c>
      <c r="K1897" s="19">
        <v>4468.1499999999996</v>
      </c>
      <c r="L1897" t="e">
        <f>VLOOKUP(E1897,PFI!A:B,2,0)</f>
        <v>#N/A</v>
      </c>
    </row>
    <row r="1898" spans="1:12">
      <c r="A1898" s="18" t="s">
        <v>1635</v>
      </c>
      <c r="B1898" s="18" t="s">
        <v>273</v>
      </c>
      <c r="C1898" s="18" t="s">
        <v>18</v>
      </c>
      <c r="D1898" s="18" t="s">
        <v>46</v>
      </c>
      <c r="E1898" s="18" t="s">
        <v>2484</v>
      </c>
      <c r="F1898" s="19">
        <v>0</v>
      </c>
      <c r="G1898" s="19">
        <v>0</v>
      </c>
      <c r="H1898" s="19">
        <v>1900</v>
      </c>
      <c r="I1898" s="19">
        <v>0</v>
      </c>
      <c r="J1898" s="19">
        <v>0</v>
      </c>
      <c r="K1898" s="19">
        <v>1900</v>
      </c>
      <c r="L1898" t="e">
        <f>VLOOKUP(E1898,PFI!A:B,2,0)</f>
        <v>#N/A</v>
      </c>
    </row>
    <row r="1899" spans="1:12">
      <c r="A1899" s="18" t="s">
        <v>1635</v>
      </c>
      <c r="B1899" s="18" t="s">
        <v>273</v>
      </c>
      <c r="C1899" s="18" t="s">
        <v>18</v>
      </c>
      <c r="D1899" s="18" t="s">
        <v>46</v>
      </c>
      <c r="E1899" s="18" t="s">
        <v>2489</v>
      </c>
      <c r="F1899" s="19">
        <v>0</v>
      </c>
      <c r="G1899" s="19">
        <v>0</v>
      </c>
      <c r="H1899" s="19">
        <v>3598.8</v>
      </c>
      <c r="I1899" s="19">
        <v>0</v>
      </c>
      <c r="J1899" s="19">
        <v>0</v>
      </c>
      <c r="K1899" s="19">
        <v>3598.8</v>
      </c>
      <c r="L1899" t="e">
        <f>VLOOKUP(E1899,PFI!A:B,2,0)</f>
        <v>#N/A</v>
      </c>
    </row>
    <row r="1900" spans="1:12">
      <c r="A1900" s="18" t="s">
        <v>1635</v>
      </c>
      <c r="B1900" s="18" t="s">
        <v>273</v>
      </c>
      <c r="C1900" s="18" t="s">
        <v>18</v>
      </c>
      <c r="D1900" s="18" t="s">
        <v>46</v>
      </c>
      <c r="E1900" s="18" t="s">
        <v>2490</v>
      </c>
      <c r="F1900" s="19">
        <v>0</v>
      </c>
      <c r="G1900" s="19">
        <v>0</v>
      </c>
      <c r="H1900" s="19">
        <v>2089.98</v>
      </c>
      <c r="I1900" s="19">
        <v>0</v>
      </c>
      <c r="J1900" s="19">
        <v>0</v>
      </c>
      <c r="K1900" s="19">
        <v>2089.98</v>
      </c>
      <c r="L1900" t="e">
        <f>VLOOKUP(E1900,PFI!A:B,2,0)</f>
        <v>#N/A</v>
      </c>
    </row>
    <row r="1901" spans="1:12">
      <c r="A1901" s="18" t="s">
        <v>1635</v>
      </c>
      <c r="B1901" s="18" t="s">
        <v>273</v>
      </c>
      <c r="C1901" s="18" t="s">
        <v>18</v>
      </c>
      <c r="D1901" s="18" t="s">
        <v>46</v>
      </c>
      <c r="E1901" s="18" t="s">
        <v>2500</v>
      </c>
      <c r="F1901" s="19">
        <v>0</v>
      </c>
      <c r="G1901" s="19">
        <v>0</v>
      </c>
      <c r="H1901" s="19">
        <v>6828.55</v>
      </c>
      <c r="I1901" s="19">
        <v>0</v>
      </c>
      <c r="J1901" s="19">
        <v>0</v>
      </c>
      <c r="K1901" s="19">
        <v>6828.55</v>
      </c>
      <c r="L1901" t="e">
        <f>VLOOKUP(E1901,PFI!A:B,2,0)</f>
        <v>#N/A</v>
      </c>
    </row>
    <row r="1902" spans="1:12">
      <c r="A1902" s="18" t="s">
        <v>1635</v>
      </c>
      <c r="B1902" s="18" t="s">
        <v>273</v>
      </c>
      <c r="C1902" s="18" t="s">
        <v>18</v>
      </c>
      <c r="D1902" s="18" t="s">
        <v>46</v>
      </c>
      <c r="E1902" s="18" t="s">
        <v>2505</v>
      </c>
      <c r="F1902" s="19">
        <v>0</v>
      </c>
      <c r="G1902" s="19">
        <v>0</v>
      </c>
      <c r="H1902" s="19">
        <v>0</v>
      </c>
      <c r="I1902" s="19">
        <v>0</v>
      </c>
      <c r="J1902" s="19">
        <v>0</v>
      </c>
      <c r="K1902" s="19">
        <v>5396.4</v>
      </c>
      <c r="L1902" t="e">
        <f>VLOOKUP(E1902,PFI!A:B,2,0)</f>
        <v>#N/A</v>
      </c>
    </row>
    <row r="1903" spans="1:12">
      <c r="A1903" s="18" t="s">
        <v>2516</v>
      </c>
      <c r="B1903" s="18" t="s">
        <v>273</v>
      </c>
      <c r="C1903" s="18" t="s">
        <v>18</v>
      </c>
      <c r="D1903" s="18" t="s">
        <v>19</v>
      </c>
      <c r="E1903" s="18" t="s">
        <v>18</v>
      </c>
      <c r="F1903" s="19">
        <v>0</v>
      </c>
      <c r="G1903" s="19">
        <v>0</v>
      </c>
      <c r="H1903" s="19">
        <v>166.95</v>
      </c>
      <c r="I1903" s="19">
        <v>0</v>
      </c>
      <c r="J1903" s="19">
        <v>0</v>
      </c>
      <c r="K1903" s="19">
        <v>13356.99</v>
      </c>
      <c r="L1903" t="e">
        <f>VLOOKUP(E1903,PFI!A:B,2,0)</f>
        <v>#N/A</v>
      </c>
    </row>
    <row r="1904" spans="1:12">
      <c r="A1904" s="18" t="s">
        <v>240</v>
      </c>
      <c r="B1904" s="18" t="s">
        <v>273</v>
      </c>
      <c r="C1904" s="18" t="s">
        <v>18</v>
      </c>
      <c r="D1904" s="18" t="s">
        <v>46</v>
      </c>
      <c r="E1904" s="18" t="s">
        <v>2027</v>
      </c>
      <c r="F1904" s="19">
        <v>70000</v>
      </c>
      <c r="G1904" s="19">
        <v>70000</v>
      </c>
      <c r="H1904" s="19">
        <v>0</v>
      </c>
      <c r="I1904" s="19">
        <v>70000</v>
      </c>
      <c r="J1904" s="19">
        <v>70000</v>
      </c>
      <c r="K1904" s="19">
        <v>0</v>
      </c>
      <c r="L1904" t="str">
        <f>VLOOKUP(E1904,PFI!A:B,2,0)</f>
        <v>recherche</v>
      </c>
    </row>
    <row r="1905" spans="1:12">
      <c r="A1905" s="18" t="s">
        <v>240</v>
      </c>
      <c r="B1905" s="18" t="s">
        <v>273</v>
      </c>
      <c r="C1905" s="18" t="s">
        <v>18</v>
      </c>
      <c r="D1905" s="18" t="s">
        <v>46</v>
      </c>
      <c r="E1905" s="18" t="s">
        <v>18</v>
      </c>
      <c r="F1905" s="19">
        <v>0</v>
      </c>
      <c r="G1905" s="19">
        <v>0</v>
      </c>
      <c r="H1905" s="19">
        <v>74857.03</v>
      </c>
      <c r="I1905" s="19">
        <v>0</v>
      </c>
      <c r="J1905" s="19">
        <v>0</v>
      </c>
      <c r="K1905" s="19">
        <v>72517.03</v>
      </c>
      <c r="L1905" t="e">
        <f>VLOOKUP(E1905,PFI!A:B,2,0)</f>
        <v>#N/A</v>
      </c>
    </row>
    <row r="1906" spans="1:12">
      <c r="A1906" s="18" t="s">
        <v>240</v>
      </c>
      <c r="B1906" s="18" t="s">
        <v>273</v>
      </c>
      <c r="C1906" s="18" t="s">
        <v>18</v>
      </c>
      <c r="D1906" s="18" t="s">
        <v>13</v>
      </c>
      <c r="E1906" s="18" t="s">
        <v>2520</v>
      </c>
      <c r="F1906" s="19">
        <v>2.39</v>
      </c>
      <c r="G1906" s="19">
        <v>2.39</v>
      </c>
      <c r="H1906" s="19">
        <v>0</v>
      </c>
      <c r="I1906" s="19">
        <v>2.39</v>
      </c>
      <c r="J1906" s="19">
        <v>2.39</v>
      </c>
      <c r="K1906" s="19">
        <v>0</v>
      </c>
      <c r="L1906" t="e">
        <f>VLOOKUP(E1906,PFI!A:B,2,0)</f>
        <v>#N/A</v>
      </c>
    </row>
    <row r="1907" spans="1:12">
      <c r="A1907" s="18" t="s">
        <v>240</v>
      </c>
      <c r="B1907" s="18" t="s">
        <v>273</v>
      </c>
      <c r="C1907" s="18" t="s">
        <v>18</v>
      </c>
      <c r="D1907" s="18" t="s">
        <v>13</v>
      </c>
      <c r="E1907" s="18" t="s">
        <v>18</v>
      </c>
      <c r="F1907" s="19">
        <v>0</v>
      </c>
      <c r="G1907" s="19">
        <v>0</v>
      </c>
      <c r="H1907" s="19">
        <v>15120</v>
      </c>
      <c r="I1907" s="19">
        <v>0</v>
      </c>
      <c r="J1907" s="19">
        <v>0</v>
      </c>
      <c r="K1907" s="19">
        <v>8687</v>
      </c>
      <c r="L1907" t="e">
        <f>VLOOKUP(E1907,PFI!A:B,2,0)</f>
        <v>#N/A</v>
      </c>
    </row>
    <row r="1908" spans="1:12">
      <c r="A1908" s="18" t="s">
        <v>1045</v>
      </c>
      <c r="B1908" s="18" t="s">
        <v>273</v>
      </c>
      <c r="C1908" s="18" t="s">
        <v>18</v>
      </c>
      <c r="D1908" s="18" t="s">
        <v>19</v>
      </c>
      <c r="E1908" s="18" t="s">
        <v>18</v>
      </c>
      <c r="F1908" s="19">
        <v>30000</v>
      </c>
      <c r="G1908" s="19">
        <v>30000</v>
      </c>
      <c r="H1908" s="19">
        <v>2288.7600000000002</v>
      </c>
      <c r="I1908" s="19">
        <v>0</v>
      </c>
      <c r="J1908" s="19">
        <v>0</v>
      </c>
      <c r="K1908" s="19">
        <v>2288.7600000000002</v>
      </c>
      <c r="L1908" t="e">
        <f>VLOOKUP(E1908,PFI!A:B,2,0)</f>
        <v>#N/A</v>
      </c>
    </row>
    <row r="1909" spans="1:12">
      <c r="A1909" s="18" t="s">
        <v>1045</v>
      </c>
      <c r="B1909" s="18" t="s">
        <v>273</v>
      </c>
      <c r="C1909" s="18" t="s">
        <v>18</v>
      </c>
      <c r="D1909" s="18" t="s">
        <v>13</v>
      </c>
      <c r="E1909" s="18" t="s">
        <v>18</v>
      </c>
      <c r="F1909" s="19">
        <v>0</v>
      </c>
      <c r="G1909" s="19">
        <v>0</v>
      </c>
      <c r="H1909" s="19">
        <v>2247</v>
      </c>
      <c r="I1909" s="19">
        <v>0</v>
      </c>
      <c r="J1909" s="19">
        <v>0</v>
      </c>
      <c r="K1909" s="19">
        <v>2247</v>
      </c>
      <c r="L1909" t="e">
        <f>VLOOKUP(E1909,PFI!A:B,2,0)</f>
        <v>#N/A</v>
      </c>
    </row>
    <row r="1910" spans="1:12">
      <c r="A1910" s="18" t="s">
        <v>1756</v>
      </c>
      <c r="B1910" s="18" t="s">
        <v>273</v>
      </c>
      <c r="C1910" s="18" t="s">
        <v>18</v>
      </c>
      <c r="D1910" s="18" t="s">
        <v>19</v>
      </c>
      <c r="E1910" s="18" t="s">
        <v>18</v>
      </c>
      <c r="F1910" s="19">
        <v>16518</v>
      </c>
      <c r="G1910" s="19">
        <v>16518</v>
      </c>
      <c r="H1910" s="19">
        <v>0</v>
      </c>
      <c r="I1910" s="19">
        <v>0</v>
      </c>
      <c r="J1910" s="19">
        <v>0</v>
      </c>
      <c r="K1910" s="19">
        <v>0</v>
      </c>
      <c r="L1910" t="e">
        <f>VLOOKUP(E1910,PFI!A:B,2,0)</f>
        <v>#N/A</v>
      </c>
    </row>
    <row r="1911" spans="1:12">
      <c r="A1911" s="18" t="s">
        <v>1756</v>
      </c>
      <c r="B1911" s="18" t="s">
        <v>273</v>
      </c>
      <c r="C1911" s="18" t="s">
        <v>18</v>
      </c>
      <c r="D1911" s="18" t="s">
        <v>13</v>
      </c>
      <c r="E1911" s="18" t="s">
        <v>18</v>
      </c>
      <c r="F1911" s="19">
        <v>0</v>
      </c>
      <c r="G1911" s="19">
        <v>0</v>
      </c>
      <c r="H1911" s="19">
        <v>13688.4</v>
      </c>
      <c r="I1911" s="19">
        <v>0</v>
      </c>
      <c r="J1911" s="19">
        <v>0</v>
      </c>
      <c r="K1911" s="19">
        <v>54210</v>
      </c>
      <c r="L1911" t="e">
        <f>VLOOKUP(E1911,PFI!A:B,2,0)</f>
        <v>#N/A</v>
      </c>
    </row>
    <row r="1912" spans="1:12">
      <c r="A1912" s="18" t="s">
        <v>1023</v>
      </c>
      <c r="B1912" s="18" t="s">
        <v>273</v>
      </c>
      <c r="C1912" s="18" t="s">
        <v>18</v>
      </c>
      <c r="D1912" s="18" t="s">
        <v>19</v>
      </c>
      <c r="E1912" s="18" t="s">
        <v>18</v>
      </c>
      <c r="F1912" s="19">
        <v>60000</v>
      </c>
      <c r="G1912" s="19">
        <v>60000</v>
      </c>
      <c r="H1912" s="19">
        <v>175078.07</v>
      </c>
      <c r="I1912" s="19">
        <v>0</v>
      </c>
      <c r="J1912" s="19">
        <v>0</v>
      </c>
      <c r="K1912" s="19">
        <v>213828.85</v>
      </c>
      <c r="L1912" t="e">
        <f>VLOOKUP(E1912,PFI!A:B,2,0)</f>
        <v>#N/A</v>
      </c>
    </row>
    <row r="1913" spans="1:12">
      <c r="A1913" s="18" t="s">
        <v>2522</v>
      </c>
      <c r="B1913" s="18" t="s">
        <v>273</v>
      </c>
      <c r="C1913" s="18" t="s">
        <v>18</v>
      </c>
      <c r="D1913" s="18" t="s">
        <v>19</v>
      </c>
      <c r="E1913" s="18" t="s">
        <v>18</v>
      </c>
      <c r="F1913" s="19">
        <v>0</v>
      </c>
      <c r="G1913" s="19">
        <v>0</v>
      </c>
      <c r="H1913" s="19">
        <v>37.590000000000003</v>
      </c>
      <c r="I1913" s="19">
        <v>0</v>
      </c>
      <c r="J1913" s="19">
        <v>0</v>
      </c>
      <c r="K1913" s="19">
        <v>37.590000000000003</v>
      </c>
      <c r="L1913" t="e">
        <f>VLOOKUP(E1913,PFI!A:B,2,0)</f>
        <v>#N/A</v>
      </c>
    </row>
    <row r="1914" spans="1:12">
      <c r="A1914" s="18" t="s">
        <v>1092</v>
      </c>
      <c r="B1914" s="18" t="s">
        <v>273</v>
      </c>
      <c r="C1914" s="18" t="s">
        <v>18</v>
      </c>
      <c r="D1914" s="18" t="s">
        <v>13</v>
      </c>
      <c r="E1914" s="18" t="s">
        <v>18</v>
      </c>
      <c r="F1914" s="19">
        <v>0</v>
      </c>
      <c r="G1914" s="19">
        <v>0</v>
      </c>
      <c r="H1914" s="19">
        <v>12134.4</v>
      </c>
      <c r="I1914" s="19">
        <v>0</v>
      </c>
      <c r="J1914" s="19">
        <v>0</v>
      </c>
      <c r="K1914" s="19">
        <v>109242</v>
      </c>
      <c r="L1914" t="e">
        <f>VLOOKUP(E1914,PFI!A:B,2,0)</f>
        <v>#N/A</v>
      </c>
    </row>
    <row r="1915" spans="1:12">
      <c r="A1915" s="18" t="s">
        <v>243</v>
      </c>
      <c r="B1915" s="18" t="s">
        <v>273</v>
      </c>
      <c r="C1915" s="18" t="s">
        <v>18</v>
      </c>
      <c r="D1915" s="18" t="s">
        <v>46</v>
      </c>
      <c r="E1915" s="18" t="s">
        <v>1740</v>
      </c>
      <c r="F1915" s="19">
        <v>39000</v>
      </c>
      <c r="G1915" s="19">
        <v>39000</v>
      </c>
      <c r="H1915" s="19">
        <v>0</v>
      </c>
      <c r="I1915" s="19">
        <v>39000</v>
      </c>
      <c r="J1915" s="19">
        <v>39000</v>
      </c>
      <c r="K1915" s="19">
        <v>0</v>
      </c>
      <c r="L1915" t="str">
        <f>VLOOKUP(E1915,PFI!A:B,2,0)</f>
        <v>formation</v>
      </c>
    </row>
    <row r="1916" spans="1:12">
      <c r="A1916" s="18" t="s">
        <v>243</v>
      </c>
      <c r="B1916" s="18" t="s">
        <v>273</v>
      </c>
      <c r="C1916" s="18" t="s">
        <v>18</v>
      </c>
      <c r="D1916" s="18" t="s">
        <v>13</v>
      </c>
      <c r="E1916" s="18" t="s">
        <v>1740</v>
      </c>
      <c r="F1916" s="19">
        <v>0</v>
      </c>
      <c r="G1916" s="19">
        <v>0</v>
      </c>
      <c r="H1916" s="19">
        <v>26092</v>
      </c>
      <c r="I1916" s="19">
        <v>0</v>
      </c>
      <c r="J1916" s="19">
        <v>0</v>
      </c>
      <c r="K1916" s="19">
        <v>26092</v>
      </c>
      <c r="L1916" t="str">
        <f>VLOOKUP(E1916,PFI!A:B,2,0)</f>
        <v>formation</v>
      </c>
    </row>
    <row r="1917" spans="1:12">
      <c r="A1917" s="18" t="s">
        <v>1686</v>
      </c>
      <c r="B1917" s="18" t="s">
        <v>273</v>
      </c>
      <c r="C1917" s="18" t="s">
        <v>18</v>
      </c>
      <c r="D1917" s="18" t="s">
        <v>13</v>
      </c>
      <c r="E1917" s="18" t="s">
        <v>18</v>
      </c>
      <c r="F1917" s="19">
        <v>500000</v>
      </c>
      <c r="G1917" s="19">
        <v>500000</v>
      </c>
      <c r="H1917" s="19">
        <v>45268.75</v>
      </c>
      <c r="I1917" s="19">
        <v>0</v>
      </c>
      <c r="J1917" s="19">
        <v>0</v>
      </c>
      <c r="K1917" s="19">
        <v>60104.59</v>
      </c>
      <c r="L1917" t="e">
        <f>VLOOKUP(E1917,PFI!A:B,2,0)</f>
        <v>#N/A</v>
      </c>
    </row>
    <row r="1918" spans="1:12">
      <c r="A1918" s="18" t="s">
        <v>1684</v>
      </c>
      <c r="B1918" s="18" t="s">
        <v>273</v>
      </c>
      <c r="C1918" s="18" t="s">
        <v>18</v>
      </c>
      <c r="D1918" s="18" t="s">
        <v>13</v>
      </c>
      <c r="E1918" s="18" t="s">
        <v>18</v>
      </c>
      <c r="F1918" s="19">
        <v>0</v>
      </c>
      <c r="G1918" s="19">
        <v>0</v>
      </c>
      <c r="H1918" s="19">
        <v>-21859.54</v>
      </c>
      <c r="I1918" s="19">
        <v>0</v>
      </c>
      <c r="J1918" s="19">
        <v>0</v>
      </c>
      <c r="K1918" s="19">
        <v>0</v>
      </c>
      <c r="L1918" t="e">
        <f>VLOOKUP(E1918,PFI!A:B,2,0)</f>
        <v>#N/A</v>
      </c>
    </row>
    <row r="1919" spans="1:12">
      <c r="A1919" s="18" t="s">
        <v>1688</v>
      </c>
      <c r="B1919" s="18" t="s">
        <v>273</v>
      </c>
      <c r="C1919" s="18" t="s">
        <v>18</v>
      </c>
      <c r="D1919" s="18" t="s">
        <v>13</v>
      </c>
      <c r="E1919" s="18" t="s">
        <v>18</v>
      </c>
      <c r="F1919" s="19">
        <v>0</v>
      </c>
      <c r="G1919" s="19">
        <v>0</v>
      </c>
      <c r="H1919" s="19">
        <v>5843.8</v>
      </c>
      <c r="I1919" s="19">
        <v>0</v>
      </c>
      <c r="J1919" s="19">
        <v>0</v>
      </c>
      <c r="K1919" s="19">
        <v>5843.8</v>
      </c>
      <c r="L1919" t="e">
        <f>VLOOKUP(E1919,PFI!A:B,2,0)</f>
        <v>#N/A</v>
      </c>
    </row>
    <row r="1920" spans="1:12">
      <c r="A1920" s="18" t="s">
        <v>2538</v>
      </c>
      <c r="B1920" s="18" t="s">
        <v>273</v>
      </c>
      <c r="C1920" s="18" t="s">
        <v>18</v>
      </c>
      <c r="D1920" s="18" t="s">
        <v>19</v>
      </c>
      <c r="E1920" s="18" t="s">
        <v>1925</v>
      </c>
      <c r="F1920" s="19">
        <v>0</v>
      </c>
      <c r="G1920" s="19">
        <v>0</v>
      </c>
      <c r="H1920" s="19">
        <v>24670.33</v>
      </c>
      <c r="I1920" s="19">
        <v>0</v>
      </c>
      <c r="J1920" s="19">
        <v>0</v>
      </c>
      <c r="K1920" s="19">
        <v>2308.04</v>
      </c>
      <c r="L1920" t="str">
        <f>VLOOKUP(E1920,PFI!A:B,2,0)</f>
        <v>formation</v>
      </c>
    </row>
    <row r="1921" spans="1:12">
      <c r="A1921" s="18" t="s">
        <v>2538</v>
      </c>
      <c r="B1921" s="18" t="s">
        <v>273</v>
      </c>
      <c r="C1921" s="18" t="s">
        <v>18</v>
      </c>
      <c r="D1921" s="18" t="s">
        <v>19</v>
      </c>
      <c r="E1921" s="18" t="s">
        <v>18</v>
      </c>
      <c r="F1921" s="19">
        <v>0</v>
      </c>
      <c r="G1921" s="19">
        <v>0</v>
      </c>
      <c r="H1921" s="19">
        <v>0</v>
      </c>
      <c r="I1921" s="19">
        <v>583000</v>
      </c>
      <c r="J1921" s="19">
        <v>583000</v>
      </c>
      <c r="K1921" s="19">
        <v>0</v>
      </c>
      <c r="L1921" t="e">
        <f>VLOOKUP(E1921,PFI!A:B,2,0)</f>
        <v>#N/A</v>
      </c>
    </row>
    <row r="1922" spans="1:12">
      <c r="A1922" s="18" t="s">
        <v>912</v>
      </c>
      <c r="B1922" s="18" t="s">
        <v>273</v>
      </c>
      <c r="C1922" s="18" t="s">
        <v>18</v>
      </c>
      <c r="D1922" s="18" t="s">
        <v>19</v>
      </c>
      <c r="E1922" s="18" t="s">
        <v>18</v>
      </c>
      <c r="F1922" s="19">
        <v>1250000</v>
      </c>
      <c r="G1922" s="19">
        <v>1250000</v>
      </c>
      <c r="H1922" s="19">
        <v>0</v>
      </c>
      <c r="I1922" s="19">
        <v>1250000</v>
      </c>
      <c r="J1922" s="19">
        <v>1250000</v>
      </c>
      <c r="K1922" s="19">
        <v>0</v>
      </c>
      <c r="L1922" t="e">
        <f>VLOOKUP(E1922,PFI!A:B,2,0)</f>
        <v>#N/A</v>
      </c>
    </row>
    <row r="1923" spans="1:12">
      <c r="A1923" s="18" t="s">
        <v>246</v>
      </c>
      <c r="B1923" s="18" t="s">
        <v>273</v>
      </c>
      <c r="C1923" s="18" t="s">
        <v>18</v>
      </c>
      <c r="D1923" s="18" t="s">
        <v>19</v>
      </c>
      <c r="E1923" s="18" t="s">
        <v>2103</v>
      </c>
      <c r="F1923" s="19">
        <v>0</v>
      </c>
      <c r="G1923" s="19">
        <v>0</v>
      </c>
      <c r="H1923" s="19">
        <v>134.47999999999999</v>
      </c>
      <c r="I1923" s="19">
        <v>0</v>
      </c>
      <c r="J1923" s="19">
        <v>0</v>
      </c>
      <c r="K1923" s="19">
        <v>10967.93</v>
      </c>
      <c r="L1923" t="str">
        <f>VLOOKUP(E1923,PFI!A:B,2,0)</f>
        <v>PPI</v>
      </c>
    </row>
    <row r="1924" spans="1:12">
      <c r="A1924" s="18" t="s">
        <v>246</v>
      </c>
      <c r="B1924" s="18" t="s">
        <v>273</v>
      </c>
      <c r="C1924" s="18" t="s">
        <v>18</v>
      </c>
      <c r="D1924" s="18" t="s">
        <v>19</v>
      </c>
      <c r="E1924" s="18" t="s">
        <v>2602</v>
      </c>
      <c r="F1924" s="19">
        <v>0</v>
      </c>
      <c r="G1924" s="19">
        <v>0</v>
      </c>
      <c r="H1924" s="19">
        <v>1663.27</v>
      </c>
      <c r="I1924" s="19">
        <v>0</v>
      </c>
      <c r="J1924" s="19">
        <v>0</v>
      </c>
      <c r="K1924" s="19">
        <v>8985.0499999999993</v>
      </c>
      <c r="L1924" t="e">
        <f>VLOOKUP(E1924,PFI!A:B,2,0)</f>
        <v>#N/A</v>
      </c>
    </row>
    <row r="1925" spans="1:12">
      <c r="A1925" s="18" t="s">
        <v>246</v>
      </c>
      <c r="B1925" s="18" t="s">
        <v>273</v>
      </c>
      <c r="C1925" s="18" t="s">
        <v>18</v>
      </c>
      <c r="D1925" s="18" t="s">
        <v>19</v>
      </c>
      <c r="E1925" s="18" t="s">
        <v>2603</v>
      </c>
      <c r="F1925" s="19">
        <v>0</v>
      </c>
      <c r="G1925" s="19">
        <v>0</v>
      </c>
      <c r="H1925" s="19">
        <v>1.83</v>
      </c>
      <c r="I1925" s="19">
        <v>0</v>
      </c>
      <c r="J1925" s="19">
        <v>0</v>
      </c>
      <c r="K1925" s="19">
        <v>433.3</v>
      </c>
      <c r="L1925" t="e">
        <f>VLOOKUP(E1925,PFI!A:B,2,0)</f>
        <v>#N/A</v>
      </c>
    </row>
    <row r="1926" spans="1:12">
      <c r="A1926" s="18" t="s">
        <v>246</v>
      </c>
      <c r="B1926" s="18" t="s">
        <v>273</v>
      </c>
      <c r="C1926" s="18" t="s">
        <v>18</v>
      </c>
      <c r="D1926" s="18" t="s">
        <v>19</v>
      </c>
      <c r="E1926" s="18" t="s">
        <v>1506</v>
      </c>
      <c r="F1926" s="19">
        <v>0</v>
      </c>
      <c r="G1926" s="19">
        <v>0</v>
      </c>
      <c r="H1926" s="19">
        <v>36023.82</v>
      </c>
      <c r="I1926" s="19">
        <v>0</v>
      </c>
      <c r="J1926" s="19">
        <v>0</v>
      </c>
      <c r="K1926" s="19">
        <v>16567.54</v>
      </c>
      <c r="L1926" t="e">
        <f>VLOOKUP(E1926,PFI!A:B,2,0)</f>
        <v>#N/A</v>
      </c>
    </row>
    <row r="1927" spans="1:12">
      <c r="A1927" s="18" t="s">
        <v>246</v>
      </c>
      <c r="B1927" s="18" t="s">
        <v>273</v>
      </c>
      <c r="C1927" s="18" t="s">
        <v>18</v>
      </c>
      <c r="D1927" s="18" t="s">
        <v>19</v>
      </c>
      <c r="E1927" s="18" t="s">
        <v>2540</v>
      </c>
      <c r="F1927" s="19">
        <v>0</v>
      </c>
      <c r="G1927" s="19">
        <v>0</v>
      </c>
      <c r="H1927" s="19">
        <v>17469</v>
      </c>
      <c r="I1927" s="19">
        <v>0</v>
      </c>
      <c r="J1927" s="19">
        <v>0</v>
      </c>
      <c r="K1927" s="19">
        <v>17469</v>
      </c>
      <c r="L1927" t="e">
        <f>VLOOKUP(E1927,PFI!A:B,2,0)</f>
        <v>#N/A</v>
      </c>
    </row>
    <row r="1928" spans="1:12">
      <c r="A1928" s="18" t="s">
        <v>246</v>
      </c>
      <c r="B1928" s="18" t="s">
        <v>273</v>
      </c>
      <c r="C1928" s="18" t="s">
        <v>18</v>
      </c>
      <c r="D1928" s="18" t="s">
        <v>19</v>
      </c>
      <c r="E1928" s="18" t="s">
        <v>1503</v>
      </c>
      <c r="F1928" s="19">
        <v>0</v>
      </c>
      <c r="G1928" s="19">
        <v>0</v>
      </c>
      <c r="H1928" s="19">
        <v>46300.800000000003</v>
      </c>
      <c r="I1928" s="19">
        <v>0</v>
      </c>
      <c r="J1928" s="19">
        <v>0</v>
      </c>
      <c r="K1928" s="19">
        <v>0</v>
      </c>
      <c r="L1928" t="str">
        <f>VLOOKUP(E1928,PFI!A:B,2,0)</f>
        <v>PPI</v>
      </c>
    </row>
    <row r="1929" spans="1:12">
      <c r="A1929" s="18" t="s">
        <v>246</v>
      </c>
      <c r="B1929" s="18" t="s">
        <v>273</v>
      </c>
      <c r="C1929" s="18" t="s">
        <v>18</v>
      </c>
      <c r="D1929" s="18" t="s">
        <v>19</v>
      </c>
      <c r="E1929" s="18" t="s">
        <v>2604</v>
      </c>
      <c r="F1929" s="19">
        <v>0</v>
      </c>
      <c r="G1929" s="19">
        <v>0</v>
      </c>
      <c r="H1929" s="19">
        <v>49685.87</v>
      </c>
      <c r="I1929" s="19">
        <v>0</v>
      </c>
      <c r="J1929" s="19">
        <v>0</v>
      </c>
      <c r="K1929" s="19">
        <v>49318.73</v>
      </c>
      <c r="L1929" t="e">
        <f>VLOOKUP(E1929,PFI!A:B,2,0)</f>
        <v>#N/A</v>
      </c>
    </row>
    <row r="1930" spans="1:12">
      <c r="A1930" s="18" t="s">
        <v>246</v>
      </c>
      <c r="B1930" s="18" t="s">
        <v>273</v>
      </c>
      <c r="C1930" s="18" t="s">
        <v>18</v>
      </c>
      <c r="D1930" s="18" t="s">
        <v>19</v>
      </c>
      <c r="E1930" s="18" t="s">
        <v>2605</v>
      </c>
      <c r="F1930" s="19">
        <v>0</v>
      </c>
      <c r="G1930" s="19">
        <v>0</v>
      </c>
      <c r="H1930" s="19">
        <v>47925.71</v>
      </c>
      <c r="I1930" s="19">
        <v>0</v>
      </c>
      <c r="J1930" s="19">
        <v>0</v>
      </c>
      <c r="K1930" s="19">
        <v>42155.71</v>
      </c>
      <c r="L1930" t="e">
        <f>VLOOKUP(E1930,PFI!A:B,2,0)</f>
        <v>#N/A</v>
      </c>
    </row>
    <row r="1931" spans="1:12">
      <c r="A1931" s="18" t="s">
        <v>246</v>
      </c>
      <c r="B1931" s="18" t="s">
        <v>273</v>
      </c>
      <c r="C1931" s="18" t="s">
        <v>18</v>
      </c>
      <c r="D1931" s="18" t="s">
        <v>19</v>
      </c>
      <c r="E1931" s="18" t="s">
        <v>1507</v>
      </c>
      <c r="F1931" s="19">
        <v>0</v>
      </c>
      <c r="G1931" s="19">
        <v>0</v>
      </c>
      <c r="H1931" s="19">
        <v>227245.84</v>
      </c>
      <c r="I1931" s="19">
        <v>0</v>
      </c>
      <c r="J1931" s="19">
        <v>0</v>
      </c>
      <c r="K1931" s="19">
        <v>210014.15</v>
      </c>
      <c r="L1931" t="e">
        <f>VLOOKUP(E1931,PFI!A:B,2,0)</f>
        <v>#N/A</v>
      </c>
    </row>
    <row r="1932" spans="1:12">
      <c r="A1932" s="18" t="s">
        <v>246</v>
      </c>
      <c r="B1932" s="18" t="s">
        <v>273</v>
      </c>
      <c r="C1932" s="18" t="s">
        <v>18</v>
      </c>
      <c r="D1932" s="18" t="s">
        <v>19</v>
      </c>
      <c r="E1932" s="18" t="s">
        <v>1504</v>
      </c>
      <c r="F1932" s="19">
        <v>0</v>
      </c>
      <c r="G1932" s="19">
        <v>0</v>
      </c>
      <c r="H1932" s="19">
        <v>136957.21</v>
      </c>
      <c r="I1932" s="19">
        <v>0</v>
      </c>
      <c r="J1932" s="19">
        <v>0</v>
      </c>
      <c r="K1932" s="19">
        <v>39746.79</v>
      </c>
      <c r="L1932" t="e">
        <f>VLOOKUP(E1932,PFI!A:B,2,0)</f>
        <v>#N/A</v>
      </c>
    </row>
    <row r="1933" spans="1:12">
      <c r="A1933" s="18" t="s">
        <v>246</v>
      </c>
      <c r="B1933" s="18" t="s">
        <v>273</v>
      </c>
      <c r="C1933" s="18" t="s">
        <v>18</v>
      </c>
      <c r="D1933" s="18" t="s">
        <v>19</v>
      </c>
      <c r="E1933" s="18" t="s">
        <v>2541</v>
      </c>
      <c r="F1933" s="19">
        <v>0</v>
      </c>
      <c r="G1933" s="19">
        <v>0</v>
      </c>
      <c r="H1933" s="19">
        <v>-12980</v>
      </c>
      <c r="I1933" s="19">
        <v>0</v>
      </c>
      <c r="J1933" s="19">
        <v>0</v>
      </c>
      <c r="K1933" s="19">
        <v>24066</v>
      </c>
      <c r="L1933" t="e">
        <f>VLOOKUP(E1933,PFI!A:B,2,0)</f>
        <v>#N/A</v>
      </c>
    </row>
    <row r="1934" spans="1:12">
      <c r="A1934" s="18" t="s">
        <v>246</v>
      </c>
      <c r="B1934" s="18" t="s">
        <v>273</v>
      </c>
      <c r="C1934" s="18" t="s">
        <v>18</v>
      </c>
      <c r="D1934" s="18" t="s">
        <v>19</v>
      </c>
      <c r="E1934" s="18" t="s">
        <v>18</v>
      </c>
      <c r="F1934" s="19">
        <v>2420900</v>
      </c>
      <c r="G1934" s="19">
        <v>2830900</v>
      </c>
      <c r="H1934" s="19">
        <v>151775.41</v>
      </c>
      <c r="I1934" s="19">
        <v>3405900</v>
      </c>
      <c r="J1934" s="19">
        <v>3651900</v>
      </c>
      <c r="K1934" s="19">
        <v>119723.34</v>
      </c>
      <c r="L1934" t="e">
        <f>VLOOKUP(E1934,PFI!A:B,2,0)</f>
        <v>#N/A</v>
      </c>
    </row>
    <row r="1935" spans="1:12">
      <c r="A1935" s="18" t="s">
        <v>246</v>
      </c>
      <c r="B1935" s="18" t="s">
        <v>273</v>
      </c>
      <c r="C1935" s="18" t="s">
        <v>18</v>
      </c>
      <c r="D1935" s="18" t="s">
        <v>19</v>
      </c>
      <c r="E1935" s="18" t="s">
        <v>2542</v>
      </c>
      <c r="F1935" s="19">
        <v>0</v>
      </c>
      <c r="G1935" s="19">
        <v>0</v>
      </c>
      <c r="H1935" s="19">
        <v>20293.87</v>
      </c>
      <c r="I1935" s="19">
        <v>0</v>
      </c>
      <c r="J1935" s="19">
        <v>0</v>
      </c>
      <c r="K1935" s="19">
        <v>2329.04</v>
      </c>
      <c r="L1935" t="e">
        <f>VLOOKUP(E1935,PFI!A:B,2,0)</f>
        <v>#N/A</v>
      </c>
    </row>
    <row r="1936" spans="1:12">
      <c r="A1936" s="18" t="s">
        <v>87</v>
      </c>
      <c r="B1936" s="18" t="s">
        <v>273</v>
      </c>
      <c r="C1936" s="18" t="s">
        <v>18</v>
      </c>
      <c r="D1936" s="18" t="s">
        <v>19</v>
      </c>
      <c r="E1936" s="18" t="s">
        <v>18</v>
      </c>
      <c r="F1936" s="19">
        <v>350000</v>
      </c>
      <c r="G1936" s="19">
        <v>350000</v>
      </c>
      <c r="H1936" s="19">
        <v>71080.22</v>
      </c>
      <c r="I1936" s="19">
        <v>350000</v>
      </c>
      <c r="J1936" s="19">
        <v>350000</v>
      </c>
      <c r="K1936" s="19">
        <v>71080.22</v>
      </c>
      <c r="L1936" t="e">
        <f>VLOOKUP(E1936,PFI!A:B,2,0)</f>
        <v>#N/A</v>
      </c>
    </row>
    <row r="1937" spans="1:12">
      <c r="A1937" s="18" t="s">
        <v>1757</v>
      </c>
      <c r="B1937" s="18" t="s">
        <v>273</v>
      </c>
      <c r="C1937" s="18" t="s">
        <v>18</v>
      </c>
      <c r="D1937" s="18" t="s">
        <v>13</v>
      </c>
      <c r="E1937" s="18" t="s">
        <v>18</v>
      </c>
      <c r="F1937" s="19">
        <v>0</v>
      </c>
      <c r="G1937" s="19">
        <v>0</v>
      </c>
      <c r="H1937" s="19">
        <v>1915.2</v>
      </c>
      <c r="I1937" s="19">
        <v>0</v>
      </c>
      <c r="J1937" s="19">
        <v>0</v>
      </c>
      <c r="K1937" s="19">
        <v>1915.2</v>
      </c>
      <c r="L1937" t="e">
        <f>VLOOKUP(E1937,PFI!A:B,2,0)</f>
        <v>#N/A</v>
      </c>
    </row>
    <row r="1938" spans="1:12">
      <c r="A1938" s="18" t="s">
        <v>1757</v>
      </c>
      <c r="B1938" s="18" t="s">
        <v>273</v>
      </c>
      <c r="C1938" s="18" t="s">
        <v>18</v>
      </c>
      <c r="D1938" s="18" t="s">
        <v>888</v>
      </c>
      <c r="E1938" s="18" t="s">
        <v>18</v>
      </c>
      <c r="F1938" s="19">
        <v>535500</v>
      </c>
      <c r="G1938" s="19">
        <v>535500</v>
      </c>
      <c r="H1938" s="19">
        <v>126263.03</v>
      </c>
      <c r="I1938" s="19">
        <v>0</v>
      </c>
      <c r="J1938" s="19">
        <v>0</v>
      </c>
      <c r="K1938" s="19">
        <v>0</v>
      </c>
      <c r="L1938" t="e">
        <f>VLOOKUP(E1938,PFI!A:B,2,0)</f>
        <v>#N/A</v>
      </c>
    </row>
    <row r="1939" spans="1:12">
      <c r="A1939" s="18" t="s">
        <v>1764</v>
      </c>
      <c r="B1939" s="18" t="s">
        <v>273</v>
      </c>
      <c r="C1939" s="18" t="s">
        <v>18</v>
      </c>
      <c r="D1939" s="18" t="s">
        <v>888</v>
      </c>
      <c r="E1939" s="18" t="s">
        <v>18</v>
      </c>
      <c r="F1939" s="19">
        <v>0</v>
      </c>
      <c r="G1939" s="19">
        <v>0</v>
      </c>
      <c r="H1939" s="19">
        <v>0</v>
      </c>
      <c r="I1939" s="19">
        <v>0</v>
      </c>
      <c r="J1939" s="19">
        <v>0</v>
      </c>
      <c r="K1939" s="19">
        <v>16016.4</v>
      </c>
      <c r="L1939" t="e">
        <f>VLOOKUP(E1939,PFI!A:B,2,0)</f>
        <v>#N/A</v>
      </c>
    </row>
    <row r="1940" spans="1:12">
      <c r="A1940" s="18" t="s">
        <v>1765</v>
      </c>
      <c r="B1940" s="18" t="s">
        <v>273</v>
      </c>
      <c r="C1940" s="18" t="s">
        <v>18</v>
      </c>
      <c r="D1940" s="18" t="s">
        <v>888</v>
      </c>
      <c r="E1940" s="18" t="s">
        <v>18</v>
      </c>
      <c r="F1940" s="19">
        <v>0</v>
      </c>
      <c r="G1940" s="19">
        <v>0</v>
      </c>
      <c r="H1940" s="19">
        <v>0</v>
      </c>
      <c r="I1940" s="19">
        <v>0</v>
      </c>
      <c r="J1940" s="19">
        <v>0</v>
      </c>
      <c r="K1940" s="19">
        <v>4731</v>
      </c>
      <c r="L1940" t="e">
        <f>VLOOKUP(E1940,PFI!A:B,2,0)</f>
        <v>#N/A</v>
      </c>
    </row>
    <row r="1941" spans="1:12">
      <c r="A1941" s="18" t="s">
        <v>92</v>
      </c>
      <c r="B1941" s="18" t="s">
        <v>273</v>
      </c>
      <c r="C1941" s="18" t="s">
        <v>18</v>
      </c>
      <c r="D1941" s="18" t="s">
        <v>13</v>
      </c>
      <c r="E1941" s="18" t="s">
        <v>18</v>
      </c>
      <c r="F1941" s="19">
        <v>0</v>
      </c>
      <c r="G1941" s="19">
        <v>0</v>
      </c>
      <c r="H1941" s="19">
        <v>3146.4</v>
      </c>
      <c r="I1941" s="19">
        <v>0</v>
      </c>
      <c r="J1941" s="19">
        <v>0</v>
      </c>
      <c r="K1941" s="19">
        <v>3146.4</v>
      </c>
      <c r="L1941" t="e">
        <f>VLOOKUP(E1941,PFI!A:B,2,0)</f>
        <v>#N/A</v>
      </c>
    </row>
    <row r="1942" spans="1:12">
      <c r="A1942" s="18" t="s">
        <v>98</v>
      </c>
      <c r="B1942" s="18" t="s">
        <v>273</v>
      </c>
      <c r="C1942" s="18" t="s">
        <v>18</v>
      </c>
      <c r="D1942" s="18" t="s">
        <v>16</v>
      </c>
      <c r="E1942" s="18" t="s">
        <v>18</v>
      </c>
      <c r="F1942" s="19">
        <v>3000</v>
      </c>
      <c r="G1942" s="19">
        <v>3000</v>
      </c>
      <c r="H1942" s="19">
        <v>0</v>
      </c>
      <c r="I1942" s="19">
        <v>0</v>
      </c>
      <c r="J1942" s="19">
        <v>0</v>
      </c>
      <c r="K1942" s="19">
        <v>0</v>
      </c>
      <c r="L1942" t="e">
        <f>VLOOKUP(E1942,PFI!A:B,2,0)</f>
        <v>#N/A</v>
      </c>
    </row>
    <row r="1943" spans="1:12">
      <c r="A1943" s="18" t="s">
        <v>98</v>
      </c>
      <c r="B1943" s="18" t="s">
        <v>273</v>
      </c>
      <c r="C1943" s="18" t="s">
        <v>18</v>
      </c>
      <c r="D1943" s="18" t="s">
        <v>94</v>
      </c>
      <c r="E1943" s="18" t="s">
        <v>2606</v>
      </c>
      <c r="F1943" s="19">
        <v>3408.96</v>
      </c>
      <c r="G1943" s="19">
        <v>3408.96</v>
      </c>
      <c r="H1943" s="19">
        <v>5088</v>
      </c>
      <c r="I1943" s="19">
        <v>3408.96</v>
      </c>
      <c r="J1943" s="19">
        <v>3408.96</v>
      </c>
      <c r="K1943" s="19">
        <v>361.2</v>
      </c>
      <c r="L1943" t="e">
        <f>VLOOKUP(E1943,PFI!A:B,2,0)</f>
        <v>#N/A</v>
      </c>
    </row>
    <row r="1944" spans="1:12">
      <c r="A1944" s="18" t="s">
        <v>98</v>
      </c>
      <c r="B1944" s="18" t="s">
        <v>273</v>
      </c>
      <c r="C1944" s="18" t="s">
        <v>18</v>
      </c>
      <c r="D1944" s="18" t="s">
        <v>94</v>
      </c>
      <c r="E1944" s="18" t="s">
        <v>248</v>
      </c>
      <c r="F1944" s="19">
        <v>0</v>
      </c>
      <c r="G1944" s="19">
        <v>0</v>
      </c>
      <c r="H1944" s="19">
        <v>1886.2</v>
      </c>
      <c r="I1944" s="19">
        <v>0</v>
      </c>
      <c r="J1944" s="19">
        <v>0</v>
      </c>
      <c r="K1944" s="19">
        <v>1886.2</v>
      </c>
      <c r="L1944" t="str">
        <f>VLOOKUP(E1944,PFI!A:B,2,0)</f>
        <v>recherche</v>
      </c>
    </row>
    <row r="1945" spans="1:12">
      <c r="A1945" s="18" t="s">
        <v>98</v>
      </c>
      <c r="B1945" s="18" t="s">
        <v>273</v>
      </c>
      <c r="C1945" s="18" t="s">
        <v>18</v>
      </c>
      <c r="D1945" s="18" t="s">
        <v>94</v>
      </c>
      <c r="E1945" s="18" t="s">
        <v>313</v>
      </c>
      <c r="F1945" s="19">
        <v>0</v>
      </c>
      <c r="G1945" s="19">
        <v>0</v>
      </c>
      <c r="H1945" s="19">
        <v>1881.6</v>
      </c>
      <c r="I1945" s="19">
        <v>0</v>
      </c>
      <c r="J1945" s="19">
        <v>0</v>
      </c>
      <c r="K1945" s="19">
        <v>1881.6</v>
      </c>
      <c r="L1945" t="str">
        <f>VLOOKUP(E1945,PFI!A:B,2,0)</f>
        <v>formation</v>
      </c>
    </row>
    <row r="1946" spans="1:12">
      <c r="A1946" s="18" t="s">
        <v>98</v>
      </c>
      <c r="B1946" s="18" t="s">
        <v>273</v>
      </c>
      <c r="C1946" s="18" t="s">
        <v>18</v>
      </c>
      <c r="D1946" s="18" t="s">
        <v>94</v>
      </c>
      <c r="E1946" s="18" t="s">
        <v>18</v>
      </c>
      <c r="F1946" s="19">
        <v>0</v>
      </c>
      <c r="G1946" s="19">
        <v>0</v>
      </c>
      <c r="H1946" s="19">
        <v>2531.66</v>
      </c>
      <c r="I1946" s="19">
        <v>0</v>
      </c>
      <c r="J1946" s="19">
        <v>0</v>
      </c>
      <c r="K1946" s="19">
        <v>2531.66</v>
      </c>
      <c r="L1946" t="e">
        <f>VLOOKUP(E1946,PFI!A:B,2,0)</f>
        <v>#N/A</v>
      </c>
    </row>
    <row r="1947" spans="1:12">
      <c r="A1947" s="18" t="s">
        <v>1525</v>
      </c>
      <c r="B1947" s="18" t="s">
        <v>273</v>
      </c>
      <c r="C1947" s="18" t="s">
        <v>18</v>
      </c>
      <c r="D1947" s="18" t="s">
        <v>19</v>
      </c>
      <c r="E1947" s="18" t="s">
        <v>18</v>
      </c>
      <c r="F1947" s="19">
        <v>15000</v>
      </c>
      <c r="G1947" s="19">
        <v>15000</v>
      </c>
      <c r="H1947" s="19">
        <v>8390</v>
      </c>
      <c r="I1947" s="19">
        <v>0</v>
      </c>
      <c r="J1947" s="19">
        <v>0</v>
      </c>
      <c r="K1947" s="19">
        <v>8389.99</v>
      </c>
      <c r="L1947" t="e">
        <f>VLOOKUP(E1947,PFI!A:B,2,0)</f>
        <v>#N/A</v>
      </c>
    </row>
    <row r="1948" spans="1:12">
      <c r="A1948" s="18" t="s">
        <v>2548</v>
      </c>
      <c r="B1948" s="18" t="s">
        <v>273</v>
      </c>
      <c r="C1948" s="18" t="s">
        <v>18</v>
      </c>
      <c r="D1948" s="18" t="s">
        <v>19</v>
      </c>
      <c r="E1948" s="18" t="s">
        <v>18</v>
      </c>
      <c r="F1948" s="19">
        <v>0</v>
      </c>
      <c r="G1948" s="19">
        <v>0</v>
      </c>
      <c r="H1948" s="19">
        <v>0</v>
      </c>
      <c r="I1948" s="19">
        <v>0</v>
      </c>
      <c r="J1948" s="19">
        <v>0</v>
      </c>
      <c r="K1948" s="19">
        <v>4751.57</v>
      </c>
      <c r="L1948" t="e">
        <f>VLOOKUP(E1948,PFI!A:B,2,0)</f>
        <v>#N/A</v>
      </c>
    </row>
    <row r="1949" spans="1:12">
      <c r="A1949" s="18" t="s">
        <v>2548</v>
      </c>
      <c r="B1949" s="18" t="s">
        <v>273</v>
      </c>
      <c r="C1949" s="18" t="s">
        <v>18</v>
      </c>
      <c r="D1949" s="18" t="s">
        <v>13</v>
      </c>
      <c r="E1949" s="18" t="s">
        <v>18</v>
      </c>
      <c r="F1949" s="19">
        <v>0</v>
      </c>
      <c r="G1949" s="19">
        <v>0</v>
      </c>
      <c r="H1949" s="19">
        <v>0</v>
      </c>
      <c r="I1949" s="19">
        <v>0</v>
      </c>
      <c r="J1949" s="19">
        <v>0</v>
      </c>
      <c r="K1949" s="19">
        <v>40392</v>
      </c>
      <c r="L1949" t="e">
        <f>VLOOKUP(E1949,PFI!A:B,2,0)</f>
        <v>#N/A</v>
      </c>
    </row>
    <row r="1950" spans="1:12">
      <c r="A1950" s="18" t="s">
        <v>1526</v>
      </c>
      <c r="B1950" s="18" t="s">
        <v>273</v>
      </c>
      <c r="C1950" s="18" t="s">
        <v>18</v>
      </c>
      <c r="D1950" s="18" t="s">
        <v>19</v>
      </c>
      <c r="E1950" s="18" t="s">
        <v>18</v>
      </c>
      <c r="F1950" s="19">
        <v>0</v>
      </c>
      <c r="G1950" s="19">
        <v>0</v>
      </c>
      <c r="H1950" s="19">
        <v>0</v>
      </c>
      <c r="I1950" s="19">
        <v>0</v>
      </c>
      <c r="J1950" s="19">
        <v>0</v>
      </c>
      <c r="K1950" s="19">
        <v>38814.78</v>
      </c>
      <c r="L1950" t="e">
        <f>VLOOKUP(E1950,PFI!A:B,2,0)</f>
        <v>#N/A</v>
      </c>
    </row>
    <row r="1951" spans="1:12">
      <c r="A1951" s="18" t="s">
        <v>1526</v>
      </c>
      <c r="B1951" s="18" t="s">
        <v>273</v>
      </c>
      <c r="C1951" s="18" t="s">
        <v>18</v>
      </c>
      <c r="D1951" s="18" t="s">
        <v>13</v>
      </c>
      <c r="E1951" s="18" t="s">
        <v>18</v>
      </c>
      <c r="F1951" s="19">
        <v>0</v>
      </c>
      <c r="G1951" s="19">
        <v>0</v>
      </c>
      <c r="H1951" s="19">
        <v>2960.4</v>
      </c>
      <c r="I1951" s="19">
        <v>0</v>
      </c>
      <c r="J1951" s="19">
        <v>0</v>
      </c>
      <c r="K1951" s="19">
        <v>0</v>
      </c>
      <c r="L1951" t="e">
        <f>VLOOKUP(E1951,PFI!A:B,2,0)</f>
        <v>#N/A</v>
      </c>
    </row>
    <row r="1952" spans="1:12">
      <c r="A1952" s="18" t="s">
        <v>1527</v>
      </c>
      <c r="B1952" s="18" t="s">
        <v>273</v>
      </c>
      <c r="C1952" s="18" t="s">
        <v>18</v>
      </c>
      <c r="D1952" s="18" t="s">
        <v>19</v>
      </c>
      <c r="E1952" s="18" t="s">
        <v>18</v>
      </c>
      <c r="F1952" s="19">
        <v>0</v>
      </c>
      <c r="G1952" s="19">
        <v>0</v>
      </c>
      <c r="H1952" s="19">
        <v>1965.02</v>
      </c>
      <c r="I1952" s="19">
        <v>0</v>
      </c>
      <c r="J1952" s="19">
        <v>0</v>
      </c>
      <c r="K1952" s="19">
        <v>1965.02</v>
      </c>
      <c r="L1952" t="e">
        <f>VLOOKUP(E1952,PFI!A:B,2,0)</f>
        <v>#N/A</v>
      </c>
    </row>
    <row r="1953" spans="1:12">
      <c r="A1953" s="18" t="s">
        <v>2549</v>
      </c>
      <c r="B1953" s="18" t="s">
        <v>273</v>
      </c>
      <c r="C1953" s="18" t="s">
        <v>18</v>
      </c>
      <c r="D1953" s="18" t="s">
        <v>13</v>
      </c>
      <c r="E1953" s="18" t="s">
        <v>18</v>
      </c>
      <c r="F1953" s="19">
        <v>0</v>
      </c>
      <c r="G1953" s="19">
        <v>0</v>
      </c>
      <c r="H1953" s="19">
        <v>0</v>
      </c>
      <c r="I1953" s="19">
        <v>0</v>
      </c>
      <c r="J1953" s="19">
        <v>0</v>
      </c>
      <c r="K1953" s="19">
        <v>18354</v>
      </c>
      <c r="L1953" t="e">
        <f>VLOOKUP(E1953,PFI!A:B,2,0)</f>
        <v>#N/A</v>
      </c>
    </row>
    <row r="1954" spans="1:12">
      <c r="A1954" s="18" t="s">
        <v>1646</v>
      </c>
      <c r="B1954" s="18" t="s">
        <v>273</v>
      </c>
      <c r="C1954" s="18" t="s">
        <v>18</v>
      </c>
      <c r="D1954" s="18" t="s">
        <v>13</v>
      </c>
      <c r="E1954" s="18" t="s">
        <v>18</v>
      </c>
      <c r="F1954" s="19">
        <v>0</v>
      </c>
      <c r="G1954" s="19">
        <v>0</v>
      </c>
      <c r="H1954" s="19">
        <v>94351.02</v>
      </c>
      <c r="I1954" s="19">
        <v>0</v>
      </c>
      <c r="J1954" s="19">
        <v>0</v>
      </c>
      <c r="K1954" s="19">
        <v>90798.38</v>
      </c>
      <c r="L1954" t="e">
        <f>VLOOKUP(E1954,PFI!A:B,2,0)</f>
        <v>#N/A</v>
      </c>
    </row>
    <row r="1955" spans="1:12">
      <c r="A1955" s="18" t="s">
        <v>1036</v>
      </c>
      <c r="B1955" s="18" t="s">
        <v>273</v>
      </c>
      <c r="C1955" s="18" t="s">
        <v>18</v>
      </c>
      <c r="D1955" s="18" t="s">
        <v>19</v>
      </c>
      <c r="E1955" s="18" t="s">
        <v>18</v>
      </c>
      <c r="F1955" s="19">
        <v>100000</v>
      </c>
      <c r="G1955" s="19">
        <v>100000</v>
      </c>
      <c r="H1955" s="19">
        <v>461099.74</v>
      </c>
      <c r="I1955" s="19">
        <v>0</v>
      </c>
      <c r="J1955" s="19">
        <v>0</v>
      </c>
      <c r="K1955" s="19">
        <v>276625.99</v>
      </c>
      <c r="L1955" t="e">
        <f>VLOOKUP(E1955,PFI!A:B,2,0)</f>
        <v>#N/A</v>
      </c>
    </row>
    <row r="1956" spans="1:12">
      <c r="A1956" s="18" t="s">
        <v>1036</v>
      </c>
      <c r="B1956" s="18" t="s">
        <v>273</v>
      </c>
      <c r="C1956" s="18" t="s">
        <v>18</v>
      </c>
      <c r="D1956" s="18" t="s">
        <v>13</v>
      </c>
      <c r="E1956" s="18" t="s">
        <v>18</v>
      </c>
      <c r="F1956" s="19">
        <v>0</v>
      </c>
      <c r="G1956" s="19">
        <v>0</v>
      </c>
      <c r="H1956" s="19">
        <v>53770.52</v>
      </c>
      <c r="I1956" s="19">
        <v>0</v>
      </c>
      <c r="J1956" s="19">
        <v>0</v>
      </c>
      <c r="K1956" s="19">
        <v>44014.92</v>
      </c>
      <c r="L1956" t="e">
        <f>VLOOKUP(E1956,PFI!A:B,2,0)</f>
        <v>#N/A</v>
      </c>
    </row>
    <row r="1957" spans="1:12">
      <c r="A1957" s="18" t="s">
        <v>1758</v>
      </c>
      <c r="B1957" s="18" t="s">
        <v>273</v>
      </c>
      <c r="C1957" s="18" t="s">
        <v>18</v>
      </c>
      <c r="D1957" s="18" t="s">
        <v>57</v>
      </c>
      <c r="E1957" s="18" t="s">
        <v>18</v>
      </c>
      <c r="F1957" s="19">
        <v>0</v>
      </c>
      <c r="G1957" s="19">
        <v>0</v>
      </c>
      <c r="H1957" s="19">
        <v>16048.71</v>
      </c>
      <c r="I1957" s="19">
        <v>0</v>
      </c>
      <c r="J1957" s="19">
        <v>0</v>
      </c>
      <c r="K1957" s="19">
        <v>9459.19</v>
      </c>
      <c r="L1957" t="e">
        <f>VLOOKUP(E1957,PFI!A:B,2,0)</f>
        <v>#N/A</v>
      </c>
    </row>
    <row r="1958" spans="1:12">
      <c r="A1958" s="18" t="s">
        <v>1758</v>
      </c>
      <c r="B1958" s="18" t="s">
        <v>273</v>
      </c>
      <c r="C1958" s="18" t="s">
        <v>18</v>
      </c>
      <c r="D1958" s="18" t="s">
        <v>13</v>
      </c>
      <c r="E1958" s="18" t="s">
        <v>18</v>
      </c>
      <c r="F1958" s="19">
        <v>2500</v>
      </c>
      <c r="G1958" s="19">
        <v>2500</v>
      </c>
      <c r="H1958" s="19">
        <v>0</v>
      </c>
      <c r="I1958" s="19">
        <v>0</v>
      </c>
      <c r="J1958" s="19">
        <v>0</v>
      </c>
      <c r="K1958" s="19">
        <v>21020.400000000001</v>
      </c>
      <c r="L1958" t="e">
        <f>VLOOKUP(E1958,PFI!A:B,2,0)</f>
        <v>#N/A</v>
      </c>
    </row>
    <row r="1959" spans="1:12">
      <c r="A1959" s="18" t="s">
        <v>1652</v>
      </c>
      <c r="B1959" s="18" t="s">
        <v>273</v>
      </c>
      <c r="C1959" s="18" t="s">
        <v>18</v>
      </c>
      <c r="D1959" s="18" t="s">
        <v>46</v>
      </c>
      <c r="E1959" s="18" t="s">
        <v>18</v>
      </c>
      <c r="F1959" s="19">
        <v>2500</v>
      </c>
      <c r="G1959" s="19">
        <v>2500</v>
      </c>
      <c r="H1959" s="19">
        <v>0</v>
      </c>
      <c r="I1959" s="19">
        <v>0</v>
      </c>
      <c r="J1959" s="19">
        <v>0</v>
      </c>
      <c r="K1959" s="19">
        <v>0</v>
      </c>
      <c r="L1959" t="e">
        <f>VLOOKUP(E1959,PFI!A:B,2,0)</f>
        <v>#N/A</v>
      </c>
    </row>
    <row r="1960" spans="1:12">
      <c r="A1960" s="18" t="s">
        <v>1648</v>
      </c>
      <c r="B1960" s="18" t="s">
        <v>273</v>
      </c>
      <c r="C1960" s="18" t="s">
        <v>18</v>
      </c>
      <c r="D1960" s="18" t="s">
        <v>46</v>
      </c>
      <c r="E1960" s="18" t="s">
        <v>18</v>
      </c>
      <c r="F1960" s="19">
        <v>10000</v>
      </c>
      <c r="G1960" s="19">
        <v>10000</v>
      </c>
      <c r="H1960" s="19">
        <v>0</v>
      </c>
      <c r="I1960" s="19">
        <v>0</v>
      </c>
      <c r="J1960" s="19">
        <v>0</v>
      </c>
      <c r="K1960" s="19">
        <v>2022.58</v>
      </c>
      <c r="L1960" t="e">
        <f>VLOOKUP(E1960,PFI!A:B,2,0)</f>
        <v>#N/A</v>
      </c>
    </row>
    <row r="1961" spans="1:12">
      <c r="A1961" s="18" t="s">
        <v>1651</v>
      </c>
      <c r="B1961" s="18" t="s">
        <v>273</v>
      </c>
      <c r="C1961" s="18" t="s">
        <v>18</v>
      </c>
      <c r="D1961" s="18" t="s">
        <v>46</v>
      </c>
      <c r="E1961" s="18" t="s">
        <v>18</v>
      </c>
      <c r="F1961" s="19">
        <v>2500</v>
      </c>
      <c r="G1961" s="19">
        <v>2500</v>
      </c>
      <c r="H1961" s="19">
        <v>0</v>
      </c>
      <c r="I1961" s="19">
        <v>0</v>
      </c>
      <c r="J1961" s="19">
        <v>0</v>
      </c>
      <c r="K1961" s="19">
        <v>0</v>
      </c>
      <c r="L1961" t="e">
        <f>VLOOKUP(E1961,PFI!A:B,2,0)</f>
        <v>#N/A</v>
      </c>
    </row>
    <row r="1962" spans="1:12">
      <c r="A1962" s="18" t="s">
        <v>1649</v>
      </c>
      <c r="B1962" s="18" t="s">
        <v>273</v>
      </c>
      <c r="C1962" s="18" t="s">
        <v>18</v>
      </c>
      <c r="D1962" s="18" t="s">
        <v>46</v>
      </c>
      <c r="E1962" s="18" t="s">
        <v>18</v>
      </c>
      <c r="F1962" s="19">
        <v>2500</v>
      </c>
      <c r="G1962" s="19">
        <v>2500</v>
      </c>
      <c r="H1962" s="19">
        <v>0</v>
      </c>
      <c r="I1962" s="19">
        <v>0</v>
      </c>
      <c r="J1962" s="19">
        <v>0</v>
      </c>
      <c r="K1962" s="19">
        <v>0</v>
      </c>
      <c r="L1962" t="e">
        <f>VLOOKUP(E1962,PFI!A:B,2,0)</f>
        <v>#N/A</v>
      </c>
    </row>
    <row r="1963" spans="1:12">
      <c r="A1963" s="18" t="s">
        <v>1650</v>
      </c>
      <c r="B1963" s="18" t="s">
        <v>273</v>
      </c>
      <c r="C1963" s="18" t="s">
        <v>18</v>
      </c>
      <c r="D1963" s="18" t="s">
        <v>46</v>
      </c>
      <c r="E1963" s="18" t="s">
        <v>18</v>
      </c>
      <c r="F1963" s="19">
        <v>2500</v>
      </c>
      <c r="G1963" s="19">
        <v>2500</v>
      </c>
      <c r="H1963" s="19">
        <v>0</v>
      </c>
      <c r="I1963" s="19">
        <v>0</v>
      </c>
      <c r="J1963" s="19">
        <v>0</v>
      </c>
      <c r="K1963" s="19">
        <v>0</v>
      </c>
      <c r="L1963" t="e">
        <f>VLOOKUP(E1963,PFI!A:B,2,0)</f>
        <v>#N/A</v>
      </c>
    </row>
    <row r="1964" spans="1:12">
      <c r="A1964" s="18" t="s">
        <v>99</v>
      </c>
      <c r="B1964" s="18" t="s">
        <v>273</v>
      </c>
      <c r="C1964" s="18" t="s">
        <v>18</v>
      </c>
      <c r="D1964" s="18" t="s">
        <v>46</v>
      </c>
      <c r="E1964" s="18" t="s">
        <v>18</v>
      </c>
      <c r="F1964" s="19">
        <v>0</v>
      </c>
      <c r="G1964" s="19">
        <v>0</v>
      </c>
      <c r="H1964" s="19">
        <v>0</v>
      </c>
      <c r="I1964" s="19">
        <v>0</v>
      </c>
      <c r="J1964" s="19">
        <v>0</v>
      </c>
      <c r="K1964" s="19">
        <v>1906.24</v>
      </c>
      <c r="L1964" t="e">
        <f>VLOOKUP(E1964,PFI!A:B,2,0)</f>
        <v>#N/A</v>
      </c>
    </row>
    <row r="1965" spans="1:12">
      <c r="A1965" s="18" t="s">
        <v>99</v>
      </c>
      <c r="B1965" s="18" t="s">
        <v>273</v>
      </c>
      <c r="C1965" s="18" t="s">
        <v>18</v>
      </c>
      <c r="D1965" s="18" t="s">
        <v>13</v>
      </c>
      <c r="E1965" s="18" t="s">
        <v>18</v>
      </c>
      <c r="F1965" s="19">
        <v>50000</v>
      </c>
      <c r="G1965" s="19">
        <v>50000</v>
      </c>
      <c r="H1965" s="19">
        <v>28569.74</v>
      </c>
      <c r="I1965" s="19">
        <v>0</v>
      </c>
      <c r="J1965" s="19">
        <v>0</v>
      </c>
      <c r="K1965" s="19">
        <v>31517.71</v>
      </c>
      <c r="L1965" t="e">
        <f>VLOOKUP(E1965,PFI!A:B,2,0)</f>
        <v>#N/A</v>
      </c>
    </row>
    <row r="1966" spans="1:12">
      <c r="A1966" s="18" t="s">
        <v>101</v>
      </c>
      <c r="B1966" s="18" t="s">
        <v>273</v>
      </c>
      <c r="C1966" s="18" t="s">
        <v>18</v>
      </c>
      <c r="D1966" s="18" t="s">
        <v>16</v>
      </c>
      <c r="E1966" s="18" t="s">
        <v>2564</v>
      </c>
      <c r="F1966" s="19">
        <v>15000</v>
      </c>
      <c r="G1966" s="19">
        <v>15000</v>
      </c>
      <c r="H1966" s="19">
        <v>0</v>
      </c>
      <c r="I1966" s="19">
        <v>15000</v>
      </c>
      <c r="J1966" s="19">
        <v>15000</v>
      </c>
      <c r="K1966" s="19">
        <v>0</v>
      </c>
      <c r="L1966" t="e">
        <f>VLOOKUP(E1966,PFI!A:B,2,0)</f>
        <v>#N/A</v>
      </c>
    </row>
    <row r="1967" spans="1:12">
      <c r="A1967" s="18" t="s">
        <v>101</v>
      </c>
      <c r="B1967" s="18" t="s">
        <v>273</v>
      </c>
      <c r="C1967" s="18" t="s">
        <v>18</v>
      </c>
      <c r="D1967" s="18" t="s">
        <v>13</v>
      </c>
      <c r="E1967" s="18" t="s">
        <v>256</v>
      </c>
      <c r="F1967" s="19">
        <v>0</v>
      </c>
      <c r="G1967" s="19">
        <v>0</v>
      </c>
      <c r="H1967" s="19">
        <v>0</v>
      </c>
      <c r="I1967" s="19">
        <v>0</v>
      </c>
      <c r="J1967" s="19">
        <v>0</v>
      </c>
      <c r="K1967" s="19">
        <v>10427.83</v>
      </c>
      <c r="L1967" t="str">
        <f>VLOOKUP(E1967,PFI!A:B,2,0)</f>
        <v>formation</v>
      </c>
    </row>
    <row r="1968" spans="1:12">
      <c r="A1968" s="18" t="s">
        <v>101</v>
      </c>
      <c r="B1968" s="18" t="s">
        <v>273</v>
      </c>
      <c r="C1968" s="18" t="s">
        <v>18</v>
      </c>
      <c r="D1968" s="18" t="s">
        <v>13</v>
      </c>
      <c r="E1968" s="18" t="s">
        <v>1739</v>
      </c>
      <c r="F1968" s="19">
        <v>0</v>
      </c>
      <c r="G1968" s="19">
        <v>0</v>
      </c>
      <c r="H1968" s="19">
        <v>2051.27</v>
      </c>
      <c r="I1968" s="19">
        <v>0</v>
      </c>
      <c r="J1968" s="19">
        <v>0</v>
      </c>
      <c r="K1968" s="19">
        <v>164101.38</v>
      </c>
      <c r="L1968" t="str">
        <f>VLOOKUP(E1968,PFI!A:B,2,0)</f>
        <v>recherche</v>
      </c>
    </row>
    <row r="1969" spans="1:12">
      <c r="A1969" s="18" t="s">
        <v>101</v>
      </c>
      <c r="B1969" s="18" t="s">
        <v>273</v>
      </c>
      <c r="C1969" s="18" t="s">
        <v>18</v>
      </c>
      <c r="D1969" s="18" t="s">
        <v>13</v>
      </c>
      <c r="E1969" s="18" t="s">
        <v>2564</v>
      </c>
      <c r="F1969" s="19">
        <v>0</v>
      </c>
      <c r="G1969" s="19">
        <v>0</v>
      </c>
      <c r="H1969" s="19">
        <v>13744.64</v>
      </c>
      <c r="I1969" s="19">
        <v>0</v>
      </c>
      <c r="J1969" s="19">
        <v>0</v>
      </c>
      <c r="K1969" s="19">
        <v>0</v>
      </c>
      <c r="L1969" t="e">
        <f>VLOOKUP(E1969,PFI!A:B,2,0)</f>
        <v>#N/A</v>
      </c>
    </row>
    <row r="1970" spans="1:12">
      <c r="A1970" s="18" t="s">
        <v>101</v>
      </c>
      <c r="B1970" s="18" t="s">
        <v>273</v>
      </c>
      <c r="C1970" s="18" t="s">
        <v>18</v>
      </c>
      <c r="D1970" s="18" t="s">
        <v>13</v>
      </c>
      <c r="E1970" s="18" t="s">
        <v>18</v>
      </c>
      <c r="F1970" s="19">
        <v>1300000</v>
      </c>
      <c r="G1970" s="19">
        <v>1300000</v>
      </c>
      <c r="H1970" s="19">
        <v>0</v>
      </c>
      <c r="I1970" s="19">
        <v>0</v>
      </c>
      <c r="J1970" s="19">
        <v>0</v>
      </c>
      <c r="K1970" s="19">
        <v>0</v>
      </c>
      <c r="L1970" t="e">
        <f>VLOOKUP(E1970,PFI!A:B,2,0)</f>
        <v>#N/A</v>
      </c>
    </row>
    <row r="1971" spans="1:12">
      <c r="A1971" s="18" t="s">
        <v>2565</v>
      </c>
      <c r="B1971" s="18" t="s">
        <v>273</v>
      </c>
      <c r="C1971" s="18" t="s">
        <v>18</v>
      </c>
      <c r="D1971" s="18" t="s">
        <v>13</v>
      </c>
      <c r="E1971" s="18" t="s">
        <v>18</v>
      </c>
      <c r="F1971" s="19">
        <v>0</v>
      </c>
      <c r="G1971" s="19">
        <v>0</v>
      </c>
      <c r="H1971" s="19">
        <v>200619.53</v>
      </c>
      <c r="I1971" s="19">
        <v>0</v>
      </c>
      <c r="J1971" s="19">
        <v>0</v>
      </c>
      <c r="K1971" s="19">
        <v>409214.03</v>
      </c>
      <c r="L1971" t="e">
        <f>VLOOKUP(E1971,PFI!A:B,2,0)</f>
        <v>#N/A</v>
      </c>
    </row>
    <row r="1972" spans="1:12">
      <c r="A1972" s="18" t="s">
        <v>2566</v>
      </c>
      <c r="B1972" s="18" t="s">
        <v>273</v>
      </c>
      <c r="C1972" s="18" t="s">
        <v>18</v>
      </c>
      <c r="D1972" s="18" t="s">
        <v>13</v>
      </c>
      <c r="E1972" s="18" t="s">
        <v>18</v>
      </c>
      <c r="F1972" s="19">
        <v>0</v>
      </c>
      <c r="G1972" s="19">
        <v>0</v>
      </c>
      <c r="H1972" s="19">
        <v>62246.22</v>
      </c>
      <c r="I1972" s="19">
        <v>0</v>
      </c>
      <c r="J1972" s="19">
        <v>0</v>
      </c>
      <c r="K1972" s="19">
        <v>62246.22</v>
      </c>
      <c r="L1972" t="e">
        <f>VLOOKUP(E1972,PFI!A:B,2,0)</f>
        <v>#N/A</v>
      </c>
    </row>
    <row r="1973" spans="1:12">
      <c r="A1973" s="18" t="s">
        <v>2568</v>
      </c>
      <c r="B1973" s="18" t="s">
        <v>273</v>
      </c>
      <c r="C1973" s="18" t="s">
        <v>18</v>
      </c>
      <c r="D1973" s="18" t="s">
        <v>13</v>
      </c>
      <c r="E1973" s="18" t="s">
        <v>18</v>
      </c>
      <c r="F1973" s="19">
        <v>0</v>
      </c>
      <c r="G1973" s="19">
        <v>0</v>
      </c>
      <c r="H1973" s="19">
        <v>39015.97</v>
      </c>
      <c r="I1973" s="19">
        <v>0</v>
      </c>
      <c r="J1973" s="19">
        <v>0</v>
      </c>
      <c r="K1973" s="19">
        <v>41026.44</v>
      </c>
      <c r="L1973" t="e">
        <f>VLOOKUP(E1973,PFI!A:B,2,0)</f>
        <v>#N/A</v>
      </c>
    </row>
    <row r="1974" spans="1:12">
      <c r="A1974" s="18" t="s">
        <v>102</v>
      </c>
      <c r="B1974" s="18" t="s">
        <v>273</v>
      </c>
      <c r="C1974" s="18" t="s">
        <v>18</v>
      </c>
      <c r="D1974" s="18" t="s">
        <v>13</v>
      </c>
      <c r="E1974" s="18" t="s">
        <v>18</v>
      </c>
      <c r="F1974" s="19">
        <v>5000</v>
      </c>
      <c r="G1974" s="19">
        <v>5000</v>
      </c>
      <c r="H1974" s="19">
        <v>0</v>
      </c>
      <c r="I1974" s="19">
        <v>0</v>
      </c>
      <c r="J1974" s="19">
        <v>0</v>
      </c>
      <c r="K1974" s="19">
        <v>0</v>
      </c>
      <c r="L1974" t="e">
        <f>VLOOKUP(E1974,PFI!A:B,2,0)</f>
        <v>#N/A</v>
      </c>
    </row>
    <row r="1975" spans="1:12">
      <c r="A1975" s="18" t="s">
        <v>258</v>
      </c>
      <c r="B1975" s="18" t="s">
        <v>273</v>
      </c>
      <c r="C1975" s="18" t="s">
        <v>18</v>
      </c>
      <c r="D1975" s="18" t="s">
        <v>13</v>
      </c>
      <c r="E1975" s="18" t="s">
        <v>259</v>
      </c>
      <c r="F1975" s="19">
        <v>122398.61</v>
      </c>
      <c r="G1975" s="19">
        <v>122398.61</v>
      </c>
      <c r="H1975" s="19">
        <v>20454.759999999998</v>
      </c>
      <c r="I1975" s="19">
        <v>122398.61</v>
      </c>
      <c r="J1975" s="19">
        <v>122398.61</v>
      </c>
      <c r="K1975" s="19">
        <v>16118.61</v>
      </c>
      <c r="L1975" t="str">
        <f>VLOOKUP(E1975,PFI!A:B,2,0)</f>
        <v>formation</v>
      </c>
    </row>
    <row r="1976" spans="1:12">
      <c r="A1976" s="18" t="s">
        <v>258</v>
      </c>
      <c r="B1976" s="18" t="s">
        <v>273</v>
      </c>
      <c r="C1976" s="18" t="s">
        <v>18</v>
      </c>
      <c r="D1976" s="18" t="s">
        <v>13</v>
      </c>
      <c r="E1976" s="18" t="s">
        <v>18</v>
      </c>
      <c r="F1976" s="19">
        <v>0</v>
      </c>
      <c r="G1976" s="19">
        <v>0</v>
      </c>
      <c r="H1976" s="19">
        <v>780.84</v>
      </c>
      <c r="I1976" s="19">
        <v>0</v>
      </c>
      <c r="J1976" s="19">
        <v>0</v>
      </c>
      <c r="K1976" s="19">
        <v>496.08</v>
      </c>
      <c r="L1976" t="e">
        <f>VLOOKUP(E1976,PFI!A:B,2,0)</f>
        <v>#N/A</v>
      </c>
    </row>
    <row r="1977" spans="1:12">
      <c r="A1977" s="18" t="s">
        <v>268</v>
      </c>
      <c r="B1977" s="18" t="s">
        <v>273</v>
      </c>
      <c r="C1977" s="18" t="s">
        <v>18</v>
      </c>
      <c r="D1977" s="18" t="s">
        <v>13</v>
      </c>
      <c r="E1977" s="18" t="s">
        <v>269</v>
      </c>
      <c r="F1977" s="19">
        <v>0</v>
      </c>
      <c r="G1977" s="19">
        <v>0</v>
      </c>
      <c r="H1977" s="19">
        <v>-9.6</v>
      </c>
      <c r="I1977" s="19">
        <v>0</v>
      </c>
      <c r="J1977" s="19">
        <v>0</v>
      </c>
      <c r="K1977" s="19">
        <v>2317.19</v>
      </c>
      <c r="L1977" t="str">
        <f>VLOOKUP(E1977,PFI!A:B,2,0)</f>
        <v>formation</v>
      </c>
    </row>
    <row r="1978" spans="1:12">
      <c r="A1978" s="18" t="s">
        <v>1490</v>
      </c>
      <c r="B1978" s="18" t="s">
        <v>273</v>
      </c>
      <c r="C1978" s="18" t="s">
        <v>18</v>
      </c>
      <c r="D1978" s="18" t="s">
        <v>13</v>
      </c>
      <c r="E1978" s="18" t="s">
        <v>18</v>
      </c>
      <c r="F1978" s="19">
        <v>0</v>
      </c>
      <c r="G1978" s="19">
        <v>0</v>
      </c>
      <c r="H1978" s="19">
        <v>22440.07</v>
      </c>
      <c r="I1978" s="19">
        <v>0</v>
      </c>
      <c r="J1978" s="19">
        <v>0</v>
      </c>
      <c r="K1978" s="19">
        <v>17781.62</v>
      </c>
      <c r="L1978" t="e">
        <f>VLOOKUP(E1978,PFI!A:B,2,0)</f>
        <v>#N/A</v>
      </c>
    </row>
    <row r="1979" spans="1:12">
      <c r="A1979" s="18" t="s">
        <v>2579</v>
      </c>
      <c r="B1979" s="18" t="s">
        <v>273</v>
      </c>
      <c r="C1979" s="18" t="s">
        <v>18</v>
      </c>
      <c r="D1979" s="18" t="s">
        <v>13</v>
      </c>
      <c r="E1979" s="18" t="s">
        <v>18</v>
      </c>
      <c r="F1979" s="19">
        <v>0</v>
      </c>
      <c r="G1979" s="19">
        <v>0</v>
      </c>
      <c r="H1979" s="19">
        <v>22422.98</v>
      </c>
      <c r="I1979" s="19">
        <v>0</v>
      </c>
      <c r="J1979" s="19">
        <v>0</v>
      </c>
      <c r="K1979" s="19">
        <v>46811.05</v>
      </c>
      <c r="L1979" t="e">
        <f>VLOOKUP(E1979,PFI!A:B,2,0)</f>
        <v>#N/A</v>
      </c>
    </row>
    <row r="1980" spans="1:12">
      <c r="A1980" s="18" t="s">
        <v>1488</v>
      </c>
      <c r="B1980" s="18" t="s">
        <v>273</v>
      </c>
      <c r="C1980" s="18" t="s">
        <v>18</v>
      </c>
      <c r="D1980" s="18" t="s">
        <v>13</v>
      </c>
      <c r="E1980" s="18" t="s">
        <v>1948</v>
      </c>
      <c r="F1980" s="19">
        <v>0</v>
      </c>
      <c r="G1980" s="19">
        <v>0</v>
      </c>
      <c r="H1980" s="19">
        <v>4557.12</v>
      </c>
      <c r="I1980" s="19">
        <v>0</v>
      </c>
      <c r="J1980" s="19">
        <v>0</v>
      </c>
      <c r="K1980" s="19">
        <v>0</v>
      </c>
      <c r="L1980" t="str">
        <f>VLOOKUP(E1980,PFI!A:B,2,0)</f>
        <v>formation</v>
      </c>
    </row>
    <row r="1981" spans="1:12">
      <c r="A1981" s="18" t="s">
        <v>1488</v>
      </c>
      <c r="B1981" s="18" t="s">
        <v>273</v>
      </c>
      <c r="C1981" s="18" t="s">
        <v>18</v>
      </c>
      <c r="D1981" s="18" t="s">
        <v>13</v>
      </c>
      <c r="E1981" s="18" t="s">
        <v>18</v>
      </c>
      <c r="F1981" s="19">
        <v>0</v>
      </c>
      <c r="G1981" s="19">
        <v>0</v>
      </c>
      <c r="H1981" s="19">
        <v>7821</v>
      </c>
      <c r="I1981" s="19">
        <v>0</v>
      </c>
      <c r="J1981" s="19">
        <v>0</v>
      </c>
      <c r="K1981" s="19">
        <v>41433</v>
      </c>
      <c r="L1981" t="e">
        <f>VLOOKUP(E1981,PFI!A:B,2,0)</f>
        <v>#N/A</v>
      </c>
    </row>
    <row r="1982" spans="1:12">
      <c r="A1982" s="18" t="s">
        <v>1495</v>
      </c>
      <c r="B1982" s="18" t="s">
        <v>273</v>
      </c>
      <c r="C1982" s="18" t="s">
        <v>18</v>
      </c>
      <c r="D1982" s="18" t="s">
        <v>13</v>
      </c>
      <c r="E1982" s="18" t="s">
        <v>18</v>
      </c>
      <c r="F1982" s="19">
        <v>300000</v>
      </c>
      <c r="G1982" s="19">
        <v>300000</v>
      </c>
      <c r="H1982" s="19">
        <v>0</v>
      </c>
      <c r="I1982" s="19">
        <v>0</v>
      </c>
      <c r="J1982" s="19">
        <v>0</v>
      </c>
      <c r="K1982" s="19">
        <v>0</v>
      </c>
      <c r="L1982" t="e">
        <f>VLOOKUP(E1982,PFI!A:B,2,0)</f>
        <v>#N/A</v>
      </c>
    </row>
    <row r="1983" spans="1:12">
      <c r="A1983" s="18" t="s">
        <v>103</v>
      </c>
      <c r="B1983" s="18" t="s">
        <v>273</v>
      </c>
      <c r="C1983" s="18" t="s">
        <v>18</v>
      </c>
      <c r="D1983" s="18" t="s">
        <v>13</v>
      </c>
      <c r="E1983" s="18" t="s">
        <v>18</v>
      </c>
      <c r="F1983" s="19">
        <v>0</v>
      </c>
      <c r="G1983" s="19">
        <v>0</v>
      </c>
      <c r="H1983" s="19">
        <v>1965.2</v>
      </c>
      <c r="I1983" s="19">
        <v>0</v>
      </c>
      <c r="J1983" s="19">
        <v>0</v>
      </c>
      <c r="K1983" s="19">
        <v>0</v>
      </c>
      <c r="L1983" t="e">
        <f>VLOOKUP(E1983,PFI!A:B,2,0)</f>
        <v>#N/A</v>
      </c>
    </row>
    <row r="1984" spans="1:12">
      <c r="A1984" s="18" t="s">
        <v>923</v>
      </c>
      <c r="B1984" s="18" t="s">
        <v>273</v>
      </c>
      <c r="C1984" s="18" t="s">
        <v>18</v>
      </c>
      <c r="D1984" s="18" t="s">
        <v>16</v>
      </c>
      <c r="E1984" s="18" t="s">
        <v>1759</v>
      </c>
      <c r="F1984" s="19">
        <v>3000000</v>
      </c>
      <c r="G1984" s="19">
        <v>3000000</v>
      </c>
      <c r="H1984" s="19">
        <v>0</v>
      </c>
      <c r="I1984" s="19">
        <v>3000000</v>
      </c>
      <c r="J1984" s="19">
        <v>3000000</v>
      </c>
      <c r="K1984" s="19">
        <v>0</v>
      </c>
      <c r="L1984" t="e">
        <f>VLOOKUP(E1984,PFI!A:B,2,0)</f>
        <v>#N/A</v>
      </c>
    </row>
    <row r="1985" spans="1:12">
      <c r="A1985" s="18" t="s">
        <v>923</v>
      </c>
      <c r="B1985" s="18" t="s">
        <v>273</v>
      </c>
      <c r="C1985" s="18" t="s">
        <v>18</v>
      </c>
      <c r="D1985" s="18" t="s">
        <v>19</v>
      </c>
      <c r="E1985" s="18" t="s">
        <v>1759</v>
      </c>
      <c r="F1985" s="19">
        <v>0</v>
      </c>
      <c r="G1985" s="19">
        <v>0</v>
      </c>
      <c r="H1985" s="19">
        <v>0</v>
      </c>
      <c r="I1985" s="19">
        <v>480000</v>
      </c>
      <c r="J1985" s="19">
        <v>480000</v>
      </c>
      <c r="K1985" s="19">
        <v>0</v>
      </c>
      <c r="L1985" t="e">
        <f>VLOOKUP(E1985,PFI!A:B,2,0)</f>
        <v>#N/A</v>
      </c>
    </row>
    <row r="1986" spans="1:12">
      <c r="A1986" s="18" t="s">
        <v>923</v>
      </c>
      <c r="B1986" s="18" t="s">
        <v>273</v>
      </c>
      <c r="C1986" s="18" t="s">
        <v>18</v>
      </c>
      <c r="D1986" s="18" t="s">
        <v>13</v>
      </c>
      <c r="E1986" s="18" t="s">
        <v>1759</v>
      </c>
      <c r="F1986" s="19">
        <v>0</v>
      </c>
      <c r="G1986" s="19">
        <v>0</v>
      </c>
      <c r="H1986" s="19">
        <v>0</v>
      </c>
      <c r="I1986" s="19">
        <v>0</v>
      </c>
      <c r="J1986" s="19">
        <v>-491992.61</v>
      </c>
      <c r="K1986" s="19">
        <v>0</v>
      </c>
      <c r="L1986" t="e">
        <f>VLOOKUP(E1986,PFI!A:B,2,0)</f>
        <v>#N/A</v>
      </c>
    </row>
    <row r="1987" spans="1:12">
      <c r="A1987" s="18" t="s">
        <v>72</v>
      </c>
      <c r="B1987" s="18" t="s">
        <v>2607</v>
      </c>
      <c r="C1987" s="18" t="s">
        <v>18</v>
      </c>
      <c r="D1987" s="18" t="s">
        <v>13</v>
      </c>
      <c r="E1987" s="18" t="s">
        <v>73</v>
      </c>
      <c r="F1987" s="19">
        <v>0</v>
      </c>
      <c r="G1987" s="19">
        <v>0</v>
      </c>
      <c r="H1987" s="19">
        <v>16690.169999999998</v>
      </c>
      <c r="I1987" s="19">
        <v>0</v>
      </c>
      <c r="J1987" s="19">
        <v>0</v>
      </c>
      <c r="K1987" s="19">
        <v>16690.169999999998</v>
      </c>
      <c r="L1987" t="str">
        <f>VLOOKUP(E1987,PFI!A:B,2,0)</f>
        <v>formation</v>
      </c>
    </row>
    <row r="1988" spans="1:12">
      <c r="A1988" s="18" t="s">
        <v>77</v>
      </c>
      <c r="B1988" s="18" t="s">
        <v>2607</v>
      </c>
      <c r="C1988" s="18" t="s">
        <v>18</v>
      </c>
      <c r="D1988" s="18" t="s">
        <v>57</v>
      </c>
      <c r="E1988" s="18" t="s">
        <v>78</v>
      </c>
      <c r="F1988" s="19">
        <v>0</v>
      </c>
      <c r="G1988" s="19">
        <v>0</v>
      </c>
      <c r="H1988" s="19">
        <v>21188.51</v>
      </c>
      <c r="I1988" s="19">
        <v>0</v>
      </c>
      <c r="J1988" s="19">
        <v>0</v>
      </c>
      <c r="K1988" s="19">
        <v>21188.51</v>
      </c>
      <c r="L1988" t="str">
        <f>VLOOKUP(E1988,PFI!A:B,2,0)</f>
        <v>formation</v>
      </c>
    </row>
    <row r="1989" spans="1:12">
      <c r="A1989" s="18" t="s">
        <v>21</v>
      </c>
      <c r="B1989" s="18" t="s">
        <v>2608</v>
      </c>
      <c r="C1989" s="18" t="s">
        <v>18</v>
      </c>
      <c r="D1989" s="18" t="s">
        <v>22</v>
      </c>
      <c r="E1989" s="18" t="s">
        <v>23</v>
      </c>
      <c r="F1989" s="19">
        <v>0</v>
      </c>
      <c r="G1989" s="19">
        <v>0</v>
      </c>
      <c r="H1989" s="19">
        <v>6809.96</v>
      </c>
      <c r="I1989" s="19">
        <v>0</v>
      </c>
      <c r="J1989" s="19">
        <v>0</v>
      </c>
      <c r="K1989" s="19">
        <v>6809.96</v>
      </c>
      <c r="L1989" t="str">
        <f>VLOOKUP(E1989,PFI!A:B,2,0)</f>
        <v>recherche</v>
      </c>
    </row>
    <row r="1990" spans="1:12">
      <c r="A1990" s="18" t="s">
        <v>24</v>
      </c>
      <c r="B1990" s="18" t="s">
        <v>2608</v>
      </c>
      <c r="C1990" s="18" t="s">
        <v>18</v>
      </c>
      <c r="D1990" s="18" t="s">
        <v>16</v>
      </c>
      <c r="E1990" s="18" t="s">
        <v>25</v>
      </c>
      <c r="F1990" s="19">
        <v>0</v>
      </c>
      <c r="G1990" s="19">
        <v>0</v>
      </c>
      <c r="H1990" s="19">
        <v>2015.86</v>
      </c>
      <c r="I1990" s="19">
        <v>0</v>
      </c>
      <c r="J1990" s="19">
        <v>0</v>
      </c>
      <c r="K1990" s="19">
        <v>2015.86</v>
      </c>
      <c r="L1990" t="str">
        <f>VLOOKUP(E1990,PFI!A:B,2,0)</f>
        <v>recherche</v>
      </c>
    </row>
    <row r="1991" spans="1:12">
      <c r="A1991" s="18" t="s">
        <v>24</v>
      </c>
      <c r="B1991" s="18" t="s">
        <v>2608</v>
      </c>
      <c r="C1991" s="18" t="s">
        <v>18</v>
      </c>
      <c r="D1991" s="18" t="s">
        <v>13</v>
      </c>
      <c r="E1991" s="18" t="s">
        <v>25</v>
      </c>
      <c r="F1991" s="19">
        <v>0</v>
      </c>
      <c r="G1991" s="19">
        <v>0</v>
      </c>
      <c r="H1991" s="19">
        <v>25090.23</v>
      </c>
      <c r="I1991" s="19">
        <v>0</v>
      </c>
      <c r="J1991" s="19">
        <v>0</v>
      </c>
      <c r="K1991" s="19">
        <v>25090.23</v>
      </c>
      <c r="L1991" t="str">
        <f>VLOOKUP(E1991,PFI!A:B,2,0)</f>
        <v>recherche</v>
      </c>
    </row>
    <row r="1992" spans="1:12">
      <c r="A1992" s="18" t="s">
        <v>26</v>
      </c>
      <c r="B1992" s="18" t="s">
        <v>2608</v>
      </c>
      <c r="C1992" s="18" t="s">
        <v>18</v>
      </c>
      <c r="D1992" s="18" t="s">
        <v>59</v>
      </c>
      <c r="E1992" s="18" t="s">
        <v>28</v>
      </c>
      <c r="F1992" s="19">
        <v>0</v>
      </c>
      <c r="G1992" s="19">
        <v>0</v>
      </c>
      <c r="H1992" s="19">
        <v>6145.53</v>
      </c>
      <c r="I1992" s="19">
        <v>0</v>
      </c>
      <c r="J1992" s="19">
        <v>0</v>
      </c>
      <c r="K1992" s="19">
        <v>6145.53</v>
      </c>
      <c r="L1992" t="str">
        <f>VLOOKUP(E1992,PFI!A:B,2,0)</f>
        <v>recherche</v>
      </c>
    </row>
    <row r="1993" spans="1:12">
      <c r="A1993" s="18" t="s">
        <v>26</v>
      </c>
      <c r="B1993" s="18" t="s">
        <v>2608</v>
      </c>
      <c r="C1993" s="18" t="s">
        <v>18</v>
      </c>
      <c r="D1993" s="18" t="s">
        <v>27</v>
      </c>
      <c r="E1993" s="18" t="s">
        <v>1071</v>
      </c>
      <c r="F1993" s="19">
        <v>0</v>
      </c>
      <c r="G1993" s="19">
        <v>0</v>
      </c>
      <c r="H1993" s="19">
        <v>9510.4500000000007</v>
      </c>
      <c r="I1993" s="19">
        <v>0</v>
      </c>
      <c r="J1993" s="19">
        <v>0</v>
      </c>
      <c r="K1993" s="19">
        <v>9510.4500000000007</v>
      </c>
      <c r="L1993" t="str">
        <f>VLOOKUP(E1993,PFI!A:B,2,0)</f>
        <v>recherche</v>
      </c>
    </row>
    <row r="1994" spans="1:12">
      <c r="A1994" s="18" t="s">
        <v>26</v>
      </c>
      <c r="B1994" s="18" t="s">
        <v>2608</v>
      </c>
      <c r="C1994" s="18" t="s">
        <v>18</v>
      </c>
      <c r="D1994" s="18" t="s">
        <v>27</v>
      </c>
      <c r="E1994" s="18" t="s">
        <v>2085</v>
      </c>
      <c r="F1994" s="19">
        <v>0</v>
      </c>
      <c r="G1994" s="19">
        <v>0</v>
      </c>
      <c r="H1994" s="19">
        <v>9510.4500000000007</v>
      </c>
      <c r="I1994" s="19">
        <v>0</v>
      </c>
      <c r="J1994" s="19">
        <v>0</v>
      </c>
      <c r="K1994" s="19">
        <v>9510.4500000000007</v>
      </c>
      <c r="L1994" t="str">
        <f>VLOOKUP(E1994,PFI!A:B,2,0)</f>
        <v>recherche</v>
      </c>
    </row>
    <row r="1995" spans="1:12">
      <c r="A1995" s="18" t="s">
        <v>26</v>
      </c>
      <c r="B1995" s="18" t="s">
        <v>2608</v>
      </c>
      <c r="C1995" s="18" t="s">
        <v>18</v>
      </c>
      <c r="D1995" s="18" t="s">
        <v>27</v>
      </c>
      <c r="E1995" s="18" t="s">
        <v>1072</v>
      </c>
      <c r="F1995" s="19">
        <v>0</v>
      </c>
      <c r="G1995" s="19">
        <v>0</v>
      </c>
      <c r="H1995" s="19">
        <v>-160.88</v>
      </c>
      <c r="I1995" s="19">
        <v>0</v>
      </c>
      <c r="J1995" s="19">
        <v>0</v>
      </c>
      <c r="K1995" s="19">
        <v>-160.88</v>
      </c>
      <c r="L1995" t="str">
        <f>VLOOKUP(E1995,PFI!A:B,2,0)</f>
        <v>recherche</v>
      </c>
    </row>
    <row r="1996" spans="1:12">
      <c r="A1996" s="18" t="s">
        <v>26</v>
      </c>
      <c r="B1996" s="18" t="s">
        <v>2608</v>
      </c>
      <c r="C1996" s="18" t="s">
        <v>18</v>
      </c>
      <c r="D1996" s="18" t="s">
        <v>27</v>
      </c>
      <c r="E1996" s="18" t="s">
        <v>28</v>
      </c>
      <c r="F1996" s="19">
        <v>0</v>
      </c>
      <c r="G1996" s="19">
        <v>0</v>
      </c>
      <c r="H1996" s="19">
        <v>24335.9</v>
      </c>
      <c r="I1996" s="19">
        <v>0</v>
      </c>
      <c r="J1996" s="19">
        <v>0</v>
      </c>
      <c r="K1996" s="19">
        <v>24335.9</v>
      </c>
      <c r="L1996" t="str">
        <f>VLOOKUP(E1996,PFI!A:B,2,0)</f>
        <v>recherche</v>
      </c>
    </row>
    <row r="1997" spans="1:12">
      <c r="A1997" s="18" t="s">
        <v>33</v>
      </c>
      <c r="B1997" s="18" t="s">
        <v>2608</v>
      </c>
      <c r="C1997" s="18" t="s">
        <v>18</v>
      </c>
      <c r="D1997" s="18" t="s">
        <v>59</v>
      </c>
      <c r="E1997" s="18" t="s">
        <v>35</v>
      </c>
      <c r="F1997" s="19">
        <v>0</v>
      </c>
      <c r="G1997" s="19">
        <v>0</v>
      </c>
      <c r="H1997" s="19">
        <v>4911.75</v>
      </c>
      <c r="I1997" s="19">
        <v>0</v>
      </c>
      <c r="J1997" s="19">
        <v>0</v>
      </c>
      <c r="K1997" s="19">
        <v>4911.75</v>
      </c>
      <c r="L1997" t="str">
        <f>VLOOKUP(E1997,PFI!A:B,2,0)</f>
        <v>recherche</v>
      </c>
    </row>
    <row r="1998" spans="1:12">
      <c r="A1998" s="18" t="s">
        <v>33</v>
      </c>
      <c r="B1998" s="18" t="s">
        <v>2608</v>
      </c>
      <c r="C1998" s="18" t="s">
        <v>18</v>
      </c>
      <c r="D1998" s="18" t="s">
        <v>31</v>
      </c>
      <c r="E1998" s="18" t="s">
        <v>35</v>
      </c>
      <c r="F1998" s="19">
        <v>0</v>
      </c>
      <c r="G1998" s="19">
        <v>0</v>
      </c>
      <c r="H1998" s="19">
        <v>104951.29</v>
      </c>
      <c r="I1998" s="19">
        <v>0</v>
      </c>
      <c r="J1998" s="19">
        <v>0</v>
      </c>
      <c r="K1998" s="19">
        <v>104951.29</v>
      </c>
      <c r="L1998" t="str">
        <f>VLOOKUP(E1998,PFI!A:B,2,0)</f>
        <v>recherche</v>
      </c>
    </row>
    <row r="1999" spans="1:12">
      <c r="A1999" s="18" t="s">
        <v>36</v>
      </c>
      <c r="B1999" s="18" t="s">
        <v>2608</v>
      </c>
      <c r="C1999" s="18" t="s">
        <v>18</v>
      </c>
      <c r="D1999" s="18" t="s">
        <v>59</v>
      </c>
      <c r="E1999" s="18" t="s">
        <v>37</v>
      </c>
      <c r="F1999" s="19">
        <v>0</v>
      </c>
      <c r="G1999" s="19">
        <v>0</v>
      </c>
      <c r="H1999" s="19">
        <v>178.29</v>
      </c>
      <c r="I1999" s="19">
        <v>0</v>
      </c>
      <c r="J1999" s="19">
        <v>0</v>
      </c>
      <c r="K1999" s="19">
        <v>178.29</v>
      </c>
      <c r="L1999" t="str">
        <f>VLOOKUP(E1999,PFI!A:B,2,0)</f>
        <v>recherche</v>
      </c>
    </row>
    <row r="2000" spans="1:12">
      <c r="A2000" s="18" t="s">
        <v>40</v>
      </c>
      <c r="B2000" s="18" t="s">
        <v>2608</v>
      </c>
      <c r="C2000" s="18" t="s">
        <v>18</v>
      </c>
      <c r="D2000" s="18" t="s">
        <v>31</v>
      </c>
      <c r="E2000" s="18" t="s">
        <v>41</v>
      </c>
      <c r="F2000" s="19">
        <v>0</v>
      </c>
      <c r="G2000" s="19">
        <v>0</v>
      </c>
      <c r="H2000" s="19">
        <v>10899.79</v>
      </c>
      <c r="I2000" s="19">
        <v>0</v>
      </c>
      <c r="J2000" s="19">
        <v>0</v>
      </c>
      <c r="K2000" s="19">
        <v>10899.79</v>
      </c>
      <c r="L2000" t="str">
        <f>VLOOKUP(E2000,PFI!A:B,2,0)</f>
        <v>recherche</v>
      </c>
    </row>
    <row r="2001" spans="1:12">
      <c r="A2001" s="18" t="s">
        <v>210</v>
      </c>
      <c r="B2001" s="18" t="s">
        <v>2608</v>
      </c>
      <c r="C2001" s="18" t="s">
        <v>18</v>
      </c>
      <c r="D2001" s="18" t="s">
        <v>13</v>
      </c>
      <c r="E2001" s="18" t="s">
        <v>359</v>
      </c>
      <c r="F2001" s="19">
        <v>0</v>
      </c>
      <c r="G2001" s="19">
        <v>0</v>
      </c>
      <c r="H2001" s="19">
        <v>6974.6</v>
      </c>
      <c r="I2001" s="19">
        <v>0</v>
      </c>
      <c r="J2001" s="19">
        <v>0</v>
      </c>
      <c r="K2001" s="19">
        <v>6974.6</v>
      </c>
      <c r="L2001" t="str">
        <f>VLOOKUP(E2001,PFI!A:B,2,0)</f>
        <v>recherche</v>
      </c>
    </row>
    <row r="2002" spans="1:12">
      <c r="A2002" s="18" t="s">
        <v>42</v>
      </c>
      <c r="B2002" s="18" t="s">
        <v>2608</v>
      </c>
      <c r="C2002" s="18" t="s">
        <v>18</v>
      </c>
      <c r="D2002" s="18" t="s">
        <v>22</v>
      </c>
      <c r="E2002" s="18" t="s">
        <v>43</v>
      </c>
      <c r="F2002" s="19">
        <v>0</v>
      </c>
      <c r="G2002" s="19">
        <v>0</v>
      </c>
      <c r="H2002" s="19">
        <v>13610.81</v>
      </c>
      <c r="I2002" s="19">
        <v>0</v>
      </c>
      <c r="J2002" s="19">
        <v>0</v>
      </c>
      <c r="K2002" s="19">
        <v>13610.81</v>
      </c>
      <c r="L2002" t="str">
        <f>VLOOKUP(E2002,PFI!A:B,2,0)</f>
        <v>recherche</v>
      </c>
    </row>
    <row r="2003" spans="1:12">
      <c r="A2003" s="18" t="s">
        <v>55</v>
      </c>
      <c r="B2003" s="18" t="s">
        <v>2608</v>
      </c>
      <c r="C2003" s="18" t="s">
        <v>18</v>
      </c>
      <c r="D2003" s="18" t="s">
        <v>13</v>
      </c>
      <c r="E2003" s="18" t="s">
        <v>367</v>
      </c>
      <c r="F2003" s="19">
        <v>0</v>
      </c>
      <c r="G2003" s="19">
        <v>0</v>
      </c>
      <c r="H2003" s="19">
        <v>3734.45</v>
      </c>
      <c r="I2003" s="19">
        <v>0</v>
      </c>
      <c r="J2003" s="19">
        <v>0</v>
      </c>
      <c r="K2003" s="19">
        <v>3734.45</v>
      </c>
      <c r="L2003" t="str">
        <f>VLOOKUP(E2003,PFI!A:B,2,0)</f>
        <v>recherche</v>
      </c>
    </row>
    <row r="2004" spans="1:12">
      <c r="A2004" s="18" t="s">
        <v>2128</v>
      </c>
      <c r="B2004" s="18" t="s">
        <v>2608</v>
      </c>
      <c r="C2004" s="18" t="s">
        <v>18</v>
      </c>
      <c r="D2004" s="18" t="s">
        <v>59</v>
      </c>
      <c r="E2004" s="18" t="s">
        <v>2609</v>
      </c>
      <c r="F2004" s="19">
        <v>0</v>
      </c>
      <c r="G2004" s="19">
        <v>0</v>
      </c>
      <c r="H2004" s="19">
        <v>4878.78</v>
      </c>
      <c r="I2004" s="19">
        <v>0</v>
      </c>
      <c r="J2004" s="19">
        <v>0</v>
      </c>
      <c r="K2004" s="19">
        <v>4878.78</v>
      </c>
      <c r="L2004" t="s">
        <v>2100</v>
      </c>
    </row>
    <row r="2005" spans="1:12">
      <c r="A2005" s="18" t="s">
        <v>2610</v>
      </c>
      <c r="B2005" s="18" t="s">
        <v>2608</v>
      </c>
      <c r="C2005" s="18" t="s">
        <v>18</v>
      </c>
      <c r="D2005" s="18" t="s">
        <v>13</v>
      </c>
      <c r="E2005" s="18" t="s">
        <v>56</v>
      </c>
      <c r="F2005" s="19">
        <v>0</v>
      </c>
      <c r="G2005" s="19">
        <v>0</v>
      </c>
      <c r="H2005" s="19">
        <v>593.89</v>
      </c>
      <c r="I2005" s="19">
        <v>0</v>
      </c>
      <c r="J2005" s="19">
        <v>0</v>
      </c>
      <c r="K2005" s="19">
        <v>593.89</v>
      </c>
      <c r="L2005" t="s">
        <v>2100</v>
      </c>
    </row>
    <row r="2006" spans="1:12">
      <c r="A2006" s="18" t="s">
        <v>2139</v>
      </c>
      <c r="B2006" s="18" t="s">
        <v>2608</v>
      </c>
      <c r="C2006" s="18" t="s">
        <v>18</v>
      </c>
      <c r="D2006" s="18" t="s">
        <v>59</v>
      </c>
      <c r="E2006" s="18" t="s">
        <v>2141</v>
      </c>
      <c r="F2006" s="19">
        <v>0</v>
      </c>
      <c r="G2006" s="19">
        <v>0</v>
      </c>
      <c r="H2006" s="19">
        <v>2897.98</v>
      </c>
      <c r="I2006" s="19">
        <v>0</v>
      </c>
      <c r="J2006" s="19">
        <v>0</v>
      </c>
      <c r="K2006" s="19">
        <v>2897.98</v>
      </c>
      <c r="L2006" t="s">
        <v>2100</v>
      </c>
    </row>
    <row r="2007" spans="1:12">
      <c r="A2007" s="18" t="s">
        <v>2144</v>
      </c>
      <c r="B2007" s="18" t="s">
        <v>2608</v>
      </c>
      <c r="C2007" s="18" t="s">
        <v>18</v>
      </c>
      <c r="D2007" s="18" t="s">
        <v>59</v>
      </c>
      <c r="E2007" s="18" t="s">
        <v>2611</v>
      </c>
      <c r="F2007" s="19">
        <v>0</v>
      </c>
      <c r="G2007" s="19">
        <v>0</v>
      </c>
      <c r="H2007" s="19">
        <v>11399.63</v>
      </c>
      <c r="I2007" s="19">
        <v>0</v>
      </c>
      <c r="J2007" s="19">
        <v>0</v>
      </c>
      <c r="K2007" s="19">
        <v>11399.63</v>
      </c>
      <c r="L2007" t="s">
        <v>2100</v>
      </c>
    </row>
    <row r="2008" spans="1:12">
      <c r="A2008" s="18" t="s">
        <v>2144</v>
      </c>
      <c r="B2008" s="18" t="s">
        <v>2608</v>
      </c>
      <c r="C2008" s="18" t="s">
        <v>18</v>
      </c>
      <c r="D2008" s="18" t="s">
        <v>59</v>
      </c>
      <c r="E2008" s="18" t="s">
        <v>2612</v>
      </c>
      <c r="F2008" s="19">
        <v>0</v>
      </c>
      <c r="G2008" s="19">
        <v>0</v>
      </c>
      <c r="H2008" s="19">
        <v>2468.84</v>
      </c>
      <c r="I2008" s="19">
        <v>0</v>
      </c>
      <c r="J2008" s="19">
        <v>0</v>
      </c>
      <c r="K2008" s="19">
        <v>2468.84</v>
      </c>
      <c r="L2008" t="s">
        <v>2100</v>
      </c>
    </row>
    <row r="2009" spans="1:12">
      <c r="A2009" s="18" t="s">
        <v>2146</v>
      </c>
      <c r="B2009" s="18" t="s">
        <v>2608</v>
      </c>
      <c r="C2009" s="18" t="s">
        <v>18</v>
      </c>
      <c r="D2009" s="18" t="s">
        <v>59</v>
      </c>
      <c r="E2009" s="18" t="s">
        <v>2613</v>
      </c>
      <c r="F2009" s="19">
        <v>0</v>
      </c>
      <c r="G2009" s="19">
        <v>0</v>
      </c>
      <c r="H2009" s="19">
        <v>3219.75</v>
      </c>
      <c r="I2009" s="19">
        <v>0</v>
      </c>
      <c r="J2009" s="19">
        <v>0</v>
      </c>
      <c r="K2009" s="19">
        <v>3219.75</v>
      </c>
      <c r="L2009" t="s">
        <v>2100</v>
      </c>
    </row>
    <row r="2010" spans="1:12">
      <c r="A2010" s="18" t="s">
        <v>2149</v>
      </c>
      <c r="B2010" s="18" t="s">
        <v>2608</v>
      </c>
      <c r="C2010" s="18" t="s">
        <v>18</v>
      </c>
      <c r="D2010" s="18" t="s">
        <v>59</v>
      </c>
      <c r="E2010" s="18" t="s">
        <v>2614</v>
      </c>
      <c r="F2010" s="19">
        <v>0</v>
      </c>
      <c r="G2010" s="19">
        <v>0</v>
      </c>
      <c r="H2010" s="19">
        <v>19514.02</v>
      </c>
      <c r="I2010" s="19">
        <v>0</v>
      </c>
      <c r="J2010" s="19">
        <v>0</v>
      </c>
      <c r="K2010" s="19">
        <v>19514.02</v>
      </c>
      <c r="L2010" t="s">
        <v>2100</v>
      </c>
    </row>
    <row r="2011" spans="1:12">
      <c r="A2011" s="18" t="s">
        <v>2149</v>
      </c>
      <c r="B2011" s="18" t="s">
        <v>2608</v>
      </c>
      <c r="C2011" s="18" t="s">
        <v>18</v>
      </c>
      <c r="D2011" s="18" t="s">
        <v>16</v>
      </c>
      <c r="E2011" s="18" t="s">
        <v>2614</v>
      </c>
      <c r="F2011" s="19">
        <v>0</v>
      </c>
      <c r="G2011" s="19">
        <v>0</v>
      </c>
      <c r="H2011" s="19">
        <v>9757.02</v>
      </c>
      <c r="I2011" s="19">
        <v>0</v>
      </c>
      <c r="J2011" s="19">
        <v>0</v>
      </c>
      <c r="K2011" s="19">
        <v>9757.02</v>
      </c>
      <c r="L2011" t="s">
        <v>2100</v>
      </c>
    </row>
    <row r="2012" spans="1:12">
      <c r="A2012" s="18" t="s">
        <v>2165</v>
      </c>
      <c r="B2012" s="18" t="s">
        <v>2608</v>
      </c>
      <c r="C2012" s="18" t="s">
        <v>18</v>
      </c>
      <c r="D2012" s="18" t="s">
        <v>46</v>
      </c>
      <c r="E2012" s="18" t="s">
        <v>2166</v>
      </c>
      <c r="F2012" s="19">
        <v>0</v>
      </c>
      <c r="G2012" s="19">
        <v>0</v>
      </c>
      <c r="H2012" s="19">
        <v>7630.12</v>
      </c>
      <c r="I2012" s="19">
        <v>0</v>
      </c>
      <c r="J2012" s="19">
        <v>0</v>
      </c>
      <c r="K2012" s="19">
        <v>7630.12</v>
      </c>
      <c r="L2012" t="s">
        <v>2100</v>
      </c>
    </row>
    <row r="2013" spans="1:12">
      <c r="A2013" s="18" t="s">
        <v>2167</v>
      </c>
      <c r="B2013" s="18" t="s">
        <v>2608</v>
      </c>
      <c r="C2013" s="18" t="s">
        <v>18</v>
      </c>
      <c r="D2013" s="18" t="s">
        <v>59</v>
      </c>
      <c r="E2013" s="18" t="s">
        <v>2615</v>
      </c>
      <c r="F2013" s="19">
        <v>0</v>
      </c>
      <c r="G2013" s="19">
        <v>0</v>
      </c>
      <c r="H2013" s="19">
        <v>3317.52</v>
      </c>
      <c r="I2013" s="19">
        <v>0</v>
      </c>
      <c r="J2013" s="19">
        <v>0</v>
      </c>
      <c r="K2013" s="19">
        <v>3317.52</v>
      </c>
      <c r="L2013" t="s">
        <v>2100</v>
      </c>
    </row>
    <row r="2014" spans="1:12">
      <c r="A2014" s="18" t="s">
        <v>2167</v>
      </c>
      <c r="B2014" s="18" t="s">
        <v>2608</v>
      </c>
      <c r="C2014" s="18" t="s">
        <v>18</v>
      </c>
      <c r="D2014" s="18" t="s">
        <v>59</v>
      </c>
      <c r="E2014" s="18" t="s">
        <v>2169</v>
      </c>
      <c r="F2014" s="19">
        <v>0</v>
      </c>
      <c r="G2014" s="19">
        <v>0</v>
      </c>
      <c r="H2014" s="19">
        <v>14723.59</v>
      </c>
      <c r="I2014" s="19">
        <v>0</v>
      </c>
      <c r="J2014" s="19">
        <v>0</v>
      </c>
      <c r="K2014" s="19">
        <v>14723.59</v>
      </c>
      <c r="L2014" t="s">
        <v>2100</v>
      </c>
    </row>
    <row r="2015" spans="1:12">
      <c r="A2015" s="18" t="s">
        <v>2167</v>
      </c>
      <c r="B2015" s="18" t="s">
        <v>2608</v>
      </c>
      <c r="C2015" s="18" t="s">
        <v>18</v>
      </c>
      <c r="D2015" s="18" t="s">
        <v>59</v>
      </c>
      <c r="E2015" s="18" t="s">
        <v>2616</v>
      </c>
      <c r="F2015" s="19">
        <v>0</v>
      </c>
      <c r="G2015" s="19">
        <v>0</v>
      </c>
      <c r="H2015" s="19">
        <v>7173.09</v>
      </c>
      <c r="I2015" s="19">
        <v>0</v>
      </c>
      <c r="J2015" s="19">
        <v>0</v>
      </c>
      <c r="K2015" s="19">
        <v>7173.09</v>
      </c>
      <c r="L2015" t="s">
        <v>2100</v>
      </c>
    </row>
    <row r="2016" spans="1:12">
      <c r="A2016" s="18" t="s">
        <v>2167</v>
      </c>
      <c r="B2016" s="18" t="s">
        <v>2608</v>
      </c>
      <c r="C2016" s="18" t="s">
        <v>18</v>
      </c>
      <c r="D2016" s="18" t="s">
        <v>59</v>
      </c>
      <c r="E2016" s="18" t="s">
        <v>2617</v>
      </c>
      <c r="F2016" s="19">
        <v>0</v>
      </c>
      <c r="G2016" s="19">
        <v>0</v>
      </c>
      <c r="H2016" s="19">
        <v>3331.78</v>
      </c>
      <c r="I2016" s="19">
        <v>0</v>
      </c>
      <c r="J2016" s="19">
        <v>0</v>
      </c>
      <c r="K2016" s="19">
        <v>3331.78</v>
      </c>
      <c r="L2016" t="s">
        <v>2100</v>
      </c>
    </row>
    <row r="2017" spans="1:12">
      <c r="A2017" s="18" t="s">
        <v>2167</v>
      </c>
      <c r="B2017" s="18" t="s">
        <v>2608</v>
      </c>
      <c r="C2017" s="18" t="s">
        <v>18</v>
      </c>
      <c r="D2017" s="18" t="s">
        <v>16</v>
      </c>
      <c r="E2017" s="18" t="s">
        <v>2618</v>
      </c>
      <c r="F2017" s="19">
        <v>0</v>
      </c>
      <c r="G2017" s="19">
        <v>0</v>
      </c>
      <c r="H2017" s="19">
        <v>8364.7199999999993</v>
      </c>
      <c r="I2017" s="19">
        <v>0</v>
      </c>
      <c r="J2017" s="19">
        <v>0</v>
      </c>
      <c r="K2017" s="19">
        <v>8364.7199999999993</v>
      </c>
      <c r="L2017" t="s">
        <v>2100</v>
      </c>
    </row>
    <row r="2018" spans="1:12">
      <c r="A2018" s="18" t="s">
        <v>2167</v>
      </c>
      <c r="B2018" s="18" t="s">
        <v>2608</v>
      </c>
      <c r="C2018" s="18" t="s">
        <v>18</v>
      </c>
      <c r="D2018" s="18" t="s">
        <v>16</v>
      </c>
      <c r="E2018" s="18" t="s">
        <v>2171</v>
      </c>
      <c r="F2018" s="19">
        <v>0</v>
      </c>
      <c r="G2018" s="19">
        <v>0</v>
      </c>
      <c r="H2018" s="19">
        <v>33409.68</v>
      </c>
      <c r="I2018" s="19">
        <v>0</v>
      </c>
      <c r="J2018" s="19">
        <v>0</v>
      </c>
      <c r="K2018" s="19">
        <v>33409.68</v>
      </c>
      <c r="L2018" t="s">
        <v>2100</v>
      </c>
    </row>
    <row r="2019" spans="1:12">
      <c r="A2019" s="18" t="s">
        <v>2167</v>
      </c>
      <c r="B2019" s="18" t="s">
        <v>2608</v>
      </c>
      <c r="C2019" s="18" t="s">
        <v>18</v>
      </c>
      <c r="D2019" s="18" t="s">
        <v>16</v>
      </c>
      <c r="E2019" s="18" t="s">
        <v>2619</v>
      </c>
      <c r="F2019" s="19">
        <v>0</v>
      </c>
      <c r="G2019" s="19">
        <v>0</v>
      </c>
      <c r="H2019" s="19">
        <v>3275.93</v>
      </c>
      <c r="I2019" s="19">
        <v>0</v>
      </c>
      <c r="J2019" s="19">
        <v>0</v>
      </c>
      <c r="K2019" s="19">
        <v>3275.93</v>
      </c>
      <c r="L2019" t="s">
        <v>2100</v>
      </c>
    </row>
    <row r="2020" spans="1:12">
      <c r="A2020" s="18" t="s">
        <v>2174</v>
      </c>
      <c r="B2020" s="18" t="s">
        <v>2608</v>
      </c>
      <c r="C2020" s="18" t="s">
        <v>18</v>
      </c>
      <c r="D2020" s="18" t="s">
        <v>59</v>
      </c>
      <c r="E2020" s="18" t="s">
        <v>2620</v>
      </c>
      <c r="F2020" s="19">
        <v>0</v>
      </c>
      <c r="G2020" s="19">
        <v>0</v>
      </c>
      <c r="H2020" s="19">
        <v>7909.38</v>
      </c>
      <c r="I2020" s="19">
        <v>0</v>
      </c>
      <c r="J2020" s="19">
        <v>0</v>
      </c>
      <c r="K2020" s="19">
        <v>7909.38</v>
      </c>
      <c r="L2020" t="s">
        <v>2100</v>
      </c>
    </row>
    <row r="2021" spans="1:12">
      <c r="A2021" s="18" t="s">
        <v>2174</v>
      </c>
      <c r="B2021" s="18" t="s">
        <v>2608</v>
      </c>
      <c r="C2021" s="18" t="s">
        <v>18</v>
      </c>
      <c r="D2021" s="18" t="s">
        <v>59</v>
      </c>
      <c r="E2021" s="18" t="s">
        <v>2175</v>
      </c>
      <c r="F2021" s="19">
        <v>0</v>
      </c>
      <c r="G2021" s="19">
        <v>0</v>
      </c>
      <c r="H2021" s="19">
        <v>12807.5</v>
      </c>
      <c r="I2021" s="19">
        <v>0</v>
      </c>
      <c r="J2021" s="19">
        <v>0</v>
      </c>
      <c r="K2021" s="19">
        <v>12807.5</v>
      </c>
      <c r="L2021" t="s">
        <v>2100</v>
      </c>
    </row>
    <row r="2022" spans="1:12">
      <c r="A2022" s="18" t="s">
        <v>2174</v>
      </c>
      <c r="B2022" s="18" t="s">
        <v>2608</v>
      </c>
      <c r="C2022" s="18" t="s">
        <v>18</v>
      </c>
      <c r="D2022" s="18" t="s">
        <v>59</v>
      </c>
      <c r="E2022" s="18" t="s">
        <v>2621</v>
      </c>
      <c r="F2022" s="19">
        <v>0</v>
      </c>
      <c r="G2022" s="19">
        <v>0</v>
      </c>
      <c r="H2022" s="19">
        <v>1417.02</v>
      </c>
      <c r="I2022" s="19">
        <v>0</v>
      </c>
      <c r="J2022" s="19">
        <v>0</v>
      </c>
      <c r="K2022" s="19">
        <v>1417.02</v>
      </c>
      <c r="L2022" t="s">
        <v>2100</v>
      </c>
    </row>
    <row r="2023" spans="1:12">
      <c r="A2023" s="18" t="s">
        <v>2174</v>
      </c>
      <c r="B2023" s="18" t="s">
        <v>2608</v>
      </c>
      <c r="C2023" s="18" t="s">
        <v>18</v>
      </c>
      <c r="D2023" s="18" t="s">
        <v>59</v>
      </c>
      <c r="E2023" s="18" t="s">
        <v>2622</v>
      </c>
      <c r="F2023" s="19">
        <v>0</v>
      </c>
      <c r="G2023" s="19">
        <v>0</v>
      </c>
      <c r="H2023" s="19">
        <v>11696.46</v>
      </c>
      <c r="I2023" s="19">
        <v>0</v>
      </c>
      <c r="J2023" s="19">
        <v>0</v>
      </c>
      <c r="K2023" s="19">
        <v>11696.46</v>
      </c>
      <c r="L2023" t="s">
        <v>2100</v>
      </c>
    </row>
    <row r="2024" spans="1:12">
      <c r="A2024" s="18" t="s">
        <v>2174</v>
      </c>
      <c r="B2024" s="18" t="s">
        <v>2608</v>
      </c>
      <c r="C2024" s="18" t="s">
        <v>18</v>
      </c>
      <c r="D2024" s="18" t="s">
        <v>59</v>
      </c>
      <c r="E2024" s="18" t="s">
        <v>2623</v>
      </c>
      <c r="F2024" s="19">
        <v>0</v>
      </c>
      <c r="G2024" s="19">
        <v>0</v>
      </c>
      <c r="H2024" s="19">
        <v>12069.18</v>
      </c>
      <c r="I2024" s="19">
        <v>0</v>
      </c>
      <c r="J2024" s="19">
        <v>0</v>
      </c>
      <c r="K2024" s="19">
        <v>12069.18</v>
      </c>
      <c r="L2024" t="s">
        <v>2100</v>
      </c>
    </row>
    <row r="2025" spans="1:12">
      <c r="A2025" s="18" t="s">
        <v>2174</v>
      </c>
      <c r="B2025" s="18" t="s">
        <v>2608</v>
      </c>
      <c r="C2025" s="18" t="s">
        <v>18</v>
      </c>
      <c r="D2025" s="18" t="s">
        <v>59</v>
      </c>
      <c r="E2025" s="18" t="s">
        <v>2624</v>
      </c>
      <c r="F2025" s="19">
        <v>0</v>
      </c>
      <c r="G2025" s="19">
        <v>0</v>
      </c>
      <c r="H2025" s="19">
        <v>6826.39</v>
      </c>
      <c r="I2025" s="19">
        <v>0</v>
      </c>
      <c r="J2025" s="19">
        <v>0</v>
      </c>
      <c r="K2025" s="19">
        <v>6826.39</v>
      </c>
      <c r="L2025" t="s">
        <v>2100</v>
      </c>
    </row>
    <row r="2026" spans="1:12">
      <c r="A2026" s="18" t="s">
        <v>2174</v>
      </c>
      <c r="B2026" s="18" t="s">
        <v>2608</v>
      </c>
      <c r="C2026" s="18" t="s">
        <v>18</v>
      </c>
      <c r="D2026" s="18" t="s">
        <v>59</v>
      </c>
      <c r="E2026" s="18" t="s">
        <v>2625</v>
      </c>
      <c r="F2026" s="19">
        <v>0</v>
      </c>
      <c r="G2026" s="19">
        <v>0</v>
      </c>
      <c r="H2026" s="19">
        <v>-616.02</v>
      </c>
      <c r="I2026" s="19">
        <v>0</v>
      </c>
      <c r="J2026" s="19">
        <v>0</v>
      </c>
      <c r="K2026" s="19">
        <v>-616.02</v>
      </c>
      <c r="L2026" t="s">
        <v>2100</v>
      </c>
    </row>
    <row r="2027" spans="1:12">
      <c r="A2027" s="18" t="s">
        <v>2174</v>
      </c>
      <c r="B2027" s="18" t="s">
        <v>2608</v>
      </c>
      <c r="C2027" s="18" t="s">
        <v>18</v>
      </c>
      <c r="D2027" s="18" t="s">
        <v>15</v>
      </c>
      <c r="E2027" s="18" t="s">
        <v>2626</v>
      </c>
      <c r="F2027" s="19">
        <v>0</v>
      </c>
      <c r="G2027" s="19">
        <v>0</v>
      </c>
      <c r="H2027" s="19">
        <v>10585.38</v>
      </c>
      <c r="I2027" s="19">
        <v>0</v>
      </c>
      <c r="J2027" s="19">
        <v>0</v>
      </c>
      <c r="K2027" s="19">
        <v>10585.38</v>
      </c>
      <c r="L2027" t="s">
        <v>2100</v>
      </c>
    </row>
    <row r="2028" spans="1:12">
      <c r="A2028" s="18" t="s">
        <v>2174</v>
      </c>
      <c r="B2028" s="18" t="s">
        <v>2608</v>
      </c>
      <c r="C2028" s="18" t="s">
        <v>18</v>
      </c>
      <c r="D2028" s="18" t="s">
        <v>16</v>
      </c>
      <c r="E2028" s="18" t="s">
        <v>2175</v>
      </c>
      <c r="F2028" s="19">
        <v>0</v>
      </c>
      <c r="G2028" s="19">
        <v>0</v>
      </c>
      <c r="H2028" s="19">
        <v>9539.99</v>
      </c>
      <c r="I2028" s="19">
        <v>0</v>
      </c>
      <c r="J2028" s="19">
        <v>0</v>
      </c>
      <c r="K2028" s="19">
        <v>9539.99</v>
      </c>
      <c r="L2028" t="s">
        <v>2100</v>
      </c>
    </row>
    <row r="2029" spans="1:12">
      <c r="A2029" s="18" t="s">
        <v>2174</v>
      </c>
      <c r="B2029" s="18" t="s">
        <v>2608</v>
      </c>
      <c r="C2029" s="18" t="s">
        <v>18</v>
      </c>
      <c r="D2029" s="18" t="s">
        <v>16</v>
      </c>
      <c r="E2029" s="18" t="s">
        <v>2627</v>
      </c>
      <c r="F2029" s="19">
        <v>0</v>
      </c>
      <c r="G2029" s="19">
        <v>0</v>
      </c>
      <c r="H2029" s="19">
        <v>4084.86</v>
      </c>
      <c r="I2029" s="19">
        <v>0</v>
      </c>
      <c r="J2029" s="19">
        <v>0</v>
      </c>
      <c r="K2029" s="19">
        <v>4084.86</v>
      </c>
      <c r="L2029" t="s">
        <v>2100</v>
      </c>
    </row>
    <row r="2030" spans="1:12">
      <c r="A2030" s="18" t="s">
        <v>2174</v>
      </c>
      <c r="B2030" s="18" t="s">
        <v>2608</v>
      </c>
      <c r="C2030" s="18" t="s">
        <v>18</v>
      </c>
      <c r="D2030" s="18" t="s">
        <v>16</v>
      </c>
      <c r="E2030" s="18" t="s">
        <v>2628</v>
      </c>
      <c r="F2030" s="19">
        <v>0</v>
      </c>
      <c r="G2030" s="19">
        <v>0</v>
      </c>
      <c r="H2030" s="19">
        <v>8141.41</v>
      </c>
      <c r="I2030" s="19">
        <v>0</v>
      </c>
      <c r="J2030" s="19">
        <v>0</v>
      </c>
      <c r="K2030" s="19">
        <v>8141.41</v>
      </c>
      <c r="L2030" t="s">
        <v>2100</v>
      </c>
    </row>
    <row r="2031" spans="1:12">
      <c r="A2031" s="18" t="s">
        <v>2174</v>
      </c>
      <c r="B2031" s="18" t="s">
        <v>2608</v>
      </c>
      <c r="C2031" s="18" t="s">
        <v>18</v>
      </c>
      <c r="D2031" s="18" t="s">
        <v>16</v>
      </c>
      <c r="E2031" s="18" t="s">
        <v>2629</v>
      </c>
      <c r="F2031" s="19">
        <v>0</v>
      </c>
      <c r="G2031" s="19">
        <v>0</v>
      </c>
      <c r="H2031" s="19">
        <v>12079.96</v>
      </c>
      <c r="I2031" s="19">
        <v>0</v>
      </c>
      <c r="J2031" s="19">
        <v>0</v>
      </c>
      <c r="K2031" s="19">
        <v>12079.96</v>
      </c>
      <c r="L2031" t="s">
        <v>2100</v>
      </c>
    </row>
    <row r="2032" spans="1:12">
      <c r="A2032" s="18" t="s">
        <v>2176</v>
      </c>
      <c r="B2032" s="18" t="s">
        <v>2608</v>
      </c>
      <c r="C2032" s="18" t="s">
        <v>18</v>
      </c>
      <c r="D2032" s="18" t="s">
        <v>16</v>
      </c>
      <c r="E2032" s="18" t="s">
        <v>2586</v>
      </c>
      <c r="F2032" s="19">
        <v>0</v>
      </c>
      <c r="G2032" s="19">
        <v>0</v>
      </c>
      <c r="H2032" s="19">
        <v>16644.150000000001</v>
      </c>
      <c r="I2032" s="19">
        <v>0</v>
      </c>
      <c r="J2032" s="19">
        <v>0</v>
      </c>
      <c r="K2032" s="19">
        <v>16644.150000000001</v>
      </c>
      <c r="L2032" t="s">
        <v>2100</v>
      </c>
    </row>
    <row r="2033" spans="1:12">
      <c r="A2033" s="18" t="s">
        <v>2176</v>
      </c>
      <c r="B2033" s="18" t="s">
        <v>2608</v>
      </c>
      <c r="C2033" s="18" t="s">
        <v>18</v>
      </c>
      <c r="D2033" s="18" t="s">
        <v>16</v>
      </c>
      <c r="E2033" s="18" t="s">
        <v>2180</v>
      </c>
      <c r="F2033" s="19">
        <v>0</v>
      </c>
      <c r="G2033" s="19">
        <v>0</v>
      </c>
      <c r="H2033" s="19">
        <v>4048.26</v>
      </c>
      <c r="I2033" s="19">
        <v>0</v>
      </c>
      <c r="J2033" s="19">
        <v>0</v>
      </c>
      <c r="K2033" s="19">
        <v>4048.26</v>
      </c>
      <c r="L2033" t="s">
        <v>2100</v>
      </c>
    </row>
    <row r="2034" spans="1:12">
      <c r="A2034" s="18" t="s">
        <v>2185</v>
      </c>
      <c r="B2034" s="18" t="s">
        <v>2608</v>
      </c>
      <c r="C2034" s="18" t="s">
        <v>18</v>
      </c>
      <c r="D2034" s="18" t="s">
        <v>16</v>
      </c>
      <c r="E2034" s="18" t="s">
        <v>2186</v>
      </c>
      <c r="F2034" s="19">
        <v>0</v>
      </c>
      <c r="G2034" s="19">
        <v>0</v>
      </c>
      <c r="H2034" s="19">
        <v>79.459999999999994</v>
      </c>
      <c r="I2034" s="19">
        <v>0</v>
      </c>
      <c r="J2034" s="19">
        <v>0</v>
      </c>
      <c r="K2034" s="19">
        <v>79.459999999999994</v>
      </c>
      <c r="L2034" t="s">
        <v>2100</v>
      </c>
    </row>
    <row r="2035" spans="1:12">
      <c r="A2035" s="18" t="s">
        <v>2187</v>
      </c>
      <c r="B2035" s="18" t="s">
        <v>2608</v>
      </c>
      <c r="C2035" s="18" t="s">
        <v>18</v>
      </c>
      <c r="D2035" s="18" t="s">
        <v>59</v>
      </c>
      <c r="E2035" s="18" t="s">
        <v>2188</v>
      </c>
      <c r="F2035" s="19">
        <v>0</v>
      </c>
      <c r="G2035" s="19">
        <v>0</v>
      </c>
      <c r="H2035" s="19">
        <v>25501.84</v>
      </c>
      <c r="I2035" s="19">
        <v>0</v>
      </c>
      <c r="J2035" s="19">
        <v>0</v>
      </c>
      <c r="K2035" s="19">
        <v>25501.84</v>
      </c>
      <c r="L2035" t="s">
        <v>2100</v>
      </c>
    </row>
    <row r="2036" spans="1:12">
      <c r="A2036" s="18" t="s">
        <v>2187</v>
      </c>
      <c r="B2036" s="18" t="s">
        <v>2608</v>
      </c>
      <c r="C2036" s="18" t="s">
        <v>18</v>
      </c>
      <c r="D2036" s="18" t="s">
        <v>59</v>
      </c>
      <c r="E2036" s="18" t="s">
        <v>2189</v>
      </c>
      <c r="F2036" s="19">
        <v>0</v>
      </c>
      <c r="G2036" s="19">
        <v>0</v>
      </c>
      <c r="H2036" s="19">
        <v>216363.11</v>
      </c>
      <c r="I2036" s="19">
        <v>0</v>
      </c>
      <c r="J2036" s="19">
        <v>0</v>
      </c>
      <c r="K2036" s="19">
        <v>216363.11</v>
      </c>
      <c r="L2036" t="s">
        <v>2100</v>
      </c>
    </row>
    <row r="2037" spans="1:12">
      <c r="A2037" s="18" t="s">
        <v>2187</v>
      </c>
      <c r="B2037" s="18" t="s">
        <v>2608</v>
      </c>
      <c r="C2037" s="18" t="s">
        <v>18</v>
      </c>
      <c r="D2037" s="18" t="s">
        <v>59</v>
      </c>
      <c r="E2037" s="18" t="s">
        <v>2630</v>
      </c>
      <c r="F2037" s="19">
        <v>0</v>
      </c>
      <c r="G2037" s="19">
        <v>0</v>
      </c>
      <c r="H2037" s="19">
        <v>9757.02</v>
      </c>
      <c r="I2037" s="19">
        <v>0</v>
      </c>
      <c r="J2037" s="19">
        <v>0</v>
      </c>
      <c r="K2037" s="19">
        <v>9757.02</v>
      </c>
      <c r="L2037" t="s">
        <v>2100</v>
      </c>
    </row>
    <row r="2038" spans="1:12">
      <c r="A2038" s="18" t="s">
        <v>2190</v>
      </c>
      <c r="B2038" s="18" t="s">
        <v>2608</v>
      </c>
      <c r="C2038" s="18" t="s">
        <v>18</v>
      </c>
      <c r="D2038" s="18" t="s">
        <v>46</v>
      </c>
      <c r="E2038" s="18" t="s">
        <v>2631</v>
      </c>
      <c r="F2038" s="19">
        <v>0</v>
      </c>
      <c r="G2038" s="19">
        <v>0</v>
      </c>
      <c r="H2038" s="19">
        <v>3874.86</v>
      </c>
      <c r="I2038" s="19">
        <v>0</v>
      </c>
      <c r="J2038" s="19">
        <v>0</v>
      </c>
      <c r="K2038" s="19">
        <v>3874.86</v>
      </c>
      <c r="L2038" t="s">
        <v>2100</v>
      </c>
    </row>
    <row r="2039" spans="1:12">
      <c r="A2039" s="18" t="s">
        <v>2190</v>
      </c>
      <c r="B2039" s="18" t="s">
        <v>2608</v>
      </c>
      <c r="C2039" s="18" t="s">
        <v>18</v>
      </c>
      <c r="D2039" s="18" t="s">
        <v>16</v>
      </c>
      <c r="E2039" s="18" t="s">
        <v>2632</v>
      </c>
      <c r="F2039" s="19">
        <v>0</v>
      </c>
      <c r="G2039" s="19">
        <v>0</v>
      </c>
      <c r="H2039" s="19">
        <v>416.67</v>
      </c>
      <c r="I2039" s="19">
        <v>0</v>
      </c>
      <c r="J2039" s="19">
        <v>0</v>
      </c>
      <c r="K2039" s="19">
        <v>416.67</v>
      </c>
      <c r="L2039" t="s">
        <v>2100</v>
      </c>
    </row>
    <row r="2040" spans="1:12">
      <c r="A2040" s="18" t="s">
        <v>2195</v>
      </c>
      <c r="B2040" s="18" t="s">
        <v>2608</v>
      </c>
      <c r="C2040" s="18" t="s">
        <v>18</v>
      </c>
      <c r="D2040" s="18" t="s">
        <v>59</v>
      </c>
      <c r="E2040" s="18" t="s">
        <v>2196</v>
      </c>
      <c r="F2040" s="19">
        <v>0</v>
      </c>
      <c r="G2040" s="19">
        <v>0</v>
      </c>
      <c r="H2040" s="19">
        <v>21021.03</v>
      </c>
      <c r="I2040" s="19">
        <v>0</v>
      </c>
      <c r="J2040" s="19">
        <v>0</v>
      </c>
      <c r="K2040" s="19">
        <v>21021.03</v>
      </c>
      <c r="L2040" t="s">
        <v>2100</v>
      </c>
    </row>
    <row r="2041" spans="1:12">
      <c r="A2041" s="18" t="s">
        <v>2195</v>
      </c>
      <c r="B2041" s="18" t="s">
        <v>2608</v>
      </c>
      <c r="C2041" s="18" t="s">
        <v>18</v>
      </c>
      <c r="D2041" s="18" t="s">
        <v>16</v>
      </c>
      <c r="E2041" s="18" t="s">
        <v>2196</v>
      </c>
      <c r="F2041" s="19">
        <v>0</v>
      </c>
      <c r="G2041" s="19">
        <v>0</v>
      </c>
      <c r="H2041" s="19">
        <v>4317.6099999999997</v>
      </c>
      <c r="I2041" s="19">
        <v>0</v>
      </c>
      <c r="J2041" s="19">
        <v>0</v>
      </c>
      <c r="K2041" s="19">
        <v>4317.6099999999997</v>
      </c>
      <c r="L2041" t="s">
        <v>2100</v>
      </c>
    </row>
    <row r="2042" spans="1:12">
      <c r="A2042" s="18" t="s">
        <v>60</v>
      </c>
      <c r="B2042" s="18" t="s">
        <v>2608</v>
      </c>
      <c r="C2042" s="18" t="s">
        <v>18</v>
      </c>
      <c r="D2042" s="18" t="s">
        <v>16</v>
      </c>
      <c r="E2042" s="18" t="s">
        <v>61</v>
      </c>
      <c r="F2042" s="19">
        <v>0</v>
      </c>
      <c r="G2042" s="19">
        <v>0</v>
      </c>
      <c r="H2042" s="19">
        <v>8303.5</v>
      </c>
      <c r="I2042" s="19">
        <v>0</v>
      </c>
      <c r="J2042" s="19">
        <v>0</v>
      </c>
      <c r="K2042" s="19">
        <v>8303.5</v>
      </c>
      <c r="L2042" t="str">
        <f>VLOOKUP(E2042,PFI!A:B,2,0)</f>
        <v>recherche</v>
      </c>
    </row>
    <row r="2043" spans="1:12">
      <c r="A2043" s="18" t="s">
        <v>72</v>
      </c>
      <c r="B2043" s="18" t="s">
        <v>2608</v>
      </c>
      <c r="C2043" s="18" t="s">
        <v>18</v>
      </c>
      <c r="D2043" s="18" t="s">
        <v>57</v>
      </c>
      <c r="E2043" s="18" t="s">
        <v>73</v>
      </c>
      <c r="F2043" s="19">
        <v>0</v>
      </c>
      <c r="G2043" s="19">
        <v>0</v>
      </c>
      <c r="H2043" s="19">
        <v>848.82</v>
      </c>
      <c r="I2043" s="19">
        <v>0</v>
      </c>
      <c r="J2043" s="19">
        <v>0</v>
      </c>
      <c r="K2043" s="19">
        <v>848.82</v>
      </c>
      <c r="L2043" t="str">
        <f>VLOOKUP(E2043,PFI!A:B,2,0)</f>
        <v>formation</v>
      </c>
    </row>
    <row r="2044" spans="1:12">
      <c r="A2044" s="18" t="s">
        <v>72</v>
      </c>
      <c r="B2044" s="18" t="s">
        <v>2608</v>
      </c>
      <c r="C2044" s="18" t="s">
        <v>18</v>
      </c>
      <c r="D2044" s="18" t="s">
        <v>46</v>
      </c>
      <c r="E2044" s="18" t="s">
        <v>73</v>
      </c>
      <c r="F2044" s="19">
        <v>0</v>
      </c>
      <c r="G2044" s="19">
        <v>0</v>
      </c>
      <c r="H2044" s="19">
        <v>7428.21</v>
      </c>
      <c r="I2044" s="19">
        <v>0</v>
      </c>
      <c r="J2044" s="19">
        <v>0</v>
      </c>
      <c r="K2044" s="19">
        <v>7428.21</v>
      </c>
      <c r="L2044" t="str">
        <f>VLOOKUP(E2044,PFI!A:B,2,0)</f>
        <v>formation</v>
      </c>
    </row>
    <row r="2045" spans="1:12">
      <c r="A2045" s="18" t="s">
        <v>72</v>
      </c>
      <c r="B2045" s="18" t="s">
        <v>2608</v>
      </c>
      <c r="C2045" s="18" t="s">
        <v>18</v>
      </c>
      <c r="D2045" s="18" t="s">
        <v>59</v>
      </c>
      <c r="E2045" s="18" t="s">
        <v>73</v>
      </c>
      <c r="F2045" s="19">
        <v>0</v>
      </c>
      <c r="G2045" s="19">
        <v>0</v>
      </c>
      <c r="H2045" s="19">
        <v>108280.81</v>
      </c>
      <c r="I2045" s="19">
        <v>0</v>
      </c>
      <c r="J2045" s="19">
        <v>0</v>
      </c>
      <c r="K2045" s="19">
        <v>108280.81</v>
      </c>
      <c r="L2045" t="str">
        <f>VLOOKUP(E2045,PFI!A:B,2,0)</f>
        <v>formation</v>
      </c>
    </row>
    <row r="2046" spans="1:12">
      <c r="A2046" s="18" t="s">
        <v>72</v>
      </c>
      <c r="B2046" s="18" t="s">
        <v>2608</v>
      </c>
      <c r="C2046" s="18" t="s">
        <v>18</v>
      </c>
      <c r="D2046" s="18" t="s">
        <v>15</v>
      </c>
      <c r="E2046" s="18" t="s">
        <v>73</v>
      </c>
      <c r="F2046" s="19">
        <v>0</v>
      </c>
      <c r="G2046" s="19">
        <v>0</v>
      </c>
      <c r="H2046" s="19">
        <v>2709.58</v>
      </c>
      <c r="I2046" s="19">
        <v>0</v>
      </c>
      <c r="J2046" s="19">
        <v>0</v>
      </c>
      <c r="K2046" s="19">
        <v>2709.58</v>
      </c>
      <c r="L2046" t="str">
        <f>VLOOKUP(E2046,PFI!A:B,2,0)</f>
        <v>formation</v>
      </c>
    </row>
    <row r="2047" spans="1:12">
      <c r="A2047" s="18" t="s">
        <v>72</v>
      </c>
      <c r="B2047" s="18" t="s">
        <v>2608</v>
      </c>
      <c r="C2047" s="18" t="s">
        <v>18</v>
      </c>
      <c r="D2047" s="18" t="s">
        <v>16</v>
      </c>
      <c r="E2047" s="18" t="s">
        <v>73</v>
      </c>
      <c r="F2047" s="19">
        <v>0</v>
      </c>
      <c r="G2047" s="19">
        <v>0</v>
      </c>
      <c r="H2047" s="19">
        <v>45826.16</v>
      </c>
      <c r="I2047" s="19">
        <v>0</v>
      </c>
      <c r="J2047" s="19">
        <v>0</v>
      </c>
      <c r="K2047" s="19">
        <v>45826.16</v>
      </c>
      <c r="L2047" t="str">
        <f>VLOOKUP(E2047,PFI!A:B,2,0)</f>
        <v>formation</v>
      </c>
    </row>
    <row r="2048" spans="1:12">
      <c r="A2048" s="18" t="s">
        <v>72</v>
      </c>
      <c r="B2048" s="18" t="s">
        <v>2608</v>
      </c>
      <c r="C2048" s="18" t="s">
        <v>18</v>
      </c>
      <c r="D2048" s="18" t="s">
        <v>13</v>
      </c>
      <c r="E2048" s="18" t="s">
        <v>73</v>
      </c>
      <c r="F2048" s="19">
        <v>0</v>
      </c>
      <c r="G2048" s="19">
        <v>0</v>
      </c>
      <c r="H2048" s="19">
        <v>66162.75</v>
      </c>
      <c r="I2048" s="19">
        <v>0</v>
      </c>
      <c r="J2048" s="19">
        <v>0</v>
      </c>
      <c r="K2048" s="19">
        <v>66162.75</v>
      </c>
      <c r="L2048" t="str">
        <f>VLOOKUP(E2048,PFI!A:B,2,0)</f>
        <v>formation</v>
      </c>
    </row>
    <row r="2049" spans="1:12">
      <c r="A2049" s="18" t="s">
        <v>77</v>
      </c>
      <c r="B2049" s="18" t="s">
        <v>2608</v>
      </c>
      <c r="C2049" s="18" t="s">
        <v>18</v>
      </c>
      <c r="D2049" s="18" t="s">
        <v>57</v>
      </c>
      <c r="E2049" s="18" t="s">
        <v>78</v>
      </c>
      <c r="F2049" s="19">
        <v>0</v>
      </c>
      <c r="G2049" s="19">
        <v>0</v>
      </c>
      <c r="H2049" s="19">
        <v>87605.94</v>
      </c>
      <c r="I2049" s="19">
        <v>0</v>
      </c>
      <c r="J2049" s="19">
        <v>0</v>
      </c>
      <c r="K2049" s="19">
        <v>87605.94</v>
      </c>
      <c r="L2049" t="str">
        <f>VLOOKUP(E2049,PFI!A:B,2,0)</f>
        <v>formation</v>
      </c>
    </row>
    <row r="2050" spans="1:12">
      <c r="A2050" s="18" t="s">
        <v>77</v>
      </c>
      <c r="B2050" s="18" t="s">
        <v>2608</v>
      </c>
      <c r="C2050" s="18" t="s">
        <v>18</v>
      </c>
      <c r="D2050" s="18" t="s">
        <v>46</v>
      </c>
      <c r="E2050" s="18" t="s">
        <v>78</v>
      </c>
      <c r="F2050" s="19">
        <v>0</v>
      </c>
      <c r="G2050" s="19">
        <v>0</v>
      </c>
      <c r="H2050" s="19">
        <v>12526.34</v>
      </c>
      <c r="I2050" s="19">
        <v>0</v>
      </c>
      <c r="J2050" s="19">
        <v>0</v>
      </c>
      <c r="K2050" s="19">
        <v>12526.34</v>
      </c>
      <c r="L2050" t="str">
        <f>VLOOKUP(E2050,PFI!A:B,2,0)</f>
        <v>formation</v>
      </c>
    </row>
    <row r="2051" spans="1:12">
      <c r="A2051" s="18" t="s">
        <v>77</v>
      </c>
      <c r="B2051" s="18" t="s">
        <v>2608</v>
      </c>
      <c r="C2051" s="18" t="s">
        <v>18</v>
      </c>
      <c r="D2051" s="18" t="s">
        <v>13</v>
      </c>
      <c r="E2051" s="18" t="s">
        <v>78</v>
      </c>
      <c r="F2051" s="19">
        <v>0</v>
      </c>
      <c r="G2051" s="19">
        <v>0</v>
      </c>
      <c r="H2051" s="19">
        <v>6041.74</v>
      </c>
      <c r="I2051" s="19">
        <v>0</v>
      </c>
      <c r="J2051" s="19">
        <v>0</v>
      </c>
      <c r="K2051" s="19">
        <v>6041.74</v>
      </c>
      <c r="L2051" t="str">
        <f>VLOOKUP(E2051,PFI!A:B,2,0)</f>
        <v>formation</v>
      </c>
    </row>
    <row r="2052" spans="1:12">
      <c r="A2052" s="18" t="s">
        <v>2206</v>
      </c>
      <c r="B2052" s="18" t="s">
        <v>2608</v>
      </c>
      <c r="C2052" s="18" t="s">
        <v>18</v>
      </c>
      <c r="D2052" s="18" t="s">
        <v>59</v>
      </c>
      <c r="E2052" s="18" t="s">
        <v>80</v>
      </c>
      <c r="F2052" s="19">
        <v>0</v>
      </c>
      <c r="G2052" s="19">
        <v>0</v>
      </c>
      <c r="H2052" s="19">
        <v>124691.71</v>
      </c>
      <c r="I2052" s="19">
        <v>0</v>
      </c>
      <c r="J2052" s="19">
        <v>0</v>
      </c>
      <c r="K2052" s="19">
        <v>124691.71</v>
      </c>
      <c r="L2052" t="str">
        <f>VLOOKUP(E2052,PFI!A:B,2,0)</f>
        <v>recherche</v>
      </c>
    </row>
    <row r="2053" spans="1:12">
      <c r="A2053" s="18" t="s">
        <v>2206</v>
      </c>
      <c r="B2053" s="18" t="s">
        <v>2608</v>
      </c>
      <c r="C2053" s="18" t="s">
        <v>18</v>
      </c>
      <c r="D2053" s="18" t="s">
        <v>16</v>
      </c>
      <c r="E2053" s="18" t="s">
        <v>80</v>
      </c>
      <c r="F2053" s="19">
        <v>0</v>
      </c>
      <c r="G2053" s="19">
        <v>0</v>
      </c>
      <c r="H2053" s="19">
        <v>35404.81</v>
      </c>
      <c r="I2053" s="19">
        <v>0</v>
      </c>
      <c r="J2053" s="19">
        <v>0</v>
      </c>
      <c r="K2053" s="19">
        <v>35404.81</v>
      </c>
      <c r="L2053" t="str">
        <f>VLOOKUP(E2053,PFI!A:B,2,0)</f>
        <v>recherche</v>
      </c>
    </row>
    <row r="2054" spans="1:12">
      <c r="A2054" s="18" t="s">
        <v>2209</v>
      </c>
      <c r="B2054" s="18" t="s">
        <v>2608</v>
      </c>
      <c r="C2054" s="18" t="s">
        <v>18</v>
      </c>
      <c r="D2054" s="18" t="s">
        <v>59</v>
      </c>
      <c r="E2054" s="18" t="s">
        <v>80</v>
      </c>
      <c r="F2054" s="19">
        <v>0</v>
      </c>
      <c r="G2054" s="19">
        <v>0</v>
      </c>
      <c r="H2054" s="19">
        <v>9862.74</v>
      </c>
      <c r="I2054" s="19">
        <v>0</v>
      </c>
      <c r="J2054" s="19">
        <v>0</v>
      </c>
      <c r="K2054" s="19">
        <v>9862.74</v>
      </c>
      <c r="L2054" t="str">
        <f>VLOOKUP(E2054,PFI!A:B,2,0)</f>
        <v>recherche</v>
      </c>
    </row>
    <row r="2055" spans="1:12">
      <c r="A2055" s="18" t="s">
        <v>81</v>
      </c>
      <c r="B2055" s="18" t="s">
        <v>2608</v>
      </c>
      <c r="C2055" s="18" t="s">
        <v>18</v>
      </c>
      <c r="D2055" s="18" t="s">
        <v>46</v>
      </c>
      <c r="E2055" s="18" t="s">
        <v>82</v>
      </c>
      <c r="F2055" s="19">
        <v>0</v>
      </c>
      <c r="G2055" s="19">
        <v>0</v>
      </c>
      <c r="H2055" s="19">
        <v>15781.07</v>
      </c>
      <c r="I2055" s="19">
        <v>0</v>
      </c>
      <c r="J2055" s="19">
        <v>0</v>
      </c>
      <c r="K2055" s="19">
        <v>15781.07</v>
      </c>
      <c r="L2055" t="str">
        <f>VLOOKUP(E2055,PFI!A:B,2,0)</f>
        <v>formation</v>
      </c>
    </row>
    <row r="2056" spans="1:12">
      <c r="A2056" s="18" t="s">
        <v>81</v>
      </c>
      <c r="B2056" s="18" t="s">
        <v>2608</v>
      </c>
      <c r="C2056" s="18" t="s">
        <v>18</v>
      </c>
      <c r="D2056" s="18" t="s">
        <v>13</v>
      </c>
      <c r="E2056" s="18" t="s">
        <v>82</v>
      </c>
      <c r="F2056" s="19">
        <v>0</v>
      </c>
      <c r="G2056" s="19">
        <v>0</v>
      </c>
      <c r="H2056" s="19">
        <v>3902.52</v>
      </c>
      <c r="I2056" s="19">
        <v>0</v>
      </c>
      <c r="J2056" s="19">
        <v>0</v>
      </c>
      <c r="K2056" s="19">
        <v>3902.52</v>
      </c>
      <c r="L2056" t="str">
        <f>VLOOKUP(E2056,PFI!A:B,2,0)</f>
        <v>formation</v>
      </c>
    </row>
    <row r="2057" spans="1:12">
      <c r="A2057" s="18" t="s">
        <v>2633</v>
      </c>
      <c r="B2057" s="18" t="s">
        <v>2608</v>
      </c>
      <c r="C2057" s="18" t="s">
        <v>18</v>
      </c>
      <c r="D2057" s="18" t="s">
        <v>59</v>
      </c>
      <c r="E2057" s="18" t="s">
        <v>80</v>
      </c>
      <c r="F2057" s="19">
        <v>0</v>
      </c>
      <c r="G2057" s="19">
        <v>0</v>
      </c>
      <c r="H2057" s="19">
        <v>8962.4500000000007</v>
      </c>
      <c r="I2057" s="19">
        <v>0</v>
      </c>
      <c r="J2057" s="19">
        <v>0</v>
      </c>
      <c r="K2057" s="19">
        <v>8962.4500000000007</v>
      </c>
      <c r="L2057" t="str">
        <f>VLOOKUP(E2057,PFI!A:B,2,0)</f>
        <v>recherche</v>
      </c>
    </row>
    <row r="2058" spans="1:12">
      <c r="A2058" s="18" t="s">
        <v>2213</v>
      </c>
      <c r="B2058" s="18" t="s">
        <v>2608</v>
      </c>
      <c r="C2058" s="18" t="s">
        <v>18</v>
      </c>
      <c r="D2058" s="18" t="s">
        <v>46</v>
      </c>
      <c r="E2058" s="18" t="s">
        <v>80</v>
      </c>
      <c r="F2058" s="19">
        <v>0</v>
      </c>
      <c r="G2058" s="19">
        <v>0</v>
      </c>
      <c r="H2058" s="19">
        <v>4280.97</v>
      </c>
      <c r="I2058" s="19">
        <v>0</v>
      </c>
      <c r="J2058" s="19">
        <v>0</v>
      </c>
      <c r="K2058" s="19">
        <v>4280.97</v>
      </c>
      <c r="L2058" t="str">
        <f>VLOOKUP(E2058,PFI!A:B,2,0)</f>
        <v>recherche</v>
      </c>
    </row>
    <row r="2059" spans="1:12">
      <c r="A2059" s="18" t="s">
        <v>2213</v>
      </c>
      <c r="B2059" s="18" t="s">
        <v>2608</v>
      </c>
      <c r="C2059" s="18" t="s">
        <v>18</v>
      </c>
      <c r="D2059" s="18" t="s">
        <v>16</v>
      </c>
      <c r="E2059" s="18" t="s">
        <v>80</v>
      </c>
      <c r="F2059" s="19">
        <v>0</v>
      </c>
      <c r="G2059" s="19">
        <v>0</v>
      </c>
      <c r="H2059" s="19">
        <v>52375.98</v>
      </c>
      <c r="I2059" s="19">
        <v>0</v>
      </c>
      <c r="J2059" s="19">
        <v>0</v>
      </c>
      <c r="K2059" s="19">
        <v>52375.98</v>
      </c>
      <c r="L2059" t="str">
        <f>VLOOKUP(E2059,PFI!A:B,2,0)</f>
        <v>recherche</v>
      </c>
    </row>
    <row r="2060" spans="1:12">
      <c r="A2060" s="18" t="s">
        <v>2213</v>
      </c>
      <c r="B2060" s="18" t="s">
        <v>2608</v>
      </c>
      <c r="C2060" s="18" t="s">
        <v>18</v>
      </c>
      <c r="D2060" s="18" t="s">
        <v>13</v>
      </c>
      <c r="E2060" s="18" t="s">
        <v>80</v>
      </c>
      <c r="F2060" s="19">
        <v>0</v>
      </c>
      <c r="G2060" s="19">
        <v>0</v>
      </c>
      <c r="H2060" s="19">
        <v>23841.73</v>
      </c>
      <c r="I2060" s="19">
        <v>0</v>
      </c>
      <c r="J2060" s="19">
        <v>0</v>
      </c>
      <c r="K2060" s="19">
        <v>23841.73</v>
      </c>
      <c r="L2060" t="str">
        <f>VLOOKUP(E2060,PFI!A:B,2,0)</f>
        <v>recherche</v>
      </c>
    </row>
    <row r="2061" spans="1:12">
      <c r="A2061" s="18" t="s">
        <v>83</v>
      </c>
      <c r="B2061" s="18" t="s">
        <v>2608</v>
      </c>
      <c r="C2061" s="18" t="s">
        <v>18</v>
      </c>
      <c r="D2061" s="18" t="s">
        <v>59</v>
      </c>
      <c r="E2061" s="18" t="s">
        <v>272</v>
      </c>
      <c r="F2061" s="19">
        <v>0</v>
      </c>
      <c r="G2061" s="19">
        <v>0</v>
      </c>
      <c r="H2061" s="19">
        <v>11374.09</v>
      </c>
      <c r="I2061" s="19">
        <v>0</v>
      </c>
      <c r="J2061" s="19">
        <v>0</v>
      </c>
      <c r="K2061" s="19">
        <v>11374.09</v>
      </c>
      <c r="L2061" t="str">
        <f>VLOOKUP(E2061,PFI!A:B,2,0)</f>
        <v>recherche</v>
      </c>
    </row>
    <row r="2062" spans="1:12">
      <c r="A2062" s="18" t="s">
        <v>83</v>
      </c>
      <c r="B2062" s="18" t="s">
        <v>2608</v>
      </c>
      <c r="C2062" s="18" t="s">
        <v>18</v>
      </c>
      <c r="D2062" s="18" t="s">
        <v>13</v>
      </c>
      <c r="E2062" s="18" t="s">
        <v>272</v>
      </c>
      <c r="F2062" s="19">
        <v>0</v>
      </c>
      <c r="G2062" s="19">
        <v>0</v>
      </c>
      <c r="H2062" s="19">
        <v>99014.56</v>
      </c>
      <c r="I2062" s="19">
        <v>0</v>
      </c>
      <c r="J2062" s="19">
        <v>0</v>
      </c>
      <c r="K2062" s="19">
        <v>99014.56</v>
      </c>
      <c r="L2062" t="str">
        <f>VLOOKUP(E2062,PFI!A:B,2,0)</f>
        <v>recherche</v>
      </c>
    </row>
    <row r="2063" spans="1:12">
      <c r="A2063" s="18" t="s">
        <v>85</v>
      </c>
      <c r="B2063" s="18" t="s">
        <v>2608</v>
      </c>
      <c r="C2063" s="18" t="s">
        <v>18</v>
      </c>
      <c r="D2063" s="18" t="s">
        <v>13</v>
      </c>
      <c r="E2063" s="18" t="s">
        <v>86</v>
      </c>
      <c r="F2063" s="19">
        <v>0</v>
      </c>
      <c r="G2063" s="19">
        <v>0</v>
      </c>
      <c r="H2063" s="19">
        <v>6894.62</v>
      </c>
      <c r="I2063" s="19">
        <v>0</v>
      </c>
      <c r="J2063" s="19">
        <v>0</v>
      </c>
      <c r="K2063" s="19">
        <v>6894.62</v>
      </c>
      <c r="L2063" t="str">
        <f>VLOOKUP(E2063,PFI!A:B,2,0)</f>
        <v>recherche</v>
      </c>
    </row>
    <row r="2064" spans="1:12">
      <c r="A2064" s="18" t="s">
        <v>96</v>
      </c>
      <c r="B2064" s="18" t="s">
        <v>2608</v>
      </c>
      <c r="C2064" s="18" t="s">
        <v>18</v>
      </c>
      <c r="D2064" s="18" t="s">
        <v>59</v>
      </c>
      <c r="E2064" s="18" t="s">
        <v>97</v>
      </c>
      <c r="F2064" s="19">
        <v>0</v>
      </c>
      <c r="G2064" s="19">
        <v>0</v>
      </c>
      <c r="H2064" s="19">
        <v>69377.289999999994</v>
      </c>
      <c r="I2064" s="19">
        <v>0</v>
      </c>
      <c r="J2064" s="19">
        <v>0</v>
      </c>
      <c r="K2064" s="19">
        <v>69377.289999999994</v>
      </c>
      <c r="L2064" t="str">
        <f>VLOOKUP(E2064,PFI!A:B,2,0)</f>
        <v>recherche</v>
      </c>
    </row>
    <row r="2065" spans="1:12">
      <c r="A2065" s="18" t="s">
        <v>96</v>
      </c>
      <c r="B2065" s="18" t="s">
        <v>2608</v>
      </c>
      <c r="C2065" s="18" t="s">
        <v>18</v>
      </c>
      <c r="D2065" s="18" t="s">
        <v>13</v>
      </c>
      <c r="E2065" s="18" t="s">
        <v>97</v>
      </c>
      <c r="F2065" s="19">
        <v>0</v>
      </c>
      <c r="G2065" s="19">
        <v>0</v>
      </c>
      <c r="H2065" s="19">
        <v>17525.689999999999</v>
      </c>
      <c r="I2065" s="19">
        <v>0</v>
      </c>
      <c r="J2065" s="19">
        <v>0</v>
      </c>
      <c r="K2065" s="19">
        <v>17525.689999999999</v>
      </c>
      <c r="L2065" t="str">
        <f>VLOOKUP(E2065,PFI!A:B,2,0)</f>
        <v>recherche</v>
      </c>
    </row>
    <row r="2066" spans="1:12">
      <c r="A2066" s="18" t="s">
        <v>98</v>
      </c>
      <c r="B2066" s="18" t="s">
        <v>2608</v>
      </c>
      <c r="C2066" s="18" t="s">
        <v>18</v>
      </c>
      <c r="D2066" s="18" t="s">
        <v>13</v>
      </c>
      <c r="E2066" s="18" t="s">
        <v>95</v>
      </c>
      <c r="F2066" s="19">
        <v>0</v>
      </c>
      <c r="G2066" s="19">
        <v>0</v>
      </c>
      <c r="H2066" s="19">
        <v>10055.299999999999</v>
      </c>
      <c r="I2066" s="19">
        <v>0</v>
      </c>
      <c r="J2066" s="19">
        <v>0</v>
      </c>
      <c r="K2066" s="19">
        <v>10055.299999999999</v>
      </c>
      <c r="L2066" t="str">
        <f>VLOOKUP(E2066,PFI!A:B,2,0)</f>
        <v>formation</v>
      </c>
    </row>
    <row r="2067" spans="1:12">
      <c r="A2067" s="18" t="s">
        <v>734</v>
      </c>
      <c r="B2067" s="18" t="s">
        <v>2608</v>
      </c>
      <c r="C2067" s="18" t="s">
        <v>18</v>
      </c>
      <c r="D2067" s="18" t="s">
        <v>22</v>
      </c>
      <c r="E2067" s="18" t="s">
        <v>371</v>
      </c>
      <c r="F2067" s="19">
        <v>0</v>
      </c>
      <c r="G2067" s="19">
        <v>0</v>
      </c>
      <c r="H2067" s="19">
        <v>11604.52</v>
      </c>
      <c r="I2067" s="19">
        <v>0</v>
      </c>
      <c r="J2067" s="19">
        <v>0</v>
      </c>
      <c r="K2067" s="19">
        <v>11604.52</v>
      </c>
      <c r="L2067" t="str">
        <f>VLOOKUP(E2067,PFI!A:B,2,0)</f>
        <v>formation</v>
      </c>
    </row>
    <row r="2068" spans="1:12">
      <c r="A2068" s="18" t="s">
        <v>734</v>
      </c>
      <c r="B2068" s="18" t="s">
        <v>2608</v>
      </c>
      <c r="C2068" s="18" t="s">
        <v>18</v>
      </c>
      <c r="D2068" s="18" t="s">
        <v>13</v>
      </c>
      <c r="E2068" s="18" t="s">
        <v>371</v>
      </c>
      <c r="F2068" s="19">
        <v>0</v>
      </c>
      <c r="G2068" s="19">
        <v>0</v>
      </c>
      <c r="H2068" s="19">
        <v>12791.87</v>
      </c>
      <c r="I2068" s="19">
        <v>0</v>
      </c>
      <c r="J2068" s="19">
        <v>0</v>
      </c>
      <c r="K2068" s="19">
        <v>12791.87</v>
      </c>
      <c r="L2068" t="str">
        <f>VLOOKUP(E2068,PFI!A:B,2,0)</f>
        <v>formation</v>
      </c>
    </row>
    <row r="2069" spans="1:12">
      <c r="A2069" s="18" t="s">
        <v>103</v>
      </c>
      <c r="B2069" s="18" t="s">
        <v>2608</v>
      </c>
      <c r="C2069" s="18" t="s">
        <v>18</v>
      </c>
      <c r="D2069" s="18" t="s">
        <v>59</v>
      </c>
      <c r="E2069" s="18" t="s">
        <v>104</v>
      </c>
      <c r="F2069" s="19">
        <v>0</v>
      </c>
      <c r="G2069" s="19">
        <v>0</v>
      </c>
      <c r="H2069" s="19">
        <v>3.64</v>
      </c>
      <c r="I2069" s="19">
        <v>0</v>
      </c>
      <c r="J2069" s="19">
        <v>0</v>
      </c>
      <c r="K2069" s="19">
        <v>3.64</v>
      </c>
      <c r="L2069" t="str">
        <f>VLOOKUP(E2069,PFI!A:B,2,0)</f>
        <v>recherche</v>
      </c>
    </row>
    <row r="2070" spans="1:12">
      <c r="A2070" s="18" t="s">
        <v>103</v>
      </c>
      <c r="B2070" s="18" t="s">
        <v>2608</v>
      </c>
      <c r="C2070" s="18" t="s">
        <v>18</v>
      </c>
      <c r="D2070" s="18" t="s">
        <v>13</v>
      </c>
      <c r="E2070" s="18" t="s">
        <v>104</v>
      </c>
      <c r="F2070" s="19">
        <v>0</v>
      </c>
      <c r="G2070" s="19">
        <v>0</v>
      </c>
      <c r="H2070" s="19">
        <v>17590.89</v>
      </c>
      <c r="I2070" s="19">
        <v>0</v>
      </c>
      <c r="J2070" s="19">
        <v>0</v>
      </c>
      <c r="K2070" s="19">
        <v>17590.89</v>
      </c>
      <c r="L2070" t="str">
        <f>VLOOKUP(E2070,PFI!A:B,2,0)</f>
        <v>recherche</v>
      </c>
    </row>
    <row r="2071" spans="1:12">
      <c r="A2071" s="18" t="s">
        <v>105</v>
      </c>
      <c r="B2071" s="18" t="s">
        <v>2608</v>
      </c>
      <c r="C2071" s="18" t="s">
        <v>18</v>
      </c>
      <c r="D2071" s="18" t="s">
        <v>13</v>
      </c>
      <c r="E2071" s="18" t="s">
        <v>106</v>
      </c>
      <c r="F2071" s="19">
        <v>0</v>
      </c>
      <c r="G2071" s="19">
        <v>0</v>
      </c>
      <c r="H2071" s="19">
        <v>16023.38</v>
      </c>
      <c r="I2071" s="19">
        <v>0</v>
      </c>
      <c r="J2071" s="19">
        <v>0</v>
      </c>
      <c r="K2071" s="19">
        <v>16023.38</v>
      </c>
      <c r="L2071" t="str">
        <f>VLOOKUP(E2071,PFI!A:B,2,0)</f>
        <v>recherche</v>
      </c>
    </row>
    <row r="2072" spans="1:12">
      <c r="A2072" s="18" t="s">
        <v>21</v>
      </c>
      <c r="B2072" s="18" t="s">
        <v>278</v>
      </c>
      <c r="C2072" s="18" t="s">
        <v>18</v>
      </c>
      <c r="D2072" s="18" t="s">
        <v>22</v>
      </c>
      <c r="E2072" s="18" t="s">
        <v>23</v>
      </c>
      <c r="F2072" s="19">
        <v>50000</v>
      </c>
      <c r="G2072" s="19">
        <v>50000</v>
      </c>
      <c r="H2072" s="19">
        <v>16703.43</v>
      </c>
      <c r="I2072" s="19">
        <v>50000</v>
      </c>
      <c r="J2072" s="19">
        <v>50000</v>
      </c>
      <c r="K2072" s="19">
        <v>16703.43</v>
      </c>
      <c r="L2072" t="str">
        <f>VLOOKUP(E2072,PFI!A:B,2,0)</f>
        <v>recherche</v>
      </c>
    </row>
    <row r="2073" spans="1:12">
      <c r="A2073" s="18" t="s">
        <v>24</v>
      </c>
      <c r="B2073" s="18" t="s">
        <v>278</v>
      </c>
      <c r="C2073" s="18" t="s">
        <v>18</v>
      </c>
      <c r="D2073" s="18" t="s">
        <v>16</v>
      </c>
      <c r="E2073" s="18" t="s">
        <v>25</v>
      </c>
      <c r="F2073" s="19">
        <v>83896.08</v>
      </c>
      <c r="G2073" s="19">
        <v>83896.08</v>
      </c>
      <c r="H2073" s="19">
        <v>5071.42</v>
      </c>
      <c r="I2073" s="19">
        <v>83896.08</v>
      </c>
      <c r="J2073" s="19">
        <v>83896.08</v>
      </c>
      <c r="K2073" s="19">
        <v>5071.42</v>
      </c>
      <c r="L2073" t="str">
        <f>VLOOKUP(E2073,PFI!A:B,2,0)</f>
        <v>recherche</v>
      </c>
    </row>
    <row r="2074" spans="1:12">
      <c r="A2074" s="18" t="s">
        <v>24</v>
      </c>
      <c r="B2074" s="18" t="s">
        <v>278</v>
      </c>
      <c r="C2074" s="18" t="s">
        <v>18</v>
      </c>
      <c r="D2074" s="18" t="s">
        <v>13</v>
      </c>
      <c r="E2074" s="18" t="s">
        <v>25</v>
      </c>
      <c r="F2074" s="19">
        <v>0</v>
      </c>
      <c r="G2074" s="19">
        <v>0</v>
      </c>
      <c r="H2074" s="19">
        <v>61946.54</v>
      </c>
      <c r="I2074" s="19">
        <v>0</v>
      </c>
      <c r="J2074" s="19">
        <v>0</v>
      </c>
      <c r="K2074" s="19">
        <v>61946.54</v>
      </c>
      <c r="L2074" t="str">
        <f>VLOOKUP(E2074,PFI!A:B,2,0)</f>
        <v>recherche</v>
      </c>
    </row>
    <row r="2075" spans="1:12">
      <c r="A2075" s="18" t="s">
        <v>26</v>
      </c>
      <c r="B2075" s="18" t="s">
        <v>278</v>
      </c>
      <c r="C2075" s="18" t="s">
        <v>18</v>
      </c>
      <c r="D2075" s="18" t="s">
        <v>59</v>
      </c>
      <c r="E2075" s="18" t="s">
        <v>28</v>
      </c>
      <c r="F2075" s="19">
        <v>0</v>
      </c>
      <c r="G2075" s="19">
        <v>0</v>
      </c>
      <c r="H2075" s="19">
        <v>15460.47</v>
      </c>
      <c r="I2075" s="19">
        <v>0</v>
      </c>
      <c r="J2075" s="19">
        <v>0</v>
      </c>
      <c r="K2075" s="19">
        <v>15460.47</v>
      </c>
      <c r="L2075" t="str">
        <f>VLOOKUP(E2075,PFI!A:B,2,0)</f>
        <v>recherche</v>
      </c>
    </row>
    <row r="2076" spans="1:12">
      <c r="A2076" s="18" t="s">
        <v>26</v>
      </c>
      <c r="B2076" s="18" t="s">
        <v>278</v>
      </c>
      <c r="C2076" s="18" t="s">
        <v>18</v>
      </c>
      <c r="D2076" s="18" t="s">
        <v>27</v>
      </c>
      <c r="E2076" s="18" t="s">
        <v>1071</v>
      </c>
      <c r="F2076" s="19">
        <v>41070.120000000003</v>
      </c>
      <c r="G2076" s="19">
        <v>41070.120000000003</v>
      </c>
      <c r="H2076" s="19">
        <v>23925.84</v>
      </c>
      <c r="I2076" s="19">
        <v>41070.120000000003</v>
      </c>
      <c r="J2076" s="19">
        <v>41070.120000000003</v>
      </c>
      <c r="K2076" s="19">
        <v>23925.84</v>
      </c>
      <c r="L2076" t="str">
        <f>VLOOKUP(E2076,PFI!A:B,2,0)</f>
        <v>recherche</v>
      </c>
    </row>
    <row r="2077" spans="1:12">
      <c r="A2077" s="18" t="s">
        <v>26</v>
      </c>
      <c r="B2077" s="18" t="s">
        <v>278</v>
      </c>
      <c r="C2077" s="18" t="s">
        <v>18</v>
      </c>
      <c r="D2077" s="18" t="s">
        <v>27</v>
      </c>
      <c r="E2077" s="18" t="s">
        <v>2085</v>
      </c>
      <c r="F2077" s="19">
        <v>42860.06</v>
      </c>
      <c r="G2077" s="19">
        <v>42860.06</v>
      </c>
      <c r="H2077" s="19">
        <v>23925.84</v>
      </c>
      <c r="I2077" s="19">
        <v>42860.06</v>
      </c>
      <c r="J2077" s="19">
        <v>42860.06</v>
      </c>
      <c r="K2077" s="19">
        <v>23925.84</v>
      </c>
      <c r="L2077" t="str">
        <f>VLOOKUP(E2077,PFI!A:B,2,0)</f>
        <v>recherche</v>
      </c>
    </row>
    <row r="2078" spans="1:12">
      <c r="A2078" s="18" t="s">
        <v>26</v>
      </c>
      <c r="B2078" s="18" t="s">
        <v>278</v>
      </c>
      <c r="C2078" s="18" t="s">
        <v>18</v>
      </c>
      <c r="D2078" s="18" t="s">
        <v>27</v>
      </c>
      <c r="E2078" s="18" t="s">
        <v>1072</v>
      </c>
      <c r="F2078" s="19">
        <v>41070.120000000003</v>
      </c>
      <c r="G2078" s="19">
        <v>41070.120000000003</v>
      </c>
      <c r="H2078" s="19">
        <v>-86.54</v>
      </c>
      <c r="I2078" s="19">
        <v>41070.120000000003</v>
      </c>
      <c r="J2078" s="19">
        <v>41070.120000000003</v>
      </c>
      <c r="K2078" s="19">
        <v>-86.54</v>
      </c>
      <c r="L2078" t="str">
        <f>VLOOKUP(E2078,PFI!A:B,2,0)</f>
        <v>recherche</v>
      </c>
    </row>
    <row r="2079" spans="1:12">
      <c r="A2079" s="18" t="s">
        <v>26</v>
      </c>
      <c r="B2079" s="18" t="s">
        <v>278</v>
      </c>
      <c r="C2079" s="18" t="s">
        <v>18</v>
      </c>
      <c r="D2079" s="18" t="s">
        <v>27</v>
      </c>
      <c r="E2079" s="18" t="s">
        <v>28</v>
      </c>
      <c r="F2079" s="19">
        <v>49784.51</v>
      </c>
      <c r="G2079" s="19">
        <v>49784.51</v>
      </c>
      <c r="H2079" s="19">
        <v>61494.68</v>
      </c>
      <c r="I2079" s="19">
        <v>49784.51</v>
      </c>
      <c r="J2079" s="19">
        <v>49784.51</v>
      </c>
      <c r="K2079" s="19">
        <v>61494.68</v>
      </c>
      <c r="L2079" t="str">
        <f>VLOOKUP(E2079,PFI!A:B,2,0)</f>
        <v>recherche</v>
      </c>
    </row>
    <row r="2080" spans="1:12">
      <c r="A2080" s="18" t="s">
        <v>33</v>
      </c>
      <c r="B2080" s="18" t="s">
        <v>278</v>
      </c>
      <c r="C2080" s="18" t="s">
        <v>18</v>
      </c>
      <c r="D2080" s="18" t="s">
        <v>59</v>
      </c>
      <c r="E2080" s="18" t="s">
        <v>35</v>
      </c>
      <c r="F2080" s="19">
        <v>0</v>
      </c>
      <c r="G2080" s="19">
        <v>0</v>
      </c>
      <c r="H2080" s="19">
        <v>12356.7</v>
      </c>
      <c r="I2080" s="19">
        <v>0</v>
      </c>
      <c r="J2080" s="19">
        <v>0</v>
      </c>
      <c r="K2080" s="19">
        <v>12356.7</v>
      </c>
      <c r="L2080" t="str">
        <f>VLOOKUP(E2080,PFI!A:B,2,0)</f>
        <v>recherche</v>
      </c>
    </row>
    <row r="2081" spans="1:12">
      <c r="A2081" s="18" t="s">
        <v>33</v>
      </c>
      <c r="B2081" s="18" t="s">
        <v>278</v>
      </c>
      <c r="C2081" s="18" t="s">
        <v>18</v>
      </c>
      <c r="D2081" s="18" t="s">
        <v>31</v>
      </c>
      <c r="E2081" s="18" t="s">
        <v>35</v>
      </c>
      <c r="F2081" s="19">
        <v>166823.76</v>
      </c>
      <c r="G2081" s="19">
        <v>166823.76</v>
      </c>
      <c r="H2081" s="19">
        <v>263162.11</v>
      </c>
      <c r="I2081" s="19">
        <v>166823.76</v>
      </c>
      <c r="J2081" s="19">
        <v>166823.76</v>
      </c>
      <c r="K2081" s="19">
        <v>263162.11</v>
      </c>
      <c r="L2081" t="str">
        <f>VLOOKUP(E2081,PFI!A:B,2,0)</f>
        <v>recherche</v>
      </c>
    </row>
    <row r="2082" spans="1:12">
      <c r="A2082" s="18" t="s">
        <v>36</v>
      </c>
      <c r="B2082" s="18" t="s">
        <v>278</v>
      </c>
      <c r="C2082" s="18" t="s">
        <v>18</v>
      </c>
      <c r="D2082" s="18" t="s">
        <v>59</v>
      </c>
      <c r="E2082" s="18" t="s">
        <v>37</v>
      </c>
      <c r="F2082" s="19">
        <v>0</v>
      </c>
      <c r="G2082" s="19">
        <v>0</v>
      </c>
      <c r="H2082" s="19">
        <v>435.62</v>
      </c>
      <c r="I2082" s="19">
        <v>0</v>
      </c>
      <c r="J2082" s="19">
        <v>0</v>
      </c>
      <c r="K2082" s="19">
        <v>435.62</v>
      </c>
      <c r="L2082" t="str">
        <f>VLOOKUP(E2082,PFI!A:B,2,0)</f>
        <v>recherche</v>
      </c>
    </row>
    <row r="2083" spans="1:12">
      <c r="A2083" s="18" t="s">
        <v>40</v>
      </c>
      <c r="B2083" s="18" t="s">
        <v>278</v>
      </c>
      <c r="C2083" s="18" t="s">
        <v>18</v>
      </c>
      <c r="D2083" s="18" t="s">
        <v>31</v>
      </c>
      <c r="E2083" s="18" t="s">
        <v>41</v>
      </c>
      <c r="F2083" s="19">
        <v>46034.879999999997</v>
      </c>
      <c r="G2083" s="19">
        <v>46034.879999999997</v>
      </c>
      <c r="H2083" s="19">
        <v>27023.97</v>
      </c>
      <c r="I2083" s="19">
        <v>46034.879999999997</v>
      </c>
      <c r="J2083" s="19">
        <v>46034.879999999997</v>
      </c>
      <c r="K2083" s="19">
        <v>27023.97</v>
      </c>
      <c r="L2083" t="str">
        <f>VLOOKUP(E2083,PFI!A:B,2,0)</f>
        <v>recherche</v>
      </c>
    </row>
    <row r="2084" spans="1:12">
      <c r="A2084" s="18" t="s">
        <v>210</v>
      </c>
      <c r="B2084" s="18" t="s">
        <v>278</v>
      </c>
      <c r="C2084" s="18" t="s">
        <v>18</v>
      </c>
      <c r="D2084" s="18" t="s">
        <v>13</v>
      </c>
      <c r="E2084" s="18" t="s">
        <v>359</v>
      </c>
      <c r="F2084" s="19">
        <v>0</v>
      </c>
      <c r="G2084" s="19">
        <v>0</v>
      </c>
      <c r="H2084" s="19">
        <v>17546.259999999998</v>
      </c>
      <c r="I2084" s="19">
        <v>0</v>
      </c>
      <c r="J2084" s="19">
        <v>0</v>
      </c>
      <c r="K2084" s="19">
        <v>17546.259999999998</v>
      </c>
      <c r="L2084" t="str">
        <f>VLOOKUP(E2084,PFI!A:B,2,0)</f>
        <v>recherche</v>
      </c>
    </row>
    <row r="2085" spans="1:12">
      <c r="A2085" s="18" t="s">
        <v>42</v>
      </c>
      <c r="B2085" s="18" t="s">
        <v>278</v>
      </c>
      <c r="C2085" s="18" t="s">
        <v>18</v>
      </c>
      <c r="D2085" s="18" t="s">
        <v>22</v>
      </c>
      <c r="E2085" s="18" t="s">
        <v>43</v>
      </c>
      <c r="F2085" s="19">
        <v>52298.04</v>
      </c>
      <c r="G2085" s="19">
        <v>52298.04</v>
      </c>
      <c r="H2085" s="19">
        <v>34113.870000000003</v>
      </c>
      <c r="I2085" s="19">
        <v>52298.04</v>
      </c>
      <c r="J2085" s="19">
        <v>52298.04</v>
      </c>
      <c r="K2085" s="19">
        <v>34113.870000000003</v>
      </c>
      <c r="L2085" t="str">
        <f>VLOOKUP(E2085,PFI!A:B,2,0)</f>
        <v>recherche</v>
      </c>
    </row>
    <row r="2086" spans="1:12">
      <c r="A2086" s="18" t="s">
        <v>55</v>
      </c>
      <c r="B2086" s="18" t="s">
        <v>278</v>
      </c>
      <c r="C2086" s="18" t="s">
        <v>18</v>
      </c>
      <c r="D2086" s="18" t="s">
        <v>16</v>
      </c>
      <c r="E2086" s="18" t="s">
        <v>56</v>
      </c>
      <c r="F2086" s="19">
        <v>1742361.2</v>
      </c>
      <c r="G2086" s="19">
        <v>2629833.2000000002</v>
      </c>
      <c r="H2086" s="19">
        <v>0</v>
      </c>
      <c r="I2086" s="19">
        <v>1742361.2</v>
      </c>
      <c r="J2086" s="19">
        <v>2707361.2</v>
      </c>
      <c r="K2086" s="19">
        <v>0</v>
      </c>
      <c r="L2086" t="s">
        <v>2100</v>
      </c>
    </row>
    <row r="2087" spans="1:12">
      <c r="A2087" s="18" t="s">
        <v>55</v>
      </c>
      <c r="B2087" s="18" t="s">
        <v>278</v>
      </c>
      <c r="C2087" s="18" t="s">
        <v>18</v>
      </c>
      <c r="D2087" s="18" t="s">
        <v>13</v>
      </c>
      <c r="E2087" s="18" t="s">
        <v>367</v>
      </c>
      <c r="F2087" s="19">
        <v>0</v>
      </c>
      <c r="G2087" s="19">
        <v>0</v>
      </c>
      <c r="H2087" s="19">
        <v>9428.08</v>
      </c>
      <c r="I2087" s="19">
        <v>0</v>
      </c>
      <c r="J2087" s="19">
        <v>0</v>
      </c>
      <c r="K2087" s="19">
        <v>9428.08</v>
      </c>
      <c r="L2087" t="str">
        <f>VLOOKUP(E2087,PFI!A:B,2,0)</f>
        <v>recherche</v>
      </c>
    </row>
    <row r="2088" spans="1:12">
      <c r="A2088" s="18" t="s">
        <v>2128</v>
      </c>
      <c r="B2088" s="18" t="s">
        <v>278</v>
      </c>
      <c r="C2088" s="18" t="s">
        <v>18</v>
      </c>
      <c r="D2088" s="18" t="s">
        <v>59</v>
      </c>
      <c r="E2088" s="18" t="s">
        <v>2609</v>
      </c>
      <c r="F2088" s="19">
        <v>0</v>
      </c>
      <c r="G2088" s="19">
        <v>0</v>
      </c>
      <c r="H2088" s="19">
        <v>12273.09</v>
      </c>
      <c r="I2088" s="19">
        <v>0</v>
      </c>
      <c r="J2088" s="19">
        <v>0</v>
      </c>
      <c r="K2088" s="19">
        <v>12273.09</v>
      </c>
      <c r="L2088" t="s">
        <v>2100</v>
      </c>
    </row>
    <row r="2089" spans="1:12">
      <c r="A2089" s="18" t="s">
        <v>2610</v>
      </c>
      <c r="B2089" s="18" t="s">
        <v>278</v>
      </c>
      <c r="C2089" s="18" t="s">
        <v>18</v>
      </c>
      <c r="D2089" s="18" t="s">
        <v>13</v>
      </c>
      <c r="E2089" s="18" t="s">
        <v>56</v>
      </c>
      <c r="F2089" s="19">
        <v>0</v>
      </c>
      <c r="G2089" s="19">
        <v>0</v>
      </c>
      <c r="H2089" s="19">
        <v>24526.09</v>
      </c>
      <c r="I2089" s="19">
        <v>0</v>
      </c>
      <c r="J2089" s="19">
        <v>0</v>
      </c>
      <c r="K2089" s="19">
        <v>24526.09</v>
      </c>
      <c r="L2089" t="s">
        <v>2100</v>
      </c>
    </row>
    <row r="2090" spans="1:12">
      <c r="A2090" s="18" t="s">
        <v>2139</v>
      </c>
      <c r="B2090" s="18" t="s">
        <v>278</v>
      </c>
      <c r="C2090" s="18" t="s">
        <v>18</v>
      </c>
      <c r="D2090" s="18" t="s">
        <v>59</v>
      </c>
      <c r="E2090" s="18" t="s">
        <v>2141</v>
      </c>
      <c r="F2090" s="19">
        <v>0</v>
      </c>
      <c r="G2090" s="19">
        <v>0</v>
      </c>
      <c r="H2090" s="19">
        <v>7249.82</v>
      </c>
      <c r="I2090" s="19">
        <v>0</v>
      </c>
      <c r="J2090" s="19">
        <v>0</v>
      </c>
      <c r="K2090" s="19">
        <v>7249.82</v>
      </c>
      <c r="L2090" t="s">
        <v>2100</v>
      </c>
    </row>
    <row r="2091" spans="1:12">
      <c r="A2091" s="18" t="s">
        <v>2144</v>
      </c>
      <c r="B2091" s="18" t="s">
        <v>278</v>
      </c>
      <c r="C2091" s="18" t="s">
        <v>18</v>
      </c>
      <c r="D2091" s="18" t="s">
        <v>59</v>
      </c>
      <c r="E2091" s="18" t="s">
        <v>2611</v>
      </c>
      <c r="F2091" s="19">
        <v>0</v>
      </c>
      <c r="G2091" s="19">
        <v>0</v>
      </c>
      <c r="H2091" s="19">
        <v>28677.87</v>
      </c>
      <c r="I2091" s="19">
        <v>0</v>
      </c>
      <c r="J2091" s="19">
        <v>0</v>
      </c>
      <c r="K2091" s="19">
        <v>28677.87</v>
      </c>
      <c r="L2091" t="s">
        <v>2100</v>
      </c>
    </row>
    <row r="2092" spans="1:12">
      <c r="A2092" s="18" t="s">
        <v>2144</v>
      </c>
      <c r="B2092" s="18" t="s">
        <v>278</v>
      </c>
      <c r="C2092" s="18" t="s">
        <v>18</v>
      </c>
      <c r="D2092" s="18" t="s">
        <v>59</v>
      </c>
      <c r="E2092" s="18" t="s">
        <v>2612</v>
      </c>
      <c r="F2092" s="19">
        <v>0</v>
      </c>
      <c r="G2092" s="19">
        <v>0</v>
      </c>
      <c r="H2092" s="19">
        <v>6210.98</v>
      </c>
      <c r="I2092" s="19">
        <v>0</v>
      </c>
      <c r="J2092" s="19">
        <v>0</v>
      </c>
      <c r="K2092" s="19">
        <v>6210.98</v>
      </c>
      <c r="L2092" t="s">
        <v>2100</v>
      </c>
    </row>
    <row r="2093" spans="1:12">
      <c r="A2093" s="18" t="s">
        <v>2146</v>
      </c>
      <c r="B2093" s="18" t="s">
        <v>278</v>
      </c>
      <c r="C2093" s="18" t="s">
        <v>18</v>
      </c>
      <c r="D2093" s="18" t="s">
        <v>59</v>
      </c>
      <c r="E2093" s="18" t="s">
        <v>2613</v>
      </c>
      <c r="F2093" s="19">
        <v>0</v>
      </c>
      <c r="G2093" s="19">
        <v>0</v>
      </c>
      <c r="H2093" s="19">
        <v>8100.18</v>
      </c>
      <c r="I2093" s="19">
        <v>0</v>
      </c>
      <c r="J2093" s="19">
        <v>0</v>
      </c>
      <c r="K2093" s="19">
        <v>8100.18</v>
      </c>
      <c r="L2093" t="s">
        <v>2100</v>
      </c>
    </row>
    <row r="2094" spans="1:12">
      <c r="A2094" s="18" t="s">
        <v>2149</v>
      </c>
      <c r="B2094" s="18" t="s">
        <v>278</v>
      </c>
      <c r="C2094" s="18" t="s">
        <v>18</v>
      </c>
      <c r="D2094" s="18" t="s">
        <v>59</v>
      </c>
      <c r="E2094" s="18" t="s">
        <v>2614</v>
      </c>
      <c r="F2094" s="19">
        <v>0</v>
      </c>
      <c r="G2094" s="19">
        <v>0</v>
      </c>
      <c r="H2094" s="19">
        <v>49092.18</v>
      </c>
      <c r="I2094" s="19">
        <v>0</v>
      </c>
      <c r="J2094" s="19">
        <v>0</v>
      </c>
      <c r="K2094" s="19">
        <v>49092.18</v>
      </c>
      <c r="L2094" t="s">
        <v>2100</v>
      </c>
    </row>
    <row r="2095" spans="1:12">
      <c r="A2095" s="18" t="s">
        <v>2149</v>
      </c>
      <c r="B2095" s="18" t="s">
        <v>278</v>
      </c>
      <c r="C2095" s="18" t="s">
        <v>18</v>
      </c>
      <c r="D2095" s="18" t="s">
        <v>16</v>
      </c>
      <c r="E2095" s="18" t="s">
        <v>2614</v>
      </c>
      <c r="F2095" s="19">
        <v>0</v>
      </c>
      <c r="G2095" s="19">
        <v>0</v>
      </c>
      <c r="H2095" s="19">
        <v>24546.09</v>
      </c>
      <c r="I2095" s="19">
        <v>0</v>
      </c>
      <c r="J2095" s="19">
        <v>0</v>
      </c>
      <c r="K2095" s="19">
        <v>24546.09</v>
      </c>
      <c r="L2095" t="s">
        <v>2100</v>
      </c>
    </row>
    <row r="2096" spans="1:12">
      <c r="A2096" s="18" t="s">
        <v>2165</v>
      </c>
      <c r="B2096" s="18" t="s">
        <v>278</v>
      </c>
      <c r="C2096" s="18" t="s">
        <v>18</v>
      </c>
      <c r="D2096" s="18" t="s">
        <v>46</v>
      </c>
      <c r="E2096" s="18" t="s">
        <v>2166</v>
      </c>
      <c r="F2096" s="19">
        <v>0</v>
      </c>
      <c r="G2096" s="19">
        <v>0</v>
      </c>
      <c r="H2096" s="19">
        <v>19195.48</v>
      </c>
      <c r="I2096" s="19">
        <v>0</v>
      </c>
      <c r="J2096" s="19">
        <v>0</v>
      </c>
      <c r="K2096" s="19">
        <v>19195.48</v>
      </c>
      <c r="L2096" t="s">
        <v>2100</v>
      </c>
    </row>
    <row r="2097" spans="1:12">
      <c r="A2097" s="18" t="s">
        <v>2167</v>
      </c>
      <c r="B2097" s="18" t="s">
        <v>278</v>
      </c>
      <c r="C2097" s="18" t="s">
        <v>18</v>
      </c>
      <c r="D2097" s="18" t="s">
        <v>59</v>
      </c>
      <c r="E2097" s="18" t="s">
        <v>2615</v>
      </c>
      <c r="F2097" s="19">
        <v>0</v>
      </c>
      <c r="G2097" s="19">
        <v>0</v>
      </c>
      <c r="H2097" s="19">
        <v>8345.73</v>
      </c>
      <c r="I2097" s="19">
        <v>0</v>
      </c>
      <c r="J2097" s="19">
        <v>0</v>
      </c>
      <c r="K2097" s="19">
        <v>8345.73</v>
      </c>
      <c r="L2097" t="s">
        <v>2100</v>
      </c>
    </row>
    <row r="2098" spans="1:12">
      <c r="A2098" s="18" t="s">
        <v>2167</v>
      </c>
      <c r="B2098" s="18" t="s">
        <v>278</v>
      </c>
      <c r="C2098" s="18" t="s">
        <v>18</v>
      </c>
      <c r="D2098" s="18" t="s">
        <v>59</v>
      </c>
      <c r="E2098" s="18" t="s">
        <v>2169</v>
      </c>
      <c r="F2098" s="19">
        <v>0</v>
      </c>
      <c r="G2098" s="19">
        <v>0</v>
      </c>
      <c r="H2098" s="19">
        <v>37040.699999999997</v>
      </c>
      <c r="I2098" s="19">
        <v>0</v>
      </c>
      <c r="J2098" s="19">
        <v>0</v>
      </c>
      <c r="K2098" s="19">
        <v>37040.699999999997</v>
      </c>
      <c r="L2098" t="s">
        <v>2100</v>
      </c>
    </row>
    <row r="2099" spans="1:12">
      <c r="A2099" s="18" t="s">
        <v>2167</v>
      </c>
      <c r="B2099" s="18" t="s">
        <v>278</v>
      </c>
      <c r="C2099" s="18" t="s">
        <v>18</v>
      </c>
      <c r="D2099" s="18" t="s">
        <v>59</v>
      </c>
      <c r="E2099" s="18" t="s">
        <v>2616</v>
      </c>
      <c r="F2099" s="19">
        <v>0</v>
      </c>
      <c r="G2099" s="19">
        <v>0</v>
      </c>
      <c r="H2099" s="19">
        <v>22231.67</v>
      </c>
      <c r="I2099" s="19">
        <v>0</v>
      </c>
      <c r="J2099" s="19">
        <v>0</v>
      </c>
      <c r="K2099" s="19">
        <v>22231.67</v>
      </c>
      <c r="L2099" t="s">
        <v>2100</v>
      </c>
    </row>
    <row r="2100" spans="1:12">
      <c r="A2100" s="18" t="s">
        <v>2167</v>
      </c>
      <c r="B2100" s="18" t="s">
        <v>278</v>
      </c>
      <c r="C2100" s="18" t="s">
        <v>18</v>
      </c>
      <c r="D2100" s="18" t="s">
        <v>59</v>
      </c>
      <c r="E2100" s="18" t="s">
        <v>2617</v>
      </c>
      <c r="F2100" s="19">
        <v>0</v>
      </c>
      <c r="G2100" s="19">
        <v>0</v>
      </c>
      <c r="H2100" s="19">
        <v>8381.8799999999992</v>
      </c>
      <c r="I2100" s="19">
        <v>0</v>
      </c>
      <c r="J2100" s="19">
        <v>0</v>
      </c>
      <c r="K2100" s="19">
        <v>8381.8799999999992</v>
      </c>
      <c r="L2100" t="s">
        <v>2100</v>
      </c>
    </row>
    <row r="2101" spans="1:12">
      <c r="A2101" s="18" t="s">
        <v>2167</v>
      </c>
      <c r="B2101" s="18" t="s">
        <v>278</v>
      </c>
      <c r="C2101" s="18" t="s">
        <v>18</v>
      </c>
      <c r="D2101" s="18" t="s">
        <v>16</v>
      </c>
      <c r="E2101" s="18" t="s">
        <v>2618</v>
      </c>
      <c r="F2101" s="19">
        <v>0</v>
      </c>
      <c r="G2101" s="19">
        <v>0</v>
      </c>
      <c r="H2101" s="19">
        <v>20690.259999999998</v>
      </c>
      <c r="I2101" s="19">
        <v>0</v>
      </c>
      <c r="J2101" s="19">
        <v>0</v>
      </c>
      <c r="K2101" s="19">
        <v>20690.259999999998</v>
      </c>
      <c r="L2101" t="s">
        <v>2100</v>
      </c>
    </row>
    <row r="2102" spans="1:12">
      <c r="A2102" s="18" t="s">
        <v>2167</v>
      </c>
      <c r="B2102" s="18" t="s">
        <v>278</v>
      </c>
      <c r="C2102" s="18" t="s">
        <v>18</v>
      </c>
      <c r="D2102" s="18" t="s">
        <v>16</v>
      </c>
      <c r="E2102" s="18" t="s">
        <v>2171</v>
      </c>
      <c r="F2102" s="19">
        <v>0</v>
      </c>
      <c r="G2102" s="19">
        <v>0</v>
      </c>
      <c r="H2102" s="19">
        <v>84050.52</v>
      </c>
      <c r="I2102" s="19">
        <v>0</v>
      </c>
      <c r="J2102" s="19">
        <v>0</v>
      </c>
      <c r="K2102" s="19">
        <v>84050.52</v>
      </c>
      <c r="L2102" t="s">
        <v>2100</v>
      </c>
    </row>
    <row r="2103" spans="1:12">
      <c r="A2103" s="18" t="s">
        <v>2167</v>
      </c>
      <c r="B2103" s="18" t="s">
        <v>278</v>
      </c>
      <c r="C2103" s="18" t="s">
        <v>18</v>
      </c>
      <c r="D2103" s="18" t="s">
        <v>16</v>
      </c>
      <c r="E2103" s="18" t="s">
        <v>2619</v>
      </c>
      <c r="F2103" s="19">
        <v>0</v>
      </c>
      <c r="G2103" s="19">
        <v>0</v>
      </c>
      <c r="H2103" s="19">
        <v>8240.7000000000007</v>
      </c>
      <c r="I2103" s="19">
        <v>0</v>
      </c>
      <c r="J2103" s="19">
        <v>0</v>
      </c>
      <c r="K2103" s="19">
        <v>8240.7000000000007</v>
      </c>
      <c r="L2103" t="s">
        <v>2100</v>
      </c>
    </row>
    <row r="2104" spans="1:12">
      <c r="A2104" s="18" t="s">
        <v>2174</v>
      </c>
      <c r="B2104" s="18" t="s">
        <v>278</v>
      </c>
      <c r="C2104" s="18" t="s">
        <v>18</v>
      </c>
      <c r="D2104" s="18" t="s">
        <v>59</v>
      </c>
      <c r="E2104" s="18" t="s">
        <v>2620</v>
      </c>
      <c r="F2104" s="19">
        <v>0</v>
      </c>
      <c r="G2104" s="19">
        <v>0</v>
      </c>
      <c r="H2104" s="19">
        <v>19897.8</v>
      </c>
      <c r="I2104" s="19">
        <v>0</v>
      </c>
      <c r="J2104" s="19">
        <v>0</v>
      </c>
      <c r="K2104" s="19">
        <v>19897.8</v>
      </c>
      <c r="L2104" t="s">
        <v>2100</v>
      </c>
    </row>
    <row r="2105" spans="1:12">
      <c r="A2105" s="18" t="s">
        <v>2174</v>
      </c>
      <c r="B2105" s="18" t="s">
        <v>278</v>
      </c>
      <c r="C2105" s="18" t="s">
        <v>18</v>
      </c>
      <c r="D2105" s="18" t="s">
        <v>59</v>
      </c>
      <c r="E2105" s="18" t="s">
        <v>2175</v>
      </c>
      <c r="F2105" s="19">
        <v>0</v>
      </c>
      <c r="G2105" s="19">
        <v>0</v>
      </c>
      <c r="H2105" s="19">
        <v>31838.49</v>
      </c>
      <c r="I2105" s="19">
        <v>0</v>
      </c>
      <c r="J2105" s="19">
        <v>0</v>
      </c>
      <c r="K2105" s="19">
        <v>31838.49</v>
      </c>
      <c r="L2105" t="s">
        <v>2100</v>
      </c>
    </row>
    <row r="2106" spans="1:12">
      <c r="A2106" s="18" t="s">
        <v>2174</v>
      </c>
      <c r="B2106" s="18" t="s">
        <v>278</v>
      </c>
      <c r="C2106" s="18" t="s">
        <v>18</v>
      </c>
      <c r="D2106" s="18" t="s">
        <v>59</v>
      </c>
      <c r="E2106" s="18" t="s">
        <v>2621</v>
      </c>
      <c r="F2106" s="19">
        <v>0</v>
      </c>
      <c r="G2106" s="19">
        <v>0</v>
      </c>
      <c r="H2106" s="19">
        <v>3594.21</v>
      </c>
      <c r="I2106" s="19">
        <v>0</v>
      </c>
      <c r="J2106" s="19">
        <v>0</v>
      </c>
      <c r="K2106" s="19">
        <v>3594.21</v>
      </c>
      <c r="L2106" t="s">
        <v>2100</v>
      </c>
    </row>
    <row r="2107" spans="1:12">
      <c r="A2107" s="18" t="s">
        <v>2174</v>
      </c>
      <c r="B2107" s="18" t="s">
        <v>278</v>
      </c>
      <c r="C2107" s="18" t="s">
        <v>18</v>
      </c>
      <c r="D2107" s="18" t="s">
        <v>59</v>
      </c>
      <c r="E2107" s="18" t="s">
        <v>2622</v>
      </c>
      <c r="F2107" s="19">
        <v>0</v>
      </c>
      <c r="G2107" s="19">
        <v>0</v>
      </c>
      <c r="H2107" s="19">
        <v>28976.85</v>
      </c>
      <c r="I2107" s="19">
        <v>0</v>
      </c>
      <c r="J2107" s="19">
        <v>0</v>
      </c>
      <c r="K2107" s="19">
        <v>28976.85</v>
      </c>
      <c r="L2107" t="s">
        <v>2100</v>
      </c>
    </row>
    <row r="2108" spans="1:12">
      <c r="A2108" s="18" t="s">
        <v>2174</v>
      </c>
      <c r="B2108" s="18" t="s">
        <v>278</v>
      </c>
      <c r="C2108" s="18" t="s">
        <v>18</v>
      </c>
      <c r="D2108" s="18" t="s">
        <v>59</v>
      </c>
      <c r="E2108" s="18" t="s">
        <v>2623</v>
      </c>
      <c r="F2108" s="19">
        <v>0</v>
      </c>
      <c r="G2108" s="19">
        <v>0</v>
      </c>
      <c r="H2108" s="19">
        <v>29995.919999999998</v>
      </c>
      <c r="I2108" s="19">
        <v>0</v>
      </c>
      <c r="J2108" s="19">
        <v>0</v>
      </c>
      <c r="K2108" s="19">
        <v>29995.919999999998</v>
      </c>
      <c r="L2108" t="s">
        <v>2100</v>
      </c>
    </row>
    <row r="2109" spans="1:12">
      <c r="A2109" s="18" t="s">
        <v>2174</v>
      </c>
      <c r="B2109" s="18" t="s">
        <v>278</v>
      </c>
      <c r="C2109" s="18" t="s">
        <v>18</v>
      </c>
      <c r="D2109" s="18" t="s">
        <v>59</v>
      </c>
      <c r="E2109" s="18" t="s">
        <v>2624</v>
      </c>
      <c r="F2109" s="19">
        <v>0</v>
      </c>
      <c r="G2109" s="19">
        <v>0</v>
      </c>
      <c r="H2109" s="19">
        <v>17173.330000000002</v>
      </c>
      <c r="I2109" s="19">
        <v>0</v>
      </c>
      <c r="J2109" s="19">
        <v>0</v>
      </c>
      <c r="K2109" s="19">
        <v>17173.330000000002</v>
      </c>
      <c r="L2109" t="s">
        <v>2100</v>
      </c>
    </row>
    <row r="2110" spans="1:12">
      <c r="A2110" s="18" t="s">
        <v>2174</v>
      </c>
      <c r="B2110" s="18" t="s">
        <v>278</v>
      </c>
      <c r="C2110" s="18" t="s">
        <v>18</v>
      </c>
      <c r="D2110" s="18" t="s">
        <v>59</v>
      </c>
      <c r="E2110" s="18" t="s">
        <v>2625</v>
      </c>
      <c r="F2110" s="19">
        <v>0</v>
      </c>
      <c r="G2110" s="19">
        <v>0</v>
      </c>
      <c r="H2110" s="19">
        <v>201.57</v>
      </c>
      <c r="I2110" s="19">
        <v>0</v>
      </c>
      <c r="J2110" s="19">
        <v>0</v>
      </c>
      <c r="K2110" s="19">
        <v>201.57</v>
      </c>
      <c r="L2110" t="s">
        <v>2100</v>
      </c>
    </row>
    <row r="2111" spans="1:12">
      <c r="A2111" s="18" t="s">
        <v>2174</v>
      </c>
      <c r="B2111" s="18" t="s">
        <v>278</v>
      </c>
      <c r="C2111" s="18" t="s">
        <v>18</v>
      </c>
      <c r="D2111" s="18" t="s">
        <v>15</v>
      </c>
      <c r="E2111" s="18" t="s">
        <v>2626</v>
      </c>
      <c r="F2111" s="19">
        <v>0</v>
      </c>
      <c r="G2111" s="19">
        <v>0</v>
      </c>
      <c r="H2111" s="19">
        <v>26629.88</v>
      </c>
      <c r="I2111" s="19">
        <v>0</v>
      </c>
      <c r="J2111" s="19">
        <v>0</v>
      </c>
      <c r="K2111" s="19">
        <v>26629.88</v>
      </c>
      <c r="L2111" t="s">
        <v>2100</v>
      </c>
    </row>
    <row r="2112" spans="1:12">
      <c r="A2112" s="18" t="s">
        <v>2174</v>
      </c>
      <c r="B2112" s="18" t="s">
        <v>278</v>
      </c>
      <c r="C2112" s="18" t="s">
        <v>18</v>
      </c>
      <c r="D2112" s="18" t="s">
        <v>16</v>
      </c>
      <c r="E2112" s="18" t="s">
        <v>2175</v>
      </c>
      <c r="F2112" s="19">
        <v>0</v>
      </c>
      <c r="G2112" s="19">
        <v>0</v>
      </c>
      <c r="H2112" s="19">
        <v>24000.02</v>
      </c>
      <c r="I2112" s="19">
        <v>0</v>
      </c>
      <c r="J2112" s="19">
        <v>0</v>
      </c>
      <c r="K2112" s="19">
        <v>24000.02</v>
      </c>
      <c r="L2112" t="s">
        <v>2100</v>
      </c>
    </row>
    <row r="2113" spans="1:12">
      <c r="A2113" s="18" t="s">
        <v>2174</v>
      </c>
      <c r="B2113" s="18" t="s">
        <v>278</v>
      </c>
      <c r="C2113" s="18" t="s">
        <v>18</v>
      </c>
      <c r="D2113" s="18" t="s">
        <v>16</v>
      </c>
      <c r="E2113" s="18" t="s">
        <v>2627</v>
      </c>
      <c r="F2113" s="19">
        <v>0</v>
      </c>
      <c r="G2113" s="19">
        <v>0</v>
      </c>
      <c r="H2113" s="19">
        <v>10179.14</v>
      </c>
      <c r="I2113" s="19">
        <v>0</v>
      </c>
      <c r="J2113" s="19">
        <v>0</v>
      </c>
      <c r="K2113" s="19">
        <v>10179.14</v>
      </c>
      <c r="L2113" t="s">
        <v>2100</v>
      </c>
    </row>
    <row r="2114" spans="1:12">
      <c r="A2114" s="18" t="s">
        <v>2174</v>
      </c>
      <c r="B2114" s="18" t="s">
        <v>278</v>
      </c>
      <c r="C2114" s="18" t="s">
        <v>18</v>
      </c>
      <c r="D2114" s="18" t="s">
        <v>16</v>
      </c>
      <c r="E2114" s="18" t="s">
        <v>2628</v>
      </c>
      <c r="F2114" s="19">
        <v>0</v>
      </c>
      <c r="G2114" s="19">
        <v>0</v>
      </c>
      <c r="H2114" s="19">
        <v>44481.599999999999</v>
      </c>
      <c r="I2114" s="19">
        <v>0</v>
      </c>
      <c r="J2114" s="19">
        <v>0</v>
      </c>
      <c r="K2114" s="19">
        <v>44481.599999999999</v>
      </c>
      <c r="L2114" t="s">
        <v>2100</v>
      </c>
    </row>
    <row r="2115" spans="1:12">
      <c r="A2115" s="18" t="s">
        <v>2174</v>
      </c>
      <c r="B2115" s="18" t="s">
        <v>278</v>
      </c>
      <c r="C2115" s="18" t="s">
        <v>18</v>
      </c>
      <c r="D2115" s="18" t="s">
        <v>16</v>
      </c>
      <c r="E2115" s="18" t="s">
        <v>2629</v>
      </c>
      <c r="F2115" s="19">
        <v>0</v>
      </c>
      <c r="G2115" s="19">
        <v>0</v>
      </c>
      <c r="H2115" s="19">
        <v>29995.88</v>
      </c>
      <c r="I2115" s="19">
        <v>0</v>
      </c>
      <c r="J2115" s="19">
        <v>0</v>
      </c>
      <c r="K2115" s="19">
        <v>29995.88</v>
      </c>
      <c r="L2115" t="s">
        <v>2100</v>
      </c>
    </row>
    <row r="2116" spans="1:12">
      <c r="A2116" s="18" t="s">
        <v>2176</v>
      </c>
      <c r="B2116" s="18" t="s">
        <v>278</v>
      </c>
      <c r="C2116" s="18" t="s">
        <v>18</v>
      </c>
      <c r="D2116" s="18" t="s">
        <v>16</v>
      </c>
      <c r="E2116" s="18" t="s">
        <v>2586</v>
      </c>
      <c r="F2116" s="19">
        <v>0</v>
      </c>
      <c r="G2116" s="19">
        <v>0</v>
      </c>
      <c r="H2116" s="19">
        <v>41956.79</v>
      </c>
      <c r="I2116" s="19">
        <v>0</v>
      </c>
      <c r="J2116" s="19">
        <v>0</v>
      </c>
      <c r="K2116" s="19">
        <v>41956.79</v>
      </c>
      <c r="L2116" t="s">
        <v>2100</v>
      </c>
    </row>
    <row r="2117" spans="1:12">
      <c r="A2117" s="18" t="s">
        <v>2176</v>
      </c>
      <c r="B2117" s="18" t="s">
        <v>278</v>
      </c>
      <c r="C2117" s="18" t="s">
        <v>18</v>
      </c>
      <c r="D2117" s="18" t="s">
        <v>16</v>
      </c>
      <c r="E2117" s="18" t="s">
        <v>2180</v>
      </c>
      <c r="F2117" s="19">
        <v>0</v>
      </c>
      <c r="G2117" s="19">
        <v>0</v>
      </c>
      <c r="H2117" s="19">
        <v>10198.719999999999</v>
      </c>
      <c r="I2117" s="19">
        <v>0</v>
      </c>
      <c r="J2117" s="19">
        <v>0</v>
      </c>
      <c r="K2117" s="19">
        <v>10198.719999999999</v>
      </c>
      <c r="L2117" t="s">
        <v>2100</v>
      </c>
    </row>
    <row r="2118" spans="1:12">
      <c r="A2118" s="18" t="s">
        <v>2185</v>
      </c>
      <c r="B2118" s="18" t="s">
        <v>278</v>
      </c>
      <c r="C2118" s="18" t="s">
        <v>18</v>
      </c>
      <c r="D2118" s="18" t="s">
        <v>16</v>
      </c>
      <c r="E2118" s="18" t="s">
        <v>2186</v>
      </c>
      <c r="F2118" s="19">
        <v>0</v>
      </c>
      <c r="G2118" s="19">
        <v>0</v>
      </c>
      <c r="H2118" s="19">
        <v>199.86</v>
      </c>
      <c r="I2118" s="19">
        <v>0</v>
      </c>
      <c r="J2118" s="19">
        <v>0</v>
      </c>
      <c r="K2118" s="19">
        <v>199.86</v>
      </c>
      <c r="L2118" t="s">
        <v>2100</v>
      </c>
    </row>
    <row r="2119" spans="1:12">
      <c r="A2119" s="18" t="s">
        <v>2187</v>
      </c>
      <c r="B2119" s="18" t="s">
        <v>278</v>
      </c>
      <c r="C2119" s="18" t="s">
        <v>18</v>
      </c>
      <c r="D2119" s="18" t="s">
        <v>59</v>
      </c>
      <c r="E2119" s="18" t="s">
        <v>2188</v>
      </c>
      <c r="F2119" s="19">
        <v>0</v>
      </c>
      <c r="G2119" s="19">
        <v>0</v>
      </c>
      <c r="H2119" s="19">
        <v>64156.59</v>
      </c>
      <c r="I2119" s="19">
        <v>0</v>
      </c>
      <c r="J2119" s="19">
        <v>0</v>
      </c>
      <c r="K2119" s="19">
        <v>64156.59</v>
      </c>
      <c r="L2119" t="s">
        <v>2100</v>
      </c>
    </row>
    <row r="2120" spans="1:12">
      <c r="A2120" s="18" t="s">
        <v>2187</v>
      </c>
      <c r="B2120" s="18" t="s">
        <v>278</v>
      </c>
      <c r="C2120" s="18" t="s">
        <v>18</v>
      </c>
      <c r="D2120" s="18" t="s">
        <v>59</v>
      </c>
      <c r="E2120" s="18" t="s">
        <v>2189</v>
      </c>
      <c r="F2120" s="19">
        <v>0</v>
      </c>
      <c r="G2120" s="19">
        <v>0</v>
      </c>
      <c r="H2120" s="19">
        <v>544313.5</v>
      </c>
      <c r="I2120" s="19">
        <v>0</v>
      </c>
      <c r="J2120" s="19">
        <v>0</v>
      </c>
      <c r="K2120" s="19">
        <v>544313.5</v>
      </c>
      <c r="L2120" t="s">
        <v>2100</v>
      </c>
    </row>
    <row r="2121" spans="1:12">
      <c r="A2121" s="18" t="s">
        <v>2187</v>
      </c>
      <c r="B2121" s="18" t="s">
        <v>278</v>
      </c>
      <c r="C2121" s="18" t="s">
        <v>18</v>
      </c>
      <c r="D2121" s="18" t="s">
        <v>59</v>
      </c>
      <c r="E2121" s="18" t="s">
        <v>2630</v>
      </c>
      <c r="F2121" s="19">
        <v>0</v>
      </c>
      <c r="G2121" s="19">
        <v>0</v>
      </c>
      <c r="H2121" s="19">
        <v>24546.09</v>
      </c>
      <c r="I2121" s="19">
        <v>0</v>
      </c>
      <c r="J2121" s="19">
        <v>0</v>
      </c>
      <c r="K2121" s="19">
        <v>24546.09</v>
      </c>
      <c r="L2121" t="s">
        <v>2100</v>
      </c>
    </row>
    <row r="2122" spans="1:12">
      <c r="A2122" s="18" t="s">
        <v>2187</v>
      </c>
      <c r="B2122" s="18" t="s">
        <v>278</v>
      </c>
      <c r="C2122" s="18" t="s">
        <v>18</v>
      </c>
      <c r="D2122" s="18" t="s">
        <v>16</v>
      </c>
      <c r="E2122" s="18" t="s">
        <v>2188</v>
      </c>
      <c r="F2122" s="19">
        <v>252605.8</v>
      </c>
      <c r="G2122" s="19">
        <v>252605.8</v>
      </c>
      <c r="H2122" s="19">
        <v>0</v>
      </c>
      <c r="I2122" s="19">
        <v>252605.8</v>
      </c>
      <c r="J2122" s="19">
        <v>252605.8</v>
      </c>
      <c r="K2122" s="19">
        <v>0</v>
      </c>
      <c r="L2122" t="s">
        <v>2100</v>
      </c>
    </row>
    <row r="2123" spans="1:12">
      <c r="A2123" s="18" t="s">
        <v>2190</v>
      </c>
      <c r="B2123" s="18" t="s">
        <v>278</v>
      </c>
      <c r="C2123" s="18" t="s">
        <v>18</v>
      </c>
      <c r="D2123" s="18" t="s">
        <v>46</v>
      </c>
      <c r="E2123" s="18" t="s">
        <v>2631</v>
      </c>
      <c r="F2123" s="19">
        <v>0</v>
      </c>
      <c r="G2123" s="19">
        <v>0</v>
      </c>
      <c r="H2123" s="19">
        <v>9747.6</v>
      </c>
      <c r="I2123" s="19">
        <v>0</v>
      </c>
      <c r="J2123" s="19">
        <v>0</v>
      </c>
      <c r="K2123" s="19">
        <v>9747.6</v>
      </c>
      <c r="L2123" t="s">
        <v>2100</v>
      </c>
    </row>
    <row r="2124" spans="1:12">
      <c r="A2124" s="18" t="s">
        <v>2190</v>
      </c>
      <c r="B2124" s="18" t="s">
        <v>278</v>
      </c>
      <c r="C2124" s="18" t="s">
        <v>18</v>
      </c>
      <c r="D2124" s="18" t="s">
        <v>16</v>
      </c>
      <c r="E2124" s="18" t="s">
        <v>2632</v>
      </c>
      <c r="F2124" s="19">
        <v>0</v>
      </c>
      <c r="G2124" s="19">
        <v>0</v>
      </c>
      <c r="H2124" s="19">
        <v>1022</v>
      </c>
      <c r="I2124" s="19">
        <v>0</v>
      </c>
      <c r="J2124" s="19">
        <v>0</v>
      </c>
      <c r="K2124" s="19">
        <v>1022</v>
      </c>
      <c r="L2124" t="s">
        <v>2100</v>
      </c>
    </row>
    <row r="2125" spans="1:12">
      <c r="A2125" s="18" t="s">
        <v>2195</v>
      </c>
      <c r="B2125" s="18" t="s">
        <v>278</v>
      </c>
      <c r="C2125" s="18" t="s">
        <v>18</v>
      </c>
      <c r="D2125" s="18" t="s">
        <v>59</v>
      </c>
      <c r="E2125" s="18" t="s">
        <v>2196</v>
      </c>
      <c r="F2125" s="19">
        <v>0</v>
      </c>
      <c r="G2125" s="19">
        <v>0</v>
      </c>
      <c r="H2125" s="19">
        <v>73331.899999999994</v>
      </c>
      <c r="I2125" s="19">
        <v>0</v>
      </c>
      <c r="J2125" s="19">
        <v>0</v>
      </c>
      <c r="K2125" s="19">
        <v>73331.899999999994</v>
      </c>
      <c r="L2125" t="s">
        <v>2100</v>
      </c>
    </row>
    <row r="2126" spans="1:12">
      <c r="A2126" s="18" t="s">
        <v>2195</v>
      </c>
      <c r="B2126" s="18" t="s">
        <v>278</v>
      </c>
      <c r="C2126" s="18" t="s">
        <v>18</v>
      </c>
      <c r="D2126" s="18" t="s">
        <v>16</v>
      </c>
      <c r="E2126" s="18" t="s">
        <v>2196</v>
      </c>
      <c r="F2126" s="19">
        <v>0</v>
      </c>
      <c r="G2126" s="19">
        <v>0</v>
      </c>
      <c r="H2126" s="19">
        <v>13735.9</v>
      </c>
      <c r="I2126" s="19">
        <v>0</v>
      </c>
      <c r="J2126" s="19">
        <v>0</v>
      </c>
      <c r="K2126" s="19">
        <v>13735.9</v>
      </c>
      <c r="L2126" t="s">
        <v>2100</v>
      </c>
    </row>
    <row r="2127" spans="1:12">
      <c r="A2127" s="18" t="s">
        <v>60</v>
      </c>
      <c r="B2127" s="18" t="s">
        <v>278</v>
      </c>
      <c r="C2127" s="18" t="s">
        <v>18</v>
      </c>
      <c r="D2127" s="18" t="s">
        <v>16</v>
      </c>
      <c r="E2127" s="18" t="s">
        <v>61</v>
      </c>
      <c r="F2127" s="19">
        <v>24300</v>
      </c>
      <c r="G2127" s="19">
        <v>24300</v>
      </c>
      <c r="H2127" s="19">
        <v>21266.28</v>
      </c>
      <c r="I2127" s="19">
        <v>24300</v>
      </c>
      <c r="J2127" s="19">
        <v>24300</v>
      </c>
      <c r="K2127" s="19">
        <v>21266.28</v>
      </c>
      <c r="L2127" t="str">
        <f>VLOOKUP(E2127,PFI!A:B,2,0)</f>
        <v>recherche</v>
      </c>
    </row>
    <row r="2128" spans="1:12">
      <c r="A2128" s="18" t="s">
        <v>72</v>
      </c>
      <c r="B2128" s="18" t="s">
        <v>278</v>
      </c>
      <c r="C2128" s="18" t="s">
        <v>18</v>
      </c>
      <c r="D2128" s="18" t="s">
        <v>57</v>
      </c>
      <c r="E2128" s="18" t="s">
        <v>73</v>
      </c>
      <c r="F2128" s="19">
        <v>0</v>
      </c>
      <c r="G2128" s="19">
        <v>0</v>
      </c>
      <c r="H2128" s="19">
        <v>2308.38</v>
      </c>
      <c r="I2128" s="19">
        <v>0</v>
      </c>
      <c r="J2128" s="19">
        <v>0</v>
      </c>
      <c r="K2128" s="19">
        <v>2308.38</v>
      </c>
      <c r="L2128" t="str">
        <f>VLOOKUP(E2128,PFI!A:B,2,0)</f>
        <v>formation</v>
      </c>
    </row>
    <row r="2129" spans="1:12">
      <c r="A2129" s="18" t="s">
        <v>72</v>
      </c>
      <c r="B2129" s="18" t="s">
        <v>278</v>
      </c>
      <c r="C2129" s="18" t="s">
        <v>18</v>
      </c>
      <c r="D2129" s="18" t="s">
        <v>46</v>
      </c>
      <c r="E2129" s="18" t="s">
        <v>73</v>
      </c>
      <c r="F2129" s="19">
        <v>0</v>
      </c>
      <c r="G2129" s="19">
        <v>0</v>
      </c>
      <c r="H2129" s="19">
        <v>25739.34</v>
      </c>
      <c r="I2129" s="19">
        <v>0</v>
      </c>
      <c r="J2129" s="19">
        <v>0</v>
      </c>
      <c r="K2129" s="19">
        <v>25739.34</v>
      </c>
      <c r="L2129" t="str">
        <f>VLOOKUP(E2129,PFI!A:B,2,0)</f>
        <v>formation</v>
      </c>
    </row>
    <row r="2130" spans="1:12">
      <c r="A2130" s="18" t="s">
        <v>72</v>
      </c>
      <c r="B2130" s="18" t="s">
        <v>278</v>
      </c>
      <c r="C2130" s="18" t="s">
        <v>18</v>
      </c>
      <c r="D2130" s="18" t="s">
        <v>59</v>
      </c>
      <c r="E2130" s="18" t="s">
        <v>73</v>
      </c>
      <c r="F2130" s="19">
        <v>0</v>
      </c>
      <c r="G2130" s="19">
        <v>0</v>
      </c>
      <c r="H2130" s="19">
        <v>271998.06</v>
      </c>
      <c r="I2130" s="19">
        <v>0</v>
      </c>
      <c r="J2130" s="19">
        <v>0</v>
      </c>
      <c r="K2130" s="19">
        <v>271998.06</v>
      </c>
      <c r="L2130" t="str">
        <f>VLOOKUP(E2130,PFI!A:B,2,0)</f>
        <v>formation</v>
      </c>
    </row>
    <row r="2131" spans="1:12">
      <c r="A2131" s="18" t="s">
        <v>72</v>
      </c>
      <c r="B2131" s="18" t="s">
        <v>278</v>
      </c>
      <c r="C2131" s="18" t="s">
        <v>18</v>
      </c>
      <c r="D2131" s="18" t="s">
        <v>15</v>
      </c>
      <c r="E2131" s="18" t="s">
        <v>73</v>
      </c>
      <c r="F2131" s="19">
        <v>0</v>
      </c>
      <c r="G2131" s="19">
        <v>0</v>
      </c>
      <c r="H2131" s="19">
        <v>6646.06</v>
      </c>
      <c r="I2131" s="19">
        <v>0</v>
      </c>
      <c r="J2131" s="19">
        <v>0</v>
      </c>
      <c r="K2131" s="19">
        <v>6646.06</v>
      </c>
      <c r="L2131" t="str">
        <f>VLOOKUP(E2131,PFI!A:B,2,0)</f>
        <v>formation</v>
      </c>
    </row>
    <row r="2132" spans="1:12">
      <c r="A2132" s="18" t="s">
        <v>72</v>
      </c>
      <c r="B2132" s="18" t="s">
        <v>278</v>
      </c>
      <c r="C2132" s="18" t="s">
        <v>18</v>
      </c>
      <c r="D2132" s="18" t="s">
        <v>16</v>
      </c>
      <c r="E2132" s="18" t="s">
        <v>73</v>
      </c>
      <c r="F2132" s="19">
        <v>932795.8</v>
      </c>
      <c r="G2132" s="19">
        <v>932795.8</v>
      </c>
      <c r="H2132" s="19">
        <v>115286.97</v>
      </c>
      <c r="I2132" s="19">
        <v>932795.8</v>
      </c>
      <c r="J2132" s="19">
        <v>932795.8</v>
      </c>
      <c r="K2132" s="19">
        <v>115286.97</v>
      </c>
      <c r="L2132" t="str">
        <f>VLOOKUP(E2132,PFI!A:B,2,0)</f>
        <v>formation</v>
      </c>
    </row>
    <row r="2133" spans="1:12">
      <c r="A2133" s="18" t="s">
        <v>72</v>
      </c>
      <c r="B2133" s="18" t="s">
        <v>278</v>
      </c>
      <c r="C2133" s="18" t="s">
        <v>18</v>
      </c>
      <c r="D2133" s="18" t="s">
        <v>13</v>
      </c>
      <c r="E2133" s="18" t="s">
        <v>73</v>
      </c>
      <c r="F2133" s="19">
        <v>0</v>
      </c>
      <c r="G2133" s="19">
        <v>0</v>
      </c>
      <c r="H2133" s="19">
        <v>189653.62</v>
      </c>
      <c r="I2133" s="19">
        <v>0</v>
      </c>
      <c r="J2133" s="19">
        <v>0</v>
      </c>
      <c r="K2133" s="19">
        <v>189653.62</v>
      </c>
      <c r="L2133" t="str">
        <f>VLOOKUP(E2133,PFI!A:B,2,0)</f>
        <v>formation</v>
      </c>
    </row>
    <row r="2134" spans="1:12">
      <c r="A2134" s="18" t="s">
        <v>77</v>
      </c>
      <c r="B2134" s="18" t="s">
        <v>278</v>
      </c>
      <c r="C2134" s="18" t="s">
        <v>18</v>
      </c>
      <c r="D2134" s="18" t="s">
        <v>57</v>
      </c>
      <c r="E2134" s="18" t="s">
        <v>78</v>
      </c>
      <c r="F2134" s="19">
        <v>606292</v>
      </c>
      <c r="G2134" s="19">
        <v>606292</v>
      </c>
      <c r="H2134" s="19">
        <v>258727.15</v>
      </c>
      <c r="I2134" s="19">
        <v>606292</v>
      </c>
      <c r="J2134" s="19">
        <v>606292</v>
      </c>
      <c r="K2134" s="19">
        <v>258727.15</v>
      </c>
      <c r="L2134" t="str">
        <f>VLOOKUP(E2134,PFI!A:B,2,0)</f>
        <v>formation</v>
      </c>
    </row>
    <row r="2135" spans="1:12">
      <c r="A2135" s="18" t="s">
        <v>77</v>
      </c>
      <c r="B2135" s="18" t="s">
        <v>278</v>
      </c>
      <c r="C2135" s="18" t="s">
        <v>18</v>
      </c>
      <c r="D2135" s="18" t="s">
        <v>46</v>
      </c>
      <c r="E2135" s="18" t="s">
        <v>78</v>
      </c>
      <c r="F2135" s="19">
        <v>0</v>
      </c>
      <c r="G2135" s="19">
        <v>0</v>
      </c>
      <c r="H2135" s="19">
        <v>31289.84</v>
      </c>
      <c r="I2135" s="19">
        <v>0</v>
      </c>
      <c r="J2135" s="19">
        <v>0</v>
      </c>
      <c r="K2135" s="19">
        <v>31289.84</v>
      </c>
      <c r="L2135" t="str">
        <f>VLOOKUP(E2135,PFI!A:B,2,0)</f>
        <v>formation</v>
      </c>
    </row>
    <row r="2136" spans="1:12">
      <c r="A2136" s="18" t="s">
        <v>77</v>
      </c>
      <c r="B2136" s="18" t="s">
        <v>278</v>
      </c>
      <c r="C2136" s="18" t="s">
        <v>18</v>
      </c>
      <c r="D2136" s="18" t="s">
        <v>13</v>
      </c>
      <c r="E2136" s="18" t="s">
        <v>78</v>
      </c>
      <c r="F2136" s="19">
        <v>0</v>
      </c>
      <c r="G2136" s="19">
        <v>0</v>
      </c>
      <c r="H2136" s="19">
        <v>14937.89</v>
      </c>
      <c r="I2136" s="19">
        <v>0</v>
      </c>
      <c r="J2136" s="19">
        <v>0</v>
      </c>
      <c r="K2136" s="19">
        <v>14937.89</v>
      </c>
      <c r="L2136" t="str">
        <f>VLOOKUP(E2136,PFI!A:B,2,0)</f>
        <v>formation</v>
      </c>
    </row>
    <row r="2137" spans="1:12">
      <c r="A2137" s="18" t="s">
        <v>79</v>
      </c>
      <c r="B2137" s="18" t="s">
        <v>278</v>
      </c>
      <c r="C2137" s="18" t="s">
        <v>18</v>
      </c>
      <c r="D2137" s="18" t="s">
        <v>16</v>
      </c>
      <c r="E2137" s="18" t="s">
        <v>80</v>
      </c>
      <c r="F2137" s="19">
        <v>1700000</v>
      </c>
      <c r="G2137" s="19">
        <v>1700000</v>
      </c>
      <c r="H2137" s="19">
        <v>0</v>
      </c>
      <c r="I2137" s="19">
        <v>1700000</v>
      </c>
      <c r="J2137" s="19">
        <v>1700000</v>
      </c>
      <c r="K2137" s="19">
        <v>0</v>
      </c>
      <c r="L2137" t="str">
        <f>VLOOKUP(E2137,PFI!A:B,2,0)</f>
        <v>recherche</v>
      </c>
    </row>
    <row r="2138" spans="1:12">
      <c r="A2138" s="18" t="s">
        <v>2206</v>
      </c>
      <c r="B2138" s="18" t="s">
        <v>278</v>
      </c>
      <c r="C2138" s="18" t="s">
        <v>18</v>
      </c>
      <c r="D2138" s="18" t="s">
        <v>59</v>
      </c>
      <c r="E2138" s="18" t="s">
        <v>80</v>
      </c>
      <c r="F2138" s="19">
        <v>705250</v>
      </c>
      <c r="G2138" s="19">
        <v>705250</v>
      </c>
      <c r="H2138" s="19">
        <v>313691.09999999998</v>
      </c>
      <c r="I2138" s="19">
        <v>705250</v>
      </c>
      <c r="J2138" s="19">
        <v>705250</v>
      </c>
      <c r="K2138" s="19">
        <v>313691.09999999998</v>
      </c>
      <c r="L2138" t="str">
        <f>VLOOKUP(E2138,PFI!A:B,2,0)</f>
        <v>recherche</v>
      </c>
    </row>
    <row r="2139" spans="1:12">
      <c r="A2139" s="18" t="s">
        <v>2206</v>
      </c>
      <c r="B2139" s="18" t="s">
        <v>278</v>
      </c>
      <c r="C2139" s="18" t="s">
        <v>18</v>
      </c>
      <c r="D2139" s="18" t="s">
        <v>16</v>
      </c>
      <c r="E2139" s="18" t="s">
        <v>80</v>
      </c>
      <c r="F2139" s="19">
        <v>0</v>
      </c>
      <c r="G2139" s="19">
        <v>0</v>
      </c>
      <c r="H2139" s="19">
        <v>98069.96</v>
      </c>
      <c r="I2139" s="19">
        <v>0</v>
      </c>
      <c r="J2139" s="19">
        <v>0</v>
      </c>
      <c r="K2139" s="19">
        <v>98069.96</v>
      </c>
      <c r="L2139" t="str">
        <f>VLOOKUP(E2139,PFI!A:B,2,0)</f>
        <v>recherche</v>
      </c>
    </row>
    <row r="2140" spans="1:12">
      <c r="A2140" s="18" t="s">
        <v>2209</v>
      </c>
      <c r="B2140" s="18" t="s">
        <v>278</v>
      </c>
      <c r="C2140" s="18" t="s">
        <v>18</v>
      </c>
      <c r="D2140" s="18" t="s">
        <v>59</v>
      </c>
      <c r="E2140" s="18" t="s">
        <v>80</v>
      </c>
      <c r="F2140" s="19">
        <v>0</v>
      </c>
      <c r="G2140" s="19">
        <v>0</v>
      </c>
      <c r="H2140" s="19">
        <v>24811.95</v>
      </c>
      <c r="I2140" s="19">
        <v>0</v>
      </c>
      <c r="J2140" s="19">
        <v>0</v>
      </c>
      <c r="K2140" s="19">
        <v>24811.95</v>
      </c>
      <c r="L2140" t="str">
        <f>VLOOKUP(E2140,PFI!A:B,2,0)</f>
        <v>recherche</v>
      </c>
    </row>
    <row r="2141" spans="1:12">
      <c r="A2141" s="18" t="s">
        <v>2209</v>
      </c>
      <c r="B2141" s="18" t="s">
        <v>278</v>
      </c>
      <c r="C2141" s="18" t="s">
        <v>18</v>
      </c>
      <c r="D2141" s="18" t="s">
        <v>16</v>
      </c>
      <c r="E2141" s="18" t="s">
        <v>80</v>
      </c>
      <c r="F2141" s="19">
        <v>150000</v>
      </c>
      <c r="G2141" s="19">
        <v>150000</v>
      </c>
      <c r="H2141" s="19">
        <v>0</v>
      </c>
      <c r="I2141" s="19">
        <v>150000</v>
      </c>
      <c r="J2141" s="19">
        <v>150000</v>
      </c>
      <c r="K2141" s="19">
        <v>0</v>
      </c>
      <c r="L2141" t="str">
        <f>VLOOKUP(E2141,PFI!A:B,2,0)</f>
        <v>recherche</v>
      </c>
    </row>
    <row r="2142" spans="1:12">
      <c r="A2142" s="18" t="s">
        <v>81</v>
      </c>
      <c r="B2142" s="18" t="s">
        <v>278</v>
      </c>
      <c r="C2142" s="18" t="s">
        <v>18</v>
      </c>
      <c r="D2142" s="18" t="s">
        <v>46</v>
      </c>
      <c r="E2142" s="18" t="s">
        <v>82</v>
      </c>
      <c r="F2142" s="19">
        <v>0</v>
      </c>
      <c r="G2142" s="19">
        <v>0</v>
      </c>
      <c r="H2142" s="19">
        <v>47683.44</v>
      </c>
      <c r="I2142" s="19">
        <v>0</v>
      </c>
      <c r="J2142" s="19">
        <v>0</v>
      </c>
      <c r="K2142" s="19">
        <v>47683.44</v>
      </c>
      <c r="L2142" t="str">
        <f>VLOOKUP(E2142,PFI!A:B,2,0)</f>
        <v>formation</v>
      </c>
    </row>
    <row r="2143" spans="1:12">
      <c r="A2143" s="18" t="s">
        <v>81</v>
      </c>
      <c r="B2143" s="18" t="s">
        <v>278</v>
      </c>
      <c r="C2143" s="18" t="s">
        <v>18</v>
      </c>
      <c r="D2143" s="18" t="s">
        <v>16</v>
      </c>
      <c r="E2143" s="18" t="s">
        <v>82</v>
      </c>
      <c r="F2143" s="19">
        <v>1045277.4</v>
      </c>
      <c r="G2143" s="19">
        <v>1045277.4</v>
      </c>
      <c r="H2143" s="19">
        <v>0</v>
      </c>
      <c r="I2143" s="19">
        <v>1045277.4</v>
      </c>
      <c r="J2143" s="19">
        <v>1045277.4</v>
      </c>
      <c r="K2143" s="19">
        <v>0</v>
      </c>
      <c r="L2143" t="str">
        <f>VLOOKUP(E2143,PFI!A:B,2,0)</f>
        <v>formation</v>
      </c>
    </row>
    <row r="2144" spans="1:12">
      <c r="A2144" s="18" t="s">
        <v>81</v>
      </c>
      <c r="B2144" s="18" t="s">
        <v>278</v>
      </c>
      <c r="C2144" s="18" t="s">
        <v>18</v>
      </c>
      <c r="D2144" s="18" t="s">
        <v>13</v>
      </c>
      <c r="E2144" s="18" t="s">
        <v>82</v>
      </c>
      <c r="F2144" s="19">
        <v>0</v>
      </c>
      <c r="G2144" s="19">
        <v>0</v>
      </c>
      <c r="H2144" s="19">
        <v>9695.3700000000008</v>
      </c>
      <c r="I2144" s="19">
        <v>0</v>
      </c>
      <c r="J2144" s="19">
        <v>0</v>
      </c>
      <c r="K2144" s="19">
        <v>9695.3700000000008</v>
      </c>
      <c r="L2144" t="str">
        <f>VLOOKUP(E2144,PFI!A:B,2,0)</f>
        <v>formation</v>
      </c>
    </row>
    <row r="2145" spans="1:12">
      <c r="A2145" s="18" t="s">
        <v>2633</v>
      </c>
      <c r="B2145" s="18" t="s">
        <v>278</v>
      </c>
      <c r="C2145" s="18" t="s">
        <v>18</v>
      </c>
      <c r="D2145" s="18" t="s">
        <v>59</v>
      </c>
      <c r="E2145" s="18" t="s">
        <v>80</v>
      </c>
      <c r="F2145" s="19">
        <v>0</v>
      </c>
      <c r="G2145" s="19">
        <v>0</v>
      </c>
      <c r="H2145" s="19">
        <v>21982.92</v>
      </c>
      <c r="I2145" s="19">
        <v>0</v>
      </c>
      <c r="J2145" s="19">
        <v>0</v>
      </c>
      <c r="K2145" s="19">
        <v>21982.92</v>
      </c>
      <c r="L2145" t="str">
        <f>VLOOKUP(E2145,PFI!A:B,2,0)</f>
        <v>recherche</v>
      </c>
    </row>
    <row r="2146" spans="1:12">
      <c r="A2146" s="18" t="s">
        <v>2213</v>
      </c>
      <c r="B2146" s="18" t="s">
        <v>278</v>
      </c>
      <c r="C2146" s="18" t="s">
        <v>18</v>
      </c>
      <c r="D2146" s="18" t="s">
        <v>46</v>
      </c>
      <c r="E2146" s="18" t="s">
        <v>80</v>
      </c>
      <c r="F2146" s="19">
        <v>0</v>
      </c>
      <c r="G2146" s="19">
        <v>0</v>
      </c>
      <c r="H2146" s="19">
        <v>15000.69</v>
      </c>
      <c r="I2146" s="19">
        <v>0</v>
      </c>
      <c r="J2146" s="19">
        <v>0</v>
      </c>
      <c r="K2146" s="19">
        <v>15000.69</v>
      </c>
      <c r="L2146" t="str">
        <f>VLOOKUP(E2146,PFI!A:B,2,0)</f>
        <v>recherche</v>
      </c>
    </row>
    <row r="2147" spans="1:12">
      <c r="A2147" s="18" t="s">
        <v>2213</v>
      </c>
      <c r="B2147" s="18" t="s">
        <v>278</v>
      </c>
      <c r="C2147" s="18" t="s">
        <v>18</v>
      </c>
      <c r="D2147" s="18" t="s">
        <v>16</v>
      </c>
      <c r="E2147" s="18" t="s">
        <v>80</v>
      </c>
      <c r="F2147" s="19">
        <v>0</v>
      </c>
      <c r="G2147" s="19">
        <v>0</v>
      </c>
      <c r="H2147" s="19">
        <v>167153.53</v>
      </c>
      <c r="I2147" s="19">
        <v>0</v>
      </c>
      <c r="J2147" s="19">
        <v>0</v>
      </c>
      <c r="K2147" s="19">
        <v>167153.53</v>
      </c>
      <c r="L2147" t="str">
        <f>VLOOKUP(E2147,PFI!A:B,2,0)</f>
        <v>recherche</v>
      </c>
    </row>
    <row r="2148" spans="1:12">
      <c r="A2148" s="18" t="s">
        <v>2213</v>
      </c>
      <c r="B2148" s="18" t="s">
        <v>278</v>
      </c>
      <c r="C2148" s="18" t="s">
        <v>18</v>
      </c>
      <c r="D2148" s="18" t="s">
        <v>13</v>
      </c>
      <c r="E2148" s="18" t="s">
        <v>80</v>
      </c>
      <c r="F2148" s="19">
        <v>200000</v>
      </c>
      <c r="G2148" s="19">
        <v>200000</v>
      </c>
      <c r="H2148" s="19">
        <v>79161.67</v>
      </c>
      <c r="I2148" s="19">
        <v>200000</v>
      </c>
      <c r="J2148" s="19">
        <v>200000</v>
      </c>
      <c r="K2148" s="19">
        <v>79161.67</v>
      </c>
      <c r="L2148" t="str">
        <f>VLOOKUP(E2148,PFI!A:B,2,0)</f>
        <v>recherche</v>
      </c>
    </row>
    <row r="2149" spans="1:12">
      <c r="A2149" s="18" t="s">
        <v>83</v>
      </c>
      <c r="B2149" s="18" t="s">
        <v>278</v>
      </c>
      <c r="C2149" s="18" t="s">
        <v>18</v>
      </c>
      <c r="D2149" s="18" t="s">
        <v>59</v>
      </c>
      <c r="E2149" s="18" t="s">
        <v>272</v>
      </c>
      <c r="F2149" s="19">
        <v>0</v>
      </c>
      <c r="G2149" s="19">
        <v>0</v>
      </c>
      <c r="H2149" s="19">
        <v>28614.33</v>
      </c>
      <c r="I2149" s="19">
        <v>0</v>
      </c>
      <c r="J2149" s="19">
        <v>0</v>
      </c>
      <c r="K2149" s="19">
        <v>28614.33</v>
      </c>
      <c r="L2149" t="str">
        <f>VLOOKUP(E2149,PFI!A:B,2,0)</f>
        <v>recherche</v>
      </c>
    </row>
    <row r="2150" spans="1:12">
      <c r="A2150" s="18" t="s">
        <v>83</v>
      </c>
      <c r="B2150" s="18" t="s">
        <v>278</v>
      </c>
      <c r="C2150" s="18" t="s">
        <v>18</v>
      </c>
      <c r="D2150" s="18" t="s">
        <v>13</v>
      </c>
      <c r="E2150" s="18" t="s">
        <v>272</v>
      </c>
      <c r="F2150" s="19">
        <v>430862.5</v>
      </c>
      <c r="G2150" s="19">
        <v>430862.5</v>
      </c>
      <c r="H2150" s="19">
        <v>246478.37</v>
      </c>
      <c r="I2150" s="19">
        <v>615449.04</v>
      </c>
      <c r="J2150" s="19">
        <v>615449.04</v>
      </c>
      <c r="K2150" s="19">
        <v>246478.37</v>
      </c>
      <c r="L2150" t="str">
        <f>VLOOKUP(E2150,PFI!A:B,2,0)</f>
        <v>recherche</v>
      </c>
    </row>
    <row r="2151" spans="1:12">
      <c r="A2151" s="18" t="s">
        <v>85</v>
      </c>
      <c r="B2151" s="18" t="s">
        <v>278</v>
      </c>
      <c r="C2151" s="18" t="s">
        <v>18</v>
      </c>
      <c r="D2151" s="18" t="s">
        <v>16</v>
      </c>
      <c r="E2151" s="18" t="s">
        <v>86</v>
      </c>
      <c r="F2151" s="19">
        <v>17475.5</v>
      </c>
      <c r="G2151" s="19">
        <v>17475.5</v>
      </c>
      <c r="H2151" s="19">
        <v>0</v>
      </c>
      <c r="I2151" s="19">
        <v>17475.5</v>
      </c>
      <c r="J2151" s="19">
        <v>17475.5</v>
      </c>
      <c r="K2151" s="19">
        <v>0</v>
      </c>
      <c r="L2151" t="str">
        <f>VLOOKUP(E2151,PFI!A:B,2,0)</f>
        <v>recherche</v>
      </c>
    </row>
    <row r="2152" spans="1:12">
      <c r="A2152" s="18" t="s">
        <v>85</v>
      </c>
      <c r="B2152" s="18" t="s">
        <v>278</v>
      </c>
      <c r="C2152" s="18" t="s">
        <v>18</v>
      </c>
      <c r="D2152" s="18" t="s">
        <v>13</v>
      </c>
      <c r="E2152" s="18" t="s">
        <v>86</v>
      </c>
      <c r="F2152" s="19">
        <v>0</v>
      </c>
      <c r="G2152" s="19">
        <v>0</v>
      </c>
      <c r="H2152" s="19">
        <v>16950.37</v>
      </c>
      <c r="I2152" s="19">
        <v>0</v>
      </c>
      <c r="J2152" s="19">
        <v>0</v>
      </c>
      <c r="K2152" s="19">
        <v>16950.37</v>
      </c>
      <c r="L2152" t="str">
        <f>VLOOKUP(E2152,PFI!A:B,2,0)</f>
        <v>recherche</v>
      </c>
    </row>
    <row r="2153" spans="1:12">
      <c r="A2153" s="18" t="s">
        <v>96</v>
      </c>
      <c r="B2153" s="18" t="s">
        <v>278</v>
      </c>
      <c r="C2153" s="18" t="s">
        <v>18</v>
      </c>
      <c r="D2153" s="18" t="s">
        <v>59</v>
      </c>
      <c r="E2153" s="18" t="s">
        <v>97</v>
      </c>
      <c r="F2153" s="19">
        <v>0</v>
      </c>
      <c r="G2153" s="19">
        <v>0</v>
      </c>
      <c r="H2153" s="19">
        <v>174534.85</v>
      </c>
      <c r="I2153" s="19">
        <v>0</v>
      </c>
      <c r="J2153" s="19">
        <v>0</v>
      </c>
      <c r="K2153" s="19">
        <v>174534.85</v>
      </c>
      <c r="L2153" t="str">
        <f>VLOOKUP(E2153,PFI!A:B,2,0)</f>
        <v>recherche</v>
      </c>
    </row>
    <row r="2154" spans="1:12">
      <c r="A2154" s="18" t="s">
        <v>96</v>
      </c>
      <c r="B2154" s="18" t="s">
        <v>278</v>
      </c>
      <c r="C2154" s="18" t="s">
        <v>18</v>
      </c>
      <c r="D2154" s="18" t="s">
        <v>13</v>
      </c>
      <c r="E2154" s="18" t="s">
        <v>97</v>
      </c>
      <c r="F2154" s="19">
        <v>331061.03000000003</v>
      </c>
      <c r="G2154" s="19">
        <v>331061.03000000003</v>
      </c>
      <c r="H2154" s="19">
        <v>44891.33</v>
      </c>
      <c r="I2154" s="19">
        <v>331061.03000000003</v>
      </c>
      <c r="J2154" s="19">
        <v>331061.03000000003</v>
      </c>
      <c r="K2154" s="19">
        <v>44891.33</v>
      </c>
      <c r="L2154" t="str">
        <f>VLOOKUP(E2154,PFI!A:B,2,0)</f>
        <v>recherche</v>
      </c>
    </row>
    <row r="2155" spans="1:12">
      <c r="A2155" s="18" t="s">
        <v>98</v>
      </c>
      <c r="B2155" s="18" t="s">
        <v>278</v>
      </c>
      <c r="C2155" s="18" t="s">
        <v>18</v>
      </c>
      <c r="D2155" s="18" t="s">
        <v>94</v>
      </c>
      <c r="E2155" s="18" t="s">
        <v>95</v>
      </c>
      <c r="F2155" s="19">
        <v>79200</v>
      </c>
      <c r="G2155" s="19">
        <v>79200</v>
      </c>
      <c r="H2155" s="19">
        <v>0</v>
      </c>
      <c r="I2155" s="19">
        <v>79200</v>
      </c>
      <c r="J2155" s="19">
        <v>79200</v>
      </c>
      <c r="K2155" s="19">
        <v>0</v>
      </c>
      <c r="L2155" t="str">
        <f>VLOOKUP(E2155,PFI!A:B,2,0)</f>
        <v>formation</v>
      </c>
    </row>
    <row r="2156" spans="1:12">
      <c r="A2156" s="18" t="s">
        <v>98</v>
      </c>
      <c r="B2156" s="18" t="s">
        <v>278</v>
      </c>
      <c r="C2156" s="18" t="s">
        <v>18</v>
      </c>
      <c r="D2156" s="18" t="s">
        <v>13</v>
      </c>
      <c r="E2156" s="18" t="s">
        <v>95</v>
      </c>
      <c r="F2156" s="19">
        <v>0</v>
      </c>
      <c r="G2156" s="19">
        <v>0</v>
      </c>
      <c r="H2156" s="19">
        <v>25381.279999999999</v>
      </c>
      <c r="I2156" s="19">
        <v>0</v>
      </c>
      <c r="J2156" s="19">
        <v>0</v>
      </c>
      <c r="K2156" s="19">
        <v>25381.279999999999</v>
      </c>
      <c r="L2156" t="str">
        <f>VLOOKUP(E2156,PFI!A:B,2,0)</f>
        <v>formation</v>
      </c>
    </row>
    <row r="2157" spans="1:12">
      <c r="A2157" s="18" t="s">
        <v>734</v>
      </c>
      <c r="B2157" s="18" t="s">
        <v>278</v>
      </c>
      <c r="C2157" s="18" t="s">
        <v>18</v>
      </c>
      <c r="D2157" s="18" t="s">
        <v>22</v>
      </c>
      <c r="E2157" s="18" t="s">
        <v>371</v>
      </c>
      <c r="F2157" s="19">
        <v>0</v>
      </c>
      <c r="G2157" s="19">
        <v>0</v>
      </c>
      <c r="H2157" s="19">
        <v>28463.38</v>
      </c>
      <c r="I2157" s="19">
        <v>0</v>
      </c>
      <c r="J2157" s="19">
        <v>0</v>
      </c>
      <c r="K2157" s="19">
        <v>28463.38</v>
      </c>
      <c r="L2157" t="str">
        <f>VLOOKUP(E2157,PFI!A:B,2,0)</f>
        <v>formation</v>
      </c>
    </row>
    <row r="2158" spans="1:12">
      <c r="A2158" s="18" t="s">
        <v>734</v>
      </c>
      <c r="B2158" s="18" t="s">
        <v>278</v>
      </c>
      <c r="C2158" s="18" t="s">
        <v>18</v>
      </c>
      <c r="D2158" s="18" t="s">
        <v>13</v>
      </c>
      <c r="E2158" s="18" t="s">
        <v>371</v>
      </c>
      <c r="F2158" s="19">
        <v>0</v>
      </c>
      <c r="G2158" s="19">
        <v>0</v>
      </c>
      <c r="H2158" s="19">
        <v>31201.759999999998</v>
      </c>
      <c r="I2158" s="19">
        <v>0</v>
      </c>
      <c r="J2158" s="19">
        <v>0</v>
      </c>
      <c r="K2158" s="19">
        <v>31201.759999999998</v>
      </c>
      <c r="L2158" t="str">
        <f>VLOOKUP(E2158,PFI!A:B,2,0)</f>
        <v>formation</v>
      </c>
    </row>
    <row r="2159" spans="1:12">
      <c r="A2159" s="18" t="s">
        <v>103</v>
      </c>
      <c r="B2159" s="18" t="s">
        <v>278</v>
      </c>
      <c r="C2159" s="18" t="s">
        <v>18</v>
      </c>
      <c r="D2159" s="18" t="s">
        <v>59</v>
      </c>
      <c r="E2159" s="18" t="s">
        <v>104</v>
      </c>
      <c r="F2159" s="19">
        <v>0</v>
      </c>
      <c r="G2159" s="19">
        <v>0</v>
      </c>
      <c r="H2159" s="19">
        <v>356.42</v>
      </c>
      <c r="I2159" s="19">
        <v>0</v>
      </c>
      <c r="J2159" s="19">
        <v>0</v>
      </c>
      <c r="K2159" s="19">
        <v>356.42</v>
      </c>
      <c r="L2159" t="str">
        <f>VLOOKUP(E2159,PFI!A:B,2,0)</f>
        <v>recherche</v>
      </c>
    </row>
    <row r="2160" spans="1:12">
      <c r="A2160" s="18" t="s">
        <v>103</v>
      </c>
      <c r="B2160" s="18" t="s">
        <v>278</v>
      </c>
      <c r="C2160" s="18" t="s">
        <v>18</v>
      </c>
      <c r="D2160" s="18" t="s">
        <v>13</v>
      </c>
      <c r="E2160" s="18" t="s">
        <v>104</v>
      </c>
      <c r="F2160" s="19">
        <v>32195.48</v>
      </c>
      <c r="G2160" s="19">
        <v>32195.48</v>
      </c>
      <c r="H2160" s="19">
        <v>51652.35</v>
      </c>
      <c r="I2160" s="19">
        <v>32195.48</v>
      </c>
      <c r="J2160" s="19">
        <v>32195.48</v>
      </c>
      <c r="K2160" s="19">
        <v>51652.35</v>
      </c>
      <c r="L2160" t="str">
        <f>VLOOKUP(E2160,PFI!A:B,2,0)</f>
        <v>recherche</v>
      </c>
    </row>
    <row r="2161" spans="1:12">
      <c r="A2161" s="18" t="s">
        <v>105</v>
      </c>
      <c r="B2161" s="18" t="s">
        <v>278</v>
      </c>
      <c r="C2161" s="18" t="s">
        <v>18</v>
      </c>
      <c r="D2161" s="18" t="s">
        <v>13</v>
      </c>
      <c r="E2161" s="18" t="s">
        <v>106</v>
      </c>
      <c r="F2161" s="19">
        <v>72109</v>
      </c>
      <c r="G2161" s="19">
        <v>72109</v>
      </c>
      <c r="H2161" s="19">
        <v>40347.5</v>
      </c>
      <c r="I2161" s="19">
        <v>72109</v>
      </c>
      <c r="J2161" s="19">
        <v>72109</v>
      </c>
      <c r="K2161" s="19">
        <v>40347.5</v>
      </c>
      <c r="L2161" t="str">
        <f>VLOOKUP(E2161,PFI!A:B,2,0)</f>
        <v>recherche</v>
      </c>
    </row>
    <row r="2162" spans="1:12">
      <c r="A2162" s="18" t="s">
        <v>21</v>
      </c>
      <c r="B2162" s="18" t="s">
        <v>2634</v>
      </c>
      <c r="C2162" s="18" t="s">
        <v>18</v>
      </c>
      <c r="D2162" s="18" t="s">
        <v>22</v>
      </c>
      <c r="E2162" s="18" t="s">
        <v>23</v>
      </c>
      <c r="F2162" s="19">
        <v>0</v>
      </c>
      <c r="G2162" s="19">
        <v>0</v>
      </c>
      <c r="H2162" s="19">
        <v>34.39</v>
      </c>
      <c r="I2162" s="19">
        <v>0</v>
      </c>
      <c r="J2162" s="19">
        <v>0</v>
      </c>
      <c r="K2162" s="19">
        <v>34.39</v>
      </c>
      <c r="L2162" t="str">
        <f>VLOOKUP(E2162,PFI!A:B,2,0)</f>
        <v>recherche</v>
      </c>
    </row>
    <row r="2163" spans="1:12">
      <c r="A2163" s="18" t="s">
        <v>24</v>
      </c>
      <c r="B2163" s="18" t="s">
        <v>2634</v>
      </c>
      <c r="C2163" s="18" t="s">
        <v>18</v>
      </c>
      <c r="D2163" s="18" t="s">
        <v>13</v>
      </c>
      <c r="E2163" s="18" t="s">
        <v>25</v>
      </c>
      <c r="F2163" s="19">
        <v>0</v>
      </c>
      <c r="G2163" s="19">
        <v>0</v>
      </c>
      <c r="H2163" s="19">
        <v>30.4</v>
      </c>
      <c r="I2163" s="19">
        <v>0</v>
      </c>
      <c r="J2163" s="19">
        <v>0</v>
      </c>
      <c r="K2163" s="19">
        <v>30.4</v>
      </c>
      <c r="L2163" t="str">
        <f>VLOOKUP(E2163,PFI!A:B,2,0)</f>
        <v>recherche</v>
      </c>
    </row>
    <row r="2164" spans="1:12">
      <c r="A2164" s="18" t="s">
        <v>33</v>
      </c>
      <c r="B2164" s="18" t="s">
        <v>2634</v>
      </c>
      <c r="C2164" s="18" t="s">
        <v>18</v>
      </c>
      <c r="D2164" s="18" t="s">
        <v>31</v>
      </c>
      <c r="E2164" s="18" t="s">
        <v>35</v>
      </c>
      <c r="F2164" s="19">
        <v>0</v>
      </c>
      <c r="G2164" s="19">
        <v>0</v>
      </c>
      <c r="H2164" s="19">
        <v>462.96</v>
      </c>
      <c r="I2164" s="19">
        <v>0</v>
      </c>
      <c r="J2164" s="19">
        <v>0</v>
      </c>
      <c r="K2164" s="19">
        <v>462.96</v>
      </c>
      <c r="L2164" t="str">
        <f>VLOOKUP(E2164,PFI!A:B,2,0)</f>
        <v>recherche</v>
      </c>
    </row>
    <row r="2165" spans="1:12">
      <c r="A2165" s="18" t="s">
        <v>210</v>
      </c>
      <c r="B2165" s="18" t="s">
        <v>2634</v>
      </c>
      <c r="C2165" s="18" t="s">
        <v>18</v>
      </c>
      <c r="D2165" s="18" t="s">
        <v>13</v>
      </c>
      <c r="E2165" s="18" t="s">
        <v>359</v>
      </c>
      <c r="F2165" s="19">
        <v>0</v>
      </c>
      <c r="G2165" s="19">
        <v>0</v>
      </c>
      <c r="H2165" s="19">
        <v>63.36</v>
      </c>
      <c r="I2165" s="19">
        <v>0</v>
      </c>
      <c r="J2165" s="19">
        <v>0</v>
      </c>
      <c r="K2165" s="19">
        <v>63.36</v>
      </c>
      <c r="L2165" t="str">
        <f>VLOOKUP(E2165,PFI!A:B,2,0)</f>
        <v>recherche</v>
      </c>
    </row>
    <row r="2166" spans="1:12">
      <c r="A2166" s="18" t="s">
        <v>2635</v>
      </c>
      <c r="B2166" s="18" t="s">
        <v>2634</v>
      </c>
      <c r="C2166" s="18" t="s">
        <v>18</v>
      </c>
      <c r="D2166" s="18" t="s">
        <v>13</v>
      </c>
      <c r="E2166" s="18" t="s">
        <v>56</v>
      </c>
      <c r="F2166" s="19">
        <v>0</v>
      </c>
      <c r="G2166" s="19">
        <v>0</v>
      </c>
      <c r="H2166" s="19">
        <v>112.5</v>
      </c>
      <c r="I2166" s="19">
        <v>0</v>
      </c>
      <c r="J2166" s="19">
        <v>0</v>
      </c>
      <c r="K2166" s="19">
        <v>112.5</v>
      </c>
      <c r="L2166" t="s">
        <v>2100</v>
      </c>
    </row>
    <row r="2167" spans="1:12">
      <c r="A2167" s="18" t="s">
        <v>2167</v>
      </c>
      <c r="B2167" s="18" t="s">
        <v>2634</v>
      </c>
      <c r="C2167" s="18" t="s">
        <v>18</v>
      </c>
      <c r="D2167" s="18" t="s">
        <v>59</v>
      </c>
      <c r="E2167" s="18" t="s">
        <v>2169</v>
      </c>
      <c r="F2167" s="19">
        <v>0</v>
      </c>
      <c r="G2167" s="19">
        <v>0</v>
      </c>
      <c r="H2167" s="19">
        <v>258.5</v>
      </c>
      <c r="I2167" s="19">
        <v>0</v>
      </c>
      <c r="J2167" s="19">
        <v>0</v>
      </c>
      <c r="K2167" s="19">
        <v>258.5</v>
      </c>
      <c r="L2167" t="s">
        <v>2100</v>
      </c>
    </row>
    <row r="2168" spans="1:12">
      <c r="A2168" s="18" t="s">
        <v>2167</v>
      </c>
      <c r="B2168" s="18" t="s">
        <v>2634</v>
      </c>
      <c r="C2168" s="18" t="s">
        <v>18</v>
      </c>
      <c r="D2168" s="18" t="s">
        <v>16</v>
      </c>
      <c r="E2168" s="18" t="s">
        <v>2618</v>
      </c>
      <c r="F2168" s="19">
        <v>0</v>
      </c>
      <c r="G2168" s="19">
        <v>0</v>
      </c>
      <c r="H2168" s="19">
        <v>48.32</v>
      </c>
      <c r="I2168" s="19">
        <v>0</v>
      </c>
      <c r="J2168" s="19">
        <v>0</v>
      </c>
      <c r="K2168" s="19">
        <v>48.32</v>
      </c>
      <c r="L2168" t="s">
        <v>2100</v>
      </c>
    </row>
    <row r="2169" spans="1:12">
      <c r="A2169" s="18" t="s">
        <v>2167</v>
      </c>
      <c r="B2169" s="18" t="s">
        <v>2634</v>
      </c>
      <c r="C2169" s="18" t="s">
        <v>18</v>
      </c>
      <c r="D2169" s="18" t="s">
        <v>16</v>
      </c>
      <c r="E2169" s="18" t="s">
        <v>2171</v>
      </c>
      <c r="F2169" s="19">
        <v>0</v>
      </c>
      <c r="G2169" s="19">
        <v>0</v>
      </c>
      <c r="H2169" s="19">
        <v>427.85</v>
      </c>
      <c r="I2169" s="19">
        <v>0</v>
      </c>
      <c r="J2169" s="19">
        <v>0</v>
      </c>
      <c r="K2169" s="19">
        <v>427.85</v>
      </c>
      <c r="L2169" t="s">
        <v>2100</v>
      </c>
    </row>
    <row r="2170" spans="1:12">
      <c r="A2170" s="18" t="s">
        <v>2167</v>
      </c>
      <c r="B2170" s="18" t="s">
        <v>2634</v>
      </c>
      <c r="C2170" s="18" t="s">
        <v>18</v>
      </c>
      <c r="D2170" s="18" t="s">
        <v>16</v>
      </c>
      <c r="E2170" s="18" t="s">
        <v>2619</v>
      </c>
      <c r="F2170" s="19">
        <v>0</v>
      </c>
      <c r="G2170" s="19">
        <v>0</v>
      </c>
      <c r="H2170" s="19">
        <v>24.16</v>
      </c>
      <c r="I2170" s="19">
        <v>0</v>
      </c>
      <c r="J2170" s="19">
        <v>0</v>
      </c>
      <c r="K2170" s="19">
        <v>24.16</v>
      </c>
      <c r="L2170" t="s">
        <v>2100</v>
      </c>
    </row>
    <row r="2171" spans="1:12">
      <c r="A2171" s="18" t="s">
        <v>2174</v>
      </c>
      <c r="B2171" s="18" t="s">
        <v>2634</v>
      </c>
      <c r="C2171" s="18" t="s">
        <v>18</v>
      </c>
      <c r="D2171" s="18" t="s">
        <v>59</v>
      </c>
      <c r="E2171" s="18" t="s">
        <v>2175</v>
      </c>
      <c r="F2171" s="19">
        <v>0</v>
      </c>
      <c r="G2171" s="19">
        <v>0</v>
      </c>
      <c r="H2171" s="19">
        <v>300</v>
      </c>
      <c r="I2171" s="19">
        <v>0</v>
      </c>
      <c r="J2171" s="19">
        <v>0</v>
      </c>
      <c r="K2171" s="19">
        <v>300</v>
      </c>
      <c r="L2171" t="s">
        <v>2100</v>
      </c>
    </row>
    <row r="2172" spans="1:12">
      <c r="A2172" s="18" t="s">
        <v>2174</v>
      </c>
      <c r="B2172" s="18" t="s">
        <v>2634</v>
      </c>
      <c r="C2172" s="18" t="s">
        <v>18</v>
      </c>
      <c r="D2172" s="18" t="s">
        <v>59</v>
      </c>
      <c r="E2172" s="18" t="s">
        <v>2621</v>
      </c>
      <c r="F2172" s="19">
        <v>0</v>
      </c>
      <c r="G2172" s="19">
        <v>0</v>
      </c>
      <c r="H2172" s="19">
        <v>300</v>
      </c>
      <c r="I2172" s="19">
        <v>0</v>
      </c>
      <c r="J2172" s="19">
        <v>0</v>
      </c>
      <c r="K2172" s="19">
        <v>300</v>
      </c>
      <c r="L2172" t="s">
        <v>2100</v>
      </c>
    </row>
    <row r="2173" spans="1:12">
      <c r="A2173" s="18" t="s">
        <v>2174</v>
      </c>
      <c r="B2173" s="18" t="s">
        <v>2634</v>
      </c>
      <c r="C2173" s="18" t="s">
        <v>18</v>
      </c>
      <c r="D2173" s="18" t="s">
        <v>59</v>
      </c>
      <c r="E2173" s="18" t="s">
        <v>2624</v>
      </c>
      <c r="F2173" s="19">
        <v>0</v>
      </c>
      <c r="G2173" s="19">
        <v>0</v>
      </c>
      <c r="H2173" s="19">
        <v>22.5</v>
      </c>
      <c r="I2173" s="19">
        <v>0</v>
      </c>
      <c r="J2173" s="19">
        <v>0</v>
      </c>
      <c r="K2173" s="19">
        <v>22.5</v>
      </c>
      <c r="L2173" t="s">
        <v>2100</v>
      </c>
    </row>
    <row r="2174" spans="1:12">
      <c r="A2174" s="18" t="s">
        <v>2174</v>
      </c>
      <c r="B2174" s="18" t="s">
        <v>2634</v>
      </c>
      <c r="C2174" s="18" t="s">
        <v>18</v>
      </c>
      <c r="D2174" s="18" t="s">
        <v>59</v>
      </c>
      <c r="E2174" s="18" t="s">
        <v>2625</v>
      </c>
      <c r="F2174" s="19">
        <v>0</v>
      </c>
      <c r="G2174" s="19">
        <v>0</v>
      </c>
      <c r="H2174" s="19">
        <v>2649.62</v>
      </c>
      <c r="I2174" s="19">
        <v>0</v>
      </c>
      <c r="J2174" s="19">
        <v>0</v>
      </c>
      <c r="K2174" s="19">
        <v>2649.62</v>
      </c>
      <c r="L2174" t="s">
        <v>2100</v>
      </c>
    </row>
    <row r="2175" spans="1:12">
      <c r="A2175" s="18" t="s">
        <v>2174</v>
      </c>
      <c r="B2175" s="18" t="s">
        <v>2634</v>
      </c>
      <c r="C2175" s="18" t="s">
        <v>18</v>
      </c>
      <c r="D2175" s="18" t="s">
        <v>16</v>
      </c>
      <c r="E2175" s="18" t="s">
        <v>2628</v>
      </c>
      <c r="F2175" s="19">
        <v>0</v>
      </c>
      <c r="G2175" s="19">
        <v>0</v>
      </c>
      <c r="H2175" s="19">
        <v>162.36000000000001</v>
      </c>
      <c r="I2175" s="19">
        <v>0</v>
      </c>
      <c r="J2175" s="19">
        <v>0</v>
      </c>
      <c r="K2175" s="19">
        <v>162.36000000000001</v>
      </c>
      <c r="L2175" t="s">
        <v>2100</v>
      </c>
    </row>
    <row r="2176" spans="1:12">
      <c r="A2176" s="18" t="s">
        <v>2174</v>
      </c>
      <c r="B2176" s="18" t="s">
        <v>2634</v>
      </c>
      <c r="C2176" s="18" t="s">
        <v>18</v>
      </c>
      <c r="D2176" s="18" t="s">
        <v>16</v>
      </c>
      <c r="E2176" s="18" t="s">
        <v>2629</v>
      </c>
      <c r="F2176" s="19">
        <v>0</v>
      </c>
      <c r="G2176" s="19">
        <v>0</v>
      </c>
      <c r="H2176" s="19">
        <v>300</v>
      </c>
      <c r="I2176" s="19">
        <v>0</v>
      </c>
      <c r="J2176" s="19">
        <v>0</v>
      </c>
      <c r="K2176" s="19">
        <v>300</v>
      </c>
      <c r="L2176" t="s">
        <v>2100</v>
      </c>
    </row>
    <row r="2177" spans="1:12">
      <c r="A2177" s="18" t="s">
        <v>2187</v>
      </c>
      <c r="B2177" s="18" t="s">
        <v>2634</v>
      </c>
      <c r="C2177" s="18" t="s">
        <v>18</v>
      </c>
      <c r="D2177" s="18" t="s">
        <v>59</v>
      </c>
      <c r="E2177" s="18" t="s">
        <v>2189</v>
      </c>
      <c r="F2177" s="19">
        <v>0</v>
      </c>
      <c r="G2177" s="19">
        <v>0</v>
      </c>
      <c r="H2177" s="19">
        <v>88.11</v>
      </c>
      <c r="I2177" s="19">
        <v>0</v>
      </c>
      <c r="J2177" s="19">
        <v>0</v>
      </c>
      <c r="K2177" s="19">
        <v>88.11</v>
      </c>
      <c r="L2177" t="s">
        <v>2100</v>
      </c>
    </row>
    <row r="2178" spans="1:12">
      <c r="A2178" s="18" t="s">
        <v>2187</v>
      </c>
      <c r="B2178" s="18" t="s">
        <v>2634</v>
      </c>
      <c r="C2178" s="18" t="s">
        <v>18</v>
      </c>
      <c r="D2178" s="18" t="s">
        <v>59</v>
      </c>
      <c r="E2178" s="18" t="s">
        <v>2630</v>
      </c>
      <c r="F2178" s="19">
        <v>0</v>
      </c>
      <c r="G2178" s="19">
        <v>0</v>
      </c>
      <c r="H2178" s="19">
        <v>18.12</v>
      </c>
      <c r="I2178" s="19">
        <v>0</v>
      </c>
      <c r="J2178" s="19">
        <v>0</v>
      </c>
      <c r="K2178" s="19">
        <v>18.12</v>
      </c>
      <c r="L2178" t="s">
        <v>2100</v>
      </c>
    </row>
    <row r="2179" spans="1:12">
      <c r="A2179" s="18" t="s">
        <v>60</v>
      </c>
      <c r="B2179" s="18" t="s">
        <v>2634</v>
      </c>
      <c r="C2179" s="18" t="s">
        <v>18</v>
      </c>
      <c r="D2179" s="18" t="s">
        <v>16</v>
      </c>
      <c r="E2179" s="18" t="s">
        <v>61</v>
      </c>
      <c r="F2179" s="19">
        <v>0</v>
      </c>
      <c r="G2179" s="19">
        <v>0</v>
      </c>
      <c r="H2179" s="19">
        <v>6.04</v>
      </c>
      <c r="I2179" s="19">
        <v>0</v>
      </c>
      <c r="J2179" s="19">
        <v>0</v>
      </c>
      <c r="K2179" s="19">
        <v>6.04</v>
      </c>
      <c r="L2179" t="str">
        <f>VLOOKUP(E2179,PFI!A:B,2,0)</f>
        <v>recherche</v>
      </c>
    </row>
    <row r="2180" spans="1:12">
      <c r="A2180" s="18" t="s">
        <v>72</v>
      </c>
      <c r="B2180" s="18" t="s">
        <v>2634</v>
      </c>
      <c r="C2180" s="18" t="s">
        <v>18</v>
      </c>
      <c r="D2180" s="18" t="s">
        <v>59</v>
      </c>
      <c r="E2180" s="18" t="s">
        <v>73</v>
      </c>
      <c r="F2180" s="19">
        <v>0</v>
      </c>
      <c r="G2180" s="19">
        <v>0</v>
      </c>
      <c r="H2180" s="19">
        <v>190</v>
      </c>
      <c r="I2180" s="19">
        <v>0</v>
      </c>
      <c r="J2180" s="19">
        <v>0</v>
      </c>
      <c r="K2180" s="19">
        <v>190</v>
      </c>
      <c r="L2180" t="str">
        <f>VLOOKUP(E2180,PFI!A:B,2,0)</f>
        <v>formation</v>
      </c>
    </row>
    <row r="2181" spans="1:12">
      <c r="A2181" s="18" t="s">
        <v>72</v>
      </c>
      <c r="B2181" s="18" t="s">
        <v>2634</v>
      </c>
      <c r="C2181" s="18" t="s">
        <v>18</v>
      </c>
      <c r="D2181" s="18" t="s">
        <v>16</v>
      </c>
      <c r="E2181" s="18" t="s">
        <v>73</v>
      </c>
      <c r="F2181" s="19">
        <v>0</v>
      </c>
      <c r="G2181" s="19">
        <v>0</v>
      </c>
      <c r="H2181" s="19">
        <v>17.850000000000001</v>
      </c>
      <c r="I2181" s="19">
        <v>0</v>
      </c>
      <c r="J2181" s="19">
        <v>0</v>
      </c>
      <c r="K2181" s="19">
        <v>17.850000000000001</v>
      </c>
      <c r="L2181" t="str">
        <f>VLOOKUP(E2181,PFI!A:B,2,0)</f>
        <v>formation</v>
      </c>
    </row>
    <row r="2182" spans="1:12">
      <c r="A2182" s="18" t="s">
        <v>72</v>
      </c>
      <c r="B2182" s="18" t="s">
        <v>2634</v>
      </c>
      <c r="C2182" s="18" t="s">
        <v>18</v>
      </c>
      <c r="D2182" s="18" t="s">
        <v>13</v>
      </c>
      <c r="E2182" s="18" t="s">
        <v>73</v>
      </c>
      <c r="F2182" s="19">
        <v>0</v>
      </c>
      <c r="G2182" s="19">
        <v>0</v>
      </c>
      <c r="H2182" s="19">
        <v>1133.3</v>
      </c>
      <c r="I2182" s="19">
        <v>0</v>
      </c>
      <c r="J2182" s="19">
        <v>0</v>
      </c>
      <c r="K2182" s="19">
        <v>1133.3</v>
      </c>
      <c r="L2182" t="str">
        <f>VLOOKUP(E2182,PFI!A:B,2,0)</f>
        <v>formation</v>
      </c>
    </row>
    <row r="2183" spans="1:12">
      <c r="A2183" s="18" t="s">
        <v>77</v>
      </c>
      <c r="B2183" s="18" t="s">
        <v>2634</v>
      </c>
      <c r="C2183" s="18" t="s">
        <v>18</v>
      </c>
      <c r="D2183" s="18" t="s">
        <v>57</v>
      </c>
      <c r="E2183" s="18" t="s">
        <v>78</v>
      </c>
      <c r="F2183" s="19">
        <v>0</v>
      </c>
      <c r="G2183" s="19">
        <v>0</v>
      </c>
      <c r="H2183" s="19">
        <v>1340.12</v>
      </c>
      <c r="I2183" s="19">
        <v>0</v>
      </c>
      <c r="J2183" s="19">
        <v>0</v>
      </c>
      <c r="K2183" s="19">
        <v>1340.12</v>
      </c>
      <c r="L2183" t="str">
        <f>VLOOKUP(E2183,PFI!A:B,2,0)</f>
        <v>formation</v>
      </c>
    </row>
    <row r="2184" spans="1:12">
      <c r="A2184" s="18" t="s">
        <v>77</v>
      </c>
      <c r="B2184" s="18" t="s">
        <v>2634</v>
      </c>
      <c r="C2184" s="18" t="s">
        <v>18</v>
      </c>
      <c r="D2184" s="18" t="s">
        <v>46</v>
      </c>
      <c r="E2184" s="18" t="s">
        <v>78</v>
      </c>
      <c r="F2184" s="19">
        <v>0</v>
      </c>
      <c r="G2184" s="19">
        <v>0</v>
      </c>
      <c r="H2184" s="19">
        <v>291.72000000000003</v>
      </c>
      <c r="I2184" s="19">
        <v>0</v>
      </c>
      <c r="J2184" s="19">
        <v>0</v>
      </c>
      <c r="K2184" s="19">
        <v>291.72000000000003</v>
      </c>
      <c r="L2184" t="str">
        <f>VLOOKUP(E2184,PFI!A:B,2,0)</f>
        <v>formation</v>
      </c>
    </row>
    <row r="2185" spans="1:12">
      <c r="A2185" s="18" t="s">
        <v>77</v>
      </c>
      <c r="B2185" s="18" t="s">
        <v>2634</v>
      </c>
      <c r="C2185" s="18" t="s">
        <v>18</v>
      </c>
      <c r="D2185" s="18" t="s">
        <v>13</v>
      </c>
      <c r="E2185" s="18" t="s">
        <v>78</v>
      </c>
      <c r="F2185" s="19">
        <v>0</v>
      </c>
      <c r="G2185" s="19">
        <v>0</v>
      </c>
      <c r="H2185" s="19">
        <v>300</v>
      </c>
      <c r="I2185" s="19">
        <v>0</v>
      </c>
      <c r="J2185" s="19">
        <v>0</v>
      </c>
      <c r="K2185" s="19">
        <v>300</v>
      </c>
      <c r="L2185" t="str">
        <f>VLOOKUP(E2185,PFI!A:B,2,0)</f>
        <v>formation</v>
      </c>
    </row>
    <row r="2186" spans="1:12">
      <c r="A2186" s="18" t="s">
        <v>2206</v>
      </c>
      <c r="B2186" s="18" t="s">
        <v>2634</v>
      </c>
      <c r="C2186" s="18" t="s">
        <v>18</v>
      </c>
      <c r="D2186" s="18" t="s">
        <v>59</v>
      </c>
      <c r="E2186" s="18" t="s">
        <v>80</v>
      </c>
      <c r="F2186" s="19">
        <v>0</v>
      </c>
      <c r="G2186" s="19">
        <v>0</v>
      </c>
      <c r="H2186" s="19">
        <v>281.38</v>
      </c>
      <c r="I2186" s="19">
        <v>0</v>
      </c>
      <c r="J2186" s="19">
        <v>0</v>
      </c>
      <c r="K2186" s="19">
        <v>281.38</v>
      </c>
      <c r="L2186" t="str">
        <f>VLOOKUP(E2186,PFI!A:B,2,0)</f>
        <v>recherche</v>
      </c>
    </row>
    <row r="2187" spans="1:12">
      <c r="A2187" s="18" t="s">
        <v>2206</v>
      </c>
      <c r="B2187" s="18" t="s">
        <v>2634</v>
      </c>
      <c r="C2187" s="18" t="s">
        <v>18</v>
      </c>
      <c r="D2187" s="18" t="s">
        <v>16</v>
      </c>
      <c r="E2187" s="18" t="s">
        <v>80</v>
      </c>
      <c r="F2187" s="19">
        <v>0</v>
      </c>
      <c r="G2187" s="19">
        <v>0</v>
      </c>
      <c r="H2187" s="19">
        <v>28.69</v>
      </c>
      <c r="I2187" s="19">
        <v>0</v>
      </c>
      <c r="J2187" s="19">
        <v>0</v>
      </c>
      <c r="K2187" s="19">
        <v>28.69</v>
      </c>
      <c r="L2187" t="str">
        <f>VLOOKUP(E2187,PFI!A:B,2,0)</f>
        <v>recherche</v>
      </c>
    </row>
    <row r="2188" spans="1:12">
      <c r="A2188" s="18" t="s">
        <v>81</v>
      </c>
      <c r="B2188" s="18" t="s">
        <v>2634</v>
      </c>
      <c r="C2188" s="18" t="s">
        <v>18</v>
      </c>
      <c r="D2188" s="18" t="s">
        <v>46</v>
      </c>
      <c r="E2188" s="18" t="s">
        <v>82</v>
      </c>
      <c r="F2188" s="19">
        <v>0</v>
      </c>
      <c r="G2188" s="19">
        <v>0</v>
      </c>
      <c r="H2188" s="19">
        <v>219.17</v>
      </c>
      <c r="I2188" s="19">
        <v>0</v>
      </c>
      <c r="J2188" s="19">
        <v>0</v>
      </c>
      <c r="K2188" s="19">
        <v>219.17</v>
      </c>
      <c r="L2188" t="str">
        <f>VLOOKUP(E2188,PFI!A:B,2,0)</f>
        <v>formation</v>
      </c>
    </row>
    <row r="2189" spans="1:12">
      <c r="A2189" s="18" t="s">
        <v>2213</v>
      </c>
      <c r="B2189" s="18" t="s">
        <v>2634</v>
      </c>
      <c r="C2189" s="18" t="s">
        <v>18</v>
      </c>
      <c r="D2189" s="18" t="s">
        <v>16</v>
      </c>
      <c r="E2189" s="18" t="s">
        <v>80</v>
      </c>
      <c r="F2189" s="19">
        <v>0</v>
      </c>
      <c r="G2189" s="19">
        <v>0</v>
      </c>
      <c r="H2189" s="19">
        <v>882.42</v>
      </c>
      <c r="I2189" s="19">
        <v>0</v>
      </c>
      <c r="J2189" s="19">
        <v>0</v>
      </c>
      <c r="K2189" s="19">
        <v>882.42</v>
      </c>
      <c r="L2189" t="str">
        <f>VLOOKUP(E2189,PFI!A:B,2,0)</f>
        <v>recherche</v>
      </c>
    </row>
    <row r="2190" spans="1:12">
      <c r="A2190" s="18" t="s">
        <v>2213</v>
      </c>
      <c r="B2190" s="18" t="s">
        <v>2634</v>
      </c>
      <c r="C2190" s="18" t="s">
        <v>18</v>
      </c>
      <c r="D2190" s="18" t="s">
        <v>13</v>
      </c>
      <c r="E2190" s="18" t="s">
        <v>80</v>
      </c>
      <c r="F2190" s="19">
        <v>0</v>
      </c>
      <c r="G2190" s="19">
        <v>0</v>
      </c>
      <c r="H2190" s="19">
        <v>28</v>
      </c>
      <c r="I2190" s="19">
        <v>0</v>
      </c>
      <c r="J2190" s="19">
        <v>0</v>
      </c>
      <c r="K2190" s="19">
        <v>0</v>
      </c>
      <c r="L2190" t="str">
        <f>VLOOKUP(E2190,PFI!A:B,2,0)</f>
        <v>recherche</v>
      </c>
    </row>
    <row r="2191" spans="1:12">
      <c r="A2191" s="18" t="s">
        <v>83</v>
      </c>
      <c r="B2191" s="18" t="s">
        <v>2634</v>
      </c>
      <c r="C2191" s="18" t="s">
        <v>18</v>
      </c>
      <c r="D2191" s="18" t="s">
        <v>13</v>
      </c>
      <c r="E2191" s="18" t="s">
        <v>272</v>
      </c>
      <c r="F2191" s="19">
        <v>0</v>
      </c>
      <c r="G2191" s="19">
        <v>0</v>
      </c>
      <c r="H2191" s="19">
        <v>1073.68</v>
      </c>
      <c r="I2191" s="19">
        <v>0</v>
      </c>
      <c r="J2191" s="19">
        <v>0</v>
      </c>
      <c r="K2191" s="19">
        <v>1073.68</v>
      </c>
      <c r="L2191" t="str">
        <f>VLOOKUP(E2191,PFI!A:B,2,0)</f>
        <v>recherche</v>
      </c>
    </row>
    <row r="2192" spans="1:12">
      <c r="A2192" s="18" t="s">
        <v>85</v>
      </c>
      <c r="B2192" s="18" t="s">
        <v>2634</v>
      </c>
      <c r="C2192" s="18" t="s">
        <v>18</v>
      </c>
      <c r="D2192" s="18" t="s">
        <v>13</v>
      </c>
      <c r="E2192" s="18" t="s">
        <v>86</v>
      </c>
      <c r="F2192" s="19">
        <v>0</v>
      </c>
      <c r="G2192" s="19">
        <v>0</v>
      </c>
      <c r="H2192" s="19">
        <v>43.6</v>
      </c>
      <c r="I2192" s="19">
        <v>0</v>
      </c>
      <c r="J2192" s="19">
        <v>0</v>
      </c>
      <c r="K2192" s="19">
        <v>43.6</v>
      </c>
      <c r="L2192" t="str">
        <f>VLOOKUP(E2192,PFI!A:B,2,0)</f>
        <v>recherche</v>
      </c>
    </row>
    <row r="2193" spans="1:12">
      <c r="A2193" s="18" t="s">
        <v>96</v>
      </c>
      <c r="B2193" s="18" t="s">
        <v>2634</v>
      </c>
      <c r="C2193" s="18" t="s">
        <v>18</v>
      </c>
      <c r="D2193" s="18" t="s">
        <v>59</v>
      </c>
      <c r="E2193" s="18" t="s">
        <v>97</v>
      </c>
      <c r="F2193" s="19">
        <v>0</v>
      </c>
      <c r="G2193" s="19">
        <v>0</v>
      </c>
      <c r="H2193" s="19">
        <v>266.3</v>
      </c>
      <c r="I2193" s="19">
        <v>0</v>
      </c>
      <c r="J2193" s="19">
        <v>0</v>
      </c>
      <c r="K2193" s="19">
        <v>266.3</v>
      </c>
      <c r="L2193" t="str">
        <f>VLOOKUP(E2193,PFI!A:B,2,0)</f>
        <v>recherche</v>
      </c>
    </row>
    <row r="2194" spans="1:12">
      <c r="A2194" s="18" t="s">
        <v>98</v>
      </c>
      <c r="B2194" s="18" t="s">
        <v>2634</v>
      </c>
      <c r="C2194" s="18" t="s">
        <v>18</v>
      </c>
      <c r="D2194" s="18" t="s">
        <v>13</v>
      </c>
      <c r="E2194" s="18" t="s">
        <v>95</v>
      </c>
      <c r="F2194" s="19">
        <v>0</v>
      </c>
      <c r="G2194" s="19">
        <v>0</v>
      </c>
      <c r="H2194" s="19">
        <v>181.72</v>
      </c>
      <c r="I2194" s="19">
        <v>0</v>
      </c>
      <c r="J2194" s="19">
        <v>0</v>
      </c>
      <c r="K2194" s="19">
        <v>181.72</v>
      </c>
      <c r="L2194" t="str">
        <f>VLOOKUP(E2194,PFI!A:B,2,0)</f>
        <v>formation</v>
      </c>
    </row>
    <row r="2195" spans="1:12">
      <c r="A2195" s="18" t="s">
        <v>734</v>
      </c>
      <c r="B2195" s="18" t="s">
        <v>2634</v>
      </c>
      <c r="C2195" s="18" t="s">
        <v>18</v>
      </c>
      <c r="D2195" s="18" t="s">
        <v>13</v>
      </c>
      <c r="E2195" s="18" t="s">
        <v>371</v>
      </c>
      <c r="F2195" s="19">
        <v>0</v>
      </c>
      <c r="G2195" s="19">
        <v>0</v>
      </c>
      <c r="H2195" s="19">
        <v>76.3</v>
      </c>
      <c r="I2195" s="19">
        <v>0</v>
      </c>
      <c r="J2195" s="19">
        <v>0</v>
      </c>
      <c r="K2195" s="19">
        <v>76.3</v>
      </c>
      <c r="L2195" t="str">
        <f>VLOOKUP(E2195,PFI!A:B,2,0)</f>
        <v>formation</v>
      </c>
    </row>
    <row r="2196" spans="1:12">
      <c r="A2196" s="18" t="s">
        <v>103</v>
      </c>
      <c r="B2196" s="18" t="s">
        <v>2634</v>
      </c>
      <c r="C2196" s="18" t="s">
        <v>18</v>
      </c>
      <c r="D2196" s="18" t="s">
        <v>13</v>
      </c>
      <c r="E2196" s="18" t="s">
        <v>104</v>
      </c>
      <c r="F2196" s="19">
        <v>0</v>
      </c>
      <c r="G2196" s="19">
        <v>0</v>
      </c>
      <c r="H2196" s="19">
        <v>36.24</v>
      </c>
      <c r="I2196" s="19">
        <v>0</v>
      </c>
      <c r="J2196" s="19">
        <v>0</v>
      </c>
      <c r="K2196" s="19">
        <v>36.24</v>
      </c>
      <c r="L2196" t="str">
        <f>VLOOKUP(E2196,PFI!A:B,2,0)</f>
        <v>recherche</v>
      </c>
    </row>
    <row r="2197" spans="1:12">
      <c r="A2197" s="18" t="s">
        <v>215</v>
      </c>
      <c r="B2197" s="18" t="s">
        <v>2636</v>
      </c>
      <c r="C2197" s="18" t="s">
        <v>18</v>
      </c>
      <c r="D2197" s="18" t="s">
        <v>13</v>
      </c>
      <c r="E2197" s="18" t="s">
        <v>217</v>
      </c>
      <c r="F2197" s="19">
        <v>0</v>
      </c>
      <c r="G2197" s="19">
        <v>0</v>
      </c>
      <c r="H2197" s="19">
        <v>12068.17</v>
      </c>
      <c r="I2197" s="19">
        <v>0</v>
      </c>
      <c r="J2197" s="19">
        <v>0</v>
      </c>
      <c r="K2197" s="19">
        <v>12068.17</v>
      </c>
      <c r="L2197" t="str">
        <f>VLOOKUP(E2197,PFI!A:B,2,0)</f>
        <v>recherche</v>
      </c>
    </row>
    <row r="2198" spans="1:12">
      <c r="A2198" s="18" t="s">
        <v>1602</v>
      </c>
      <c r="B2198" s="18" t="s">
        <v>2636</v>
      </c>
      <c r="C2198" s="18" t="s">
        <v>18</v>
      </c>
      <c r="D2198" s="18" t="s">
        <v>13</v>
      </c>
      <c r="E2198" s="18" t="s">
        <v>18</v>
      </c>
      <c r="F2198" s="19">
        <v>0</v>
      </c>
      <c r="G2198" s="19">
        <v>0</v>
      </c>
      <c r="H2198" s="19">
        <v>13574.69</v>
      </c>
      <c r="I2198" s="19">
        <v>0</v>
      </c>
      <c r="J2198" s="19">
        <v>0</v>
      </c>
      <c r="K2198" s="19">
        <v>13574.69</v>
      </c>
      <c r="L2198" t="e">
        <f>VLOOKUP(E2198,PFI!A:B,2,0)</f>
        <v>#N/A</v>
      </c>
    </row>
    <row r="2199" spans="1:12">
      <c r="A2199" s="18" t="s">
        <v>1620</v>
      </c>
      <c r="B2199" s="18" t="s">
        <v>2636</v>
      </c>
      <c r="C2199" s="18" t="s">
        <v>18</v>
      </c>
      <c r="D2199" s="18" t="s">
        <v>57</v>
      </c>
      <c r="E2199" s="18" t="s">
        <v>18</v>
      </c>
      <c r="F2199" s="19">
        <v>0</v>
      </c>
      <c r="G2199" s="19">
        <v>0</v>
      </c>
      <c r="H2199" s="19">
        <v>12429.43</v>
      </c>
      <c r="I2199" s="19">
        <v>0</v>
      </c>
      <c r="J2199" s="19">
        <v>0</v>
      </c>
      <c r="K2199" s="19">
        <v>12429.43</v>
      </c>
      <c r="L2199" t="e">
        <f>VLOOKUP(E2199,PFI!A:B,2,0)</f>
        <v>#N/A</v>
      </c>
    </row>
    <row r="2200" spans="1:12">
      <c r="A2200" s="18" t="s">
        <v>1620</v>
      </c>
      <c r="B2200" s="18" t="s">
        <v>2636</v>
      </c>
      <c r="C2200" s="18" t="s">
        <v>18</v>
      </c>
      <c r="D2200" s="18" t="s">
        <v>13</v>
      </c>
      <c r="E2200" s="18" t="s">
        <v>18</v>
      </c>
      <c r="F2200" s="19">
        <v>0</v>
      </c>
      <c r="G2200" s="19">
        <v>0</v>
      </c>
      <c r="H2200" s="19">
        <v>13504.85</v>
      </c>
      <c r="I2200" s="19">
        <v>0</v>
      </c>
      <c r="J2200" s="19">
        <v>0</v>
      </c>
      <c r="K2200" s="19">
        <v>13504.85</v>
      </c>
      <c r="L2200" t="e">
        <f>VLOOKUP(E2200,PFI!A:B,2,0)</f>
        <v>#N/A</v>
      </c>
    </row>
    <row r="2201" spans="1:12">
      <c r="A2201" s="18" t="s">
        <v>1445</v>
      </c>
      <c r="B2201" s="18" t="s">
        <v>2636</v>
      </c>
      <c r="C2201" s="18" t="s">
        <v>18</v>
      </c>
      <c r="D2201" s="18" t="s">
        <v>13</v>
      </c>
      <c r="E2201" s="18" t="s">
        <v>18</v>
      </c>
      <c r="F2201" s="19">
        <v>0</v>
      </c>
      <c r="G2201" s="19">
        <v>0</v>
      </c>
      <c r="H2201" s="19">
        <v>15544.74</v>
      </c>
      <c r="I2201" s="19">
        <v>0</v>
      </c>
      <c r="J2201" s="19">
        <v>0</v>
      </c>
      <c r="K2201" s="19">
        <v>15544.74</v>
      </c>
      <c r="L2201" t="e">
        <f>VLOOKUP(E2201,PFI!A:B,2,0)</f>
        <v>#N/A</v>
      </c>
    </row>
    <row r="2202" spans="1:12">
      <c r="A2202" s="18" t="s">
        <v>1626</v>
      </c>
      <c r="B2202" s="18" t="s">
        <v>2636</v>
      </c>
      <c r="C2202" s="18" t="s">
        <v>18</v>
      </c>
      <c r="D2202" s="18" t="s">
        <v>13</v>
      </c>
      <c r="E2202" s="18" t="s">
        <v>18</v>
      </c>
      <c r="F2202" s="19">
        <v>0</v>
      </c>
      <c r="G2202" s="19">
        <v>0</v>
      </c>
      <c r="H2202" s="19">
        <v>15931.22</v>
      </c>
      <c r="I2202" s="19">
        <v>0</v>
      </c>
      <c r="J2202" s="19">
        <v>0</v>
      </c>
      <c r="K2202" s="19">
        <v>15931.22</v>
      </c>
      <c r="L2202" t="e">
        <f>VLOOKUP(E2202,PFI!A:B,2,0)</f>
        <v>#N/A</v>
      </c>
    </row>
    <row r="2203" spans="1:12">
      <c r="A2203" s="18" t="s">
        <v>1469</v>
      </c>
      <c r="B2203" s="18" t="s">
        <v>2636</v>
      </c>
      <c r="C2203" s="18" t="s">
        <v>18</v>
      </c>
      <c r="D2203" s="18" t="s">
        <v>46</v>
      </c>
      <c r="E2203" s="18" t="s">
        <v>18</v>
      </c>
      <c r="F2203" s="19">
        <v>0</v>
      </c>
      <c r="G2203" s="19">
        <v>0</v>
      </c>
      <c r="H2203" s="19">
        <v>13662.28</v>
      </c>
      <c r="I2203" s="19">
        <v>0</v>
      </c>
      <c r="J2203" s="19">
        <v>0</v>
      </c>
      <c r="K2203" s="19">
        <v>13662.28</v>
      </c>
      <c r="L2203" t="e">
        <f>VLOOKUP(E2203,PFI!A:B,2,0)</f>
        <v>#N/A</v>
      </c>
    </row>
    <row r="2204" spans="1:12">
      <c r="A2204" s="18" t="s">
        <v>1469</v>
      </c>
      <c r="B2204" s="18" t="s">
        <v>2636</v>
      </c>
      <c r="C2204" s="18" t="s">
        <v>18</v>
      </c>
      <c r="D2204" s="18" t="s">
        <v>34</v>
      </c>
      <c r="E2204" s="18" t="s">
        <v>18</v>
      </c>
      <c r="F2204" s="19">
        <v>0</v>
      </c>
      <c r="G2204" s="19">
        <v>0</v>
      </c>
      <c r="H2204" s="19">
        <v>228558.82</v>
      </c>
      <c r="I2204" s="19">
        <v>0</v>
      </c>
      <c r="J2204" s="19">
        <v>0</v>
      </c>
      <c r="K2204" s="19">
        <v>228558.82</v>
      </c>
      <c r="L2204" t="e">
        <f>VLOOKUP(E2204,PFI!A:B,2,0)</f>
        <v>#N/A</v>
      </c>
    </row>
    <row r="2205" spans="1:12">
      <c r="A2205" s="18" t="s">
        <v>1469</v>
      </c>
      <c r="B2205" s="18" t="s">
        <v>2636</v>
      </c>
      <c r="C2205" s="18" t="s">
        <v>18</v>
      </c>
      <c r="D2205" s="18" t="s">
        <v>13</v>
      </c>
      <c r="E2205" s="18" t="s">
        <v>18</v>
      </c>
      <c r="F2205" s="19">
        <v>0</v>
      </c>
      <c r="G2205" s="19">
        <v>0</v>
      </c>
      <c r="H2205" s="19">
        <v>42225131.280000001</v>
      </c>
      <c r="I2205" s="19">
        <v>0</v>
      </c>
      <c r="J2205" s="19">
        <v>0</v>
      </c>
      <c r="K2205" s="19">
        <v>42225131.280000001</v>
      </c>
      <c r="L2205" t="e">
        <f>VLOOKUP(E2205,PFI!A:B,2,0)</f>
        <v>#N/A</v>
      </c>
    </row>
    <row r="2206" spans="1:12">
      <c r="A2206" s="18" t="s">
        <v>1485</v>
      </c>
      <c r="B2206" s="18" t="s">
        <v>2636</v>
      </c>
      <c r="C2206" s="18" t="s">
        <v>18</v>
      </c>
      <c r="D2206" s="18" t="s">
        <v>13</v>
      </c>
      <c r="E2206" s="18" t="s">
        <v>18</v>
      </c>
      <c r="F2206" s="19">
        <v>0</v>
      </c>
      <c r="G2206" s="19">
        <v>0</v>
      </c>
      <c r="H2206" s="19">
        <v>94487.62</v>
      </c>
      <c r="I2206" s="19">
        <v>0</v>
      </c>
      <c r="J2206" s="19">
        <v>0</v>
      </c>
      <c r="K2206" s="19">
        <v>94487.62</v>
      </c>
      <c r="L2206" t="e">
        <f>VLOOKUP(E2206,PFI!A:B,2,0)</f>
        <v>#N/A</v>
      </c>
    </row>
    <row r="2207" spans="1:12">
      <c r="A2207" s="18" t="s">
        <v>247</v>
      </c>
      <c r="B2207" s="18" t="s">
        <v>2636</v>
      </c>
      <c r="C2207" s="18" t="s">
        <v>18</v>
      </c>
      <c r="D2207" s="18" t="s">
        <v>59</v>
      </c>
      <c r="E2207" s="18" t="s">
        <v>18</v>
      </c>
      <c r="F2207" s="19">
        <v>0</v>
      </c>
      <c r="G2207" s="19">
        <v>0</v>
      </c>
      <c r="H2207" s="19">
        <v>-4786.7700000000004</v>
      </c>
      <c r="I2207" s="19">
        <v>0</v>
      </c>
      <c r="J2207" s="19">
        <v>0</v>
      </c>
      <c r="K2207" s="19">
        <v>-4786.7700000000004</v>
      </c>
      <c r="L2207" t="e">
        <f>VLOOKUP(E2207,PFI!A:B,2,0)</f>
        <v>#N/A</v>
      </c>
    </row>
    <row r="2208" spans="1:12">
      <c r="A2208" s="18" t="s">
        <v>119</v>
      </c>
      <c r="B2208" s="18" t="s">
        <v>2637</v>
      </c>
      <c r="C2208" s="18" t="s">
        <v>18</v>
      </c>
      <c r="D2208" s="18" t="s">
        <v>13</v>
      </c>
      <c r="E2208" s="18" t="s">
        <v>18</v>
      </c>
      <c r="F2208" s="19">
        <v>0</v>
      </c>
      <c r="G2208" s="19">
        <v>0</v>
      </c>
      <c r="H2208" s="19">
        <v>119.13</v>
      </c>
      <c r="I2208" s="19">
        <v>0</v>
      </c>
      <c r="J2208" s="19">
        <v>0</v>
      </c>
      <c r="K2208" s="19">
        <v>119.13</v>
      </c>
      <c r="L2208" t="e">
        <f>VLOOKUP(E2208,PFI!A:B,2,0)</f>
        <v>#N/A</v>
      </c>
    </row>
    <row r="2209" spans="1:12">
      <c r="A2209" s="18" t="s">
        <v>2219</v>
      </c>
      <c r="B2209" s="18" t="s">
        <v>2637</v>
      </c>
      <c r="C2209" s="18" t="s">
        <v>18</v>
      </c>
      <c r="D2209" s="18" t="s">
        <v>94</v>
      </c>
      <c r="E2209" s="18" t="s">
        <v>2220</v>
      </c>
      <c r="F2209" s="19">
        <v>0</v>
      </c>
      <c r="G2209" s="19">
        <v>0</v>
      </c>
      <c r="H2209" s="19">
        <v>111.61</v>
      </c>
      <c r="I2209" s="19">
        <v>0</v>
      </c>
      <c r="J2209" s="19">
        <v>0</v>
      </c>
      <c r="K2209" s="19">
        <v>111.61</v>
      </c>
      <c r="L2209" t="e">
        <f>VLOOKUP(E2209,PFI!A:B,2,0)</f>
        <v>#N/A</v>
      </c>
    </row>
    <row r="2210" spans="1:12">
      <c r="A2210" s="18" t="s">
        <v>2219</v>
      </c>
      <c r="B2210" s="18" t="s">
        <v>2637</v>
      </c>
      <c r="C2210" s="18" t="s">
        <v>18</v>
      </c>
      <c r="D2210" s="18" t="s">
        <v>13</v>
      </c>
      <c r="E2210" s="18" t="s">
        <v>2220</v>
      </c>
      <c r="F2210" s="19">
        <v>0</v>
      </c>
      <c r="G2210" s="19">
        <v>0</v>
      </c>
      <c r="H2210" s="19">
        <v>885.36</v>
      </c>
      <c r="I2210" s="19">
        <v>0</v>
      </c>
      <c r="J2210" s="19">
        <v>0</v>
      </c>
      <c r="K2210" s="19">
        <v>885.36</v>
      </c>
      <c r="L2210" t="e">
        <f>VLOOKUP(E2210,PFI!A:B,2,0)</f>
        <v>#N/A</v>
      </c>
    </row>
    <row r="2211" spans="1:12">
      <c r="A2211" s="18" t="s">
        <v>2219</v>
      </c>
      <c r="B2211" s="18" t="s">
        <v>2637</v>
      </c>
      <c r="C2211" s="18" t="s">
        <v>18</v>
      </c>
      <c r="D2211" s="18" t="s">
        <v>13</v>
      </c>
      <c r="E2211" s="18" t="s">
        <v>2638</v>
      </c>
      <c r="F2211" s="19">
        <v>0</v>
      </c>
      <c r="G2211" s="19">
        <v>0</v>
      </c>
      <c r="H2211" s="19">
        <v>676.85</v>
      </c>
      <c r="I2211" s="19">
        <v>0</v>
      </c>
      <c r="J2211" s="19">
        <v>0</v>
      </c>
      <c r="K2211" s="19">
        <v>676.85</v>
      </c>
      <c r="L2211" t="e">
        <f>VLOOKUP(E2211,PFI!A:B,2,0)</f>
        <v>#N/A</v>
      </c>
    </row>
    <row r="2212" spans="1:12">
      <c r="A2212" s="18" t="s">
        <v>2639</v>
      </c>
      <c r="B2212" s="18" t="s">
        <v>2637</v>
      </c>
      <c r="C2212" s="18" t="s">
        <v>18</v>
      </c>
      <c r="D2212" s="18" t="s">
        <v>59</v>
      </c>
      <c r="E2212" s="18" t="s">
        <v>2640</v>
      </c>
      <c r="F2212" s="19">
        <v>0</v>
      </c>
      <c r="G2212" s="19">
        <v>0</v>
      </c>
      <c r="H2212" s="19">
        <v>5425.09</v>
      </c>
      <c r="I2212" s="19">
        <v>0</v>
      </c>
      <c r="J2212" s="19">
        <v>0</v>
      </c>
      <c r="K2212" s="19">
        <v>5425.09</v>
      </c>
      <c r="L2212" t="e">
        <f>VLOOKUP(E2212,PFI!A:B,2,0)</f>
        <v>#N/A</v>
      </c>
    </row>
    <row r="2213" spans="1:12">
      <c r="A2213" s="18" t="s">
        <v>122</v>
      </c>
      <c r="B2213" s="18" t="s">
        <v>2637</v>
      </c>
      <c r="C2213" s="18" t="s">
        <v>18</v>
      </c>
      <c r="D2213" s="18" t="s">
        <v>16</v>
      </c>
      <c r="E2213" s="18" t="s">
        <v>1984</v>
      </c>
      <c r="F2213" s="19">
        <v>0</v>
      </c>
      <c r="G2213" s="19">
        <v>0</v>
      </c>
      <c r="H2213" s="19">
        <v>6562.62</v>
      </c>
      <c r="I2213" s="19">
        <v>0</v>
      </c>
      <c r="J2213" s="19">
        <v>0</v>
      </c>
      <c r="K2213" s="19">
        <v>6562.62</v>
      </c>
      <c r="L2213" t="str">
        <f>VLOOKUP(E2213,PFI!A:B,2,0)</f>
        <v>recherche</v>
      </c>
    </row>
    <row r="2214" spans="1:12">
      <c r="A2214" s="18" t="s">
        <v>122</v>
      </c>
      <c r="B2214" s="18" t="s">
        <v>2637</v>
      </c>
      <c r="C2214" s="18" t="s">
        <v>18</v>
      </c>
      <c r="D2214" s="18" t="s">
        <v>16</v>
      </c>
      <c r="E2214" s="18" t="s">
        <v>2018</v>
      </c>
      <c r="F2214" s="19">
        <v>0</v>
      </c>
      <c r="G2214" s="19">
        <v>0</v>
      </c>
      <c r="H2214" s="19">
        <v>1263.21</v>
      </c>
      <c r="I2214" s="19">
        <v>0</v>
      </c>
      <c r="J2214" s="19">
        <v>0</v>
      </c>
      <c r="K2214" s="19">
        <v>1263.21</v>
      </c>
      <c r="L2214" t="str">
        <f>VLOOKUP(E2214,PFI!A:B,2,0)</f>
        <v>recherche</v>
      </c>
    </row>
    <row r="2215" spans="1:12">
      <c r="A2215" s="18" t="s">
        <v>122</v>
      </c>
      <c r="B2215" s="18" t="s">
        <v>2637</v>
      </c>
      <c r="C2215" s="18" t="s">
        <v>18</v>
      </c>
      <c r="D2215" s="18" t="s">
        <v>16</v>
      </c>
      <c r="E2215" s="18" t="s">
        <v>296</v>
      </c>
      <c r="F2215" s="19">
        <v>0</v>
      </c>
      <c r="G2215" s="19">
        <v>0</v>
      </c>
      <c r="H2215" s="19">
        <v>8101.49</v>
      </c>
      <c r="I2215" s="19">
        <v>0</v>
      </c>
      <c r="J2215" s="19">
        <v>0</v>
      </c>
      <c r="K2215" s="19">
        <v>8101.49</v>
      </c>
      <c r="L2215" t="str">
        <f>VLOOKUP(E2215,PFI!A:B,2,0)</f>
        <v>recherche</v>
      </c>
    </row>
    <row r="2216" spans="1:12">
      <c r="A2216" s="18" t="s">
        <v>126</v>
      </c>
      <c r="B2216" s="18" t="s">
        <v>2637</v>
      </c>
      <c r="C2216" s="18" t="s">
        <v>18</v>
      </c>
      <c r="D2216" s="18" t="s">
        <v>22</v>
      </c>
      <c r="E2216" s="18" t="s">
        <v>2239</v>
      </c>
      <c r="F2216" s="19">
        <v>0</v>
      </c>
      <c r="G2216" s="19">
        <v>0</v>
      </c>
      <c r="H2216" s="19">
        <v>7254.96</v>
      </c>
      <c r="I2216" s="19">
        <v>0</v>
      </c>
      <c r="J2216" s="19">
        <v>0</v>
      </c>
      <c r="K2216" s="19">
        <v>7254.96</v>
      </c>
      <c r="L2216" t="e">
        <f>VLOOKUP(E2216,PFI!A:B,2,0)</f>
        <v>#N/A</v>
      </c>
    </row>
    <row r="2217" spans="1:12">
      <c r="A2217" s="18" t="s">
        <v>126</v>
      </c>
      <c r="B2217" s="18" t="s">
        <v>2637</v>
      </c>
      <c r="C2217" s="18" t="s">
        <v>18</v>
      </c>
      <c r="D2217" s="18" t="s">
        <v>22</v>
      </c>
      <c r="E2217" s="18" t="s">
        <v>127</v>
      </c>
      <c r="F2217" s="19">
        <v>0</v>
      </c>
      <c r="G2217" s="19">
        <v>0</v>
      </c>
      <c r="H2217" s="19">
        <v>7862.69</v>
      </c>
      <c r="I2217" s="19">
        <v>0</v>
      </c>
      <c r="J2217" s="19">
        <v>0</v>
      </c>
      <c r="K2217" s="19">
        <v>7862.69</v>
      </c>
      <c r="L2217" t="str">
        <f>VLOOKUP(E2217,PFI!A:B,2,0)</f>
        <v>recherche</v>
      </c>
    </row>
    <row r="2218" spans="1:12">
      <c r="A2218" s="18" t="s">
        <v>129</v>
      </c>
      <c r="B2218" s="18" t="s">
        <v>2637</v>
      </c>
      <c r="C2218" s="18" t="s">
        <v>18</v>
      </c>
      <c r="D2218" s="18" t="s">
        <v>22</v>
      </c>
      <c r="E2218" s="18" t="s">
        <v>1962</v>
      </c>
      <c r="F2218" s="19">
        <v>0</v>
      </c>
      <c r="G2218" s="19">
        <v>0</v>
      </c>
      <c r="H2218" s="19">
        <v>183.48</v>
      </c>
      <c r="I2218" s="19">
        <v>0</v>
      </c>
      <c r="J2218" s="19">
        <v>0</v>
      </c>
      <c r="K2218" s="19">
        <v>183.48</v>
      </c>
      <c r="L2218" t="str">
        <f>VLOOKUP(E2218,PFI!A:B,2,0)</f>
        <v>recherche</v>
      </c>
    </row>
    <row r="2219" spans="1:12">
      <c r="A2219" s="18" t="s">
        <v>129</v>
      </c>
      <c r="B2219" s="18" t="s">
        <v>2637</v>
      </c>
      <c r="C2219" s="18" t="s">
        <v>18</v>
      </c>
      <c r="D2219" s="18" t="s">
        <v>22</v>
      </c>
      <c r="E2219" s="18" t="s">
        <v>130</v>
      </c>
      <c r="F2219" s="19">
        <v>0</v>
      </c>
      <c r="G2219" s="19">
        <v>0</v>
      </c>
      <c r="H2219" s="19">
        <v>9686.4599999999991</v>
      </c>
      <c r="I2219" s="19">
        <v>0</v>
      </c>
      <c r="J2219" s="19">
        <v>0</v>
      </c>
      <c r="K2219" s="19">
        <v>9686.4599999999991</v>
      </c>
      <c r="L2219" t="str">
        <f>VLOOKUP(E2219,PFI!A:B,2,0)</f>
        <v>recherche</v>
      </c>
    </row>
    <row r="2220" spans="1:12">
      <c r="A2220" s="18" t="s">
        <v>129</v>
      </c>
      <c r="B2220" s="18" t="s">
        <v>2637</v>
      </c>
      <c r="C2220" s="18" t="s">
        <v>18</v>
      </c>
      <c r="D2220" s="18" t="s">
        <v>22</v>
      </c>
      <c r="E2220" s="18" t="s">
        <v>131</v>
      </c>
      <c r="F2220" s="19">
        <v>0</v>
      </c>
      <c r="G2220" s="19">
        <v>0</v>
      </c>
      <c r="H2220" s="19">
        <v>7095.65</v>
      </c>
      <c r="I2220" s="19">
        <v>0</v>
      </c>
      <c r="J2220" s="19">
        <v>0</v>
      </c>
      <c r="K2220" s="19">
        <v>7095.65</v>
      </c>
      <c r="L2220" t="str">
        <f>VLOOKUP(E2220,PFI!A:B,2,0)</f>
        <v>recherche</v>
      </c>
    </row>
    <row r="2221" spans="1:12">
      <c r="A2221" s="18" t="s">
        <v>129</v>
      </c>
      <c r="B2221" s="18" t="s">
        <v>2637</v>
      </c>
      <c r="C2221" s="18" t="s">
        <v>18</v>
      </c>
      <c r="D2221" s="18" t="s">
        <v>13</v>
      </c>
      <c r="E2221" s="18" t="s">
        <v>18</v>
      </c>
      <c r="F2221" s="19">
        <v>0</v>
      </c>
      <c r="G2221" s="19">
        <v>0</v>
      </c>
      <c r="H2221" s="19">
        <v>434.23</v>
      </c>
      <c r="I2221" s="19">
        <v>0</v>
      </c>
      <c r="J2221" s="19">
        <v>0</v>
      </c>
      <c r="K2221" s="19">
        <v>434.23</v>
      </c>
      <c r="L2221" t="e">
        <f>VLOOKUP(E2221,PFI!A:B,2,0)</f>
        <v>#N/A</v>
      </c>
    </row>
    <row r="2222" spans="1:12">
      <c r="A2222" s="18" t="s">
        <v>132</v>
      </c>
      <c r="B2222" s="18" t="s">
        <v>2637</v>
      </c>
      <c r="C2222" s="18" t="s">
        <v>18</v>
      </c>
      <c r="D2222" s="18" t="s">
        <v>22</v>
      </c>
      <c r="E2222" s="18" t="s">
        <v>18</v>
      </c>
      <c r="F2222" s="19">
        <v>0</v>
      </c>
      <c r="G2222" s="19">
        <v>0</v>
      </c>
      <c r="H2222" s="19">
        <v>53.06</v>
      </c>
      <c r="I2222" s="19">
        <v>0</v>
      </c>
      <c r="J2222" s="19">
        <v>0</v>
      </c>
      <c r="K2222" s="19">
        <v>53.06</v>
      </c>
      <c r="L2222" t="e">
        <f>VLOOKUP(E2222,PFI!A:B,2,0)</f>
        <v>#N/A</v>
      </c>
    </row>
    <row r="2223" spans="1:12">
      <c r="A2223" s="18" t="s">
        <v>132</v>
      </c>
      <c r="B2223" s="18" t="s">
        <v>2637</v>
      </c>
      <c r="C2223" s="18" t="s">
        <v>18</v>
      </c>
      <c r="D2223" s="18" t="s">
        <v>13</v>
      </c>
      <c r="E2223" s="18" t="s">
        <v>2002</v>
      </c>
      <c r="F2223" s="19">
        <v>0</v>
      </c>
      <c r="G2223" s="19">
        <v>0</v>
      </c>
      <c r="H2223" s="19">
        <v>2594.86</v>
      </c>
      <c r="I2223" s="19">
        <v>0</v>
      </c>
      <c r="J2223" s="19">
        <v>0</v>
      </c>
      <c r="K2223" s="19">
        <v>2594.86</v>
      </c>
      <c r="L2223" t="str">
        <f>VLOOKUP(E2223,PFI!A:B,2,0)</f>
        <v>recherche</v>
      </c>
    </row>
    <row r="2224" spans="1:12">
      <c r="A2224" s="18" t="s">
        <v>134</v>
      </c>
      <c r="B2224" s="18" t="s">
        <v>2637</v>
      </c>
      <c r="C2224" s="18" t="s">
        <v>18</v>
      </c>
      <c r="D2224" s="18" t="s">
        <v>22</v>
      </c>
      <c r="E2224" s="18" t="s">
        <v>135</v>
      </c>
      <c r="F2224" s="19">
        <v>0</v>
      </c>
      <c r="G2224" s="19">
        <v>0</v>
      </c>
      <c r="H2224" s="19">
        <v>15690.16</v>
      </c>
      <c r="I2224" s="19">
        <v>0</v>
      </c>
      <c r="J2224" s="19">
        <v>0</v>
      </c>
      <c r="K2224" s="19">
        <v>15690.16</v>
      </c>
      <c r="L2224" t="str">
        <f>VLOOKUP(E2224,PFI!A:B,2,0)</f>
        <v>recherche</v>
      </c>
    </row>
    <row r="2225" spans="1:12">
      <c r="A2225" s="18" t="s">
        <v>136</v>
      </c>
      <c r="B2225" s="18" t="s">
        <v>2637</v>
      </c>
      <c r="C2225" s="18" t="s">
        <v>18</v>
      </c>
      <c r="D2225" s="18" t="s">
        <v>59</v>
      </c>
      <c r="E2225" s="18" t="s">
        <v>137</v>
      </c>
      <c r="F2225" s="19">
        <v>0</v>
      </c>
      <c r="G2225" s="19">
        <v>0</v>
      </c>
      <c r="H2225" s="19">
        <v>7837.37</v>
      </c>
      <c r="I2225" s="19">
        <v>0</v>
      </c>
      <c r="J2225" s="19">
        <v>0</v>
      </c>
      <c r="K2225" s="19">
        <v>7837.37</v>
      </c>
      <c r="L2225" t="str">
        <f>VLOOKUP(E2225,PFI!A:B,2,0)</f>
        <v>recherche</v>
      </c>
    </row>
    <row r="2226" spans="1:12">
      <c r="A2226" s="18" t="s">
        <v>136</v>
      </c>
      <c r="B2226" s="18" t="s">
        <v>2637</v>
      </c>
      <c r="C2226" s="18" t="s">
        <v>18</v>
      </c>
      <c r="D2226" s="18" t="s">
        <v>22</v>
      </c>
      <c r="E2226" s="18" t="s">
        <v>2242</v>
      </c>
      <c r="F2226" s="19">
        <v>0</v>
      </c>
      <c r="G2226" s="19">
        <v>0</v>
      </c>
      <c r="H2226" s="19">
        <v>1613.68</v>
      </c>
      <c r="I2226" s="19">
        <v>0</v>
      </c>
      <c r="J2226" s="19">
        <v>0</v>
      </c>
      <c r="K2226" s="19">
        <v>1613.68</v>
      </c>
      <c r="L2226" t="e">
        <f>VLOOKUP(E2226,PFI!A:B,2,0)</f>
        <v>#N/A</v>
      </c>
    </row>
    <row r="2227" spans="1:12">
      <c r="A2227" s="18" t="s">
        <v>136</v>
      </c>
      <c r="B2227" s="18" t="s">
        <v>2637</v>
      </c>
      <c r="C2227" s="18" t="s">
        <v>18</v>
      </c>
      <c r="D2227" s="18" t="s">
        <v>22</v>
      </c>
      <c r="E2227" s="18" t="s">
        <v>320</v>
      </c>
      <c r="F2227" s="19">
        <v>0</v>
      </c>
      <c r="G2227" s="19">
        <v>0</v>
      </c>
      <c r="H2227" s="19">
        <v>10604.52</v>
      </c>
      <c r="I2227" s="19">
        <v>0</v>
      </c>
      <c r="J2227" s="19">
        <v>0</v>
      </c>
      <c r="K2227" s="19">
        <v>10604.52</v>
      </c>
      <c r="L2227" t="str">
        <f>VLOOKUP(E2227,PFI!A:B,2,0)</f>
        <v>recherche</v>
      </c>
    </row>
    <row r="2228" spans="1:12">
      <c r="A2228" s="18" t="s">
        <v>136</v>
      </c>
      <c r="B2228" s="18" t="s">
        <v>2637</v>
      </c>
      <c r="C2228" s="18" t="s">
        <v>18</v>
      </c>
      <c r="D2228" s="18" t="s">
        <v>22</v>
      </c>
      <c r="E2228" s="18" t="s">
        <v>365</v>
      </c>
      <c r="F2228" s="19">
        <v>0</v>
      </c>
      <c r="G2228" s="19">
        <v>0</v>
      </c>
      <c r="H2228" s="19">
        <v>6707.38</v>
      </c>
      <c r="I2228" s="19">
        <v>0</v>
      </c>
      <c r="J2228" s="19">
        <v>0</v>
      </c>
      <c r="K2228" s="19">
        <v>6707.38</v>
      </c>
      <c r="L2228" t="str">
        <f>VLOOKUP(E2228,PFI!A:B,2,0)</f>
        <v>recherche</v>
      </c>
    </row>
    <row r="2229" spans="1:12">
      <c r="A2229" s="18" t="s">
        <v>136</v>
      </c>
      <c r="B2229" s="18" t="s">
        <v>2637</v>
      </c>
      <c r="C2229" s="18" t="s">
        <v>18</v>
      </c>
      <c r="D2229" s="18" t="s">
        <v>16</v>
      </c>
      <c r="E2229" s="18" t="s">
        <v>2043</v>
      </c>
      <c r="F2229" s="19">
        <v>0</v>
      </c>
      <c r="G2229" s="19">
        <v>0</v>
      </c>
      <c r="H2229" s="19">
        <v>3399.92</v>
      </c>
      <c r="I2229" s="19">
        <v>0</v>
      </c>
      <c r="J2229" s="19">
        <v>0</v>
      </c>
      <c r="K2229" s="19">
        <v>3399.92</v>
      </c>
      <c r="L2229" t="str">
        <f>VLOOKUP(E2229,PFI!A:B,2,0)</f>
        <v>recherche</v>
      </c>
    </row>
    <row r="2230" spans="1:12">
      <c r="A2230" s="18" t="s">
        <v>21</v>
      </c>
      <c r="B2230" s="18" t="s">
        <v>2637</v>
      </c>
      <c r="C2230" s="18" t="s">
        <v>18</v>
      </c>
      <c r="D2230" s="18" t="s">
        <v>22</v>
      </c>
      <c r="E2230" s="18" t="s">
        <v>139</v>
      </c>
      <c r="F2230" s="19">
        <v>0</v>
      </c>
      <c r="G2230" s="19">
        <v>0</v>
      </c>
      <c r="H2230" s="19">
        <v>6478.43</v>
      </c>
      <c r="I2230" s="19">
        <v>0</v>
      </c>
      <c r="J2230" s="19">
        <v>0</v>
      </c>
      <c r="K2230" s="19">
        <v>6478.43</v>
      </c>
      <c r="L2230" t="str">
        <f>VLOOKUP(E2230,PFI!A:B,2,0)</f>
        <v>recherche</v>
      </c>
    </row>
    <row r="2231" spans="1:12">
      <c r="A2231" s="18" t="s">
        <v>21</v>
      </c>
      <c r="B2231" s="18" t="s">
        <v>2637</v>
      </c>
      <c r="C2231" s="18" t="s">
        <v>18</v>
      </c>
      <c r="D2231" s="18" t="s">
        <v>22</v>
      </c>
      <c r="E2231" s="18" t="s">
        <v>2009</v>
      </c>
      <c r="F2231" s="19">
        <v>0</v>
      </c>
      <c r="G2231" s="19">
        <v>0</v>
      </c>
      <c r="H2231" s="19">
        <v>1499.7</v>
      </c>
      <c r="I2231" s="19">
        <v>0</v>
      </c>
      <c r="J2231" s="19">
        <v>0</v>
      </c>
      <c r="K2231" s="19">
        <v>1499.7</v>
      </c>
      <c r="L2231" t="str">
        <f>VLOOKUP(E2231,PFI!A:B,2,0)</f>
        <v>recherche</v>
      </c>
    </row>
    <row r="2232" spans="1:12">
      <c r="A2232" s="18" t="s">
        <v>21</v>
      </c>
      <c r="B2232" s="18" t="s">
        <v>2637</v>
      </c>
      <c r="C2232" s="18" t="s">
        <v>18</v>
      </c>
      <c r="D2232" s="18" t="s">
        <v>22</v>
      </c>
      <c r="E2232" s="18" t="s">
        <v>2005</v>
      </c>
      <c r="F2232" s="19">
        <v>0</v>
      </c>
      <c r="G2232" s="19">
        <v>0</v>
      </c>
      <c r="H2232" s="19">
        <v>186.72</v>
      </c>
      <c r="I2232" s="19">
        <v>0</v>
      </c>
      <c r="J2232" s="19">
        <v>0</v>
      </c>
      <c r="K2232" s="19">
        <v>186.72</v>
      </c>
      <c r="L2232" t="str">
        <f>VLOOKUP(E2232,PFI!A:B,2,0)</f>
        <v>recherche</v>
      </c>
    </row>
    <row r="2233" spans="1:12">
      <c r="A2233" s="18" t="s">
        <v>21</v>
      </c>
      <c r="B2233" s="18" t="s">
        <v>2637</v>
      </c>
      <c r="C2233" s="18" t="s">
        <v>18</v>
      </c>
      <c r="D2233" s="18" t="s">
        <v>22</v>
      </c>
      <c r="E2233" s="18" t="s">
        <v>2060</v>
      </c>
      <c r="F2233" s="19">
        <v>0</v>
      </c>
      <c r="G2233" s="19">
        <v>0</v>
      </c>
      <c r="H2233" s="19">
        <v>4978.46</v>
      </c>
      <c r="I2233" s="19">
        <v>0</v>
      </c>
      <c r="J2233" s="19">
        <v>0</v>
      </c>
      <c r="K2233" s="19">
        <v>4978.46</v>
      </c>
      <c r="L2233" t="str">
        <f>VLOOKUP(E2233,PFI!A:B,2,0)</f>
        <v>recherche</v>
      </c>
    </row>
    <row r="2234" spans="1:12">
      <c r="A2234" s="18" t="s">
        <v>917</v>
      </c>
      <c r="B2234" s="18" t="s">
        <v>2637</v>
      </c>
      <c r="C2234" s="18" t="s">
        <v>18</v>
      </c>
      <c r="D2234" s="18" t="s">
        <v>58</v>
      </c>
      <c r="E2234" s="18" t="s">
        <v>918</v>
      </c>
      <c r="F2234" s="19">
        <v>0</v>
      </c>
      <c r="G2234" s="19">
        <v>0</v>
      </c>
      <c r="H2234" s="19">
        <v>10007.35</v>
      </c>
      <c r="I2234" s="19">
        <v>0</v>
      </c>
      <c r="J2234" s="19">
        <v>0</v>
      </c>
      <c r="K2234" s="19">
        <v>10007.35</v>
      </c>
      <c r="L2234" t="str">
        <f>VLOOKUP(E2234,PFI!A:B,2,0)</f>
        <v>formation</v>
      </c>
    </row>
    <row r="2235" spans="1:12">
      <c r="A2235" s="18" t="s">
        <v>917</v>
      </c>
      <c r="B2235" s="18" t="s">
        <v>2637</v>
      </c>
      <c r="C2235" s="18" t="s">
        <v>18</v>
      </c>
      <c r="D2235" s="18" t="s">
        <v>22</v>
      </c>
      <c r="E2235" s="18" t="s">
        <v>918</v>
      </c>
      <c r="F2235" s="19">
        <v>0</v>
      </c>
      <c r="G2235" s="19">
        <v>0</v>
      </c>
      <c r="H2235" s="19">
        <v>593.20000000000005</v>
      </c>
      <c r="I2235" s="19">
        <v>0</v>
      </c>
      <c r="J2235" s="19">
        <v>0</v>
      </c>
      <c r="K2235" s="19">
        <v>593.20000000000005</v>
      </c>
      <c r="L2235" t="str">
        <f>VLOOKUP(E2235,PFI!A:B,2,0)</f>
        <v>formation</v>
      </c>
    </row>
    <row r="2236" spans="1:12">
      <c r="A2236" s="18" t="s">
        <v>140</v>
      </c>
      <c r="B2236" s="18" t="s">
        <v>2637</v>
      </c>
      <c r="C2236" s="18" t="s">
        <v>18</v>
      </c>
      <c r="D2236" s="18" t="s">
        <v>13</v>
      </c>
      <c r="E2236" s="18" t="s">
        <v>2022</v>
      </c>
      <c r="F2236" s="19">
        <v>0</v>
      </c>
      <c r="G2236" s="19">
        <v>0</v>
      </c>
      <c r="H2236" s="19">
        <v>2815.06</v>
      </c>
      <c r="I2236" s="19">
        <v>0</v>
      </c>
      <c r="J2236" s="19">
        <v>0</v>
      </c>
      <c r="K2236" s="19">
        <v>2815.06</v>
      </c>
      <c r="L2236" t="str">
        <f>VLOOKUP(E2236,PFI!A:B,2,0)</f>
        <v>recherche</v>
      </c>
    </row>
    <row r="2237" spans="1:12">
      <c r="A2237" s="18" t="s">
        <v>140</v>
      </c>
      <c r="B2237" s="18" t="s">
        <v>2637</v>
      </c>
      <c r="C2237" s="18" t="s">
        <v>18</v>
      </c>
      <c r="D2237" s="18" t="s">
        <v>13</v>
      </c>
      <c r="E2237" s="18" t="s">
        <v>1743</v>
      </c>
      <c r="F2237" s="19">
        <v>0</v>
      </c>
      <c r="G2237" s="19">
        <v>0</v>
      </c>
      <c r="H2237" s="19">
        <v>22639.19</v>
      </c>
      <c r="I2237" s="19">
        <v>0</v>
      </c>
      <c r="J2237" s="19">
        <v>0</v>
      </c>
      <c r="K2237" s="19">
        <v>22639.19</v>
      </c>
      <c r="L2237" t="str">
        <f>VLOOKUP(E2237,PFI!A:B,2,0)</f>
        <v>recherche</v>
      </c>
    </row>
    <row r="2238" spans="1:12">
      <c r="A2238" s="18" t="s">
        <v>24</v>
      </c>
      <c r="B2238" s="18" t="s">
        <v>2637</v>
      </c>
      <c r="C2238" s="18" t="s">
        <v>18</v>
      </c>
      <c r="D2238" s="18" t="s">
        <v>16</v>
      </c>
      <c r="E2238" s="18" t="s">
        <v>2020</v>
      </c>
      <c r="F2238" s="19">
        <v>0</v>
      </c>
      <c r="G2238" s="19">
        <v>0</v>
      </c>
      <c r="H2238" s="19">
        <v>17556.05</v>
      </c>
      <c r="I2238" s="19">
        <v>0</v>
      </c>
      <c r="J2238" s="19">
        <v>0</v>
      </c>
      <c r="K2238" s="19">
        <v>17556.05</v>
      </c>
      <c r="L2238" t="str">
        <f>VLOOKUP(E2238,PFI!A:B,2,0)</f>
        <v>recherche</v>
      </c>
    </row>
    <row r="2239" spans="1:12">
      <c r="A2239" s="18" t="s">
        <v>24</v>
      </c>
      <c r="B2239" s="18" t="s">
        <v>2637</v>
      </c>
      <c r="C2239" s="18" t="s">
        <v>18</v>
      </c>
      <c r="D2239" s="18" t="s">
        <v>13</v>
      </c>
      <c r="E2239" s="18" t="s">
        <v>2024</v>
      </c>
      <c r="F2239" s="19">
        <v>0</v>
      </c>
      <c r="G2239" s="19">
        <v>0</v>
      </c>
      <c r="H2239" s="19">
        <v>5311.56</v>
      </c>
      <c r="I2239" s="19">
        <v>0</v>
      </c>
      <c r="J2239" s="19">
        <v>0</v>
      </c>
      <c r="K2239" s="19">
        <v>5311.56</v>
      </c>
      <c r="L2239" t="str">
        <f>VLOOKUP(E2239,PFI!A:B,2,0)</f>
        <v>recherche</v>
      </c>
    </row>
    <row r="2240" spans="1:12">
      <c r="A2240" s="18" t="s">
        <v>24</v>
      </c>
      <c r="B2240" s="18" t="s">
        <v>2637</v>
      </c>
      <c r="C2240" s="18" t="s">
        <v>18</v>
      </c>
      <c r="D2240" s="18" t="s">
        <v>13</v>
      </c>
      <c r="E2240" s="18" t="s">
        <v>2020</v>
      </c>
      <c r="F2240" s="19">
        <v>0</v>
      </c>
      <c r="G2240" s="19">
        <v>0</v>
      </c>
      <c r="H2240" s="19">
        <v>35967.019999999997</v>
      </c>
      <c r="I2240" s="19">
        <v>0</v>
      </c>
      <c r="J2240" s="19">
        <v>0</v>
      </c>
      <c r="K2240" s="19">
        <v>35967.019999999997</v>
      </c>
      <c r="L2240" t="str">
        <f>VLOOKUP(E2240,PFI!A:B,2,0)</f>
        <v>recherche</v>
      </c>
    </row>
    <row r="2241" spans="1:12">
      <c r="A2241" s="18" t="s">
        <v>141</v>
      </c>
      <c r="B2241" s="18" t="s">
        <v>2637</v>
      </c>
      <c r="C2241" s="18" t="s">
        <v>18</v>
      </c>
      <c r="D2241" s="18" t="s">
        <v>59</v>
      </c>
      <c r="E2241" s="18" t="s">
        <v>142</v>
      </c>
      <c r="F2241" s="19">
        <v>0</v>
      </c>
      <c r="G2241" s="19">
        <v>0</v>
      </c>
      <c r="H2241" s="19">
        <v>11377.35</v>
      </c>
      <c r="I2241" s="19">
        <v>0</v>
      </c>
      <c r="J2241" s="19">
        <v>0</v>
      </c>
      <c r="K2241" s="19">
        <v>11377.35</v>
      </c>
      <c r="L2241" t="str">
        <f>VLOOKUP(E2241,PFI!A:B,2,0)</f>
        <v>recherche</v>
      </c>
    </row>
    <row r="2242" spans="1:12">
      <c r="A2242" s="18" t="s">
        <v>26</v>
      </c>
      <c r="B2242" s="18" t="s">
        <v>2637</v>
      </c>
      <c r="C2242" s="18" t="s">
        <v>18</v>
      </c>
      <c r="D2242" s="18" t="s">
        <v>59</v>
      </c>
      <c r="E2242" s="18" t="s">
        <v>146</v>
      </c>
      <c r="F2242" s="19">
        <v>0</v>
      </c>
      <c r="G2242" s="19">
        <v>0</v>
      </c>
      <c r="H2242" s="19">
        <v>7361.81</v>
      </c>
      <c r="I2242" s="19">
        <v>0</v>
      </c>
      <c r="J2242" s="19">
        <v>0</v>
      </c>
      <c r="K2242" s="19">
        <v>7361.81</v>
      </c>
      <c r="L2242" t="str">
        <f>VLOOKUP(E2242,PFI!A:B,2,0)</f>
        <v>recherche</v>
      </c>
    </row>
    <row r="2243" spans="1:12">
      <c r="A2243" s="18" t="s">
        <v>26</v>
      </c>
      <c r="B2243" s="18" t="s">
        <v>2637</v>
      </c>
      <c r="C2243" s="18" t="s">
        <v>18</v>
      </c>
      <c r="D2243" s="18" t="s">
        <v>59</v>
      </c>
      <c r="E2243" s="18" t="s">
        <v>116</v>
      </c>
      <c r="F2243" s="19">
        <v>0</v>
      </c>
      <c r="G2243" s="19">
        <v>0</v>
      </c>
      <c r="H2243" s="19">
        <v>7925.34</v>
      </c>
      <c r="I2243" s="19">
        <v>0</v>
      </c>
      <c r="J2243" s="19">
        <v>0</v>
      </c>
      <c r="K2243" s="19">
        <v>7925.34</v>
      </c>
      <c r="L2243" t="str">
        <f>VLOOKUP(E2243,PFI!A:B,2,0)</f>
        <v>recherche</v>
      </c>
    </row>
    <row r="2244" spans="1:12">
      <c r="A2244" s="18" t="s">
        <v>26</v>
      </c>
      <c r="B2244" s="18" t="s">
        <v>2637</v>
      </c>
      <c r="C2244" s="18" t="s">
        <v>18</v>
      </c>
      <c r="D2244" s="18" t="s">
        <v>59</v>
      </c>
      <c r="E2244" s="18" t="s">
        <v>147</v>
      </c>
      <c r="F2244" s="19">
        <v>0</v>
      </c>
      <c r="G2244" s="19">
        <v>0</v>
      </c>
      <c r="H2244" s="19">
        <v>7361.79</v>
      </c>
      <c r="I2244" s="19">
        <v>0</v>
      </c>
      <c r="J2244" s="19">
        <v>0</v>
      </c>
      <c r="K2244" s="19">
        <v>7361.79</v>
      </c>
      <c r="L2244" t="str">
        <f>VLOOKUP(E2244,PFI!A:B,2,0)</f>
        <v>recherche</v>
      </c>
    </row>
    <row r="2245" spans="1:12">
      <c r="A2245" s="18" t="s">
        <v>26</v>
      </c>
      <c r="B2245" s="18" t="s">
        <v>2637</v>
      </c>
      <c r="C2245" s="18" t="s">
        <v>18</v>
      </c>
      <c r="D2245" s="18" t="s">
        <v>59</v>
      </c>
      <c r="E2245" s="18" t="s">
        <v>1994</v>
      </c>
      <c r="F2245" s="19">
        <v>0</v>
      </c>
      <c r="G2245" s="19">
        <v>0</v>
      </c>
      <c r="H2245" s="19">
        <v>7361.79</v>
      </c>
      <c r="I2245" s="19">
        <v>0</v>
      </c>
      <c r="J2245" s="19">
        <v>0</v>
      </c>
      <c r="K2245" s="19">
        <v>7361.79</v>
      </c>
      <c r="L2245" t="str">
        <f>VLOOKUP(E2245,PFI!A:B,2,0)</f>
        <v>recherche</v>
      </c>
    </row>
    <row r="2246" spans="1:12">
      <c r="A2246" s="18" t="s">
        <v>26</v>
      </c>
      <c r="B2246" s="18" t="s">
        <v>2637</v>
      </c>
      <c r="C2246" s="18" t="s">
        <v>18</v>
      </c>
      <c r="D2246" s="18" t="s">
        <v>59</v>
      </c>
      <c r="E2246" s="18" t="s">
        <v>1952</v>
      </c>
      <c r="F2246" s="19">
        <v>0</v>
      </c>
      <c r="G2246" s="19">
        <v>0</v>
      </c>
      <c r="H2246" s="19">
        <v>2385.9699999999998</v>
      </c>
      <c r="I2246" s="19">
        <v>0</v>
      </c>
      <c r="J2246" s="19">
        <v>0</v>
      </c>
      <c r="K2246" s="19">
        <v>2385.9699999999998</v>
      </c>
      <c r="L2246" t="str">
        <f>VLOOKUP(E2246,PFI!A:B,2,0)</f>
        <v>formation</v>
      </c>
    </row>
    <row r="2247" spans="1:12">
      <c r="A2247" s="18" t="s">
        <v>26</v>
      </c>
      <c r="B2247" s="18" t="s">
        <v>2637</v>
      </c>
      <c r="C2247" s="18" t="s">
        <v>18</v>
      </c>
      <c r="D2247" s="18" t="s">
        <v>59</v>
      </c>
      <c r="E2247" s="18" t="s">
        <v>149</v>
      </c>
      <c r="F2247" s="19">
        <v>0</v>
      </c>
      <c r="G2247" s="19">
        <v>0</v>
      </c>
      <c r="H2247" s="19">
        <v>7349.4</v>
      </c>
      <c r="I2247" s="19">
        <v>0</v>
      </c>
      <c r="J2247" s="19">
        <v>0</v>
      </c>
      <c r="K2247" s="19">
        <v>7349.4</v>
      </c>
      <c r="L2247" t="str">
        <f>VLOOKUP(E2247,PFI!A:B,2,0)</f>
        <v>recherche</v>
      </c>
    </row>
    <row r="2248" spans="1:12">
      <c r="A2248" s="18" t="s">
        <v>26</v>
      </c>
      <c r="B2248" s="18" t="s">
        <v>2637</v>
      </c>
      <c r="C2248" s="18" t="s">
        <v>18</v>
      </c>
      <c r="D2248" s="18" t="s">
        <v>59</v>
      </c>
      <c r="E2248" s="18" t="s">
        <v>151</v>
      </c>
      <c r="F2248" s="19">
        <v>0</v>
      </c>
      <c r="G2248" s="19">
        <v>0</v>
      </c>
      <c r="H2248" s="19">
        <v>7349.39</v>
      </c>
      <c r="I2248" s="19">
        <v>0</v>
      </c>
      <c r="J2248" s="19">
        <v>0</v>
      </c>
      <c r="K2248" s="19">
        <v>7349.39</v>
      </c>
      <c r="L2248" t="str">
        <f>VLOOKUP(E2248,PFI!A:B,2,0)</f>
        <v>recherche</v>
      </c>
    </row>
    <row r="2249" spans="1:12">
      <c r="A2249" s="18" t="s">
        <v>26</v>
      </c>
      <c r="B2249" s="18" t="s">
        <v>2637</v>
      </c>
      <c r="C2249" s="18" t="s">
        <v>18</v>
      </c>
      <c r="D2249" s="18" t="s">
        <v>59</v>
      </c>
      <c r="E2249" s="18" t="s">
        <v>155</v>
      </c>
      <c r="F2249" s="19">
        <v>0</v>
      </c>
      <c r="G2249" s="19">
        <v>0</v>
      </c>
      <c r="H2249" s="19">
        <v>7361.79</v>
      </c>
      <c r="I2249" s="19">
        <v>0</v>
      </c>
      <c r="J2249" s="19">
        <v>0</v>
      </c>
      <c r="K2249" s="19">
        <v>7361.79</v>
      </c>
      <c r="L2249" t="str">
        <f>VLOOKUP(E2249,PFI!A:B,2,0)</f>
        <v>recherche</v>
      </c>
    </row>
    <row r="2250" spans="1:12">
      <c r="A2250" s="18" t="s">
        <v>26</v>
      </c>
      <c r="B2250" s="18" t="s">
        <v>2637</v>
      </c>
      <c r="C2250" s="18" t="s">
        <v>18</v>
      </c>
      <c r="D2250" s="18" t="s">
        <v>59</v>
      </c>
      <c r="E2250" s="18" t="s">
        <v>156</v>
      </c>
      <c r="F2250" s="19">
        <v>0</v>
      </c>
      <c r="G2250" s="19">
        <v>0</v>
      </c>
      <c r="H2250" s="19">
        <v>7361.77</v>
      </c>
      <c r="I2250" s="19">
        <v>0</v>
      </c>
      <c r="J2250" s="19">
        <v>0</v>
      </c>
      <c r="K2250" s="19">
        <v>7361.77</v>
      </c>
      <c r="L2250" t="str">
        <f>VLOOKUP(E2250,PFI!A:B,2,0)</f>
        <v>recherche</v>
      </c>
    </row>
    <row r="2251" spans="1:12">
      <c r="A2251" s="18" t="s">
        <v>26</v>
      </c>
      <c r="B2251" s="18" t="s">
        <v>2637</v>
      </c>
      <c r="C2251" s="18" t="s">
        <v>18</v>
      </c>
      <c r="D2251" s="18" t="s">
        <v>59</v>
      </c>
      <c r="E2251" s="18" t="s">
        <v>157</v>
      </c>
      <c r="F2251" s="19">
        <v>0</v>
      </c>
      <c r="G2251" s="19">
        <v>0</v>
      </c>
      <c r="H2251" s="19">
        <v>7361.77</v>
      </c>
      <c r="I2251" s="19">
        <v>0</v>
      </c>
      <c r="J2251" s="19">
        <v>0</v>
      </c>
      <c r="K2251" s="19">
        <v>7361.77</v>
      </c>
      <c r="L2251" t="str">
        <f>VLOOKUP(E2251,PFI!A:B,2,0)</f>
        <v>recherche</v>
      </c>
    </row>
    <row r="2252" spans="1:12">
      <c r="A2252" s="18" t="s">
        <v>26</v>
      </c>
      <c r="B2252" s="18" t="s">
        <v>2637</v>
      </c>
      <c r="C2252" s="18" t="s">
        <v>18</v>
      </c>
      <c r="D2252" s="18" t="s">
        <v>59</v>
      </c>
      <c r="E2252" s="18" t="s">
        <v>160</v>
      </c>
      <c r="F2252" s="19">
        <v>0</v>
      </c>
      <c r="G2252" s="19">
        <v>0</v>
      </c>
      <c r="H2252" s="19">
        <v>7397.03</v>
      </c>
      <c r="I2252" s="19">
        <v>0</v>
      </c>
      <c r="J2252" s="19">
        <v>0</v>
      </c>
      <c r="K2252" s="19">
        <v>7397.03</v>
      </c>
      <c r="L2252" t="str">
        <f>VLOOKUP(E2252,PFI!A:B,2,0)</f>
        <v>recherche</v>
      </c>
    </row>
    <row r="2253" spans="1:12">
      <c r="A2253" s="18" t="s">
        <v>26</v>
      </c>
      <c r="B2253" s="18" t="s">
        <v>2637</v>
      </c>
      <c r="C2253" s="18" t="s">
        <v>18</v>
      </c>
      <c r="D2253" s="18" t="s">
        <v>27</v>
      </c>
      <c r="E2253" s="18" t="s">
        <v>2253</v>
      </c>
      <c r="F2253" s="19">
        <v>0</v>
      </c>
      <c r="G2253" s="19">
        <v>0</v>
      </c>
      <c r="H2253" s="19">
        <v>3192.65</v>
      </c>
      <c r="I2253" s="19">
        <v>0</v>
      </c>
      <c r="J2253" s="19">
        <v>0</v>
      </c>
      <c r="K2253" s="19">
        <v>3192.65</v>
      </c>
      <c r="L2253" t="e">
        <f>VLOOKUP(E2253,PFI!A:B,2,0)</f>
        <v>#N/A</v>
      </c>
    </row>
    <row r="2254" spans="1:12">
      <c r="A2254" s="18" t="s">
        <v>26</v>
      </c>
      <c r="B2254" s="18" t="s">
        <v>2637</v>
      </c>
      <c r="C2254" s="18" t="s">
        <v>18</v>
      </c>
      <c r="D2254" s="18" t="s">
        <v>27</v>
      </c>
      <c r="E2254" s="18" t="s">
        <v>2641</v>
      </c>
      <c r="F2254" s="19">
        <v>0</v>
      </c>
      <c r="G2254" s="19">
        <v>0</v>
      </c>
      <c r="H2254" s="19">
        <v>385.93</v>
      </c>
      <c r="I2254" s="19">
        <v>0</v>
      </c>
      <c r="J2254" s="19">
        <v>0</v>
      </c>
      <c r="K2254" s="19">
        <v>385.93</v>
      </c>
      <c r="L2254" t="e">
        <f>VLOOKUP(E2254,PFI!A:B,2,0)</f>
        <v>#N/A</v>
      </c>
    </row>
    <row r="2255" spans="1:12">
      <c r="A2255" s="18" t="s">
        <v>26</v>
      </c>
      <c r="B2255" s="18" t="s">
        <v>2637</v>
      </c>
      <c r="C2255" s="18" t="s">
        <v>18</v>
      </c>
      <c r="D2255" s="18" t="s">
        <v>27</v>
      </c>
      <c r="E2255" s="18" t="s">
        <v>1973</v>
      </c>
      <c r="F2255" s="19">
        <v>0</v>
      </c>
      <c r="G2255" s="19">
        <v>0</v>
      </c>
      <c r="H2255" s="19">
        <v>5791.97</v>
      </c>
      <c r="I2255" s="19">
        <v>0</v>
      </c>
      <c r="J2255" s="19">
        <v>0</v>
      </c>
      <c r="K2255" s="19">
        <v>5791.97</v>
      </c>
      <c r="L2255" t="str">
        <f>VLOOKUP(E2255,PFI!A:B,2,0)</f>
        <v>recherche</v>
      </c>
    </row>
    <row r="2256" spans="1:12">
      <c r="A2256" s="18" t="s">
        <v>26</v>
      </c>
      <c r="B2256" s="18" t="s">
        <v>2637</v>
      </c>
      <c r="C2256" s="18" t="s">
        <v>18</v>
      </c>
      <c r="D2256" s="18" t="s">
        <v>27</v>
      </c>
      <c r="E2256" s="18" t="s">
        <v>147</v>
      </c>
      <c r="F2256" s="19">
        <v>0</v>
      </c>
      <c r="G2256" s="19">
        <v>0</v>
      </c>
      <c r="H2256" s="19">
        <v>845.06</v>
      </c>
      <c r="I2256" s="19">
        <v>0</v>
      </c>
      <c r="J2256" s="19">
        <v>0</v>
      </c>
      <c r="K2256" s="19">
        <v>845.06</v>
      </c>
      <c r="L2256" t="str">
        <f>VLOOKUP(E2256,PFI!A:B,2,0)</f>
        <v>recherche</v>
      </c>
    </row>
    <row r="2257" spans="1:12">
      <c r="A2257" s="18" t="s">
        <v>26</v>
      </c>
      <c r="B2257" s="18" t="s">
        <v>2637</v>
      </c>
      <c r="C2257" s="18" t="s">
        <v>18</v>
      </c>
      <c r="D2257" s="18" t="s">
        <v>27</v>
      </c>
      <c r="E2257" s="18" t="s">
        <v>2260</v>
      </c>
      <c r="F2257" s="19">
        <v>0</v>
      </c>
      <c r="G2257" s="19">
        <v>0</v>
      </c>
      <c r="H2257" s="19">
        <v>227.3</v>
      </c>
      <c r="I2257" s="19">
        <v>0</v>
      </c>
      <c r="J2257" s="19">
        <v>0</v>
      </c>
      <c r="K2257" s="19">
        <v>227.3</v>
      </c>
      <c r="L2257" t="e">
        <f>VLOOKUP(E2257,PFI!A:B,2,0)</f>
        <v>#N/A</v>
      </c>
    </row>
    <row r="2258" spans="1:12">
      <c r="A2258" s="18" t="s">
        <v>26</v>
      </c>
      <c r="B2258" s="18" t="s">
        <v>2637</v>
      </c>
      <c r="C2258" s="18" t="s">
        <v>18</v>
      </c>
      <c r="D2258" s="18" t="s">
        <v>27</v>
      </c>
      <c r="E2258" s="18" t="s">
        <v>148</v>
      </c>
      <c r="F2258" s="19">
        <v>0</v>
      </c>
      <c r="G2258" s="19">
        <v>0</v>
      </c>
      <c r="H2258" s="19">
        <v>8101.52</v>
      </c>
      <c r="I2258" s="19">
        <v>0</v>
      </c>
      <c r="J2258" s="19">
        <v>0</v>
      </c>
      <c r="K2258" s="19">
        <v>8101.52</v>
      </c>
      <c r="L2258" t="str">
        <f>VLOOKUP(E2258,PFI!A:B,2,0)</f>
        <v>recherche</v>
      </c>
    </row>
    <row r="2259" spans="1:12">
      <c r="A2259" s="18" t="s">
        <v>26</v>
      </c>
      <c r="B2259" s="18" t="s">
        <v>2637</v>
      </c>
      <c r="C2259" s="18" t="s">
        <v>18</v>
      </c>
      <c r="D2259" s="18" t="s">
        <v>27</v>
      </c>
      <c r="E2259" s="18" t="s">
        <v>2261</v>
      </c>
      <c r="F2259" s="19">
        <v>0</v>
      </c>
      <c r="G2259" s="19">
        <v>0</v>
      </c>
      <c r="H2259" s="19">
        <v>7874.19</v>
      </c>
      <c r="I2259" s="19">
        <v>0</v>
      </c>
      <c r="J2259" s="19">
        <v>0</v>
      </c>
      <c r="K2259" s="19">
        <v>7874.19</v>
      </c>
      <c r="L2259" t="e">
        <f>VLOOKUP(E2259,PFI!A:B,2,0)</f>
        <v>#N/A</v>
      </c>
    </row>
    <row r="2260" spans="1:12">
      <c r="A2260" s="18" t="s">
        <v>26</v>
      </c>
      <c r="B2260" s="18" t="s">
        <v>2637</v>
      </c>
      <c r="C2260" s="18" t="s">
        <v>18</v>
      </c>
      <c r="D2260" s="18" t="s">
        <v>27</v>
      </c>
      <c r="E2260" s="18" t="s">
        <v>144</v>
      </c>
      <c r="F2260" s="19">
        <v>0</v>
      </c>
      <c r="G2260" s="19">
        <v>0</v>
      </c>
      <c r="H2260" s="19">
        <v>9246.32</v>
      </c>
      <c r="I2260" s="19">
        <v>0</v>
      </c>
      <c r="J2260" s="19">
        <v>0</v>
      </c>
      <c r="K2260" s="19">
        <v>9246.32</v>
      </c>
      <c r="L2260" t="str">
        <f>VLOOKUP(E2260,PFI!A:B,2,0)</f>
        <v>recherche</v>
      </c>
    </row>
    <row r="2261" spans="1:12">
      <c r="A2261" s="18" t="s">
        <v>26</v>
      </c>
      <c r="B2261" s="18" t="s">
        <v>2637</v>
      </c>
      <c r="C2261" s="18" t="s">
        <v>18</v>
      </c>
      <c r="D2261" s="18" t="s">
        <v>27</v>
      </c>
      <c r="E2261" s="18" t="s">
        <v>150</v>
      </c>
      <c r="F2261" s="19">
        <v>0</v>
      </c>
      <c r="G2261" s="19">
        <v>0</v>
      </c>
      <c r="H2261" s="19">
        <v>8506.59</v>
      </c>
      <c r="I2261" s="19">
        <v>0</v>
      </c>
      <c r="J2261" s="19">
        <v>0</v>
      </c>
      <c r="K2261" s="19">
        <v>8506.59</v>
      </c>
      <c r="L2261" t="str">
        <f>VLOOKUP(E2261,PFI!A:B,2,0)</f>
        <v>recherche</v>
      </c>
    </row>
    <row r="2262" spans="1:12">
      <c r="A2262" s="18" t="s">
        <v>26</v>
      </c>
      <c r="B2262" s="18" t="s">
        <v>2637</v>
      </c>
      <c r="C2262" s="18" t="s">
        <v>18</v>
      </c>
      <c r="D2262" s="18" t="s">
        <v>27</v>
      </c>
      <c r="E2262" s="18" t="s">
        <v>154</v>
      </c>
      <c r="F2262" s="19">
        <v>0</v>
      </c>
      <c r="G2262" s="19">
        <v>0</v>
      </c>
      <c r="H2262" s="19">
        <v>17418.72</v>
      </c>
      <c r="I2262" s="19">
        <v>0</v>
      </c>
      <c r="J2262" s="19">
        <v>0</v>
      </c>
      <c r="K2262" s="19">
        <v>17418.72</v>
      </c>
      <c r="L2262" t="str">
        <f>VLOOKUP(E2262,PFI!A:B,2,0)</f>
        <v>recherche</v>
      </c>
    </row>
    <row r="2263" spans="1:12">
      <c r="A2263" s="18" t="s">
        <v>26</v>
      </c>
      <c r="B2263" s="18" t="s">
        <v>2637</v>
      </c>
      <c r="C2263" s="18" t="s">
        <v>18</v>
      </c>
      <c r="D2263" s="18" t="s">
        <v>27</v>
      </c>
      <c r="E2263" s="18" t="s">
        <v>2642</v>
      </c>
      <c r="F2263" s="19">
        <v>0</v>
      </c>
      <c r="G2263" s="19">
        <v>0</v>
      </c>
      <c r="H2263" s="19">
        <v>5512.03</v>
      </c>
      <c r="I2263" s="19">
        <v>0</v>
      </c>
      <c r="J2263" s="19">
        <v>0</v>
      </c>
      <c r="K2263" s="19">
        <v>5512.03</v>
      </c>
      <c r="L2263" t="e">
        <f>VLOOKUP(E2263,PFI!A:B,2,0)</f>
        <v>#N/A</v>
      </c>
    </row>
    <row r="2264" spans="1:12">
      <c r="A2264" s="18" t="s">
        <v>26</v>
      </c>
      <c r="B2264" s="18" t="s">
        <v>2637</v>
      </c>
      <c r="C2264" s="18" t="s">
        <v>18</v>
      </c>
      <c r="D2264" s="18" t="s">
        <v>27</v>
      </c>
      <c r="E2264" s="18" t="s">
        <v>159</v>
      </c>
      <c r="F2264" s="19">
        <v>0</v>
      </c>
      <c r="G2264" s="19">
        <v>0</v>
      </c>
      <c r="H2264" s="19">
        <v>5414.47</v>
      </c>
      <c r="I2264" s="19">
        <v>0</v>
      </c>
      <c r="J2264" s="19">
        <v>0</v>
      </c>
      <c r="K2264" s="19">
        <v>5414.47</v>
      </c>
      <c r="L2264" t="str">
        <f>VLOOKUP(E2264,PFI!A:B,2,0)</f>
        <v>recherche</v>
      </c>
    </row>
    <row r="2265" spans="1:12">
      <c r="A2265" s="18" t="s">
        <v>26</v>
      </c>
      <c r="B2265" s="18" t="s">
        <v>2637</v>
      </c>
      <c r="C2265" s="18" t="s">
        <v>18</v>
      </c>
      <c r="D2265" s="18" t="s">
        <v>27</v>
      </c>
      <c r="E2265" s="18" t="s">
        <v>776</v>
      </c>
      <c r="F2265" s="19">
        <v>0</v>
      </c>
      <c r="G2265" s="19">
        <v>0</v>
      </c>
      <c r="H2265" s="19">
        <v>751.03</v>
      </c>
      <c r="I2265" s="19">
        <v>0</v>
      </c>
      <c r="J2265" s="19">
        <v>0</v>
      </c>
      <c r="K2265" s="19">
        <v>751.03</v>
      </c>
      <c r="L2265" t="str">
        <f>VLOOKUP(E2265,PFI!A:B,2,0)</f>
        <v>recherche</v>
      </c>
    </row>
    <row r="2266" spans="1:12">
      <c r="A2266" s="18" t="s">
        <v>113</v>
      </c>
      <c r="B2266" s="18" t="s">
        <v>2637</v>
      </c>
      <c r="C2266" s="18" t="s">
        <v>18</v>
      </c>
      <c r="D2266" s="18" t="s">
        <v>59</v>
      </c>
      <c r="E2266" s="18" t="s">
        <v>164</v>
      </c>
      <c r="F2266" s="19">
        <v>0</v>
      </c>
      <c r="G2266" s="19">
        <v>0</v>
      </c>
      <c r="H2266" s="19">
        <v>4629.97</v>
      </c>
      <c r="I2266" s="19">
        <v>0</v>
      </c>
      <c r="J2266" s="19">
        <v>0</v>
      </c>
      <c r="K2266" s="19">
        <v>4629.97</v>
      </c>
      <c r="L2266" t="str">
        <f>VLOOKUP(E2266,PFI!A:B,2,0)</f>
        <v>recherche</v>
      </c>
    </row>
    <row r="2267" spans="1:12">
      <c r="A2267" s="18" t="s">
        <v>113</v>
      </c>
      <c r="B2267" s="18" t="s">
        <v>2637</v>
      </c>
      <c r="C2267" s="18" t="s">
        <v>18</v>
      </c>
      <c r="D2267" s="18" t="s">
        <v>59</v>
      </c>
      <c r="E2267" s="18" t="s">
        <v>353</v>
      </c>
      <c r="F2267" s="19">
        <v>0</v>
      </c>
      <c r="G2267" s="19">
        <v>0</v>
      </c>
      <c r="H2267" s="19">
        <v>8927.49</v>
      </c>
      <c r="I2267" s="19">
        <v>0</v>
      </c>
      <c r="J2267" s="19">
        <v>0</v>
      </c>
      <c r="K2267" s="19">
        <v>8927.49</v>
      </c>
      <c r="L2267" t="str">
        <f>VLOOKUP(E2267,PFI!A:B,2,0)</f>
        <v>recherche</v>
      </c>
    </row>
    <row r="2268" spans="1:12">
      <c r="A2268" s="18" t="s">
        <v>113</v>
      </c>
      <c r="B2268" s="18" t="s">
        <v>2637</v>
      </c>
      <c r="C2268" s="18" t="s">
        <v>18</v>
      </c>
      <c r="D2268" s="18" t="s">
        <v>15</v>
      </c>
      <c r="E2268" s="18" t="s">
        <v>1977</v>
      </c>
      <c r="F2268" s="19">
        <v>0</v>
      </c>
      <c r="G2268" s="19">
        <v>0</v>
      </c>
      <c r="H2268" s="19">
        <v>6926.59</v>
      </c>
      <c r="I2268" s="19">
        <v>0</v>
      </c>
      <c r="J2268" s="19">
        <v>0</v>
      </c>
      <c r="K2268" s="19">
        <v>6926.59</v>
      </c>
      <c r="L2268" t="str">
        <f>VLOOKUP(E2268,PFI!A:B,2,0)</f>
        <v>recherche</v>
      </c>
    </row>
    <row r="2269" spans="1:12">
      <c r="A2269" s="18" t="s">
        <v>113</v>
      </c>
      <c r="B2269" s="18" t="s">
        <v>2637</v>
      </c>
      <c r="C2269" s="18" t="s">
        <v>18</v>
      </c>
      <c r="D2269" s="18" t="s">
        <v>15</v>
      </c>
      <c r="E2269" s="18" t="s">
        <v>115</v>
      </c>
      <c r="F2269" s="19">
        <v>0</v>
      </c>
      <c r="G2269" s="19">
        <v>0</v>
      </c>
      <c r="H2269" s="19">
        <v>11059.58</v>
      </c>
      <c r="I2269" s="19">
        <v>0</v>
      </c>
      <c r="J2269" s="19">
        <v>0</v>
      </c>
      <c r="K2269" s="19">
        <v>11059.58</v>
      </c>
      <c r="L2269" t="str">
        <f>VLOOKUP(E2269,PFI!A:B,2,0)</f>
        <v>recherche</v>
      </c>
    </row>
    <row r="2270" spans="1:12">
      <c r="A2270" s="18" t="s">
        <v>113</v>
      </c>
      <c r="B2270" s="18" t="s">
        <v>2637</v>
      </c>
      <c r="C2270" s="18" t="s">
        <v>18</v>
      </c>
      <c r="D2270" s="18" t="s">
        <v>15</v>
      </c>
      <c r="E2270" s="18" t="s">
        <v>161</v>
      </c>
      <c r="F2270" s="19">
        <v>0</v>
      </c>
      <c r="G2270" s="19">
        <v>0</v>
      </c>
      <c r="H2270" s="19">
        <v>8418.51</v>
      </c>
      <c r="I2270" s="19">
        <v>0</v>
      </c>
      <c r="J2270" s="19">
        <v>0</v>
      </c>
      <c r="K2270" s="19">
        <v>8418.51</v>
      </c>
      <c r="L2270" t="str">
        <f>VLOOKUP(E2270,PFI!A:B,2,0)</f>
        <v>recherche</v>
      </c>
    </row>
    <row r="2271" spans="1:12">
      <c r="A2271" s="18" t="s">
        <v>113</v>
      </c>
      <c r="B2271" s="18" t="s">
        <v>2637</v>
      </c>
      <c r="C2271" s="18" t="s">
        <v>18</v>
      </c>
      <c r="D2271" s="18" t="s">
        <v>15</v>
      </c>
      <c r="E2271" s="18" t="s">
        <v>162</v>
      </c>
      <c r="F2271" s="19">
        <v>0</v>
      </c>
      <c r="G2271" s="19">
        <v>0</v>
      </c>
      <c r="H2271" s="19">
        <v>8647.51</v>
      </c>
      <c r="I2271" s="19">
        <v>0</v>
      </c>
      <c r="J2271" s="19">
        <v>0</v>
      </c>
      <c r="K2271" s="19">
        <v>8647.51</v>
      </c>
      <c r="L2271" t="str">
        <f>VLOOKUP(E2271,PFI!A:B,2,0)</f>
        <v>recherche</v>
      </c>
    </row>
    <row r="2272" spans="1:12">
      <c r="A2272" s="18" t="s">
        <v>113</v>
      </c>
      <c r="B2272" s="18" t="s">
        <v>2637</v>
      </c>
      <c r="C2272" s="18" t="s">
        <v>18</v>
      </c>
      <c r="D2272" s="18" t="s">
        <v>15</v>
      </c>
      <c r="E2272" s="18" t="s">
        <v>742</v>
      </c>
      <c r="F2272" s="19">
        <v>0</v>
      </c>
      <c r="G2272" s="19">
        <v>0</v>
      </c>
      <c r="H2272" s="19">
        <v>3361.51</v>
      </c>
      <c r="I2272" s="19">
        <v>0</v>
      </c>
      <c r="J2272" s="19">
        <v>0</v>
      </c>
      <c r="K2272" s="19">
        <v>3361.51</v>
      </c>
      <c r="L2272" t="str">
        <f>VLOOKUP(E2272,PFI!A:B,2,0)</f>
        <v>recherche</v>
      </c>
    </row>
    <row r="2273" spans="1:12">
      <c r="A2273" s="18" t="s">
        <v>113</v>
      </c>
      <c r="B2273" s="18" t="s">
        <v>2637</v>
      </c>
      <c r="C2273" s="18" t="s">
        <v>18</v>
      </c>
      <c r="D2273" s="18" t="s">
        <v>15</v>
      </c>
      <c r="E2273" s="18" t="s">
        <v>168</v>
      </c>
      <c r="F2273" s="19">
        <v>0</v>
      </c>
      <c r="G2273" s="19">
        <v>0</v>
      </c>
      <c r="H2273" s="19">
        <v>1547.7</v>
      </c>
      <c r="I2273" s="19">
        <v>0</v>
      </c>
      <c r="J2273" s="19">
        <v>0</v>
      </c>
      <c r="K2273" s="19">
        <v>1547.7</v>
      </c>
      <c r="L2273" t="str">
        <f>VLOOKUP(E2273,PFI!A:B,2,0)</f>
        <v>recherche</v>
      </c>
    </row>
    <row r="2274" spans="1:12">
      <c r="A2274" s="18" t="s">
        <v>113</v>
      </c>
      <c r="B2274" s="18" t="s">
        <v>2637</v>
      </c>
      <c r="C2274" s="18" t="s">
        <v>18</v>
      </c>
      <c r="D2274" s="18" t="s">
        <v>15</v>
      </c>
      <c r="E2274" s="18" t="s">
        <v>777</v>
      </c>
      <c r="F2274" s="19">
        <v>0</v>
      </c>
      <c r="G2274" s="19">
        <v>0</v>
      </c>
      <c r="H2274" s="19">
        <v>3468.49</v>
      </c>
      <c r="I2274" s="19">
        <v>0</v>
      </c>
      <c r="J2274" s="19">
        <v>0</v>
      </c>
      <c r="K2274" s="19">
        <v>3468.49</v>
      </c>
      <c r="L2274" t="str">
        <f>VLOOKUP(E2274,PFI!A:B,2,0)</f>
        <v>recherche</v>
      </c>
    </row>
    <row r="2275" spans="1:12">
      <c r="A2275" s="18" t="s">
        <v>113</v>
      </c>
      <c r="B2275" s="18" t="s">
        <v>2637</v>
      </c>
      <c r="C2275" s="18" t="s">
        <v>18</v>
      </c>
      <c r="D2275" s="18" t="s">
        <v>15</v>
      </c>
      <c r="E2275" s="18" t="s">
        <v>18</v>
      </c>
      <c r="F2275" s="19">
        <v>0</v>
      </c>
      <c r="G2275" s="19">
        <v>0</v>
      </c>
      <c r="H2275" s="19">
        <v>9.0500000000000007</v>
      </c>
      <c r="I2275" s="19">
        <v>0</v>
      </c>
      <c r="J2275" s="19">
        <v>0</v>
      </c>
      <c r="K2275" s="19">
        <v>9.0500000000000007</v>
      </c>
      <c r="L2275" t="e">
        <f>VLOOKUP(E2275,PFI!A:B,2,0)</f>
        <v>#N/A</v>
      </c>
    </row>
    <row r="2276" spans="1:12">
      <c r="A2276" s="18" t="s">
        <v>113</v>
      </c>
      <c r="B2276" s="18" t="s">
        <v>2637</v>
      </c>
      <c r="C2276" s="18" t="s">
        <v>18</v>
      </c>
      <c r="D2276" s="18" t="s">
        <v>15</v>
      </c>
      <c r="E2276" s="18" t="s">
        <v>2643</v>
      </c>
      <c r="F2276" s="19">
        <v>0</v>
      </c>
      <c r="G2276" s="19">
        <v>0</v>
      </c>
      <c r="H2276" s="19">
        <v>3236.13</v>
      </c>
      <c r="I2276" s="19">
        <v>0</v>
      </c>
      <c r="J2276" s="19">
        <v>0</v>
      </c>
      <c r="K2276" s="19">
        <v>3236.13</v>
      </c>
      <c r="L2276" t="e">
        <f>VLOOKUP(E2276,PFI!A:B,2,0)</f>
        <v>#N/A</v>
      </c>
    </row>
    <row r="2277" spans="1:12">
      <c r="A2277" s="18" t="s">
        <v>113</v>
      </c>
      <c r="B2277" s="18" t="s">
        <v>2637</v>
      </c>
      <c r="C2277" s="18" t="s">
        <v>18</v>
      </c>
      <c r="D2277" s="18" t="s">
        <v>15</v>
      </c>
      <c r="E2277" s="18" t="s">
        <v>169</v>
      </c>
      <c r="F2277" s="19">
        <v>0</v>
      </c>
      <c r="G2277" s="19">
        <v>0</v>
      </c>
      <c r="H2277" s="19">
        <v>3049.61</v>
      </c>
      <c r="I2277" s="19">
        <v>0</v>
      </c>
      <c r="J2277" s="19">
        <v>0</v>
      </c>
      <c r="K2277" s="19">
        <v>3049.61</v>
      </c>
      <c r="L2277" t="str">
        <f>VLOOKUP(E2277,PFI!A:B,2,0)</f>
        <v>recherche</v>
      </c>
    </row>
    <row r="2278" spans="1:12">
      <c r="A2278" s="18" t="s">
        <v>113</v>
      </c>
      <c r="B2278" s="18" t="s">
        <v>2637</v>
      </c>
      <c r="C2278" s="18" t="s">
        <v>18</v>
      </c>
      <c r="D2278" s="18" t="s">
        <v>13</v>
      </c>
      <c r="E2278" s="18" t="s">
        <v>168</v>
      </c>
      <c r="F2278" s="19">
        <v>0</v>
      </c>
      <c r="G2278" s="19">
        <v>0</v>
      </c>
      <c r="H2278" s="19">
        <v>30316.95</v>
      </c>
      <c r="I2278" s="19">
        <v>0</v>
      </c>
      <c r="J2278" s="19">
        <v>0</v>
      </c>
      <c r="K2278" s="19">
        <v>30316.95</v>
      </c>
      <c r="L2278" t="str">
        <f>VLOOKUP(E2278,PFI!A:B,2,0)</f>
        <v>recherche</v>
      </c>
    </row>
    <row r="2279" spans="1:12">
      <c r="A2279" s="18" t="s">
        <v>113</v>
      </c>
      <c r="B2279" s="18" t="s">
        <v>2637</v>
      </c>
      <c r="C2279" s="18" t="s">
        <v>18</v>
      </c>
      <c r="D2279" s="18" t="s">
        <v>13</v>
      </c>
      <c r="E2279" s="18" t="s">
        <v>18</v>
      </c>
      <c r="F2279" s="19">
        <v>0</v>
      </c>
      <c r="G2279" s="19">
        <v>0</v>
      </c>
      <c r="H2279" s="19">
        <v>312.95999999999998</v>
      </c>
      <c r="I2279" s="19">
        <v>0</v>
      </c>
      <c r="J2279" s="19">
        <v>0</v>
      </c>
      <c r="K2279" s="19">
        <v>312.95999999999998</v>
      </c>
      <c r="L2279" t="e">
        <f>VLOOKUP(E2279,PFI!A:B,2,0)</f>
        <v>#N/A</v>
      </c>
    </row>
    <row r="2280" spans="1:12">
      <c r="A2280" s="18" t="s">
        <v>29</v>
      </c>
      <c r="B2280" s="18" t="s">
        <v>2637</v>
      </c>
      <c r="C2280" s="18" t="s">
        <v>18</v>
      </c>
      <c r="D2280" s="18" t="s">
        <v>59</v>
      </c>
      <c r="E2280" s="18" t="s">
        <v>176</v>
      </c>
      <c r="F2280" s="19">
        <v>0</v>
      </c>
      <c r="G2280" s="19">
        <v>0</v>
      </c>
      <c r="H2280" s="19">
        <v>7361.8</v>
      </c>
      <c r="I2280" s="19">
        <v>0</v>
      </c>
      <c r="J2280" s="19">
        <v>0</v>
      </c>
      <c r="K2280" s="19">
        <v>7361.8</v>
      </c>
      <c r="L2280" t="str">
        <f>VLOOKUP(E2280,PFI!A:B,2,0)</f>
        <v>recherche</v>
      </c>
    </row>
    <row r="2281" spans="1:12">
      <c r="A2281" s="18" t="s">
        <v>29</v>
      </c>
      <c r="B2281" s="18" t="s">
        <v>2637</v>
      </c>
      <c r="C2281" s="18" t="s">
        <v>18</v>
      </c>
      <c r="D2281" s="18" t="s">
        <v>59</v>
      </c>
      <c r="E2281" s="18" t="s">
        <v>18</v>
      </c>
      <c r="F2281" s="19">
        <v>0</v>
      </c>
      <c r="G2281" s="19">
        <v>0</v>
      </c>
      <c r="H2281" s="19">
        <v>2471.1</v>
      </c>
      <c r="I2281" s="19">
        <v>0</v>
      </c>
      <c r="J2281" s="19">
        <v>0</v>
      </c>
      <c r="K2281" s="19">
        <v>2471.1</v>
      </c>
      <c r="L2281" t="e">
        <f>VLOOKUP(E2281,PFI!A:B,2,0)</f>
        <v>#N/A</v>
      </c>
    </row>
    <row r="2282" spans="1:12">
      <c r="A2282" s="18" t="s">
        <v>29</v>
      </c>
      <c r="B2282" s="18" t="s">
        <v>2637</v>
      </c>
      <c r="C2282" s="18" t="s">
        <v>18</v>
      </c>
      <c r="D2282" s="18" t="s">
        <v>15</v>
      </c>
      <c r="E2282" s="18" t="s">
        <v>2273</v>
      </c>
      <c r="F2282" s="19">
        <v>0</v>
      </c>
      <c r="G2282" s="19">
        <v>0</v>
      </c>
      <c r="H2282" s="19">
        <v>808.83</v>
      </c>
      <c r="I2282" s="19">
        <v>0</v>
      </c>
      <c r="J2282" s="19">
        <v>0</v>
      </c>
      <c r="K2282" s="19">
        <v>808.83</v>
      </c>
      <c r="L2282" t="e">
        <f>VLOOKUP(E2282,PFI!A:B,2,0)</f>
        <v>#N/A</v>
      </c>
    </row>
    <row r="2283" spans="1:12">
      <c r="A2283" s="18" t="s">
        <v>29</v>
      </c>
      <c r="B2283" s="18" t="s">
        <v>2637</v>
      </c>
      <c r="C2283" s="18" t="s">
        <v>18</v>
      </c>
      <c r="D2283" s="18" t="s">
        <v>15</v>
      </c>
      <c r="E2283" s="18" t="s">
        <v>1081</v>
      </c>
      <c r="F2283" s="19">
        <v>0</v>
      </c>
      <c r="G2283" s="19">
        <v>0</v>
      </c>
      <c r="H2283" s="19">
        <v>8309.42</v>
      </c>
      <c r="I2283" s="19">
        <v>0</v>
      </c>
      <c r="J2283" s="19">
        <v>0</v>
      </c>
      <c r="K2283" s="19">
        <v>8309.42</v>
      </c>
      <c r="L2283" t="str">
        <f>VLOOKUP(E2283,PFI!A:B,2,0)</f>
        <v>recherche</v>
      </c>
    </row>
    <row r="2284" spans="1:12">
      <c r="A2284" s="18" t="s">
        <v>29</v>
      </c>
      <c r="B2284" s="18" t="s">
        <v>2637</v>
      </c>
      <c r="C2284" s="18" t="s">
        <v>18</v>
      </c>
      <c r="D2284" s="18" t="s">
        <v>15</v>
      </c>
      <c r="E2284" s="18" t="s">
        <v>171</v>
      </c>
      <c r="F2284" s="19">
        <v>0</v>
      </c>
      <c r="G2284" s="19">
        <v>0</v>
      </c>
      <c r="H2284" s="19">
        <v>15125.45</v>
      </c>
      <c r="I2284" s="19">
        <v>0</v>
      </c>
      <c r="J2284" s="19">
        <v>0</v>
      </c>
      <c r="K2284" s="19">
        <v>15125.45</v>
      </c>
      <c r="L2284" t="str">
        <f>VLOOKUP(E2284,PFI!A:B,2,0)</f>
        <v>recherche</v>
      </c>
    </row>
    <row r="2285" spans="1:12">
      <c r="A2285" s="18" t="s">
        <v>29</v>
      </c>
      <c r="B2285" s="18" t="s">
        <v>2637</v>
      </c>
      <c r="C2285" s="18" t="s">
        <v>18</v>
      </c>
      <c r="D2285" s="18" t="s">
        <v>15</v>
      </c>
      <c r="E2285" s="18" t="s">
        <v>179</v>
      </c>
      <c r="F2285" s="19">
        <v>0</v>
      </c>
      <c r="G2285" s="19">
        <v>0</v>
      </c>
      <c r="H2285" s="19">
        <v>7361.77</v>
      </c>
      <c r="I2285" s="19">
        <v>0</v>
      </c>
      <c r="J2285" s="19">
        <v>0</v>
      </c>
      <c r="K2285" s="19">
        <v>7361.77</v>
      </c>
      <c r="L2285" t="str">
        <f>VLOOKUP(E2285,PFI!A:B,2,0)</f>
        <v>formation</v>
      </c>
    </row>
    <row r="2286" spans="1:12">
      <c r="A2286" s="18" t="s">
        <v>29</v>
      </c>
      <c r="B2286" s="18" t="s">
        <v>2637</v>
      </c>
      <c r="C2286" s="18" t="s">
        <v>18</v>
      </c>
      <c r="D2286" s="18" t="s">
        <v>15</v>
      </c>
      <c r="E2286" s="18" t="s">
        <v>176</v>
      </c>
      <c r="F2286" s="19">
        <v>0</v>
      </c>
      <c r="G2286" s="19">
        <v>0</v>
      </c>
      <c r="H2286" s="19">
        <v>22802.17</v>
      </c>
      <c r="I2286" s="19">
        <v>0</v>
      </c>
      <c r="J2286" s="19">
        <v>0</v>
      </c>
      <c r="K2286" s="19">
        <v>22802.17</v>
      </c>
      <c r="L2286" t="str">
        <f>VLOOKUP(E2286,PFI!A:B,2,0)</f>
        <v>recherche</v>
      </c>
    </row>
    <row r="2287" spans="1:12">
      <c r="A2287" s="18" t="s">
        <v>29</v>
      </c>
      <c r="B2287" s="18" t="s">
        <v>2637</v>
      </c>
      <c r="C2287" s="18" t="s">
        <v>18</v>
      </c>
      <c r="D2287" s="18" t="s">
        <v>16</v>
      </c>
      <c r="E2287" s="18" t="s">
        <v>171</v>
      </c>
      <c r="F2287" s="19">
        <v>0</v>
      </c>
      <c r="G2287" s="19">
        <v>0</v>
      </c>
      <c r="H2287" s="19">
        <v>4877.3999999999996</v>
      </c>
      <c r="I2287" s="19">
        <v>0</v>
      </c>
      <c r="J2287" s="19">
        <v>0</v>
      </c>
      <c r="K2287" s="19">
        <v>4877.3999999999996</v>
      </c>
      <c r="L2287" t="str">
        <f>VLOOKUP(E2287,PFI!A:B,2,0)</f>
        <v>recherche</v>
      </c>
    </row>
    <row r="2288" spans="1:12">
      <c r="A2288" s="18" t="s">
        <v>29</v>
      </c>
      <c r="B2288" s="18" t="s">
        <v>2637</v>
      </c>
      <c r="C2288" s="18" t="s">
        <v>18</v>
      </c>
      <c r="D2288" s="18" t="s">
        <v>16</v>
      </c>
      <c r="E2288" s="18" t="s">
        <v>180</v>
      </c>
      <c r="F2288" s="19">
        <v>0</v>
      </c>
      <c r="G2288" s="19">
        <v>0</v>
      </c>
      <c r="H2288" s="19">
        <v>9095.86</v>
      </c>
      <c r="I2288" s="19">
        <v>0</v>
      </c>
      <c r="J2288" s="19">
        <v>0</v>
      </c>
      <c r="K2288" s="19">
        <v>9095.86</v>
      </c>
      <c r="L2288" t="str">
        <f>VLOOKUP(E2288,PFI!A:B,2,0)</f>
        <v>recherche</v>
      </c>
    </row>
    <row r="2289" spans="1:12">
      <c r="A2289" s="18" t="s">
        <v>29</v>
      </c>
      <c r="B2289" s="18" t="s">
        <v>2637</v>
      </c>
      <c r="C2289" s="18" t="s">
        <v>18</v>
      </c>
      <c r="D2289" s="18" t="s">
        <v>16</v>
      </c>
      <c r="E2289" s="18" t="s">
        <v>181</v>
      </c>
      <c r="F2289" s="19">
        <v>0</v>
      </c>
      <c r="G2289" s="19">
        <v>0</v>
      </c>
      <c r="H2289" s="19">
        <v>9130.02</v>
      </c>
      <c r="I2289" s="19">
        <v>0</v>
      </c>
      <c r="J2289" s="19">
        <v>0</v>
      </c>
      <c r="K2289" s="19">
        <v>9130.02</v>
      </c>
      <c r="L2289" t="str">
        <f>VLOOKUP(E2289,PFI!A:B,2,0)</f>
        <v>recherche</v>
      </c>
    </row>
    <row r="2290" spans="1:12">
      <c r="A2290" s="18" t="s">
        <v>183</v>
      </c>
      <c r="B2290" s="18" t="s">
        <v>2637</v>
      </c>
      <c r="C2290" s="18" t="s">
        <v>18</v>
      </c>
      <c r="D2290" s="18" t="s">
        <v>59</v>
      </c>
      <c r="E2290" s="18" t="s">
        <v>282</v>
      </c>
      <c r="F2290" s="19">
        <v>0</v>
      </c>
      <c r="G2290" s="19">
        <v>0</v>
      </c>
      <c r="H2290" s="19">
        <v>7547.21</v>
      </c>
      <c r="I2290" s="19">
        <v>0</v>
      </c>
      <c r="J2290" s="19">
        <v>0</v>
      </c>
      <c r="K2290" s="19">
        <v>7547.21</v>
      </c>
      <c r="L2290" t="str">
        <f>VLOOKUP(E2290,PFI!A:B,2,0)</f>
        <v>recherche</v>
      </c>
    </row>
    <row r="2291" spans="1:12">
      <c r="A2291" s="18" t="s">
        <v>1727</v>
      </c>
      <c r="B2291" s="18" t="s">
        <v>2637</v>
      </c>
      <c r="C2291" s="18" t="s">
        <v>18</v>
      </c>
      <c r="D2291" s="18" t="s">
        <v>27</v>
      </c>
      <c r="E2291" s="18" t="s">
        <v>18</v>
      </c>
      <c r="F2291" s="19">
        <v>0</v>
      </c>
      <c r="G2291" s="19">
        <v>0</v>
      </c>
      <c r="H2291" s="19">
        <v>858.98</v>
      </c>
      <c r="I2291" s="19">
        <v>0</v>
      </c>
      <c r="J2291" s="19">
        <v>0</v>
      </c>
      <c r="K2291" s="19">
        <v>858.98</v>
      </c>
      <c r="L2291" t="e">
        <f>VLOOKUP(E2291,PFI!A:B,2,0)</f>
        <v>#N/A</v>
      </c>
    </row>
    <row r="2292" spans="1:12">
      <c r="A2292" s="18" t="s">
        <v>30</v>
      </c>
      <c r="B2292" s="18" t="s">
        <v>2637</v>
      </c>
      <c r="C2292" s="18" t="s">
        <v>18</v>
      </c>
      <c r="D2292" s="18" t="s">
        <v>31</v>
      </c>
      <c r="E2292" s="18" t="s">
        <v>1972</v>
      </c>
      <c r="F2292" s="19">
        <v>0</v>
      </c>
      <c r="G2292" s="19">
        <v>0</v>
      </c>
      <c r="H2292" s="19">
        <v>1225.17</v>
      </c>
      <c r="I2292" s="19">
        <v>0</v>
      </c>
      <c r="J2292" s="19">
        <v>0</v>
      </c>
      <c r="K2292" s="19">
        <v>1225.17</v>
      </c>
      <c r="L2292" t="str">
        <f>VLOOKUP(E2292,PFI!A:B,2,0)</f>
        <v>recherche</v>
      </c>
    </row>
    <row r="2293" spans="1:12">
      <c r="A2293" s="18" t="s">
        <v>30</v>
      </c>
      <c r="B2293" s="18" t="s">
        <v>2637</v>
      </c>
      <c r="C2293" s="18" t="s">
        <v>18</v>
      </c>
      <c r="D2293" s="18" t="s">
        <v>31</v>
      </c>
      <c r="E2293" s="18" t="s">
        <v>316</v>
      </c>
      <c r="F2293" s="19">
        <v>0</v>
      </c>
      <c r="G2293" s="19">
        <v>0</v>
      </c>
      <c r="H2293" s="19">
        <v>11158.93</v>
      </c>
      <c r="I2293" s="19">
        <v>0</v>
      </c>
      <c r="J2293" s="19">
        <v>0</v>
      </c>
      <c r="K2293" s="19">
        <v>11158.93</v>
      </c>
      <c r="L2293" t="str">
        <f>VLOOKUP(E2293,PFI!A:B,2,0)</f>
        <v>recherche</v>
      </c>
    </row>
    <row r="2294" spans="1:12">
      <c r="A2294" s="18" t="s">
        <v>30</v>
      </c>
      <c r="B2294" s="18" t="s">
        <v>2637</v>
      </c>
      <c r="C2294" s="18" t="s">
        <v>18</v>
      </c>
      <c r="D2294" s="18" t="s">
        <v>31</v>
      </c>
      <c r="E2294" s="18" t="s">
        <v>317</v>
      </c>
      <c r="F2294" s="19">
        <v>0</v>
      </c>
      <c r="G2294" s="19">
        <v>0</v>
      </c>
      <c r="H2294" s="19">
        <v>11591.37</v>
      </c>
      <c r="I2294" s="19">
        <v>0</v>
      </c>
      <c r="J2294" s="19">
        <v>0</v>
      </c>
      <c r="K2294" s="19">
        <v>11591.37</v>
      </c>
      <c r="L2294" t="str">
        <f>VLOOKUP(E2294,PFI!A:B,2,0)</f>
        <v>recherche</v>
      </c>
    </row>
    <row r="2295" spans="1:12">
      <c r="A2295" s="18" t="s">
        <v>30</v>
      </c>
      <c r="B2295" s="18" t="s">
        <v>2637</v>
      </c>
      <c r="C2295" s="18" t="s">
        <v>18</v>
      </c>
      <c r="D2295" s="18" t="s">
        <v>31</v>
      </c>
      <c r="E2295" s="18" t="s">
        <v>184</v>
      </c>
      <c r="F2295" s="19">
        <v>0</v>
      </c>
      <c r="G2295" s="19">
        <v>0</v>
      </c>
      <c r="H2295" s="19">
        <v>13362.21</v>
      </c>
      <c r="I2295" s="19">
        <v>0</v>
      </c>
      <c r="J2295" s="19">
        <v>0</v>
      </c>
      <c r="K2295" s="19">
        <v>13362.21</v>
      </c>
      <c r="L2295" t="str">
        <f>VLOOKUP(E2295,PFI!A:B,2,0)</f>
        <v>recherche</v>
      </c>
    </row>
    <row r="2296" spans="1:12">
      <c r="A2296" s="18" t="s">
        <v>30</v>
      </c>
      <c r="B2296" s="18" t="s">
        <v>2637</v>
      </c>
      <c r="C2296" s="18" t="s">
        <v>18</v>
      </c>
      <c r="D2296" s="18" t="s">
        <v>31</v>
      </c>
      <c r="E2296" s="18" t="s">
        <v>18</v>
      </c>
      <c r="F2296" s="19">
        <v>0</v>
      </c>
      <c r="G2296" s="19">
        <v>0</v>
      </c>
      <c r="H2296" s="19">
        <v>18164.48</v>
      </c>
      <c r="I2296" s="19">
        <v>0</v>
      </c>
      <c r="J2296" s="19">
        <v>0</v>
      </c>
      <c r="K2296" s="19">
        <v>18164.48</v>
      </c>
      <c r="L2296" t="e">
        <f>VLOOKUP(E2296,PFI!A:B,2,0)</f>
        <v>#N/A</v>
      </c>
    </row>
    <row r="2297" spans="1:12">
      <c r="A2297" s="18" t="s">
        <v>30</v>
      </c>
      <c r="B2297" s="18" t="s">
        <v>2637</v>
      </c>
      <c r="C2297" s="18" t="s">
        <v>18</v>
      </c>
      <c r="D2297" s="18" t="s">
        <v>16</v>
      </c>
      <c r="E2297" s="18" t="s">
        <v>1992</v>
      </c>
      <c r="F2297" s="19">
        <v>0</v>
      </c>
      <c r="G2297" s="19">
        <v>0</v>
      </c>
      <c r="H2297" s="19">
        <v>3045.26</v>
      </c>
      <c r="I2297" s="19">
        <v>0</v>
      </c>
      <c r="J2297" s="19">
        <v>0</v>
      </c>
      <c r="K2297" s="19">
        <v>3045.26</v>
      </c>
      <c r="L2297" t="str">
        <f>VLOOKUP(E2297,PFI!A:B,2,0)</f>
        <v>recherche</v>
      </c>
    </row>
    <row r="2298" spans="1:12">
      <c r="A2298" s="18" t="s">
        <v>30</v>
      </c>
      <c r="B2298" s="18" t="s">
        <v>2637</v>
      </c>
      <c r="C2298" s="18" t="s">
        <v>18</v>
      </c>
      <c r="D2298" s="18" t="s">
        <v>16</v>
      </c>
      <c r="E2298" s="18" t="s">
        <v>18</v>
      </c>
      <c r="F2298" s="19">
        <v>0</v>
      </c>
      <c r="G2298" s="19">
        <v>0</v>
      </c>
      <c r="H2298" s="19">
        <v>230.21</v>
      </c>
      <c r="I2298" s="19">
        <v>0</v>
      </c>
      <c r="J2298" s="19">
        <v>0</v>
      </c>
      <c r="K2298" s="19">
        <v>230.21</v>
      </c>
      <c r="L2298" t="e">
        <f>VLOOKUP(E2298,PFI!A:B,2,0)</f>
        <v>#N/A</v>
      </c>
    </row>
    <row r="2299" spans="1:12">
      <c r="A2299" s="18" t="s">
        <v>186</v>
      </c>
      <c r="B2299" s="18" t="s">
        <v>2637</v>
      </c>
      <c r="C2299" s="18" t="s">
        <v>18</v>
      </c>
      <c r="D2299" s="18" t="s">
        <v>59</v>
      </c>
      <c r="E2299" s="18" t="s">
        <v>298</v>
      </c>
      <c r="F2299" s="19">
        <v>0</v>
      </c>
      <c r="G2299" s="19">
        <v>0</v>
      </c>
      <c r="H2299" s="19">
        <v>7643.52</v>
      </c>
      <c r="I2299" s="19">
        <v>0</v>
      </c>
      <c r="J2299" s="19">
        <v>0</v>
      </c>
      <c r="K2299" s="19">
        <v>7643.52</v>
      </c>
      <c r="L2299" t="str">
        <f>VLOOKUP(E2299,PFI!A:B,2,0)</f>
        <v>recherche</v>
      </c>
    </row>
    <row r="2300" spans="1:12">
      <c r="A2300" s="18" t="s">
        <v>186</v>
      </c>
      <c r="B2300" s="18" t="s">
        <v>2637</v>
      </c>
      <c r="C2300" s="18" t="s">
        <v>18</v>
      </c>
      <c r="D2300" s="18" t="s">
        <v>31</v>
      </c>
      <c r="E2300" s="18" t="s">
        <v>901</v>
      </c>
      <c r="F2300" s="19">
        <v>0</v>
      </c>
      <c r="G2300" s="19">
        <v>0</v>
      </c>
      <c r="H2300" s="19">
        <v>451.8</v>
      </c>
      <c r="I2300" s="19">
        <v>0</v>
      </c>
      <c r="J2300" s="19">
        <v>0</v>
      </c>
      <c r="K2300" s="19">
        <v>451.8</v>
      </c>
      <c r="L2300" t="str">
        <f>VLOOKUP(E2300,PFI!A:B,2,0)</f>
        <v>recherche</v>
      </c>
    </row>
    <row r="2301" spans="1:12">
      <c r="A2301" s="18" t="s">
        <v>186</v>
      </c>
      <c r="B2301" s="18" t="s">
        <v>2637</v>
      </c>
      <c r="C2301" s="18" t="s">
        <v>18</v>
      </c>
      <c r="D2301" s="18" t="s">
        <v>31</v>
      </c>
      <c r="E2301" s="18" t="s">
        <v>2051</v>
      </c>
      <c r="F2301" s="19">
        <v>0</v>
      </c>
      <c r="G2301" s="19">
        <v>0</v>
      </c>
      <c r="H2301" s="19">
        <v>1982.59</v>
      </c>
      <c r="I2301" s="19">
        <v>0</v>
      </c>
      <c r="J2301" s="19">
        <v>0</v>
      </c>
      <c r="K2301" s="19">
        <v>1982.59</v>
      </c>
      <c r="L2301" t="str">
        <f>VLOOKUP(E2301,PFI!A:B,2,0)</f>
        <v>recherche</v>
      </c>
    </row>
    <row r="2302" spans="1:12">
      <c r="A2302" s="18" t="s">
        <v>186</v>
      </c>
      <c r="B2302" s="18" t="s">
        <v>2637</v>
      </c>
      <c r="C2302" s="18" t="s">
        <v>18</v>
      </c>
      <c r="D2302" s="18" t="s">
        <v>31</v>
      </c>
      <c r="E2302" s="18" t="s">
        <v>1074</v>
      </c>
      <c r="F2302" s="19">
        <v>0</v>
      </c>
      <c r="G2302" s="19">
        <v>0</v>
      </c>
      <c r="H2302" s="19">
        <v>4912.8999999999996</v>
      </c>
      <c r="I2302" s="19">
        <v>0</v>
      </c>
      <c r="J2302" s="19">
        <v>0</v>
      </c>
      <c r="K2302" s="19">
        <v>4912.8999999999996</v>
      </c>
      <c r="L2302" t="str">
        <f>VLOOKUP(E2302,PFI!A:B,2,0)</f>
        <v>recherche</v>
      </c>
    </row>
    <row r="2303" spans="1:12">
      <c r="A2303" s="18" t="s">
        <v>186</v>
      </c>
      <c r="B2303" s="18" t="s">
        <v>2637</v>
      </c>
      <c r="C2303" s="18" t="s">
        <v>18</v>
      </c>
      <c r="D2303" s="18" t="s">
        <v>31</v>
      </c>
      <c r="E2303" s="18" t="s">
        <v>754</v>
      </c>
      <c r="F2303" s="19">
        <v>0</v>
      </c>
      <c r="G2303" s="19">
        <v>0</v>
      </c>
      <c r="H2303" s="19">
        <v>7623.92</v>
      </c>
      <c r="I2303" s="19">
        <v>0</v>
      </c>
      <c r="J2303" s="19">
        <v>0</v>
      </c>
      <c r="K2303" s="19">
        <v>7623.92</v>
      </c>
      <c r="L2303" t="str">
        <f>VLOOKUP(E2303,PFI!A:B,2,0)</f>
        <v>recherche</v>
      </c>
    </row>
    <row r="2304" spans="1:12">
      <c r="A2304" s="18" t="s">
        <v>1728</v>
      </c>
      <c r="B2304" s="18" t="s">
        <v>2637</v>
      </c>
      <c r="C2304" s="18" t="s">
        <v>18</v>
      </c>
      <c r="D2304" s="18" t="s">
        <v>31</v>
      </c>
      <c r="E2304" s="18" t="s">
        <v>18</v>
      </c>
      <c r="F2304" s="19">
        <v>0</v>
      </c>
      <c r="G2304" s="19">
        <v>0</v>
      </c>
      <c r="H2304" s="19">
        <v>13741.84</v>
      </c>
      <c r="I2304" s="19">
        <v>0</v>
      </c>
      <c r="J2304" s="19">
        <v>0</v>
      </c>
      <c r="K2304" s="19">
        <v>13741.84</v>
      </c>
      <c r="L2304" t="e">
        <f>VLOOKUP(E2304,PFI!A:B,2,0)</f>
        <v>#N/A</v>
      </c>
    </row>
    <row r="2305" spans="1:12">
      <c r="A2305" s="18" t="s">
        <v>188</v>
      </c>
      <c r="B2305" s="18" t="s">
        <v>2637</v>
      </c>
      <c r="C2305" s="18" t="s">
        <v>18</v>
      </c>
      <c r="D2305" s="18" t="s">
        <v>59</v>
      </c>
      <c r="E2305" s="18" t="s">
        <v>2644</v>
      </c>
      <c r="F2305" s="19">
        <v>0</v>
      </c>
      <c r="G2305" s="19">
        <v>0</v>
      </c>
      <c r="H2305" s="19">
        <v>2195.7399999999998</v>
      </c>
      <c r="I2305" s="19">
        <v>0</v>
      </c>
      <c r="J2305" s="19">
        <v>0</v>
      </c>
      <c r="K2305" s="19">
        <v>2195.7399999999998</v>
      </c>
      <c r="L2305" t="e">
        <f>VLOOKUP(E2305,PFI!A:B,2,0)</f>
        <v>#N/A</v>
      </c>
    </row>
    <row r="2306" spans="1:12">
      <c r="A2306" s="18" t="s">
        <v>188</v>
      </c>
      <c r="B2306" s="18" t="s">
        <v>2637</v>
      </c>
      <c r="C2306" s="18" t="s">
        <v>18</v>
      </c>
      <c r="D2306" s="18" t="s">
        <v>31</v>
      </c>
      <c r="E2306" s="18" t="s">
        <v>1991</v>
      </c>
      <c r="F2306" s="19">
        <v>0</v>
      </c>
      <c r="G2306" s="19">
        <v>0</v>
      </c>
      <c r="H2306" s="19">
        <v>8762.1</v>
      </c>
      <c r="I2306" s="19">
        <v>0</v>
      </c>
      <c r="J2306" s="19">
        <v>0</v>
      </c>
      <c r="K2306" s="19">
        <v>8762.1</v>
      </c>
      <c r="L2306" t="str">
        <f>VLOOKUP(E2306,PFI!A:B,2,0)</f>
        <v>recherche</v>
      </c>
    </row>
    <row r="2307" spans="1:12">
      <c r="A2307" s="18" t="s">
        <v>188</v>
      </c>
      <c r="B2307" s="18" t="s">
        <v>2637</v>
      </c>
      <c r="C2307" s="18" t="s">
        <v>18</v>
      </c>
      <c r="D2307" s="18" t="s">
        <v>31</v>
      </c>
      <c r="E2307" s="18" t="s">
        <v>2030</v>
      </c>
      <c r="F2307" s="19">
        <v>0</v>
      </c>
      <c r="G2307" s="19">
        <v>0</v>
      </c>
      <c r="H2307" s="19">
        <v>8970.2000000000007</v>
      </c>
      <c r="I2307" s="19">
        <v>0</v>
      </c>
      <c r="J2307" s="19">
        <v>0</v>
      </c>
      <c r="K2307" s="19">
        <v>8970.2000000000007</v>
      </c>
      <c r="L2307" t="str">
        <f>VLOOKUP(E2307,PFI!A:B,2,0)</f>
        <v>recherche</v>
      </c>
    </row>
    <row r="2308" spans="1:12">
      <c r="A2308" s="18" t="s">
        <v>188</v>
      </c>
      <c r="B2308" s="18" t="s">
        <v>2637</v>
      </c>
      <c r="C2308" s="18" t="s">
        <v>18</v>
      </c>
      <c r="D2308" s="18" t="s">
        <v>31</v>
      </c>
      <c r="E2308" s="18" t="s">
        <v>2071</v>
      </c>
      <c r="F2308" s="19">
        <v>0</v>
      </c>
      <c r="G2308" s="19">
        <v>0</v>
      </c>
      <c r="H2308" s="19">
        <v>2979.14</v>
      </c>
      <c r="I2308" s="19">
        <v>0</v>
      </c>
      <c r="J2308" s="19">
        <v>0</v>
      </c>
      <c r="K2308" s="19">
        <v>2979.14</v>
      </c>
      <c r="L2308" t="str">
        <f>VLOOKUP(E2308,PFI!A:B,2,0)</f>
        <v>recherche</v>
      </c>
    </row>
    <row r="2309" spans="1:12">
      <c r="A2309" s="18" t="s">
        <v>188</v>
      </c>
      <c r="B2309" s="18" t="s">
        <v>2637</v>
      </c>
      <c r="C2309" s="18" t="s">
        <v>18</v>
      </c>
      <c r="D2309" s="18" t="s">
        <v>31</v>
      </c>
      <c r="E2309" s="18" t="s">
        <v>782</v>
      </c>
      <c r="F2309" s="19">
        <v>0</v>
      </c>
      <c r="G2309" s="19">
        <v>0</v>
      </c>
      <c r="H2309" s="19">
        <v>7403.67</v>
      </c>
      <c r="I2309" s="19">
        <v>0</v>
      </c>
      <c r="J2309" s="19">
        <v>0</v>
      </c>
      <c r="K2309" s="19">
        <v>7403.67</v>
      </c>
      <c r="L2309" t="str">
        <f>VLOOKUP(E2309,PFI!A:B,2,0)</f>
        <v>recherche</v>
      </c>
    </row>
    <row r="2310" spans="1:12">
      <c r="A2310" s="18" t="s">
        <v>283</v>
      </c>
      <c r="B2310" s="18" t="s">
        <v>2637</v>
      </c>
      <c r="C2310" s="18" t="s">
        <v>18</v>
      </c>
      <c r="D2310" s="18" t="s">
        <v>59</v>
      </c>
      <c r="E2310" s="18" t="s">
        <v>284</v>
      </c>
      <c r="F2310" s="19">
        <v>0</v>
      </c>
      <c r="G2310" s="19">
        <v>0</v>
      </c>
      <c r="H2310" s="19">
        <v>4860.79</v>
      </c>
      <c r="I2310" s="19">
        <v>0</v>
      </c>
      <c r="J2310" s="19">
        <v>0</v>
      </c>
      <c r="K2310" s="19">
        <v>4860.79</v>
      </c>
      <c r="L2310" t="str">
        <f>VLOOKUP(E2310,PFI!A:B,2,0)</f>
        <v>recherche</v>
      </c>
    </row>
    <row r="2311" spans="1:12">
      <c r="A2311" s="18" t="s">
        <v>191</v>
      </c>
      <c r="B2311" s="18" t="s">
        <v>2637</v>
      </c>
      <c r="C2311" s="18" t="s">
        <v>18</v>
      </c>
      <c r="D2311" s="18" t="s">
        <v>46</v>
      </c>
      <c r="E2311" s="18" t="s">
        <v>1993</v>
      </c>
      <c r="F2311" s="19">
        <v>0</v>
      </c>
      <c r="G2311" s="19">
        <v>0</v>
      </c>
      <c r="H2311" s="19">
        <v>3102.36</v>
      </c>
      <c r="I2311" s="19">
        <v>0</v>
      </c>
      <c r="J2311" s="19">
        <v>0</v>
      </c>
      <c r="K2311" s="19">
        <v>3102.36</v>
      </c>
      <c r="L2311" t="str">
        <f>VLOOKUP(E2311,PFI!A:B,2,0)</f>
        <v>recherche</v>
      </c>
    </row>
    <row r="2312" spans="1:12">
      <c r="A2312" s="18" t="s">
        <v>191</v>
      </c>
      <c r="B2312" s="18" t="s">
        <v>2637</v>
      </c>
      <c r="C2312" s="18" t="s">
        <v>18</v>
      </c>
      <c r="D2312" s="18" t="s">
        <v>59</v>
      </c>
      <c r="E2312" s="18" t="s">
        <v>2285</v>
      </c>
      <c r="F2312" s="19">
        <v>0</v>
      </c>
      <c r="G2312" s="19">
        <v>0</v>
      </c>
      <c r="H2312" s="19">
        <v>4878.18</v>
      </c>
      <c r="I2312" s="19">
        <v>0</v>
      </c>
      <c r="J2312" s="19">
        <v>0</v>
      </c>
      <c r="K2312" s="19">
        <v>4878.18</v>
      </c>
      <c r="L2312" t="e">
        <f>VLOOKUP(E2312,PFI!A:B,2,0)</f>
        <v>#N/A</v>
      </c>
    </row>
    <row r="2313" spans="1:12">
      <c r="A2313" s="18" t="s">
        <v>191</v>
      </c>
      <c r="B2313" s="18" t="s">
        <v>2637</v>
      </c>
      <c r="C2313" s="18" t="s">
        <v>18</v>
      </c>
      <c r="D2313" s="18" t="s">
        <v>59</v>
      </c>
      <c r="E2313" s="18" t="s">
        <v>299</v>
      </c>
      <c r="F2313" s="19">
        <v>0</v>
      </c>
      <c r="G2313" s="19">
        <v>0</v>
      </c>
      <c r="H2313" s="19">
        <v>4675.71</v>
      </c>
      <c r="I2313" s="19">
        <v>0</v>
      </c>
      <c r="J2313" s="19">
        <v>0</v>
      </c>
      <c r="K2313" s="19">
        <v>4675.71</v>
      </c>
      <c r="L2313" t="str">
        <f>VLOOKUP(E2313,PFI!A:B,2,0)</f>
        <v>recherche</v>
      </c>
    </row>
    <row r="2314" spans="1:12">
      <c r="A2314" s="18" t="s">
        <v>192</v>
      </c>
      <c r="B2314" s="18" t="s">
        <v>2637</v>
      </c>
      <c r="C2314" s="18" t="s">
        <v>18</v>
      </c>
      <c r="D2314" s="18" t="s">
        <v>59</v>
      </c>
      <c r="E2314" s="18" t="s">
        <v>2645</v>
      </c>
      <c r="F2314" s="19">
        <v>0</v>
      </c>
      <c r="G2314" s="19">
        <v>0</v>
      </c>
      <c r="H2314" s="19">
        <v>8453.76</v>
      </c>
      <c r="I2314" s="19">
        <v>0</v>
      </c>
      <c r="J2314" s="19">
        <v>0</v>
      </c>
      <c r="K2314" s="19">
        <v>8453.76</v>
      </c>
      <c r="L2314" t="e">
        <f>VLOOKUP(E2314,PFI!A:B,2,0)</f>
        <v>#N/A</v>
      </c>
    </row>
    <row r="2315" spans="1:12">
      <c r="A2315" s="18" t="s">
        <v>192</v>
      </c>
      <c r="B2315" s="18" t="s">
        <v>2637</v>
      </c>
      <c r="C2315" s="18" t="s">
        <v>18</v>
      </c>
      <c r="D2315" s="18" t="s">
        <v>59</v>
      </c>
      <c r="E2315" s="18" t="s">
        <v>194</v>
      </c>
      <c r="F2315" s="19">
        <v>0</v>
      </c>
      <c r="G2315" s="19">
        <v>0</v>
      </c>
      <c r="H2315" s="19">
        <v>7542.75</v>
      </c>
      <c r="I2315" s="19">
        <v>0</v>
      </c>
      <c r="J2315" s="19">
        <v>0</v>
      </c>
      <c r="K2315" s="19">
        <v>7542.75</v>
      </c>
      <c r="L2315" t="str">
        <f>VLOOKUP(E2315,PFI!A:B,2,0)</f>
        <v>recherche</v>
      </c>
    </row>
    <row r="2316" spans="1:12">
      <c r="A2316" s="18" t="s">
        <v>192</v>
      </c>
      <c r="B2316" s="18" t="s">
        <v>2637</v>
      </c>
      <c r="C2316" s="18" t="s">
        <v>18</v>
      </c>
      <c r="D2316" s="18" t="s">
        <v>27</v>
      </c>
      <c r="E2316" s="18" t="s">
        <v>2053</v>
      </c>
      <c r="F2316" s="19">
        <v>0</v>
      </c>
      <c r="G2316" s="19">
        <v>0</v>
      </c>
      <c r="H2316" s="19">
        <v>119.61</v>
      </c>
      <c r="I2316" s="19">
        <v>0</v>
      </c>
      <c r="J2316" s="19">
        <v>0</v>
      </c>
      <c r="K2316" s="19">
        <v>119.61</v>
      </c>
      <c r="L2316" t="str">
        <f>VLOOKUP(E2316,PFI!A:B,2,0)</f>
        <v>recherche</v>
      </c>
    </row>
    <row r="2317" spans="1:12">
      <c r="A2317" s="18" t="s">
        <v>285</v>
      </c>
      <c r="B2317" s="18" t="s">
        <v>2637</v>
      </c>
      <c r="C2317" s="18" t="s">
        <v>18</v>
      </c>
      <c r="D2317" s="18" t="s">
        <v>59</v>
      </c>
      <c r="E2317" s="18" t="s">
        <v>2646</v>
      </c>
      <c r="F2317" s="19">
        <v>0</v>
      </c>
      <c r="G2317" s="19">
        <v>0</v>
      </c>
      <c r="H2317" s="19">
        <v>6027.52</v>
      </c>
      <c r="I2317" s="19">
        <v>0</v>
      </c>
      <c r="J2317" s="19">
        <v>0</v>
      </c>
      <c r="K2317" s="19">
        <v>6027.52</v>
      </c>
      <c r="L2317" t="e">
        <f>VLOOKUP(E2317,PFI!A:B,2,0)</f>
        <v>#N/A</v>
      </c>
    </row>
    <row r="2318" spans="1:12">
      <c r="A2318" s="18" t="s">
        <v>285</v>
      </c>
      <c r="B2318" s="18" t="s">
        <v>2637</v>
      </c>
      <c r="C2318" s="18" t="s">
        <v>18</v>
      </c>
      <c r="D2318" s="18" t="s">
        <v>59</v>
      </c>
      <c r="E2318" s="18" t="s">
        <v>286</v>
      </c>
      <c r="F2318" s="19">
        <v>0</v>
      </c>
      <c r="G2318" s="19">
        <v>0</v>
      </c>
      <c r="H2318" s="19">
        <v>7361.78</v>
      </c>
      <c r="I2318" s="19">
        <v>0</v>
      </c>
      <c r="J2318" s="19">
        <v>0</v>
      </c>
      <c r="K2318" s="19">
        <v>7361.78</v>
      </c>
      <c r="L2318" t="str">
        <f>VLOOKUP(E2318,PFI!A:B,2,0)</f>
        <v>recherche</v>
      </c>
    </row>
    <row r="2319" spans="1:12">
      <c r="A2319" s="18" t="s">
        <v>285</v>
      </c>
      <c r="B2319" s="18" t="s">
        <v>2637</v>
      </c>
      <c r="C2319" s="18" t="s">
        <v>18</v>
      </c>
      <c r="D2319" s="18" t="s">
        <v>16</v>
      </c>
      <c r="E2319" s="18" t="s">
        <v>2647</v>
      </c>
      <c r="F2319" s="19">
        <v>0</v>
      </c>
      <c r="G2319" s="19">
        <v>0</v>
      </c>
      <c r="H2319" s="19">
        <v>238.32</v>
      </c>
      <c r="I2319" s="19">
        <v>0</v>
      </c>
      <c r="J2319" s="19">
        <v>0</v>
      </c>
      <c r="K2319" s="19">
        <v>238.32</v>
      </c>
      <c r="L2319" t="e">
        <f>VLOOKUP(E2319,PFI!A:B,2,0)</f>
        <v>#N/A</v>
      </c>
    </row>
    <row r="2320" spans="1:12">
      <c r="A2320" s="18" t="s">
        <v>786</v>
      </c>
      <c r="B2320" s="18" t="s">
        <v>2637</v>
      </c>
      <c r="C2320" s="18" t="s">
        <v>18</v>
      </c>
      <c r="D2320" s="18" t="s">
        <v>15</v>
      </c>
      <c r="E2320" s="18" t="s">
        <v>787</v>
      </c>
      <c r="F2320" s="19">
        <v>0</v>
      </c>
      <c r="G2320" s="19">
        <v>0</v>
      </c>
      <c r="H2320" s="19">
        <v>6768.09</v>
      </c>
      <c r="I2320" s="19">
        <v>0</v>
      </c>
      <c r="J2320" s="19">
        <v>0</v>
      </c>
      <c r="K2320" s="19">
        <v>6768.09</v>
      </c>
      <c r="L2320" t="str">
        <f>VLOOKUP(E2320,PFI!A:B,2,0)</f>
        <v>recherche</v>
      </c>
    </row>
    <row r="2321" spans="1:12">
      <c r="A2321" s="18" t="s">
        <v>2648</v>
      </c>
      <c r="B2321" s="18" t="s">
        <v>2637</v>
      </c>
      <c r="C2321" s="18" t="s">
        <v>18</v>
      </c>
      <c r="D2321" s="18" t="s">
        <v>59</v>
      </c>
      <c r="E2321" s="18" t="s">
        <v>2649</v>
      </c>
      <c r="F2321" s="19">
        <v>0</v>
      </c>
      <c r="G2321" s="19">
        <v>0</v>
      </c>
      <c r="H2321" s="19">
        <v>9757.02</v>
      </c>
      <c r="I2321" s="19">
        <v>0</v>
      </c>
      <c r="J2321" s="19">
        <v>0</v>
      </c>
      <c r="K2321" s="19">
        <v>9757.02</v>
      </c>
      <c r="L2321" t="e">
        <f>VLOOKUP(E2321,PFI!A:B,2,0)</f>
        <v>#N/A</v>
      </c>
    </row>
    <row r="2322" spans="1:12">
      <c r="A2322" s="18" t="s">
        <v>199</v>
      </c>
      <c r="B2322" s="18" t="s">
        <v>2637</v>
      </c>
      <c r="C2322" s="18" t="s">
        <v>18</v>
      </c>
      <c r="D2322" s="18" t="s">
        <v>59</v>
      </c>
      <c r="E2322" s="18" t="s">
        <v>2650</v>
      </c>
      <c r="F2322" s="19">
        <v>0</v>
      </c>
      <c r="G2322" s="19">
        <v>0</v>
      </c>
      <c r="H2322" s="19">
        <v>7673.52</v>
      </c>
      <c r="I2322" s="19">
        <v>0</v>
      </c>
      <c r="J2322" s="19">
        <v>0</v>
      </c>
      <c r="K2322" s="19">
        <v>7673.52</v>
      </c>
      <c r="L2322" t="e">
        <f>VLOOKUP(E2322,PFI!A:B,2,0)</f>
        <v>#N/A</v>
      </c>
    </row>
    <row r="2323" spans="1:12">
      <c r="A2323" s="18" t="s">
        <v>199</v>
      </c>
      <c r="B2323" s="18" t="s">
        <v>2637</v>
      </c>
      <c r="C2323" s="18" t="s">
        <v>18</v>
      </c>
      <c r="D2323" s="18" t="s">
        <v>59</v>
      </c>
      <c r="E2323" s="18" t="s">
        <v>201</v>
      </c>
      <c r="F2323" s="19">
        <v>0</v>
      </c>
      <c r="G2323" s="19">
        <v>0</v>
      </c>
      <c r="H2323" s="19">
        <v>3267.71</v>
      </c>
      <c r="I2323" s="19">
        <v>0</v>
      </c>
      <c r="J2323" s="19">
        <v>0</v>
      </c>
      <c r="K2323" s="19">
        <v>3267.71</v>
      </c>
      <c r="L2323" t="str">
        <f>VLOOKUP(E2323,PFI!A:B,2,0)</f>
        <v>recherche</v>
      </c>
    </row>
    <row r="2324" spans="1:12">
      <c r="A2324" s="18" t="s">
        <v>199</v>
      </c>
      <c r="B2324" s="18" t="s">
        <v>2637</v>
      </c>
      <c r="C2324" s="18" t="s">
        <v>18</v>
      </c>
      <c r="D2324" s="18" t="s">
        <v>59</v>
      </c>
      <c r="E2324" s="18" t="s">
        <v>200</v>
      </c>
      <c r="F2324" s="19">
        <v>0</v>
      </c>
      <c r="G2324" s="19">
        <v>0</v>
      </c>
      <c r="H2324" s="19">
        <v>8418.51</v>
      </c>
      <c r="I2324" s="19">
        <v>0</v>
      </c>
      <c r="J2324" s="19">
        <v>0</v>
      </c>
      <c r="K2324" s="19">
        <v>8418.51</v>
      </c>
      <c r="L2324" t="str">
        <f>VLOOKUP(E2324,PFI!A:B,2,0)</f>
        <v>recherche</v>
      </c>
    </row>
    <row r="2325" spans="1:12">
      <c r="A2325" s="18" t="s">
        <v>199</v>
      </c>
      <c r="B2325" s="18" t="s">
        <v>2637</v>
      </c>
      <c r="C2325" s="18" t="s">
        <v>18</v>
      </c>
      <c r="D2325" s="18" t="s">
        <v>59</v>
      </c>
      <c r="E2325" s="18" t="s">
        <v>759</v>
      </c>
      <c r="F2325" s="19">
        <v>0</v>
      </c>
      <c r="G2325" s="19">
        <v>0</v>
      </c>
      <c r="H2325" s="19">
        <v>2598.5100000000002</v>
      </c>
      <c r="I2325" s="19">
        <v>0</v>
      </c>
      <c r="J2325" s="19">
        <v>0</v>
      </c>
      <c r="K2325" s="19">
        <v>2598.5100000000002</v>
      </c>
      <c r="L2325" t="str">
        <f>VLOOKUP(E2325,PFI!A:B,2,0)</f>
        <v>recherche</v>
      </c>
    </row>
    <row r="2326" spans="1:12">
      <c r="A2326" s="18" t="s">
        <v>36</v>
      </c>
      <c r="B2326" s="18" t="s">
        <v>2637</v>
      </c>
      <c r="C2326" s="18" t="s">
        <v>18</v>
      </c>
      <c r="D2326" s="18" t="s">
        <v>31</v>
      </c>
      <c r="E2326" s="18" t="s">
        <v>760</v>
      </c>
      <c r="F2326" s="19">
        <v>0</v>
      </c>
      <c r="G2326" s="19">
        <v>0</v>
      </c>
      <c r="H2326" s="19">
        <v>1037.5999999999999</v>
      </c>
      <c r="I2326" s="19">
        <v>0</v>
      </c>
      <c r="J2326" s="19">
        <v>0</v>
      </c>
      <c r="K2326" s="19">
        <v>1037.5999999999999</v>
      </c>
      <c r="L2326" t="str">
        <f>VLOOKUP(E2326,PFI!A:B,2,0)</f>
        <v>recherche</v>
      </c>
    </row>
    <row r="2327" spans="1:12">
      <c r="A2327" s="18" t="s">
        <v>205</v>
      </c>
      <c r="B2327" s="18" t="s">
        <v>2637</v>
      </c>
      <c r="C2327" s="18" t="s">
        <v>18</v>
      </c>
      <c r="D2327" s="18" t="s">
        <v>31</v>
      </c>
      <c r="E2327" s="18" t="s">
        <v>207</v>
      </c>
      <c r="F2327" s="19">
        <v>0</v>
      </c>
      <c r="G2327" s="19">
        <v>0</v>
      </c>
      <c r="H2327" s="19">
        <v>8164.83</v>
      </c>
      <c r="I2327" s="19">
        <v>0</v>
      </c>
      <c r="J2327" s="19">
        <v>0</v>
      </c>
      <c r="K2327" s="19">
        <v>8164.83</v>
      </c>
      <c r="L2327" t="str">
        <f>VLOOKUP(E2327,PFI!A:B,2,0)</f>
        <v>recherche</v>
      </c>
    </row>
    <row r="2328" spans="1:12">
      <c r="A2328" s="18" t="s">
        <v>205</v>
      </c>
      <c r="B2328" s="18" t="s">
        <v>2637</v>
      </c>
      <c r="C2328" s="18" t="s">
        <v>18</v>
      </c>
      <c r="D2328" s="18" t="s">
        <v>31</v>
      </c>
      <c r="E2328" s="18" t="s">
        <v>2651</v>
      </c>
      <c r="F2328" s="19">
        <v>0</v>
      </c>
      <c r="G2328" s="19">
        <v>0</v>
      </c>
      <c r="H2328" s="19">
        <v>42.04</v>
      </c>
      <c r="I2328" s="19">
        <v>0</v>
      </c>
      <c r="J2328" s="19">
        <v>0</v>
      </c>
      <c r="K2328" s="19">
        <v>42.04</v>
      </c>
      <c r="L2328" t="e">
        <f>VLOOKUP(E2328,PFI!A:B,2,0)</f>
        <v>#N/A</v>
      </c>
    </row>
    <row r="2329" spans="1:12">
      <c r="A2329" s="18" t="s">
        <v>38</v>
      </c>
      <c r="B2329" s="18" t="s">
        <v>2637</v>
      </c>
      <c r="C2329" s="18" t="s">
        <v>18</v>
      </c>
      <c r="D2329" s="18" t="s">
        <v>31</v>
      </c>
      <c r="E2329" s="18" t="s">
        <v>208</v>
      </c>
      <c r="F2329" s="19">
        <v>0</v>
      </c>
      <c r="G2329" s="19">
        <v>0</v>
      </c>
      <c r="H2329" s="19">
        <v>10515.04</v>
      </c>
      <c r="I2329" s="19">
        <v>0</v>
      </c>
      <c r="J2329" s="19">
        <v>0</v>
      </c>
      <c r="K2329" s="19">
        <v>10515.04</v>
      </c>
      <c r="L2329" t="str">
        <f>VLOOKUP(E2329,PFI!A:B,2,0)</f>
        <v>recherche</v>
      </c>
    </row>
    <row r="2330" spans="1:12">
      <c r="A2330" s="18" t="s">
        <v>38</v>
      </c>
      <c r="B2330" s="18" t="s">
        <v>2637</v>
      </c>
      <c r="C2330" s="18" t="s">
        <v>18</v>
      </c>
      <c r="D2330" s="18" t="s">
        <v>31</v>
      </c>
      <c r="E2330" s="18" t="s">
        <v>18</v>
      </c>
      <c r="F2330" s="19">
        <v>0</v>
      </c>
      <c r="G2330" s="19">
        <v>0</v>
      </c>
      <c r="H2330" s="19">
        <v>12595.38</v>
      </c>
      <c r="I2330" s="19">
        <v>0</v>
      </c>
      <c r="J2330" s="19">
        <v>0</v>
      </c>
      <c r="K2330" s="19">
        <v>12595.38</v>
      </c>
      <c r="L2330" t="e">
        <f>VLOOKUP(E2330,PFI!A:B,2,0)</f>
        <v>#N/A</v>
      </c>
    </row>
    <row r="2331" spans="1:12">
      <c r="A2331" s="18" t="s">
        <v>38</v>
      </c>
      <c r="B2331" s="18" t="s">
        <v>2637</v>
      </c>
      <c r="C2331" s="18" t="s">
        <v>18</v>
      </c>
      <c r="D2331" s="18" t="s">
        <v>13</v>
      </c>
      <c r="E2331" s="18" t="s">
        <v>18</v>
      </c>
      <c r="F2331" s="19">
        <v>0</v>
      </c>
      <c r="G2331" s="19">
        <v>0</v>
      </c>
      <c r="H2331" s="19">
        <v>12563.9</v>
      </c>
      <c r="I2331" s="19">
        <v>0</v>
      </c>
      <c r="J2331" s="19">
        <v>0</v>
      </c>
      <c r="K2331" s="19">
        <v>12563.9</v>
      </c>
      <c r="L2331" t="e">
        <f>VLOOKUP(E2331,PFI!A:B,2,0)</f>
        <v>#N/A</v>
      </c>
    </row>
    <row r="2332" spans="1:12">
      <c r="A2332" s="18" t="s">
        <v>1726</v>
      </c>
      <c r="B2332" s="18" t="s">
        <v>2637</v>
      </c>
      <c r="C2332" s="18" t="s">
        <v>18</v>
      </c>
      <c r="D2332" s="18" t="s">
        <v>31</v>
      </c>
      <c r="E2332" s="18" t="s">
        <v>18</v>
      </c>
      <c r="F2332" s="19">
        <v>0</v>
      </c>
      <c r="G2332" s="19">
        <v>0</v>
      </c>
      <c r="H2332" s="19">
        <v>5896.74</v>
      </c>
      <c r="I2332" s="19">
        <v>0</v>
      </c>
      <c r="J2332" s="19">
        <v>0</v>
      </c>
      <c r="K2332" s="19">
        <v>5896.74</v>
      </c>
      <c r="L2332" t="e">
        <f>VLOOKUP(E2332,PFI!A:B,2,0)</f>
        <v>#N/A</v>
      </c>
    </row>
    <row r="2333" spans="1:12">
      <c r="A2333" s="18" t="s">
        <v>40</v>
      </c>
      <c r="B2333" s="18" t="s">
        <v>2637</v>
      </c>
      <c r="C2333" s="18" t="s">
        <v>18</v>
      </c>
      <c r="D2333" s="18" t="s">
        <v>31</v>
      </c>
      <c r="E2333" s="18" t="s">
        <v>350</v>
      </c>
      <c r="F2333" s="19">
        <v>0</v>
      </c>
      <c r="G2333" s="19">
        <v>0</v>
      </c>
      <c r="H2333" s="19">
        <v>6492.89</v>
      </c>
      <c r="I2333" s="19">
        <v>0</v>
      </c>
      <c r="J2333" s="19">
        <v>0</v>
      </c>
      <c r="K2333" s="19">
        <v>6492.89</v>
      </c>
      <c r="L2333" t="str">
        <f>VLOOKUP(E2333,PFI!A:B,2,0)</f>
        <v>recherche</v>
      </c>
    </row>
    <row r="2334" spans="1:12">
      <c r="A2334" s="18" t="s">
        <v>210</v>
      </c>
      <c r="B2334" s="18" t="s">
        <v>2637</v>
      </c>
      <c r="C2334" s="18" t="s">
        <v>18</v>
      </c>
      <c r="D2334" s="18" t="s">
        <v>31</v>
      </c>
      <c r="E2334" s="18" t="s">
        <v>2044</v>
      </c>
      <c r="F2334" s="19">
        <v>0</v>
      </c>
      <c r="G2334" s="19">
        <v>0</v>
      </c>
      <c r="H2334" s="19">
        <v>4050.01</v>
      </c>
      <c r="I2334" s="19">
        <v>0</v>
      </c>
      <c r="J2334" s="19">
        <v>0</v>
      </c>
      <c r="K2334" s="19">
        <v>4050.01</v>
      </c>
      <c r="L2334" t="str">
        <f>VLOOKUP(E2334,PFI!A:B,2,0)</f>
        <v>recherche</v>
      </c>
    </row>
    <row r="2335" spans="1:12">
      <c r="A2335" s="18" t="s">
        <v>210</v>
      </c>
      <c r="B2335" s="18" t="s">
        <v>2637</v>
      </c>
      <c r="C2335" s="18" t="s">
        <v>18</v>
      </c>
      <c r="D2335" s="18" t="s">
        <v>31</v>
      </c>
      <c r="E2335" s="18" t="s">
        <v>354</v>
      </c>
      <c r="F2335" s="19">
        <v>0</v>
      </c>
      <c r="G2335" s="19">
        <v>0</v>
      </c>
      <c r="H2335" s="19">
        <v>12.15</v>
      </c>
      <c r="I2335" s="19">
        <v>0</v>
      </c>
      <c r="J2335" s="19">
        <v>0</v>
      </c>
      <c r="K2335" s="19">
        <v>12.15</v>
      </c>
      <c r="L2335" t="str">
        <f>VLOOKUP(E2335,PFI!A:B,2,0)</f>
        <v>recherche</v>
      </c>
    </row>
    <row r="2336" spans="1:12">
      <c r="A2336" s="18" t="s">
        <v>210</v>
      </c>
      <c r="B2336" s="18" t="s">
        <v>2637</v>
      </c>
      <c r="C2336" s="18" t="s">
        <v>18</v>
      </c>
      <c r="D2336" s="18" t="s">
        <v>31</v>
      </c>
      <c r="E2336" s="18" t="s">
        <v>348</v>
      </c>
      <c r="F2336" s="19">
        <v>0</v>
      </c>
      <c r="G2336" s="19">
        <v>0</v>
      </c>
      <c r="H2336" s="19">
        <v>7690.66</v>
      </c>
      <c r="I2336" s="19">
        <v>0</v>
      </c>
      <c r="J2336" s="19">
        <v>0</v>
      </c>
      <c r="K2336" s="19">
        <v>7690.66</v>
      </c>
      <c r="L2336" t="str">
        <f>VLOOKUP(E2336,PFI!A:B,2,0)</f>
        <v>recherche</v>
      </c>
    </row>
    <row r="2337" spans="1:12">
      <c r="A2337" s="18" t="s">
        <v>210</v>
      </c>
      <c r="B2337" s="18" t="s">
        <v>2637</v>
      </c>
      <c r="C2337" s="18" t="s">
        <v>18</v>
      </c>
      <c r="D2337" s="18" t="s">
        <v>16</v>
      </c>
      <c r="E2337" s="18" t="s">
        <v>2044</v>
      </c>
      <c r="F2337" s="19">
        <v>0</v>
      </c>
      <c r="G2337" s="19">
        <v>0</v>
      </c>
      <c r="H2337" s="19">
        <v>9724.68</v>
      </c>
      <c r="I2337" s="19">
        <v>0</v>
      </c>
      <c r="J2337" s="19">
        <v>0</v>
      </c>
      <c r="K2337" s="19">
        <v>9724.68</v>
      </c>
      <c r="L2337" t="str">
        <f>VLOOKUP(E2337,PFI!A:B,2,0)</f>
        <v>recherche</v>
      </c>
    </row>
    <row r="2338" spans="1:12">
      <c r="A2338" s="18" t="s">
        <v>210</v>
      </c>
      <c r="B2338" s="18" t="s">
        <v>2637</v>
      </c>
      <c r="C2338" s="18" t="s">
        <v>18</v>
      </c>
      <c r="D2338" s="18" t="s">
        <v>16</v>
      </c>
      <c r="E2338" s="18" t="s">
        <v>354</v>
      </c>
      <c r="F2338" s="19">
        <v>0</v>
      </c>
      <c r="G2338" s="19">
        <v>0</v>
      </c>
      <c r="H2338" s="19">
        <v>14186.42</v>
      </c>
      <c r="I2338" s="19">
        <v>0</v>
      </c>
      <c r="J2338" s="19">
        <v>0</v>
      </c>
      <c r="K2338" s="19">
        <v>14186.42</v>
      </c>
      <c r="L2338" t="str">
        <f>VLOOKUP(E2338,PFI!A:B,2,0)</f>
        <v>recherche</v>
      </c>
    </row>
    <row r="2339" spans="1:12">
      <c r="A2339" s="18" t="s">
        <v>210</v>
      </c>
      <c r="B2339" s="18" t="s">
        <v>2637</v>
      </c>
      <c r="C2339" s="18" t="s">
        <v>18</v>
      </c>
      <c r="D2339" s="18" t="s">
        <v>16</v>
      </c>
      <c r="E2339" s="18" t="s">
        <v>348</v>
      </c>
      <c r="F2339" s="19">
        <v>0</v>
      </c>
      <c r="G2339" s="19">
        <v>0</v>
      </c>
      <c r="H2339" s="19">
        <v>14895.28</v>
      </c>
      <c r="I2339" s="19">
        <v>0</v>
      </c>
      <c r="J2339" s="19">
        <v>0</v>
      </c>
      <c r="K2339" s="19">
        <v>14895.28</v>
      </c>
      <c r="L2339" t="str">
        <f>VLOOKUP(E2339,PFI!A:B,2,0)</f>
        <v>recherche</v>
      </c>
    </row>
    <row r="2340" spans="1:12">
      <c r="A2340" s="18" t="s">
        <v>211</v>
      </c>
      <c r="B2340" s="18" t="s">
        <v>2637</v>
      </c>
      <c r="C2340" s="18" t="s">
        <v>18</v>
      </c>
      <c r="D2340" s="18" t="s">
        <v>59</v>
      </c>
      <c r="E2340" s="18" t="s">
        <v>300</v>
      </c>
      <c r="F2340" s="19">
        <v>0</v>
      </c>
      <c r="G2340" s="19">
        <v>0</v>
      </c>
      <c r="H2340" s="19">
        <v>7643.53</v>
      </c>
      <c r="I2340" s="19">
        <v>0</v>
      </c>
      <c r="J2340" s="19">
        <v>0</v>
      </c>
      <c r="K2340" s="19">
        <v>7643.53</v>
      </c>
      <c r="L2340" t="str">
        <f>VLOOKUP(E2340,PFI!A:B,2,0)</f>
        <v>recherche</v>
      </c>
    </row>
    <row r="2341" spans="1:12">
      <c r="A2341" s="18" t="s">
        <v>287</v>
      </c>
      <c r="B2341" s="18" t="s">
        <v>2637</v>
      </c>
      <c r="C2341" s="18" t="s">
        <v>18</v>
      </c>
      <c r="D2341" s="18" t="s">
        <v>31</v>
      </c>
      <c r="E2341" s="18" t="s">
        <v>288</v>
      </c>
      <c r="F2341" s="19">
        <v>0</v>
      </c>
      <c r="G2341" s="19">
        <v>0</v>
      </c>
      <c r="H2341" s="19">
        <v>10936.32</v>
      </c>
      <c r="I2341" s="19">
        <v>0</v>
      </c>
      <c r="J2341" s="19">
        <v>0</v>
      </c>
      <c r="K2341" s="19">
        <v>10936.32</v>
      </c>
      <c r="L2341" t="str">
        <f>VLOOKUP(E2341,PFI!A:B,2,0)</f>
        <v>recherche</v>
      </c>
    </row>
    <row r="2342" spans="1:12">
      <c r="A2342" s="18" t="s">
        <v>212</v>
      </c>
      <c r="B2342" s="18" t="s">
        <v>2637</v>
      </c>
      <c r="C2342" s="18" t="s">
        <v>18</v>
      </c>
      <c r="D2342" s="18" t="s">
        <v>22</v>
      </c>
      <c r="E2342" s="18" t="s">
        <v>1967</v>
      </c>
      <c r="F2342" s="19">
        <v>0</v>
      </c>
      <c r="G2342" s="19">
        <v>0</v>
      </c>
      <c r="H2342" s="19">
        <v>1077.71</v>
      </c>
      <c r="I2342" s="19">
        <v>0</v>
      </c>
      <c r="J2342" s="19">
        <v>0</v>
      </c>
      <c r="K2342" s="19">
        <v>1077.71</v>
      </c>
      <c r="L2342" t="str">
        <f>VLOOKUP(E2342,PFI!A:B,2,0)</f>
        <v>recherche</v>
      </c>
    </row>
    <row r="2343" spans="1:12">
      <c r="A2343" s="18" t="s">
        <v>212</v>
      </c>
      <c r="B2343" s="18" t="s">
        <v>2637</v>
      </c>
      <c r="C2343" s="18" t="s">
        <v>18</v>
      </c>
      <c r="D2343" s="18" t="s">
        <v>22</v>
      </c>
      <c r="E2343" s="18" t="s">
        <v>358</v>
      </c>
      <c r="F2343" s="19">
        <v>0</v>
      </c>
      <c r="G2343" s="19">
        <v>0</v>
      </c>
      <c r="H2343" s="19">
        <v>3658</v>
      </c>
      <c r="I2343" s="19">
        <v>0</v>
      </c>
      <c r="J2343" s="19">
        <v>0</v>
      </c>
      <c r="K2343" s="19">
        <v>3658</v>
      </c>
      <c r="L2343" t="str">
        <f>VLOOKUP(E2343,PFI!A:B,2,0)</f>
        <v>recherche</v>
      </c>
    </row>
    <row r="2344" spans="1:12">
      <c r="A2344" s="18" t="s">
        <v>42</v>
      </c>
      <c r="B2344" s="18" t="s">
        <v>2637</v>
      </c>
      <c r="C2344" s="18" t="s">
        <v>18</v>
      </c>
      <c r="D2344" s="18" t="s">
        <v>59</v>
      </c>
      <c r="E2344" s="18" t="s">
        <v>1980</v>
      </c>
      <c r="F2344" s="19">
        <v>0</v>
      </c>
      <c r="G2344" s="19">
        <v>0</v>
      </c>
      <c r="H2344" s="19">
        <v>3915.12</v>
      </c>
      <c r="I2344" s="19">
        <v>0</v>
      </c>
      <c r="J2344" s="19">
        <v>0</v>
      </c>
      <c r="K2344" s="19">
        <v>3915.12</v>
      </c>
      <c r="L2344" t="str">
        <f>VLOOKUP(E2344,PFI!A:B,2,0)</f>
        <v>recherche</v>
      </c>
    </row>
    <row r="2345" spans="1:12">
      <c r="A2345" s="18" t="s">
        <v>42</v>
      </c>
      <c r="B2345" s="18" t="s">
        <v>2637</v>
      </c>
      <c r="C2345" s="18" t="s">
        <v>18</v>
      </c>
      <c r="D2345" s="18" t="s">
        <v>59</v>
      </c>
      <c r="E2345" s="18" t="s">
        <v>301</v>
      </c>
      <c r="F2345" s="19">
        <v>0</v>
      </c>
      <c r="G2345" s="19">
        <v>0</v>
      </c>
      <c r="H2345" s="19">
        <v>8404.58</v>
      </c>
      <c r="I2345" s="19">
        <v>0</v>
      </c>
      <c r="J2345" s="19">
        <v>0</v>
      </c>
      <c r="K2345" s="19">
        <v>8404.58</v>
      </c>
      <c r="L2345" t="str">
        <f>VLOOKUP(E2345,PFI!A:B,2,0)</f>
        <v>recherche</v>
      </c>
    </row>
    <row r="2346" spans="1:12">
      <c r="A2346" s="18" t="s">
        <v>42</v>
      </c>
      <c r="B2346" s="18" t="s">
        <v>2637</v>
      </c>
      <c r="C2346" s="18" t="s">
        <v>18</v>
      </c>
      <c r="D2346" s="18" t="s">
        <v>22</v>
      </c>
      <c r="E2346" s="18" t="s">
        <v>214</v>
      </c>
      <c r="F2346" s="19">
        <v>0</v>
      </c>
      <c r="G2346" s="19">
        <v>0</v>
      </c>
      <c r="H2346" s="19">
        <v>2704.1</v>
      </c>
      <c r="I2346" s="19">
        <v>0</v>
      </c>
      <c r="J2346" s="19">
        <v>0</v>
      </c>
      <c r="K2346" s="19">
        <v>2704.1</v>
      </c>
      <c r="L2346" t="str">
        <f>VLOOKUP(E2346,PFI!A:B,2,0)</f>
        <v>recherche</v>
      </c>
    </row>
    <row r="2347" spans="1:12">
      <c r="A2347" s="18" t="s">
        <v>42</v>
      </c>
      <c r="B2347" s="18" t="s">
        <v>2637</v>
      </c>
      <c r="C2347" s="18" t="s">
        <v>18</v>
      </c>
      <c r="D2347" s="18" t="s">
        <v>22</v>
      </c>
      <c r="E2347" s="18" t="s">
        <v>18</v>
      </c>
      <c r="F2347" s="19">
        <v>0</v>
      </c>
      <c r="G2347" s="19">
        <v>0</v>
      </c>
      <c r="H2347" s="19">
        <v>8764.43</v>
      </c>
      <c r="I2347" s="19">
        <v>0</v>
      </c>
      <c r="J2347" s="19">
        <v>0</v>
      </c>
      <c r="K2347" s="19">
        <v>8764.43</v>
      </c>
      <c r="L2347" t="e">
        <f>VLOOKUP(E2347,PFI!A:B,2,0)</f>
        <v>#N/A</v>
      </c>
    </row>
    <row r="2348" spans="1:12">
      <c r="A2348" s="18" t="s">
        <v>42</v>
      </c>
      <c r="B2348" s="18" t="s">
        <v>2637</v>
      </c>
      <c r="C2348" s="18" t="s">
        <v>18</v>
      </c>
      <c r="D2348" s="18" t="s">
        <v>13</v>
      </c>
      <c r="E2348" s="18" t="s">
        <v>2314</v>
      </c>
      <c r="F2348" s="19">
        <v>0</v>
      </c>
      <c r="G2348" s="19">
        <v>0</v>
      </c>
      <c r="H2348" s="19">
        <v>9947.49</v>
      </c>
      <c r="I2348" s="19">
        <v>0</v>
      </c>
      <c r="J2348" s="19">
        <v>0</v>
      </c>
      <c r="K2348" s="19">
        <v>9947.49</v>
      </c>
      <c r="L2348" t="e">
        <f>VLOOKUP(E2348,PFI!A:B,2,0)</f>
        <v>#N/A</v>
      </c>
    </row>
    <row r="2349" spans="1:12">
      <c r="A2349" s="18" t="s">
        <v>42</v>
      </c>
      <c r="B2349" s="18" t="s">
        <v>2637</v>
      </c>
      <c r="C2349" s="18" t="s">
        <v>18</v>
      </c>
      <c r="D2349" s="18" t="s">
        <v>13</v>
      </c>
      <c r="E2349" s="18" t="s">
        <v>1980</v>
      </c>
      <c r="F2349" s="19">
        <v>0</v>
      </c>
      <c r="G2349" s="19">
        <v>0</v>
      </c>
      <c r="H2349" s="19">
        <v>-9947.49</v>
      </c>
      <c r="I2349" s="19">
        <v>0</v>
      </c>
      <c r="J2349" s="19">
        <v>0</v>
      </c>
      <c r="K2349" s="19">
        <v>-9947.49</v>
      </c>
      <c r="L2349" t="str">
        <f>VLOOKUP(E2349,PFI!A:B,2,0)</f>
        <v>recherche</v>
      </c>
    </row>
    <row r="2350" spans="1:12">
      <c r="A2350" s="18" t="s">
        <v>215</v>
      </c>
      <c r="B2350" s="18" t="s">
        <v>2637</v>
      </c>
      <c r="C2350" s="18" t="s">
        <v>18</v>
      </c>
      <c r="D2350" s="18" t="s">
        <v>57</v>
      </c>
      <c r="E2350" s="18" t="s">
        <v>217</v>
      </c>
      <c r="F2350" s="19">
        <v>0</v>
      </c>
      <c r="G2350" s="19">
        <v>0</v>
      </c>
      <c r="H2350" s="19">
        <v>29744.22</v>
      </c>
      <c r="I2350" s="19">
        <v>0</v>
      </c>
      <c r="J2350" s="19">
        <v>0</v>
      </c>
      <c r="K2350" s="19">
        <v>29744.22</v>
      </c>
      <c r="L2350" t="str">
        <f>VLOOKUP(E2350,PFI!A:B,2,0)</f>
        <v>recherche</v>
      </c>
    </row>
    <row r="2351" spans="1:12">
      <c r="A2351" s="18" t="s">
        <v>215</v>
      </c>
      <c r="B2351" s="18" t="s">
        <v>2637</v>
      </c>
      <c r="C2351" s="18" t="s">
        <v>18</v>
      </c>
      <c r="D2351" s="18" t="s">
        <v>16</v>
      </c>
      <c r="E2351" s="18" t="s">
        <v>217</v>
      </c>
      <c r="F2351" s="19">
        <v>0</v>
      </c>
      <c r="G2351" s="19">
        <v>0</v>
      </c>
      <c r="H2351" s="19">
        <v>4571.4799999999996</v>
      </c>
      <c r="I2351" s="19">
        <v>0</v>
      </c>
      <c r="J2351" s="19">
        <v>0</v>
      </c>
      <c r="K2351" s="19">
        <v>4571.4799999999996</v>
      </c>
      <c r="L2351" t="str">
        <f>VLOOKUP(E2351,PFI!A:B,2,0)</f>
        <v>recherche</v>
      </c>
    </row>
    <row r="2352" spans="1:12">
      <c r="A2352" s="18" t="s">
        <v>215</v>
      </c>
      <c r="B2352" s="18" t="s">
        <v>2637</v>
      </c>
      <c r="C2352" s="18" t="s">
        <v>18</v>
      </c>
      <c r="D2352" s="18" t="s">
        <v>16</v>
      </c>
      <c r="E2352" s="18" t="s">
        <v>18</v>
      </c>
      <c r="F2352" s="19">
        <v>0</v>
      </c>
      <c r="G2352" s="19">
        <v>0</v>
      </c>
      <c r="H2352" s="19">
        <v>228.31</v>
      </c>
      <c r="I2352" s="19">
        <v>0</v>
      </c>
      <c r="J2352" s="19">
        <v>0</v>
      </c>
      <c r="K2352" s="19">
        <v>228.31</v>
      </c>
      <c r="L2352" t="e">
        <f>VLOOKUP(E2352,PFI!A:B,2,0)</f>
        <v>#N/A</v>
      </c>
    </row>
    <row r="2353" spans="1:12">
      <c r="A2353" s="18" t="s">
        <v>215</v>
      </c>
      <c r="B2353" s="18" t="s">
        <v>2637</v>
      </c>
      <c r="C2353" s="18" t="s">
        <v>18</v>
      </c>
      <c r="D2353" s="18" t="s">
        <v>13</v>
      </c>
      <c r="E2353" s="18" t="s">
        <v>217</v>
      </c>
      <c r="F2353" s="19">
        <v>0</v>
      </c>
      <c r="G2353" s="19">
        <v>0</v>
      </c>
      <c r="H2353" s="19">
        <v>70812.86</v>
      </c>
      <c r="I2353" s="19">
        <v>0</v>
      </c>
      <c r="J2353" s="19">
        <v>0</v>
      </c>
      <c r="K2353" s="19">
        <v>70812.86</v>
      </c>
      <c r="L2353" t="str">
        <f>VLOOKUP(E2353,PFI!A:B,2,0)</f>
        <v>recherche</v>
      </c>
    </row>
    <row r="2354" spans="1:12">
      <c r="A2354" s="18" t="s">
        <v>55</v>
      </c>
      <c r="B2354" s="18" t="s">
        <v>2637</v>
      </c>
      <c r="C2354" s="18" t="s">
        <v>18</v>
      </c>
      <c r="D2354" s="18" t="s">
        <v>16</v>
      </c>
      <c r="E2354" s="18" t="s">
        <v>2040</v>
      </c>
      <c r="F2354" s="19">
        <v>0</v>
      </c>
      <c r="G2354" s="19">
        <v>0</v>
      </c>
      <c r="H2354" s="19">
        <v>1862.93</v>
      </c>
      <c r="I2354" s="19">
        <v>0</v>
      </c>
      <c r="J2354" s="19">
        <v>0</v>
      </c>
      <c r="K2354" s="19">
        <v>1862.93</v>
      </c>
      <c r="L2354" t="str">
        <f>VLOOKUP(E2354,PFI!A:B,2,0)</f>
        <v>recherche</v>
      </c>
    </row>
    <row r="2355" spans="1:12">
      <c r="A2355" s="18" t="s">
        <v>55</v>
      </c>
      <c r="B2355" s="18" t="s">
        <v>2637</v>
      </c>
      <c r="C2355" s="18" t="s">
        <v>18</v>
      </c>
      <c r="D2355" s="18" t="s">
        <v>16</v>
      </c>
      <c r="E2355" s="18" t="s">
        <v>1986</v>
      </c>
      <c r="F2355" s="19">
        <v>0</v>
      </c>
      <c r="G2355" s="19">
        <v>0</v>
      </c>
      <c r="H2355" s="19">
        <v>10321.91</v>
      </c>
      <c r="I2355" s="19">
        <v>0</v>
      </c>
      <c r="J2355" s="19">
        <v>0</v>
      </c>
      <c r="K2355" s="19">
        <v>10321.91</v>
      </c>
      <c r="L2355" t="str">
        <f>VLOOKUP(E2355,PFI!A:B,2,0)</f>
        <v>recherche</v>
      </c>
    </row>
    <row r="2356" spans="1:12">
      <c r="A2356" s="18" t="s">
        <v>1537</v>
      </c>
      <c r="B2356" s="18" t="s">
        <v>2637</v>
      </c>
      <c r="C2356" s="18" t="s">
        <v>18</v>
      </c>
      <c r="D2356" s="18" t="s">
        <v>13</v>
      </c>
      <c r="E2356" s="18" t="s">
        <v>18</v>
      </c>
      <c r="F2356" s="19">
        <v>0</v>
      </c>
      <c r="G2356" s="19">
        <v>0</v>
      </c>
      <c r="H2356" s="19">
        <v>105.96</v>
      </c>
      <c r="I2356" s="19">
        <v>0</v>
      </c>
      <c r="J2356" s="19">
        <v>0</v>
      </c>
      <c r="K2356" s="19">
        <v>105.96</v>
      </c>
      <c r="L2356" t="e">
        <f>VLOOKUP(E2356,PFI!A:B,2,0)</f>
        <v>#N/A</v>
      </c>
    </row>
    <row r="2357" spans="1:12">
      <c r="A2357" s="18" t="s">
        <v>1760</v>
      </c>
      <c r="B2357" s="18" t="s">
        <v>2637</v>
      </c>
      <c r="C2357" s="18" t="s">
        <v>18</v>
      </c>
      <c r="D2357" s="18" t="s">
        <v>57</v>
      </c>
      <c r="E2357" s="18" t="s">
        <v>18</v>
      </c>
      <c r="F2357" s="19">
        <v>0</v>
      </c>
      <c r="G2357" s="19">
        <v>0</v>
      </c>
      <c r="H2357" s="19">
        <v>122.31</v>
      </c>
      <c r="I2357" s="19">
        <v>0</v>
      </c>
      <c r="J2357" s="19">
        <v>0</v>
      </c>
      <c r="K2357" s="19">
        <v>122.31</v>
      </c>
      <c r="L2357" t="e">
        <f>VLOOKUP(E2357,PFI!A:B,2,0)</f>
        <v>#N/A</v>
      </c>
    </row>
    <row r="2358" spans="1:12">
      <c r="A2358" s="18" t="s">
        <v>1760</v>
      </c>
      <c r="B2358" s="18" t="s">
        <v>2637</v>
      </c>
      <c r="C2358" s="18" t="s">
        <v>18</v>
      </c>
      <c r="D2358" s="18" t="s">
        <v>13</v>
      </c>
      <c r="E2358" s="18" t="s">
        <v>18</v>
      </c>
      <c r="F2358" s="19">
        <v>0</v>
      </c>
      <c r="G2358" s="19">
        <v>0</v>
      </c>
      <c r="H2358" s="19">
        <v>7649.17</v>
      </c>
      <c r="I2358" s="19">
        <v>0</v>
      </c>
      <c r="J2358" s="19">
        <v>0</v>
      </c>
      <c r="K2358" s="19">
        <v>7649.17</v>
      </c>
      <c r="L2358" t="e">
        <f>VLOOKUP(E2358,PFI!A:B,2,0)</f>
        <v>#N/A</v>
      </c>
    </row>
    <row r="2359" spans="1:12">
      <c r="A2359" s="18" t="s">
        <v>1761</v>
      </c>
      <c r="B2359" s="18" t="s">
        <v>2637</v>
      </c>
      <c r="C2359" s="18" t="s">
        <v>18</v>
      </c>
      <c r="D2359" s="18" t="s">
        <v>94</v>
      </c>
      <c r="E2359" s="18" t="s">
        <v>18</v>
      </c>
      <c r="F2359" s="19">
        <v>0</v>
      </c>
      <c r="G2359" s="19">
        <v>0</v>
      </c>
      <c r="H2359" s="19">
        <v>550.01</v>
      </c>
      <c r="I2359" s="19">
        <v>0</v>
      </c>
      <c r="J2359" s="19">
        <v>0</v>
      </c>
      <c r="K2359" s="19">
        <v>550.01</v>
      </c>
      <c r="L2359" t="e">
        <f>VLOOKUP(E2359,PFI!A:B,2,0)</f>
        <v>#N/A</v>
      </c>
    </row>
    <row r="2360" spans="1:12">
      <c r="A2360" s="18" t="s">
        <v>1761</v>
      </c>
      <c r="B2360" s="18" t="s">
        <v>2637</v>
      </c>
      <c r="C2360" s="18" t="s">
        <v>18</v>
      </c>
      <c r="D2360" s="18" t="s">
        <v>13</v>
      </c>
      <c r="E2360" s="18" t="s">
        <v>18</v>
      </c>
      <c r="F2360" s="19">
        <v>0</v>
      </c>
      <c r="G2360" s="19">
        <v>0</v>
      </c>
      <c r="H2360" s="19">
        <v>1057.42</v>
      </c>
      <c r="I2360" s="19">
        <v>0</v>
      </c>
      <c r="J2360" s="19">
        <v>0</v>
      </c>
      <c r="K2360" s="19">
        <v>1057.42</v>
      </c>
      <c r="L2360" t="e">
        <f>VLOOKUP(E2360,PFI!A:B,2,0)</f>
        <v>#N/A</v>
      </c>
    </row>
    <row r="2361" spans="1:12">
      <c r="A2361" s="18" t="s">
        <v>1514</v>
      </c>
      <c r="B2361" s="18" t="s">
        <v>2637</v>
      </c>
      <c r="C2361" s="18" t="s">
        <v>18</v>
      </c>
      <c r="D2361" s="18" t="s">
        <v>13</v>
      </c>
      <c r="E2361" s="18" t="s">
        <v>18</v>
      </c>
      <c r="F2361" s="19">
        <v>0</v>
      </c>
      <c r="G2361" s="19">
        <v>0</v>
      </c>
      <c r="H2361" s="19">
        <v>11.5</v>
      </c>
      <c r="I2361" s="19">
        <v>0</v>
      </c>
      <c r="J2361" s="19">
        <v>0</v>
      </c>
      <c r="K2361" s="19">
        <v>11.5</v>
      </c>
      <c r="L2361" t="e">
        <f>VLOOKUP(E2361,PFI!A:B,2,0)</f>
        <v>#N/A</v>
      </c>
    </row>
    <row r="2362" spans="1:12">
      <c r="A2362" s="18" t="s">
        <v>1549</v>
      </c>
      <c r="B2362" s="18" t="s">
        <v>2637</v>
      </c>
      <c r="C2362" s="18" t="s">
        <v>18</v>
      </c>
      <c r="D2362" s="18" t="s">
        <v>57</v>
      </c>
      <c r="E2362" s="18" t="s">
        <v>18</v>
      </c>
      <c r="F2362" s="19">
        <v>0</v>
      </c>
      <c r="G2362" s="19">
        <v>0</v>
      </c>
      <c r="H2362" s="19">
        <v>1834.69</v>
      </c>
      <c r="I2362" s="19">
        <v>0</v>
      </c>
      <c r="J2362" s="19">
        <v>0</v>
      </c>
      <c r="K2362" s="19">
        <v>1834.69</v>
      </c>
      <c r="L2362" t="e">
        <f>VLOOKUP(E2362,PFI!A:B,2,0)</f>
        <v>#N/A</v>
      </c>
    </row>
    <row r="2363" spans="1:12">
      <c r="A2363" s="18" t="s">
        <v>1549</v>
      </c>
      <c r="B2363" s="18" t="s">
        <v>2637</v>
      </c>
      <c r="C2363" s="18" t="s">
        <v>18</v>
      </c>
      <c r="D2363" s="18" t="s">
        <v>13</v>
      </c>
      <c r="E2363" s="18" t="s">
        <v>18</v>
      </c>
      <c r="F2363" s="19">
        <v>0</v>
      </c>
      <c r="G2363" s="19">
        <v>0</v>
      </c>
      <c r="H2363" s="19">
        <v>677.09</v>
      </c>
      <c r="I2363" s="19">
        <v>0</v>
      </c>
      <c r="J2363" s="19">
        <v>0</v>
      </c>
      <c r="K2363" s="19">
        <v>677.09</v>
      </c>
      <c r="L2363" t="e">
        <f>VLOOKUP(E2363,PFI!A:B,2,0)</f>
        <v>#N/A</v>
      </c>
    </row>
    <row r="2364" spans="1:12">
      <c r="A2364" s="18" t="s">
        <v>1550</v>
      </c>
      <c r="B2364" s="18" t="s">
        <v>2637</v>
      </c>
      <c r="C2364" s="18" t="s">
        <v>18</v>
      </c>
      <c r="D2364" s="18" t="s">
        <v>94</v>
      </c>
      <c r="E2364" s="18" t="s">
        <v>18</v>
      </c>
      <c r="F2364" s="19">
        <v>0</v>
      </c>
      <c r="G2364" s="19">
        <v>0</v>
      </c>
      <c r="H2364" s="19">
        <v>126.29</v>
      </c>
      <c r="I2364" s="19">
        <v>0</v>
      </c>
      <c r="J2364" s="19">
        <v>0</v>
      </c>
      <c r="K2364" s="19">
        <v>126.29</v>
      </c>
      <c r="L2364" t="e">
        <f>VLOOKUP(E2364,PFI!A:B,2,0)</f>
        <v>#N/A</v>
      </c>
    </row>
    <row r="2365" spans="1:12">
      <c r="A2365" s="18" t="s">
        <v>1550</v>
      </c>
      <c r="B2365" s="18" t="s">
        <v>2637</v>
      </c>
      <c r="C2365" s="18" t="s">
        <v>18</v>
      </c>
      <c r="D2365" s="18" t="s">
        <v>13</v>
      </c>
      <c r="E2365" s="18" t="s">
        <v>18</v>
      </c>
      <c r="F2365" s="19">
        <v>0</v>
      </c>
      <c r="G2365" s="19">
        <v>0</v>
      </c>
      <c r="H2365" s="19">
        <v>24.61</v>
      </c>
      <c r="I2365" s="19">
        <v>0</v>
      </c>
      <c r="J2365" s="19">
        <v>0</v>
      </c>
      <c r="K2365" s="19">
        <v>24.61</v>
      </c>
      <c r="L2365" t="e">
        <f>VLOOKUP(E2365,PFI!A:B,2,0)</f>
        <v>#N/A</v>
      </c>
    </row>
    <row r="2366" spans="1:12">
      <c r="A2366" s="18" t="s">
        <v>1518</v>
      </c>
      <c r="B2366" s="18" t="s">
        <v>2637</v>
      </c>
      <c r="C2366" s="18" t="s">
        <v>18</v>
      </c>
      <c r="D2366" s="18" t="s">
        <v>13</v>
      </c>
      <c r="E2366" s="18" t="s">
        <v>18</v>
      </c>
      <c r="F2366" s="19">
        <v>0</v>
      </c>
      <c r="G2366" s="19">
        <v>0</v>
      </c>
      <c r="H2366" s="19">
        <v>1225.31</v>
      </c>
      <c r="I2366" s="19">
        <v>0</v>
      </c>
      <c r="J2366" s="19">
        <v>0</v>
      </c>
      <c r="K2366" s="19">
        <v>1225.31</v>
      </c>
      <c r="L2366" t="e">
        <f>VLOOKUP(E2366,PFI!A:B,2,0)</f>
        <v>#N/A</v>
      </c>
    </row>
    <row r="2367" spans="1:12">
      <c r="A2367" s="18" t="s">
        <v>222</v>
      </c>
      <c r="B2367" s="18" t="s">
        <v>2637</v>
      </c>
      <c r="C2367" s="18" t="s">
        <v>18</v>
      </c>
      <c r="D2367" s="18" t="s">
        <v>13</v>
      </c>
      <c r="E2367" s="18" t="s">
        <v>778</v>
      </c>
      <c r="F2367" s="19">
        <v>0</v>
      </c>
      <c r="G2367" s="19">
        <v>0</v>
      </c>
      <c r="H2367" s="19">
        <v>770.3</v>
      </c>
      <c r="I2367" s="19">
        <v>0</v>
      </c>
      <c r="J2367" s="19">
        <v>0</v>
      </c>
      <c r="K2367" s="19">
        <v>770.3</v>
      </c>
      <c r="L2367" t="str">
        <f>VLOOKUP(E2367,PFI!A:B,2,0)</f>
        <v>formation</v>
      </c>
    </row>
    <row r="2368" spans="1:12">
      <c r="A2368" s="18" t="s">
        <v>1558</v>
      </c>
      <c r="B2368" s="18" t="s">
        <v>2637</v>
      </c>
      <c r="C2368" s="18" t="s">
        <v>18</v>
      </c>
      <c r="D2368" s="18" t="s">
        <v>34</v>
      </c>
      <c r="E2368" s="18" t="s">
        <v>18</v>
      </c>
      <c r="F2368" s="19">
        <v>0</v>
      </c>
      <c r="G2368" s="19">
        <v>0</v>
      </c>
      <c r="H2368" s="19">
        <v>459.48</v>
      </c>
      <c r="I2368" s="19">
        <v>0</v>
      </c>
      <c r="J2368" s="19">
        <v>0</v>
      </c>
      <c r="K2368" s="19">
        <v>459.48</v>
      </c>
      <c r="L2368" t="e">
        <f>VLOOKUP(E2368,PFI!A:B,2,0)</f>
        <v>#N/A</v>
      </c>
    </row>
    <row r="2369" spans="1:12">
      <c r="A2369" s="18" t="s">
        <v>1558</v>
      </c>
      <c r="B2369" s="18" t="s">
        <v>2637</v>
      </c>
      <c r="C2369" s="18" t="s">
        <v>18</v>
      </c>
      <c r="D2369" s="18" t="s">
        <v>16</v>
      </c>
      <c r="E2369" s="18" t="s">
        <v>18</v>
      </c>
      <c r="F2369" s="19">
        <v>0</v>
      </c>
      <c r="G2369" s="19">
        <v>0</v>
      </c>
      <c r="H2369" s="19">
        <v>201.9</v>
      </c>
      <c r="I2369" s="19">
        <v>0</v>
      </c>
      <c r="J2369" s="19">
        <v>0</v>
      </c>
      <c r="K2369" s="19">
        <v>201.9</v>
      </c>
      <c r="L2369" t="e">
        <f>VLOOKUP(E2369,PFI!A:B,2,0)</f>
        <v>#N/A</v>
      </c>
    </row>
    <row r="2370" spans="1:12">
      <c r="A2370" s="18" t="s">
        <v>1558</v>
      </c>
      <c r="B2370" s="18" t="s">
        <v>2637</v>
      </c>
      <c r="C2370" s="18" t="s">
        <v>18</v>
      </c>
      <c r="D2370" s="18" t="s">
        <v>13</v>
      </c>
      <c r="E2370" s="18" t="s">
        <v>18</v>
      </c>
      <c r="F2370" s="19">
        <v>0</v>
      </c>
      <c r="G2370" s="19">
        <v>0</v>
      </c>
      <c r="H2370" s="19">
        <v>9385.7999999999993</v>
      </c>
      <c r="I2370" s="19">
        <v>0</v>
      </c>
      <c r="J2370" s="19">
        <v>0</v>
      </c>
      <c r="K2370" s="19">
        <v>9385.7999999999993</v>
      </c>
      <c r="L2370" t="e">
        <f>VLOOKUP(E2370,PFI!A:B,2,0)</f>
        <v>#N/A</v>
      </c>
    </row>
    <row r="2371" spans="1:12">
      <c r="A2371" s="18" t="s">
        <v>1558</v>
      </c>
      <c r="B2371" s="18" t="s">
        <v>2637</v>
      </c>
      <c r="C2371" s="18" t="s">
        <v>18</v>
      </c>
      <c r="D2371" s="18" t="s">
        <v>182</v>
      </c>
      <c r="E2371" s="18" t="s">
        <v>18</v>
      </c>
      <c r="F2371" s="19">
        <v>0</v>
      </c>
      <c r="G2371" s="19">
        <v>0</v>
      </c>
      <c r="H2371" s="19">
        <v>140.91</v>
      </c>
      <c r="I2371" s="19">
        <v>0</v>
      </c>
      <c r="J2371" s="19">
        <v>0</v>
      </c>
      <c r="K2371" s="19">
        <v>140.91</v>
      </c>
      <c r="L2371" t="e">
        <f>VLOOKUP(E2371,PFI!A:B,2,0)</f>
        <v>#N/A</v>
      </c>
    </row>
    <row r="2372" spans="1:12">
      <c r="A2372" s="18" t="s">
        <v>1560</v>
      </c>
      <c r="B2372" s="18" t="s">
        <v>2637</v>
      </c>
      <c r="C2372" s="18" t="s">
        <v>18</v>
      </c>
      <c r="D2372" s="18" t="s">
        <v>94</v>
      </c>
      <c r="E2372" s="18" t="s">
        <v>18</v>
      </c>
      <c r="F2372" s="19">
        <v>0</v>
      </c>
      <c r="G2372" s="19">
        <v>0</v>
      </c>
      <c r="H2372" s="19">
        <v>21.7</v>
      </c>
      <c r="I2372" s="19">
        <v>0</v>
      </c>
      <c r="J2372" s="19">
        <v>0</v>
      </c>
      <c r="K2372" s="19">
        <v>21.7</v>
      </c>
      <c r="L2372" t="e">
        <f>VLOOKUP(E2372,PFI!A:B,2,0)</f>
        <v>#N/A</v>
      </c>
    </row>
    <row r="2373" spans="1:12">
      <c r="A2373" s="18" t="s">
        <v>1560</v>
      </c>
      <c r="B2373" s="18" t="s">
        <v>2637</v>
      </c>
      <c r="C2373" s="18" t="s">
        <v>18</v>
      </c>
      <c r="D2373" s="18" t="s">
        <v>13</v>
      </c>
      <c r="E2373" s="18" t="s">
        <v>18</v>
      </c>
      <c r="F2373" s="19">
        <v>0</v>
      </c>
      <c r="G2373" s="19">
        <v>0</v>
      </c>
      <c r="H2373" s="19">
        <v>61.66</v>
      </c>
      <c r="I2373" s="19">
        <v>0</v>
      </c>
      <c r="J2373" s="19">
        <v>0</v>
      </c>
      <c r="K2373" s="19">
        <v>61.66</v>
      </c>
      <c r="L2373" t="e">
        <f>VLOOKUP(E2373,PFI!A:B,2,0)</f>
        <v>#N/A</v>
      </c>
    </row>
    <row r="2374" spans="1:12">
      <c r="A2374" s="18" t="s">
        <v>2357</v>
      </c>
      <c r="B2374" s="18" t="s">
        <v>2637</v>
      </c>
      <c r="C2374" s="18" t="s">
        <v>18</v>
      </c>
      <c r="D2374" s="18" t="s">
        <v>46</v>
      </c>
      <c r="E2374" s="18" t="s">
        <v>2361</v>
      </c>
      <c r="F2374" s="19">
        <v>0</v>
      </c>
      <c r="G2374" s="19">
        <v>0</v>
      </c>
      <c r="H2374" s="19">
        <v>151.88</v>
      </c>
      <c r="I2374" s="19">
        <v>0</v>
      </c>
      <c r="J2374" s="19">
        <v>0</v>
      </c>
      <c r="K2374" s="19">
        <v>151.88</v>
      </c>
      <c r="L2374" t="e">
        <f>VLOOKUP(E2374,PFI!A:B,2,0)</f>
        <v>#N/A</v>
      </c>
    </row>
    <row r="2375" spans="1:12">
      <c r="A2375" s="18" t="s">
        <v>1570</v>
      </c>
      <c r="B2375" s="18" t="s">
        <v>2637</v>
      </c>
      <c r="C2375" s="18" t="s">
        <v>18</v>
      </c>
      <c r="D2375" s="18" t="s">
        <v>57</v>
      </c>
      <c r="E2375" s="18" t="s">
        <v>18</v>
      </c>
      <c r="F2375" s="19">
        <v>0</v>
      </c>
      <c r="G2375" s="19">
        <v>0</v>
      </c>
      <c r="H2375" s="19">
        <v>598.57000000000005</v>
      </c>
      <c r="I2375" s="19">
        <v>0</v>
      </c>
      <c r="J2375" s="19">
        <v>0</v>
      </c>
      <c r="K2375" s="19">
        <v>598.57000000000005</v>
      </c>
      <c r="L2375" t="e">
        <f>VLOOKUP(E2375,PFI!A:B,2,0)</f>
        <v>#N/A</v>
      </c>
    </row>
    <row r="2376" spans="1:12">
      <c r="A2376" s="18" t="s">
        <v>1570</v>
      </c>
      <c r="B2376" s="18" t="s">
        <v>2637</v>
      </c>
      <c r="C2376" s="18" t="s">
        <v>18</v>
      </c>
      <c r="D2376" s="18" t="s">
        <v>22</v>
      </c>
      <c r="E2376" s="18" t="s">
        <v>18</v>
      </c>
      <c r="F2376" s="19">
        <v>0</v>
      </c>
      <c r="G2376" s="19">
        <v>0</v>
      </c>
      <c r="H2376" s="19">
        <v>3828.71</v>
      </c>
      <c r="I2376" s="19">
        <v>0</v>
      </c>
      <c r="J2376" s="19">
        <v>0</v>
      </c>
      <c r="K2376" s="19">
        <v>3828.71</v>
      </c>
      <c r="L2376" t="e">
        <f>VLOOKUP(E2376,PFI!A:B,2,0)</f>
        <v>#N/A</v>
      </c>
    </row>
    <row r="2377" spans="1:12">
      <c r="A2377" s="18" t="s">
        <v>1570</v>
      </c>
      <c r="B2377" s="18" t="s">
        <v>2637</v>
      </c>
      <c r="C2377" s="18" t="s">
        <v>18</v>
      </c>
      <c r="D2377" s="18" t="s">
        <v>13</v>
      </c>
      <c r="E2377" s="18" t="s">
        <v>18</v>
      </c>
      <c r="F2377" s="19">
        <v>0</v>
      </c>
      <c r="G2377" s="19">
        <v>0</v>
      </c>
      <c r="H2377" s="19">
        <v>6094.06</v>
      </c>
      <c r="I2377" s="19">
        <v>0</v>
      </c>
      <c r="J2377" s="19">
        <v>0</v>
      </c>
      <c r="K2377" s="19">
        <v>6094.06</v>
      </c>
      <c r="L2377" t="e">
        <f>VLOOKUP(E2377,PFI!A:B,2,0)</f>
        <v>#N/A</v>
      </c>
    </row>
    <row r="2378" spans="1:12">
      <c r="A2378" s="18" t="s">
        <v>1570</v>
      </c>
      <c r="B2378" s="18" t="s">
        <v>2637</v>
      </c>
      <c r="C2378" s="18" t="s">
        <v>18</v>
      </c>
      <c r="D2378" s="18" t="s">
        <v>182</v>
      </c>
      <c r="E2378" s="18" t="s">
        <v>18</v>
      </c>
      <c r="F2378" s="19">
        <v>0</v>
      </c>
      <c r="G2378" s="19">
        <v>0</v>
      </c>
      <c r="H2378" s="19">
        <v>1801.73</v>
      </c>
      <c r="I2378" s="19">
        <v>0</v>
      </c>
      <c r="J2378" s="19">
        <v>0</v>
      </c>
      <c r="K2378" s="19">
        <v>1801.73</v>
      </c>
      <c r="L2378" t="e">
        <f>VLOOKUP(E2378,PFI!A:B,2,0)</f>
        <v>#N/A</v>
      </c>
    </row>
    <row r="2379" spans="1:12">
      <c r="A2379" s="18" t="s">
        <v>1569</v>
      </c>
      <c r="B2379" s="18" t="s">
        <v>2637</v>
      </c>
      <c r="C2379" s="18" t="s">
        <v>18</v>
      </c>
      <c r="D2379" s="18" t="s">
        <v>94</v>
      </c>
      <c r="E2379" s="18" t="s">
        <v>18</v>
      </c>
      <c r="F2379" s="19">
        <v>0</v>
      </c>
      <c r="G2379" s="19">
        <v>0</v>
      </c>
      <c r="H2379" s="19">
        <v>300.8</v>
      </c>
      <c r="I2379" s="19">
        <v>0</v>
      </c>
      <c r="J2379" s="19">
        <v>0</v>
      </c>
      <c r="K2379" s="19">
        <v>300.8</v>
      </c>
      <c r="L2379" t="e">
        <f>VLOOKUP(E2379,PFI!A:B,2,0)</f>
        <v>#N/A</v>
      </c>
    </row>
    <row r="2380" spans="1:12">
      <c r="A2380" s="18" t="s">
        <v>1569</v>
      </c>
      <c r="B2380" s="18" t="s">
        <v>2637</v>
      </c>
      <c r="C2380" s="18" t="s">
        <v>18</v>
      </c>
      <c r="D2380" s="18" t="s">
        <v>13</v>
      </c>
      <c r="E2380" s="18" t="s">
        <v>18</v>
      </c>
      <c r="F2380" s="19">
        <v>0</v>
      </c>
      <c r="G2380" s="19">
        <v>0</v>
      </c>
      <c r="H2380" s="19">
        <v>5554.97</v>
      </c>
      <c r="I2380" s="19">
        <v>0</v>
      </c>
      <c r="J2380" s="19">
        <v>0</v>
      </c>
      <c r="K2380" s="19">
        <v>5554.97</v>
      </c>
      <c r="L2380" t="e">
        <f>VLOOKUP(E2380,PFI!A:B,2,0)</f>
        <v>#N/A</v>
      </c>
    </row>
    <row r="2381" spans="1:12">
      <c r="A2381" s="18" t="s">
        <v>224</v>
      </c>
      <c r="B2381" s="18" t="s">
        <v>2637</v>
      </c>
      <c r="C2381" s="18" t="s">
        <v>18</v>
      </c>
      <c r="D2381" s="18" t="s">
        <v>13</v>
      </c>
      <c r="E2381" s="18" t="s">
        <v>225</v>
      </c>
      <c r="F2381" s="19">
        <v>0</v>
      </c>
      <c r="G2381" s="19">
        <v>0</v>
      </c>
      <c r="H2381" s="19">
        <v>1197.69</v>
      </c>
      <c r="I2381" s="19">
        <v>0</v>
      </c>
      <c r="J2381" s="19">
        <v>0</v>
      </c>
      <c r="K2381" s="19">
        <v>1197.69</v>
      </c>
      <c r="L2381" t="str">
        <f>VLOOKUP(E2381,PFI!A:B,2,0)</f>
        <v>formation</v>
      </c>
    </row>
    <row r="2382" spans="1:12">
      <c r="A2382" s="18" t="s">
        <v>1577</v>
      </c>
      <c r="B2382" s="18" t="s">
        <v>2637</v>
      </c>
      <c r="C2382" s="18" t="s">
        <v>18</v>
      </c>
      <c r="D2382" s="18" t="s">
        <v>13</v>
      </c>
      <c r="E2382" s="18" t="s">
        <v>18</v>
      </c>
      <c r="F2382" s="19">
        <v>0</v>
      </c>
      <c r="G2382" s="19">
        <v>0</v>
      </c>
      <c r="H2382" s="19">
        <v>11786.48</v>
      </c>
      <c r="I2382" s="19">
        <v>0</v>
      </c>
      <c r="J2382" s="19">
        <v>0</v>
      </c>
      <c r="K2382" s="19">
        <v>11786.48</v>
      </c>
      <c r="L2382" t="e">
        <f>VLOOKUP(E2382,PFI!A:B,2,0)</f>
        <v>#N/A</v>
      </c>
    </row>
    <row r="2383" spans="1:12">
      <c r="A2383" s="18" t="s">
        <v>1578</v>
      </c>
      <c r="B2383" s="18" t="s">
        <v>2637</v>
      </c>
      <c r="C2383" s="18" t="s">
        <v>18</v>
      </c>
      <c r="D2383" s="18" t="s">
        <v>13</v>
      </c>
      <c r="E2383" s="18" t="s">
        <v>18</v>
      </c>
      <c r="F2383" s="19">
        <v>0</v>
      </c>
      <c r="G2383" s="19">
        <v>0</v>
      </c>
      <c r="H2383" s="19">
        <v>4148.92</v>
      </c>
      <c r="I2383" s="19">
        <v>0</v>
      </c>
      <c r="J2383" s="19">
        <v>0</v>
      </c>
      <c r="K2383" s="19">
        <v>4148.92</v>
      </c>
      <c r="L2383" t="e">
        <f>VLOOKUP(E2383,PFI!A:B,2,0)</f>
        <v>#N/A</v>
      </c>
    </row>
    <row r="2384" spans="1:12">
      <c r="A2384" s="18" t="s">
        <v>1522</v>
      </c>
      <c r="B2384" s="18" t="s">
        <v>2637</v>
      </c>
      <c r="C2384" s="18" t="s">
        <v>18</v>
      </c>
      <c r="D2384" s="18" t="s">
        <v>13</v>
      </c>
      <c r="E2384" s="18" t="s">
        <v>18</v>
      </c>
      <c r="F2384" s="19">
        <v>0</v>
      </c>
      <c r="G2384" s="19">
        <v>0</v>
      </c>
      <c r="H2384" s="19">
        <v>234.76</v>
      </c>
      <c r="I2384" s="19">
        <v>0</v>
      </c>
      <c r="J2384" s="19">
        <v>0</v>
      </c>
      <c r="K2384" s="19">
        <v>234.76</v>
      </c>
      <c r="L2384" t="e">
        <f>VLOOKUP(E2384,PFI!A:B,2,0)</f>
        <v>#N/A</v>
      </c>
    </row>
    <row r="2385" spans="1:12">
      <c r="A2385" s="18" t="s">
        <v>226</v>
      </c>
      <c r="B2385" s="18" t="s">
        <v>2637</v>
      </c>
      <c r="C2385" s="18" t="s">
        <v>18</v>
      </c>
      <c r="D2385" s="18" t="s">
        <v>46</v>
      </c>
      <c r="E2385" s="18" t="s">
        <v>768</v>
      </c>
      <c r="F2385" s="19">
        <v>0</v>
      </c>
      <c r="G2385" s="19">
        <v>0</v>
      </c>
      <c r="H2385" s="19">
        <v>1090.95</v>
      </c>
      <c r="I2385" s="19">
        <v>0</v>
      </c>
      <c r="J2385" s="19">
        <v>0</v>
      </c>
      <c r="K2385" s="19">
        <v>1090.95</v>
      </c>
      <c r="L2385" t="str">
        <f>VLOOKUP(E2385,PFI!A:B,2,0)</f>
        <v>formation</v>
      </c>
    </row>
    <row r="2386" spans="1:12">
      <c r="A2386" s="18" t="s">
        <v>226</v>
      </c>
      <c r="B2386" s="18" t="s">
        <v>2637</v>
      </c>
      <c r="C2386" s="18" t="s">
        <v>18</v>
      </c>
      <c r="D2386" s="18" t="s">
        <v>13</v>
      </c>
      <c r="E2386" s="18" t="s">
        <v>768</v>
      </c>
      <c r="F2386" s="19">
        <v>0</v>
      </c>
      <c r="G2386" s="19">
        <v>0</v>
      </c>
      <c r="H2386" s="19">
        <v>1122.96</v>
      </c>
      <c r="I2386" s="19">
        <v>0</v>
      </c>
      <c r="J2386" s="19">
        <v>0</v>
      </c>
      <c r="K2386" s="19">
        <v>1122.96</v>
      </c>
      <c r="L2386" t="str">
        <f>VLOOKUP(E2386,PFI!A:B,2,0)</f>
        <v>formation</v>
      </c>
    </row>
    <row r="2387" spans="1:12">
      <c r="A2387" s="18" t="s">
        <v>1583</v>
      </c>
      <c r="B2387" s="18" t="s">
        <v>2637</v>
      </c>
      <c r="C2387" s="18" t="s">
        <v>18</v>
      </c>
      <c r="D2387" s="18" t="s">
        <v>13</v>
      </c>
      <c r="E2387" s="18" t="s">
        <v>18</v>
      </c>
      <c r="F2387" s="19">
        <v>0</v>
      </c>
      <c r="G2387" s="19">
        <v>0</v>
      </c>
      <c r="H2387" s="19">
        <v>49489.59</v>
      </c>
      <c r="I2387" s="19">
        <v>0</v>
      </c>
      <c r="J2387" s="19">
        <v>0</v>
      </c>
      <c r="K2387" s="19">
        <v>49489.59</v>
      </c>
      <c r="L2387" t="e">
        <f>VLOOKUP(E2387,PFI!A:B,2,0)</f>
        <v>#N/A</v>
      </c>
    </row>
    <row r="2388" spans="1:12">
      <c r="A2388" s="18" t="s">
        <v>1584</v>
      </c>
      <c r="B2388" s="18" t="s">
        <v>2637</v>
      </c>
      <c r="C2388" s="18" t="s">
        <v>18</v>
      </c>
      <c r="D2388" s="18" t="s">
        <v>57</v>
      </c>
      <c r="E2388" s="18" t="s">
        <v>18</v>
      </c>
      <c r="F2388" s="19">
        <v>0</v>
      </c>
      <c r="G2388" s="19">
        <v>0</v>
      </c>
      <c r="H2388" s="19">
        <v>82.7</v>
      </c>
      <c r="I2388" s="19">
        <v>0</v>
      </c>
      <c r="J2388" s="19">
        <v>0</v>
      </c>
      <c r="K2388" s="19">
        <v>82.7</v>
      </c>
      <c r="L2388" t="e">
        <f>VLOOKUP(E2388,PFI!A:B,2,0)</f>
        <v>#N/A</v>
      </c>
    </row>
    <row r="2389" spans="1:12">
      <c r="A2389" s="18" t="s">
        <v>1584</v>
      </c>
      <c r="B2389" s="18" t="s">
        <v>2637</v>
      </c>
      <c r="C2389" s="18" t="s">
        <v>18</v>
      </c>
      <c r="D2389" s="18" t="s">
        <v>46</v>
      </c>
      <c r="E2389" s="18" t="s">
        <v>18</v>
      </c>
      <c r="F2389" s="19">
        <v>0</v>
      </c>
      <c r="G2389" s="19">
        <v>0</v>
      </c>
      <c r="H2389" s="19">
        <v>4755</v>
      </c>
      <c r="I2389" s="19">
        <v>0</v>
      </c>
      <c r="J2389" s="19">
        <v>0</v>
      </c>
      <c r="K2389" s="19">
        <v>4755</v>
      </c>
      <c r="L2389" t="e">
        <f>VLOOKUP(E2389,PFI!A:B,2,0)</f>
        <v>#N/A</v>
      </c>
    </row>
    <row r="2390" spans="1:12">
      <c r="A2390" s="18" t="s">
        <v>1584</v>
      </c>
      <c r="B2390" s="18" t="s">
        <v>2637</v>
      </c>
      <c r="C2390" s="18" t="s">
        <v>18</v>
      </c>
      <c r="D2390" s="18" t="s">
        <v>59</v>
      </c>
      <c r="E2390" s="18" t="s">
        <v>18</v>
      </c>
      <c r="F2390" s="19">
        <v>0</v>
      </c>
      <c r="G2390" s="19">
        <v>0</v>
      </c>
      <c r="H2390" s="19">
        <v>64.459999999999994</v>
      </c>
      <c r="I2390" s="19">
        <v>0</v>
      </c>
      <c r="J2390" s="19">
        <v>0</v>
      </c>
      <c r="K2390" s="19">
        <v>64.459999999999994</v>
      </c>
      <c r="L2390" t="e">
        <f>VLOOKUP(E2390,PFI!A:B,2,0)</f>
        <v>#N/A</v>
      </c>
    </row>
    <row r="2391" spans="1:12">
      <c r="A2391" s="18" t="s">
        <v>1584</v>
      </c>
      <c r="B2391" s="18" t="s">
        <v>2637</v>
      </c>
      <c r="C2391" s="18" t="s">
        <v>18</v>
      </c>
      <c r="D2391" s="18" t="s">
        <v>94</v>
      </c>
      <c r="E2391" s="18" t="s">
        <v>18</v>
      </c>
      <c r="F2391" s="19">
        <v>0</v>
      </c>
      <c r="G2391" s="19">
        <v>0</v>
      </c>
      <c r="H2391" s="19">
        <v>5153.95</v>
      </c>
      <c r="I2391" s="19">
        <v>0</v>
      </c>
      <c r="J2391" s="19">
        <v>0</v>
      </c>
      <c r="K2391" s="19">
        <v>5153.95</v>
      </c>
      <c r="L2391" t="e">
        <f>VLOOKUP(E2391,PFI!A:B,2,0)</f>
        <v>#N/A</v>
      </c>
    </row>
    <row r="2392" spans="1:12">
      <c r="A2392" s="18" t="s">
        <v>1584</v>
      </c>
      <c r="B2392" s="18" t="s">
        <v>2637</v>
      </c>
      <c r="C2392" s="18" t="s">
        <v>18</v>
      </c>
      <c r="D2392" s="18" t="s">
        <v>13</v>
      </c>
      <c r="E2392" s="18" t="s">
        <v>18</v>
      </c>
      <c r="F2392" s="19">
        <v>0</v>
      </c>
      <c r="G2392" s="19">
        <v>0</v>
      </c>
      <c r="H2392" s="19">
        <v>1268.6099999999999</v>
      </c>
      <c r="I2392" s="19">
        <v>0</v>
      </c>
      <c r="J2392" s="19">
        <v>0</v>
      </c>
      <c r="K2392" s="19">
        <v>1268.6099999999999</v>
      </c>
      <c r="L2392" t="e">
        <f>VLOOKUP(E2392,PFI!A:B,2,0)</f>
        <v>#N/A</v>
      </c>
    </row>
    <row r="2393" spans="1:12">
      <c r="A2393" s="18" t="s">
        <v>10</v>
      </c>
      <c r="B2393" s="18" t="s">
        <v>2637</v>
      </c>
      <c r="C2393" s="18" t="s">
        <v>18</v>
      </c>
      <c r="D2393" s="18" t="s">
        <v>31</v>
      </c>
      <c r="E2393" s="18" t="s">
        <v>1936</v>
      </c>
      <c r="F2393" s="19">
        <v>0</v>
      </c>
      <c r="G2393" s="19">
        <v>0</v>
      </c>
      <c r="H2393" s="19">
        <v>3733.11</v>
      </c>
      <c r="I2393" s="19">
        <v>0</v>
      </c>
      <c r="J2393" s="19">
        <v>0</v>
      </c>
      <c r="K2393" s="19">
        <v>3733.11</v>
      </c>
      <c r="L2393" t="str">
        <f>VLOOKUP(E2393,PFI!A:B,2,0)</f>
        <v>formation</v>
      </c>
    </row>
    <row r="2394" spans="1:12">
      <c r="A2394" s="18" t="s">
        <v>10</v>
      </c>
      <c r="B2394" s="18" t="s">
        <v>2637</v>
      </c>
      <c r="C2394" s="18" t="s">
        <v>18</v>
      </c>
      <c r="D2394" s="18" t="s">
        <v>31</v>
      </c>
      <c r="E2394" s="18" t="s">
        <v>1749</v>
      </c>
      <c r="F2394" s="19">
        <v>0</v>
      </c>
      <c r="G2394" s="19">
        <v>0</v>
      </c>
      <c r="H2394" s="19">
        <v>5600.36</v>
      </c>
      <c r="I2394" s="19">
        <v>0</v>
      </c>
      <c r="J2394" s="19">
        <v>0</v>
      </c>
      <c r="K2394" s="19">
        <v>5600.36</v>
      </c>
      <c r="L2394" t="str">
        <f>VLOOKUP(E2394,PFI!A:B,2,0)</f>
        <v>recherche</v>
      </c>
    </row>
    <row r="2395" spans="1:12">
      <c r="A2395" s="18" t="s">
        <v>10</v>
      </c>
      <c r="B2395" s="18" t="s">
        <v>2637</v>
      </c>
      <c r="C2395" s="18" t="s">
        <v>18</v>
      </c>
      <c r="D2395" s="18" t="s">
        <v>13</v>
      </c>
      <c r="E2395" s="18" t="s">
        <v>370</v>
      </c>
      <c r="F2395" s="19">
        <v>0</v>
      </c>
      <c r="G2395" s="19">
        <v>0</v>
      </c>
      <c r="H2395" s="19">
        <v>2273.13</v>
      </c>
      <c r="I2395" s="19">
        <v>0</v>
      </c>
      <c r="J2395" s="19">
        <v>0</v>
      </c>
      <c r="K2395" s="19">
        <v>2273.13</v>
      </c>
      <c r="L2395" t="str">
        <f>VLOOKUP(E2395,PFI!A:B,2,0)</f>
        <v>formation</v>
      </c>
    </row>
    <row r="2396" spans="1:12">
      <c r="A2396" s="18" t="s">
        <v>2652</v>
      </c>
      <c r="B2396" s="18" t="s">
        <v>2637</v>
      </c>
      <c r="C2396" s="18" t="s">
        <v>18</v>
      </c>
      <c r="D2396" s="18" t="s">
        <v>57</v>
      </c>
      <c r="E2396" s="18" t="s">
        <v>18</v>
      </c>
      <c r="F2396" s="19">
        <v>0</v>
      </c>
      <c r="G2396" s="19">
        <v>0</v>
      </c>
      <c r="H2396" s="19">
        <v>4347.91</v>
      </c>
      <c r="I2396" s="19">
        <v>0</v>
      </c>
      <c r="J2396" s="19">
        <v>0</v>
      </c>
      <c r="K2396" s="19">
        <v>4347.91</v>
      </c>
      <c r="L2396" t="e">
        <f>VLOOKUP(E2396,PFI!A:B,2,0)</f>
        <v>#N/A</v>
      </c>
    </row>
    <row r="2397" spans="1:12">
      <c r="A2397" s="18" t="s">
        <v>1587</v>
      </c>
      <c r="B2397" s="18" t="s">
        <v>2637</v>
      </c>
      <c r="C2397" s="18" t="s">
        <v>18</v>
      </c>
      <c r="D2397" s="18" t="s">
        <v>94</v>
      </c>
      <c r="E2397" s="18" t="s">
        <v>18</v>
      </c>
      <c r="F2397" s="19">
        <v>0</v>
      </c>
      <c r="G2397" s="19">
        <v>0</v>
      </c>
      <c r="H2397" s="19">
        <v>138.4</v>
      </c>
      <c r="I2397" s="19">
        <v>0</v>
      </c>
      <c r="J2397" s="19">
        <v>0</v>
      </c>
      <c r="K2397" s="19">
        <v>138.4</v>
      </c>
      <c r="L2397" t="e">
        <f>VLOOKUP(E2397,PFI!A:B,2,0)</f>
        <v>#N/A</v>
      </c>
    </row>
    <row r="2398" spans="1:12">
      <c r="A2398" s="18" t="s">
        <v>1587</v>
      </c>
      <c r="B2398" s="18" t="s">
        <v>2637</v>
      </c>
      <c r="C2398" s="18" t="s">
        <v>18</v>
      </c>
      <c r="D2398" s="18" t="s">
        <v>13</v>
      </c>
      <c r="E2398" s="18" t="s">
        <v>18</v>
      </c>
      <c r="F2398" s="19">
        <v>0</v>
      </c>
      <c r="G2398" s="19">
        <v>0</v>
      </c>
      <c r="H2398" s="19">
        <v>83.3</v>
      </c>
      <c r="I2398" s="19">
        <v>0</v>
      </c>
      <c r="J2398" s="19">
        <v>0</v>
      </c>
      <c r="K2398" s="19">
        <v>83.3</v>
      </c>
      <c r="L2398" t="e">
        <f>VLOOKUP(E2398,PFI!A:B,2,0)</f>
        <v>#N/A</v>
      </c>
    </row>
    <row r="2399" spans="1:12">
      <c r="A2399" s="18" t="s">
        <v>228</v>
      </c>
      <c r="B2399" s="18" t="s">
        <v>2637</v>
      </c>
      <c r="C2399" s="18" t="s">
        <v>18</v>
      </c>
      <c r="D2399" s="18" t="s">
        <v>46</v>
      </c>
      <c r="E2399" s="18" t="s">
        <v>769</v>
      </c>
      <c r="F2399" s="19">
        <v>0</v>
      </c>
      <c r="G2399" s="19">
        <v>0</v>
      </c>
      <c r="H2399" s="19">
        <v>10961.75</v>
      </c>
      <c r="I2399" s="19">
        <v>0</v>
      </c>
      <c r="J2399" s="19">
        <v>0</v>
      </c>
      <c r="K2399" s="19">
        <v>10961.75</v>
      </c>
      <c r="L2399" t="str">
        <f>VLOOKUP(E2399,PFI!A:B,2,0)</f>
        <v>formation</v>
      </c>
    </row>
    <row r="2400" spans="1:12">
      <c r="A2400" s="18" t="s">
        <v>74</v>
      </c>
      <c r="B2400" s="18" t="s">
        <v>2637</v>
      </c>
      <c r="C2400" s="18" t="s">
        <v>18</v>
      </c>
      <c r="D2400" s="18" t="s">
        <v>13</v>
      </c>
      <c r="E2400" s="18" t="s">
        <v>242</v>
      </c>
      <c r="F2400" s="19">
        <v>0</v>
      </c>
      <c r="G2400" s="19">
        <v>0</v>
      </c>
      <c r="H2400" s="19">
        <v>5615.05</v>
      </c>
      <c r="I2400" s="19">
        <v>0</v>
      </c>
      <c r="J2400" s="19">
        <v>0</v>
      </c>
      <c r="K2400" s="19">
        <v>5615.05</v>
      </c>
      <c r="L2400" t="str">
        <f>VLOOKUP(E2400,PFI!A:B,2,0)</f>
        <v>formation</v>
      </c>
    </row>
    <row r="2401" spans="1:12">
      <c r="A2401" s="18" t="s">
        <v>1598</v>
      </c>
      <c r="B2401" s="18" t="s">
        <v>2637</v>
      </c>
      <c r="C2401" s="18" t="s">
        <v>18</v>
      </c>
      <c r="D2401" s="18" t="s">
        <v>57</v>
      </c>
      <c r="E2401" s="18" t="s">
        <v>18</v>
      </c>
      <c r="F2401" s="19">
        <v>0</v>
      </c>
      <c r="G2401" s="19">
        <v>0</v>
      </c>
      <c r="H2401" s="19">
        <v>2077.36</v>
      </c>
      <c r="I2401" s="19">
        <v>0</v>
      </c>
      <c r="J2401" s="19">
        <v>0</v>
      </c>
      <c r="K2401" s="19">
        <v>2077.36</v>
      </c>
      <c r="L2401" t="e">
        <f>VLOOKUP(E2401,PFI!A:B,2,0)</f>
        <v>#N/A</v>
      </c>
    </row>
    <row r="2402" spans="1:12">
      <c r="A2402" s="18" t="s">
        <v>1598</v>
      </c>
      <c r="B2402" s="18" t="s">
        <v>2637</v>
      </c>
      <c r="C2402" s="18" t="s">
        <v>18</v>
      </c>
      <c r="D2402" s="18" t="s">
        <v>13</v>
      </c>
      <c r="E2402" s="18" t="s">
        <v>18</v>
      </c>
      <c r="F2402" s="19">
        <v>0</v>
      </c>
      <c r="G2402" s="19">
        <v>0</v>
      </c>
      <c r="H2402" s="19">
        <v>44871.12</v>
      </c>
      <c r="I2402" s="19">
        <v>0</v>
      </c>
      <c r="J2402" s="19">
        <v>0</v>
      </c>
      <c r="K2402" s="19">
        <v>44871.12</v>
      </c>
      <c r="L2402" t="e">
        <f>VLOOKUP(E2402,PFI!A:B,2,0)</f>
        <v>#N/A</v>
      </c>
    </row>
    <row r="2403" spans="1:12">
      <c r="A2403" s="18" t="s">
        <v>1599</v>
      </c>
      <c r="B2403" s="18" t="s">
        <v>2637</v>
      </c>
      <c r="C2403" s="18" t="s">
        <v>18</v>
      </c>
      <c r="D2403" s="18" t="s">
        <v>57</v>
      </c>
      <c r="E2403" s="18" t="s">
        <v>18</v>
      </c>
      <c r="F2403" s="19">
        <v>0</v>
      </c>
      <c r="G2403" s="19">
        <v>0</v>
      </c>
      <c r="H2403" s="19">
        <v>84.12</v>
      </c>
      <c r="I2403" s="19">
        <v>0</v>
      </c>
      <c r="J2403" s="19">
        <v>0</v>
      </c>
      <c r="K2403" s="19">
        <v>84.12</v>
      </c>
      <c r="L2403" t="e">
        <f>VLOOKUP(E2403,PFI!A:B,2,0)</f>
        <v>#N/A</v>
      </c>
    </row>
    <row r="2404" spans="1:12">
      <c r="A2404" s="18" t="s">
        <v>1599</v>
      </c>
      <c r="B2404" s="18" t="s">
        <v>2637</v>
      </c>
      <c r="C2404" s="18" t="s">
        <v>18</v>
      </c>
      <c r="D2404" s="18" t="s">
        <v>46</v>
      </c>
      <c r="E2404" s="18" t="s">
        <v>18</v>
      </c>
      <c r="F2404" s="19">
        <v>0</v>
      </c>
      <c r="G2404" s="19">
        <v>0</v>
      </c>
      <c r="H2404" s="19">
        <v>82.43</v>
      </c>
      <c r="I2404" s="19">
        <v>0</v>
      </c>
      <c r="J2404" s="19">
        <v>0</v>
      </c>
      <c r="K2404" s="19">
        <v>82.43</v>
      </c>
      <c r="L2404" t="e">
        <f>VLOOKUP(E2404,PFI!A:B,2,0)</f>
        <v>#N/A</v>
      </c>
    </row>
    <row r="2405" spans="1:12">
      <c r="A2405" s="18" t="s">
        <v>1599</v>
      </c>
      <c r="B2405" s="18" t="s">
        <v>2637</v>
      </c>
      <c r="C2405" s="18" t="s">
        <v>18</v>
      </c>
      <c r="D2405" s="18" t="s">
        <v>94</v>
      </c>
      <c r="E2405" s="18" t="s">
        <v>18</v>
      </c>
      <c r="F2405" s="19">
        <v>0</v>
      </c>
      <c r="G2405" s="19">
        <v>0</v>
      </c>
      <c r="H2405" s="19">
        <v>508.79</v>
      </c>
      <c r="I2405" s="19">
        <v>0</v>
      </c>
      <c r="J2405" s="19">
        <v>0</v>
      </c>
      <c r="K2405" s="19">
        <v>508.79</v>
      </c>
      <c r="L2405" t="e">
        <f>VLOOKUP(E2405,PFI!A:B,2,0)</f>
        <v>#N/A</v>
      </c>
    </row>
    <row r="2406" spans="1:12">
      <c r="A2406" s="18" t="s">
        <v>232</v>
      </c>
      <c r="B2406" s="18" t="s">
        <v>2637</v>
      </c>
      <c r="C2406" s="18" t="s">
        <v>18</v>
      </c>
      <c r="D2406" s="18" t="s">
        <v>57</v>
      </c>
      <c r="E2406" s="18" t="s">
        <v>2008</v>
      </c>
      <c r="F2406" s="19">
        <v>0</v>
      </c>
      <c r="G2406" s="19">
        <v>0</v>
      </c>
      <c r="H2406" s="19">
        <v>1240.3</v>
      </c>
      <c r="I2406" s="19">
        <v>0</v>
      </c>
      <c r="J2406" s="19">
        <v>0</v>
      </c>
      <c r="K2406" s="19">
        <v>1240.3</v>
      </c>
      <c r="L2406" t="str">
        <f>VLOOKUP(E2406,PFI!A:B,2,0)</f>
        <v>recherche</v>
      </c>
    </row>
    <row r="2407" spans="1:12">
      <c r="A2407" s="18" t="s">
        <v>232</v>
      </c>
      <c r="B2407" s="18" t="s">
        <v>2637</v>
      </c>
      <c r="C2407" s="18" t="s">
        <v>18</v>
      </c>
      <c r="D2407" s="18" t="s">
        <v>57</v>
      </c>
      <c r="E2407" s="18" t="s">
        <v>319</v>
      </c>
      <c r="F2407" s="19">
        <v>0</v>
      </c>
      <c r="G2407" s="19">
        <v>0</v>
      </c>
      <c r="H2407" s="19">
        <v>1624.61</v>
      </c>
      <c r="I2407" s="19">
        <v>0</v>
      </c>
      <c r="J2407" s="19">
        <v>0</v>
      </c>
      <c r="K2407" s="19">
        <v>1624.61</v>
      </c>
      <c r="L2407" t="str">
        <f>VLOOKUP(E2407,PFI!A:B,2,0)</f>
        <v>formation</v>
      </c>
    </row>
    <row r="2408" spans="1:12">
      <c r="A2408" s="18" t="s">
        <v>232</v>
      </c>
      <c r="B2408" s="18" t="s">
        <v>2637</v>
      </c>
      <c r="C2408" s="18" t="s">
        <v>18</v>
      </c>
      <c r="D2408" s="18" t="s">
        <v>46</v>
      </c>
      <c r="E2408" s="18" t="s">
        <v>2008</v>
      </c>
      <c r="F2408" s="19">
        <v>0</v>
      </c>
      <c r="G2408" s="19">
        <v>0</v>
      </c>
      <c r="H2408" s="19">
        <v>14741.45</v>
      </c>
      <c r="I2408" s="19">
        <v>0</v>
      </c>
      <c r="J2408" s="19">
        <v>0</v>
      </c>
      <c r="K2408" s="19">
        <v>14741.45</v>
      </c>
      <c r="L2408" t="str">
        <f>VLOOKUP(E2408,PFI!A:B,2,0)</f>
        <v>recherche</v>
      </c>
    </row>
    <row r="2409" spans="1:12">
      <c r="A2409" s="18" t="s">
        <v>232</v>
      </c>
      <c r="B2409" s="18" t="s">
        <v>2637</v>
      </c>
      <c r="C2409" s="18" t="s">
        <v>18</v>
      </c>
      <c r="D2409" s="18" t="s">
        <v>46</v>
      </c>
      <c r="E2409" s="18" t="s">
        <v>319</v>
      </c>
      <c r="F2409" s="19">
        <v>0</v>
      </c>
      <c r="G2409" s="19">
        <v>0</v>
      </c>
      <c r="H2409" s="19">
        <v>4543.75</v>
      </c>
      <c r="I2409" s="19">
        <v>0</v>
      </c>
      <c r="J2409" s="19">
        <v>0</v>
      </c>
      <c r="K2409" s="19">
        <v>4543.75</v>
      </c>
      <c r="L2409" t="str">
        <f>VLOOKUP(E2409,PFI!A:B,2,0)</f>
        <v>formation</v>
      </c>
    </row>
    <row r="2410" spans="1:12">
      <c r="A2410" s="18" t="s">
        <v>76</v>
      </c>
      <c r="B2410" s="18" t="s">
        <v>2637</v>
      </c>
      <c r="C2410" s="18" t="s">
        <v>18</v>
      </c>
      <c r="D2410" s="18" t="s">
        <v>13</v>
      </c>
      <c r="E2410" s="18" t="s">
        <v>112</v>
      </c>
      <c r="F2410" s="19">
        <v>0</v>
      </c>
      <c r="G2410" s="19">
        <v>0</v>
      </c>
      <c r="H2410" s="19">
        <v>10141.61</v>
      </c>
      <c r="I2410" s="19">
        <v>0</v>
      </c>
      <c r="J2410" s="19">
        <v>0</v>
      </c>
      <c r="K2410" s="19">
        <v>10141.61</v>
      </c>
      <c r="L2410" t="str">
        <f>VLOOKUP(E2410,PFI!A:B,2,0)</f>
        <v>formation</v>
      </c>
    </row>
    <row r="2411" spans="1:12">
      <c r="A2411" s="18" t="s">
        <v>1602</v>
      </c>
      <c r="B2411" s="18" t="s">
        <v>2637</v>
      </c>
      <c r="C2411" s="18" t="s">
        <v>18</v>
      </c>
      <c r="D2411" s="18" t="s">
        <v>46</v>
      </c>
      <c r="E2411" s="18" t="s">
        <v>18</v>
      </c>
      <c r="F2411" s="19">
        <v>0</v>
      </c>
      <c r="G2411" s="19">
        <v>0</v>
      </c>
      <c r="H2411" s="19">
        <v>127.68</v>
      </c>
      <c r="I2411" s="19">
        <v>0</v>
      </c>
      <c r="J2411" s="19">
        <v>0</v>
      </c>
      <c r="K2411" s="19">
        <v>127.68</v>
      </c>
      <c r="L2411" t="e">
        <f>VLOOKUP(E2411,PFI!A:B,2,0)</f>
        <v>#N/A</v>
      </c>
    </row>
    <row r="2412" spans="1:12">
      <c r="A2412" s="18" t="s">
        <v>1602</v>
      </c>
      <c r="B2412" s="18" t="s">
        <v>2637</v>
      </c>
      <c r="C2412" s="18" t="s">
        <v>18</v>
      </c>
      <c r="D2412" s="18" t="s">
        <v>13</v>
      </c>
      <c r="E2412" s="18" t="s">
        <v>2653</v>
      </c>
      <c r="F2412" s="19">
        <v>0</v>
      </c>
      <c r="G2412" s="19">
        <v>0</v>
      </c>
      <c r="H2412" s="19">
        <v>5312.11</v>
      </c>
      <c r="I2412" s="19">
        <v>0</v>
      </c>
      <c r="J2412" s="19">
        <v>0</v>
      </c>
      <c r="K2412" s="19">
        <v>5312.11</v>
      </c>
      <c r="L2412" t="e">
        <f>VLOOKUP(E2412,PFI!A:B,2,0)</f>
        <v>#N/A</v>
      </c>
    </row>
    <row r="2413" spans="1:12">
      <c r="A2413" s="18" t="s">
        <v>1602</v>
      </c>
      <c r="B2413" s="18" t="s">
        <v>2637</v>
      </c>
      <c r="C2413" s="18" t="s">
        <v>18</v>
      </c>
      <c r="D2413" s="18" t="s">
        <v>13</v>
      </c>
      <c r="E2413" s="18" t="s">
        <v>18</v>
      </c>
      <c r="F2413" s="19">
        <v>0</v>
      </c>
      <c r="G2413" s="19">
        <v>0</v>
      </c>
      <c r="H2413" s="19">
        <v>111783.88</v>
      </c>
      <c r="I2413" s="19">
        <v>0</v>
      </c>
      <c r="J2413" s="19">
        <v>0</v>
      </c>
      <c r="K2413" s="19">
        <v>111783.88</v>
      </c>
      <c r="L2413" t="e">
        <f>VLOOKUP(E2413,PFI!A:B,2,0)</f>
        <v>#N/A</v>
      </c>
    </row>
    <row r="2414" spans="1:12">
      <c r="A2414" s="18" t="s">
        <v>1603</v>
      </c>
      <c r="B2414" s="18" t="s">
        <v>2637</v>
      </c>
      <c r="C2414" s="18" t="s">
        <v>18</v>
      </c>
      <c r="D2414" s="18" t="s">
        <v>94</v>
      </c>
      <c r="E2414" s="18" t="s">
        <v>18</v>
      </c>
      <c r="F2414" s="19">
        <v>0</v>
      </c>
      <c r="G2414" s="19">
        <v>0</v>
      </c>
      <c r="H2414" s="19">
        <v>982.35</v>
      </c>
      <c r="I2414" s="19">
        <v>0</v>
      </c>
      <c r="J2414" s="19">
        <v>0</v>
      </c>
      <c r="K2414" s="19">
        <v>982.35</v>
      </c>
      <c r="L2414" t="e">
        <f>VLOOKUP(E2414,PFI!A:B,2,0)</f>
        <v>#N/A</v>
      </c>
    </row>
    <row r="2415" spans="1:12">
      <c r="A2415" s="18" t="s">
        <v>1603</v>
      </c>
      <c r="B2415" s="18" t="s">
        <v>2637</v>
      </c>
      <c r="C2415" s="18" t="s">
        <v>18</v>
      </c>
      <c r="D2415" s="18" t="s">
        <v>13</v>
      </c>
      <c r="E2415" s="18" t="s">
        <v>18</v>
      </c>
      <c r="F2415" s="19">
        <v>0</v>
      </c>
      <c r="G2415" s="19">
        <v>0</v>
      </c>
      <c r="H2415" s="19">
        <v>10182.43</v>
      </c>
      <c r="I2415" s="19">
        <v>0</v>
      </c>
      <c r="J2415" s="19">
        <v>0</v>
      </c>
      <c r="K2415" s="19">
        <v>10182.43</v>
      </c>
      <c r="L2415" t="e">
        <f>VLOOKUP(E2415,PFI!A:B,2,0)</f>
        <v>#N/A</v>
      </c>
    </row>
    <row r="2416" spans="1:12">
      <c r="A2416" s="18" t="s">
        <v>234</v>
      </c>
      <c r="B2416" s="18" t="s">
        <v>2637</v>
      </c>
      <c r="C2416" s="18" t="s">
        <v>18</v>
      </c>
      <c r="D2416" s="18" t="s">
        <v>57</v>
      </c>
      <c r="E2416" s="18" t="s">
        <v>2398</v>
      </c>
      <c r="F2416" s="19">
        <v>0</v>
      </c>
      <c r="G2416" s="19">
        <v>0</v>
      </c>
      <c r="H2416" s="19">
        <v>826.67</v>
      </c>
      <c r="I2416" s="19">
        <v>0</v>
      </c>
      <c r="J2416" s="19">
        <v>0</v>
      </c>
      <c r="K2416" s="19">
        <v>826.67</v>
      </c>
      <c r="L2416" t="e">
        <f>VLOOKUP(E2416,PFI!A:B,2,0)</f>
        <v>#N/A</v>
      </c>
    </row>
    <row r="2417" spans="1:12">
      <c r="A2417" s="18" t="s">
        <v>1620</v>
      </c>
      <c r="B2417" s="18" t="s">
        <v>2637</v>
      </c>
      <c r="C2417" s="18" t="s">
        <v>18</v>
      </c>
      <c r="D2417" s="18" t="s">
        <v>57</v>
      </c>
      <c r="E2417" s="18" t="s">
        <v>18</v>
      </c>
      <c r="F2417" s="19">
        <v>0</v>
      </c>
      <c r="G2417" s="19">
        <v>0</v>
      </c>
      <c r="H2417" s="19">
        <v>112099.27</v>
      </c>
      <c r="I2417" s="19">
        <v>0</v>
      </c>
      <c r="J2417" s="19">
        <v>0</v>
      </c>
      <c r="K2417" s="19">
        <v>112099.27</v>
      </c>
      <c r="L2417" t="e">
        <f>VLOOKUP(E2417,PFI!A:B,2,0)</f>
        <v>#N/A</v>
      </c>
    </row>
    <row r="2418" spans="1:12">
      <c r="A2418" s="18" t="s">
        <v>1620</v>
      </c>
      <c r="B2418" s="18" t="s">
        <v>2637</v>
      </c>
      <c r="C2418" s="18" t="s">
        <v>18</v>
      </c>
      <c r="D2418" s="18" t="s">
        <v>13</v>
      </c>
      <c r="E2418" s="18" t="s">
        <v>18</v>
      </c>
      <c r="F2418" s="19">
        <v>0</v>
      </c>
      <c r="G2418" s="19">
        <v>0</v>
      </c>
      <c r="H2418" s="19">
        <v>8429.68</v>
      </c>
      <c r="I2418" s="19">
        <v>0</v>
      </c>
      <c r="J2418" s="19">
        <v>0</v>
      </c>
      <c r="K2418" s="19">
        <v>8429.68</v>
      </c>
      <c r="L2418" t="e">
        <f>VLOOKUP(E2418,PFI!A:B,2,0)</f>
        <v>#N/A</v>
      </c>
    </row>
    <row r="2419" spans="1:12">
      <c r="A2419" s="18" t="s">
        <v>1619</v>
      </c>
      <c r="B2419" s="18" t="s">
        <v>2637</v>
      </c>
      <c r="C2419" s="18" t="s">
        <v>18</v>
      </c>
      <c r="D2419" s="18" t="s">
        <v>57</v>
      </c>
      <c r="E2419" s="18" t="s">
        <v>18</v>
      </c>
      <c r="F2419" s="19">
        <v>0</v>
      </c>
      <c r="G2419" s="19">
        <v>0</v>
      </c>
      <c r="H2419" s="19">
        <v>1561.26</v>
      </c>
      <c r="I2419" s="19">
        <v>0</v>
      </c>
      <c r="J2419" s="19">
        <v>0</v>
      </c>
      <c r="K2419" s="19">
        <v>1561.26</v>
      </c>
      <c r="L2419" t="e">
        <f>VLOOKUP(E2419,PFI!A:B,2,0)</f>
        <v>#N/A</v>
      </c>
    </row>
    <row r="2420" spans="1:12">
      <c r="A2420" s="18" t="s">
        <v>1619</v>
      </c>
      <c r="B2420" s="18" t="s">
        <v>2637</v>
      </c>
      <c r="C2420" s="18" t="s">
        <v>18</v>
      </c>
      <c r="D2420" s="18" t="s">
        <v>94</v>
      </c>
      <c r="E2420" s="18" t="s">
        <v>18</v>
      </c>
      <c r="F2420" s="19">
        <v>0</v>
      </c>
      <c r="G2420" s="19">
        <v>0</v>
      </c>
      <c r="H2420" s="19">
        <v>15048.95</v>
      </c>
      <c r="I2420" s="19">
        <v>0</v>
      </c>
      <c r="J2420" s="19">
        <v>0</v>
      </c>
      <c r="K2420" s="19">
        <v>15048.95</v>
      </c>
      <c r="L2420" t="e">
        <f>VLOOKUP(E2420,PFI!A:B,2,0)</f>
        <v>#N/A</v>
      </c>
    </row>
    <row r="2421" spans="1:12">
      <c r="A2421" s="18" t="s">
        <v>1619</v>
      </c>
      <c r="B2421" s="18" t="s">
        <v>2637</v>
      </c>
      <c r="C2421" s="18" t="s">
        <v>18</v>
      </c>
      <c r="D2421" s="18" t="s">
        <v>13</v>
      </c>
      <c r="E2421" s="18" t="s">
        <v>18</v>
      </c>
      <c r="F2421" s="19">
        <v>0</v>
      </c>
      <c r="G2421" s="19">
        <v>0</v>
      </c>
      <c r="H2421" s="19">
        <v>36198.06</v>
      </c>
      <c r="I2421" s="19">
        <v>0</v>
      </c>
      <c r="J2421" s="19">
        <v>0</v>
      </c>
      <c r="K2421" s="19">
        <v>36198.06</v>
      </c>
      <c r="L2421" t="e">
        <f>VLOOKUP(E2421,PFI!A:B,2,0)</f>
        <v>#N/A</v>
      </c>
    </row>
    <row r="2422" spans="1:12">
      <c r="A2422" s="18" t="s">
        <v>1445</v>
      </c>
      <c r="B2422" s="18" t="s">
        <v>2637</v>
      </c>
      <c r="C2422" s="18" t="s">
        <v>18</v>
      </c>
      <c r="D2422" s="18" t="s">
        <v>46</v>
      </c>
      <c r="E2422" s="18" t="s">
        <v>18</v>
      </c>
      <c r="F2422" s="19">
        <v>0</v>
      </c>
      <c r="G2422" s="19">
        <v>0</v>
      </c>
      <c r="H2422" s="19">
        <v>56666.81</v>
      </c>
      <c r="I2422" s="19">
        <v>0</v>
      </c>
      <c r="J2422" s="19">
        <v>0</v>
      </c>
      <c r="K2422" s="19">
        <v>56666.81</v>
      </c>
      <c r="L2422" t="e">
        <f>VLOOKUP(E2422,PFI!A:B,2,0)</f>
        <v>#N/A</v>
      </c>
    </row>
    <row r="2423" spans="1:12">
      <c r="A2423" s="18" t="s">
        <v>1445</v>
      </c>
      <c r="B2423" s="18" t="s">
        <v>2637</v>
      </c>
      <c r="C2423" s="18" t="s">
        <v>18</v>
      </c>
      <c r="D2423" s="18" t="s">
        <v>34</v>
      </c>
      <c r="E2423" s="18" t="s">
        <v>18</v>
      </c>
      <c r="F2423" s="19">
        <v>0</v>
      </c>
      <c r="G2423" s="19">
        <v>0</v>
      </c>
      <c r="H2423" s="19">
        <v>49.16</v>
      </c>
      <c r="I2423" s="19">
        <v>0</v>
      </c>
      <c r="J2423" s="19">
        <v>0</v>
      </c>
      <c r="K2423" s="19">
        <v>49.16</v>
      </c>
      <c r="L2423" t="e">
        <f>VLOOKUP(E2423,PFI!A:B,2,0)</f>
        <v>#N/A</v>
      </c>
    </row>
    <row r="2424" spans="1:12">
      <c r="A2424" s="18" t="s">
        <v>1445</v>
      </c>
      <c r="B2424" s="18" t="s">
        <v>2637</v>
      </c>
      <c r="C2424" s="18" t="s">
        <v>18</v>
      </c>
      <c r="D2424" s="18" t="s">
        <v>13</v>
      </c>
      <c r="E2424" s="18" t="s">
        <v>18</v>
      </c>
      <c r="F2424" s="19">
        <v>0</v>
      </c>
      <c r="G2424" s="19">
        <v>0</v>
      </c>
      <c r="H2424" s="19">
        <v>16410.89</v>
      </c>
      <c r="I2424" s="19">
        <v>0</v>
      </c>
      <c r="J2424" s="19">
        <v>0</v>
      </c>
      <c r="K2424" s="19">
        <v>16410.89</v>
      </c>
      <c r="L2424" t="e">
        <f>VLOOKUP(E2424,PFI!A:B,2,0)</f>
        <v>#N/A</v>
      </c>
    </row>
    <row r="2425" spans="1:12">
      <c r="A2425" s="18" t="s">
        <v>1446</v>
      </c>
      <c r="B2425" s="18" t="s">
        <v>2637</v>
      </c>
      <c r="C2425" s="18" t="s">
        <v>18</v>
      </c>
      <c r="D2425" s="18" t="s">
        <v>94</v>
      </c>
      <c r="E2425" s="18" t="s">
        <v>18</v>
      </c>
      <c r="F2425" s="19">
        <v>0</v>
      </c>
      <c r="G2425" s="19">
        <v>0</v>
      </c>
      <c r="H2425" s="19">
        <v>3066.73</v>
      </c>
      <c r="I2425" s="19">
        <v>0</v>
      </c>
      <c r="J2425" s="19">
        <v>0</v>
      </c>
      <c r="K2425" s="19">
        <v>3066.73</v>
      </c>
      <c r="L2425" t="e">
        <f>VLOOKUP(E2425,PFI!A:B,2,0)</f>
        <v>#N/A</v>
      </c>
    </row>
    <row r="2426" spans="1:12">
      <c r="A2426" s="18" t="s">
        <v>1446</v>
      </c>
      <c r="B2426" s="18" t="s">
        <v>2637</v>
      </c>
      <c r="C2426" s="18" t="s">
        <v>18</v>
      </c>
      <c r="D2426" s="18" t="s">
        <v>13</v>
      </c>
      <c r="E2426" s="18" t="s">
        <v>18</v>
      </c>
      <c r="F2426" s="19">
        <v>0</v>
      </c>
      <c r="G2426" s="19">
        <v>0</v>
      </c>
      <c r="H2426" s="19">
        <v>16563.310000000001</v>
      </c>
      <c r="I2426" s="19">
        <v>0</v>
      </c>
      <c r="J2426" s="19">
        <v>0</v>
      </c>
      <c r="K2426" s="19">
        <v>16563.310000000001</v>
      </c>
      <c r="L2426" t="e">
        <f>VLOOKUP(E2426,PFI!A:B,2,0)</f>
        <v>#N/A</v>
      </c>
    </row>
    <row r="2427" spans="1:12">
      <c r="A2427" s="18" t="s">
        <v>237</v>
      </c>
      <c r="B2427" s="18" t="s">
        <v>2637</v>
      </c>
      <c r="C2427" s="18" t="s">
        <v>18</v>
      </c>
      <c r="D2427" s="18" t="s">
        <v>34</v>
      </c>
      <c r="E2427" s="18" t="s">
        <v>289</v>
      </c>
      <c r="F2427" s="19">
        <v>0</v>
      </c>
      <c r="G2427" s="19">
        <v>0</v>
      </c>
      <c r="H2427" s="19">
        <v>8309.39</v>
      </c>
      <c r="I2427" s="19">
        <v>0</v>
      </c>
      <c r="J2427" s="19">
        <v>0</v>
      </c>
      <c r="K2427" s="19">
        <v>8309.39</v>
      </c>
      <c r="L2427" t="str">
        <f>VLOOKUP(E2427,PFI!A:B,2,0)</f>
        <v>formation</v>
      </c>
    </row>
    <row r="2428" spans="1:12">
      <c r="A2428" s="18" t="s">
        <v>2654</v>
      </c>
      <c r="B2428" s="18" t="s">
        <v>2637</v>
      </c>
      <c r="C2428" s="18" t="s">
        <v>18</v>
      </c>
      <c r="D2428" s="18" t="s">
        <v>34</v>
      </c>
      <c r="E2428" s="18" t="s">
        <v>18</v>
      </c>
      <c r="F2428" s="19">
        <v>0</v>
      </c>
      <c r="G2428" s="19">
        <v>0</v>
      </c>
      <c r="H2428" s="19">
        <v>37109.97</v>
      </c>
      <c r="I2428" s="19">
        <v>0</v>
      </c>
      <c r="J2428" s="19">
        <v>0</v>
      </c>
      <c r="K2428" s="19">
        <v>37109.97</v>
      </c>
      <c r="L2428" t="e">
        <f>VLOOKUP(E2428,PFI!A:B,2,0)</f>
        <v>#N/A</v>
      </c>
    </row>
    <row r="2429" spans="1:12">
      <c r="A2429" s="18" t="s">
        <v>1667</v>
      </c>
      <c r="B2429" s="18" t="s">
        <v>2637</v>
      </c>
      <c r="C2429" s="18" t="s">
        <v>18</v>
      </c>
      <c r="D2429" s="18" t="s">
        <v>57</v>
      </c>
      <c r="E2429" s="18" t="s">
        <v>18</v>
      </c>
      <c r="F2429" s="19">
        <v>0</v>
      </c>
      <c r="G2429" s="19">
        <v>0</v>
      </c>
      <c r="H2429" s="19">
        <v>32327.95</v>
      </c>
      <c r="I2429" s="19">
        <v>0</v>
      </c>
      <c r="J2429" s="19">
        <v>0</v>
      </c>
      <c r="K2429" s="19">
        <v>32327.95</v>
      </c>
      <c r="L2429" t="e">
        <f>VLOOKUP(E2429,PFI!A:B,2,0)</f>
        <v>#N/A</v>
      </c>
    </row>
    <row r="2430" spans="1:12">
      <c r="A2430" s="18" t="s">
        <v>1667</v>
      </c>
      <c r="B2430" s="18" t="s">
        <v>2637</v>
      </c>
      <c r="C2430" s="18" t="s">
        <v>18</v>
      </c>
      <c r="D2430" s="18" t="s">
        <v>13</v>
      </c>
      <c r="E2430" s="18" t="s">
        <v>18</v>
      </c>
      <c r="F2430" s="19">
        <v>0</v>
      </c>
      <c r="G2430" s="19">
        <v>0</v>
      </c>
      <c r="H2430" s="19">
        <v>69482.23</v>
      </c>
      <c r="I2430" s="19">
        <v>0</v>
      </c>
      <c r="J2430" s="19">
        <v>0</v>
      </c>
      <c r="K2430" s="19">
        <v>69482.23</v>
      </c>
      <c r="L2430" t="e">
        <f>VLOOKUP(E2430,PFI!A:B,2,0)</f>
        <v>#N/A</v>
      </c>
    </row>
    <row r="2431" spans="1:12">
      <c r="A2431" s="18" t="s">
        <v>1548</v>
      </c>
      <c r="B2431" s="18" t="s">
        <v>2637</v>
      </c>
      <c r="C2431" s="18" t="s">
        <v>18</v>
      </c>
      <c r="D2431" s="18" t="s">
        <v>46</v>
      </c>
      <c r="E2431" s="18" t="s">
        <v>1378</v>
      </c>
      <c r="F2431" s="19">
        <v>0</v>
      </c>
      <c r="G2431" s="19">
        <v>0</v>
      </c>
      <c r="H2431" s="19">
        <v>546.47</v>
      </c>
      <c r="I2431" s="19">
        <v>0</v>
      </c>
      <c r="J2431" s="19">
        <v>0</v>
      </c>
      <c r="K2431" s="19">
        <v>546.47</v>
      </c>
      <c r="L2431" t="e">
        <f>VLOOKUP(E2431,PFI!A:B,2,0)</f>
        <v>#N/A</v>
      </c>
    </row>
    <row r="2432" spans="1:12">
      <c r="A2432" s="18" t="s">
        <v>1567</v>
      </c>
      <c r="B2432" s="18" t="s">
        <v>2637</v>
      </c>
      <c r="C2432" s="18" t="s">
        <v>18</v>
      </c>
      <c r="D2432" s="18" t="s">
        <v>57</v>
      </c>
      <c r="E2432" s="18" t="s">
        <v>1395</v>
      </c>
      <c r="F2432" s="19">
        <v>0</v>
      </c>
      <c r="G2432" s="19">
        <v>0</v>
      </c>
      <c r="H2432" s="19">
        <v>309.31</v>
      </c>
      <c r="I2432" s="19">
        <v>0</v>
      </c>
      <c r="J2432" s="19">
        <v>0</v>
      </c>
      <c r="K2432" s="19">
        <v>309.31</v>
      </c>
      <c r="L2432" t="e">
        <f>VLOOKUP(E2432,PFI!A:B,2,0)</f>
        <v>#N/A</v>
      </c>
    </row>
    <row r="2433" spans="1:12">
      <c r="A2433" s="18" t="s">
        <v>1567</v>
      </c>
      <c r="B2433" s="18" t="s">
        <v>2637</v>
      </c>
      <c r="C2433" s="18" t="s">
        <v>18</v>
      </c>
      <c r="D2433" s="18" t="s">
        <v>13</v>
      </c>
      <c r="E2433" s="18" t="s">
        <v>2655</v>
      </c>
      <c r="F2433" s="19">
        <v>0</v>
      </c>
      <c r="G2433" s="19">
        <v>0</v>
      </c>
      <c r="H2433" s="19">
        <v>335.09</v>
      </c>
      <c r="I2433" s="19">
        <v>0</v>
      </c>
      <c r="J2433" s="19">
        <v>0</v>
      </c>
      <c r="K2433" s="19">
        <v>335.09</v>
      </c>
      <c r="L2433" t="e">
        <f>VLOOKUP(E2433,PFI!A:B,2,0)</f>
        <v>#N/A</v>
      </c>
    </row>
    <row r="2434" spans="1:12">
      <c r="A2434" s="18" t="s">
        <v>1626</v>
      </c>
      <c r="B2434" s="18" t="s">
        <v>2637</v>
      </c>
      <c r="C2434" s="18" t="s">
        <v>18</v>
      </c>
      <c r="D2434" s="18" t="s">
        <v>57</v>
      </c>
      <c r="E2434" s="18" t="s">
        <v>18</v>
      </c>
      <c r="F2434" s="19">
        <v>0</v>
      </c>
      <c r="G2434" s="19">
        <v>0</v>
      </c>
      <c r="H2434" s="19">
        <v>5136.1099999999997</v>
      </c>
      <c r="I2434" s="19">
        <v>0</v>
      </c>
      <c r="J2434" s="19">
        <v>0</v>
      </c>
      <c r="K2434" s="19">
        <v>5136.1099999999997</v>
      </c>
      <c r="L2434" t="e">
        <f>VLOOKUP(E2434,PFI!A:B,2,0)</f>
        <v>#N/A</v>
      </c>
    </row>
    <row r="2435" spans="1:12">
      <c r="A2435" s="18" t="s">
        <v>1626</v>
      </c>
      <c r="B2435" s="18" t="s">
        <v>2637</v>
      </c>
      <c r="C2435" s="18" t="s">
        <v>18</v>
      </c>
      <c r="D2435" s="18" t="s">
        <v>46</v>
      </c>
      <c r="E2435" s="18" t="s">
        <v>18</v>
      </c>
      <c r="F2435" s="19">
        <v>0</v>
      </c>
      <c r="G2435" s="19">
        <v>0</v>
      </c>
      <c r="H2435" s="19">
        <v>751.6</v>
      </c>
      <c r="I2435" s="19">
        <v>0</v>
      </c>
      <c r="J2435" s="19">
        <v>0</v>
      </c>
      <c r="K2435" s="19">
        <v>751.6</v>
      </c>
      <c r="L2435" t="e">
        <f>VLOOKUP(E2435,PFI!A:B,2,0)</f>
        <v>#N/A</v>
      </c>
    </row>
    <row r="2436" spans="1:12">
      <c r="A2436" s="18" t="s">
        <v>1626</v>
      </c>
      <c r="B2436" s="18" t="s">
        <v>2637</v>
      </c>
      <c r="C2436" s="18" t="s">
        <v>18</v>
      </c>
      <c r="D2436" s="18" t="s">
        <v>13</v>
      </c>
      <c r="E2436" s="18" t="s">
        <v>18</v>
      </c>
      <c r="F2436" s="19">
        <v>0</v>
      </c>
      <c r="G2436" s="19">
        <v>0</v>
      </c>
      <c r="H2436" s="19">
        <v>44091.05</v>
      </c>
      <c r="I2436" s="19">
        <v>0</v>
      </c>
      <c r="J2436" s="19">
        <v>0</v>
      </c>
      <c r="K2436" s="19">
        <v>44091.05</v>
      </c>
      <c r="L2436" t="e">
        <f>VLOOKUP(E2436,PFI!A:B,2,0)</f>
        <v>#N/A</v>
      </c>
    </row>
    <row r="2437" spans="1:12">
      <c r="A2437" s="18" t="s">
        <v>1633</v>
      </c>
      <c r="B2437" s="18" t="s">
        <v>2637</v>
      </c>
      <c r="C2437" s="18" t="s">
        <v>18</v>
      </c>
      <c r="D2437" s="18" t="s">
        <v>59</v>
      </c>
      <c r="E2437" s="18" t="s">
        <v>18</v>
      </c>
      <c r="F2437" s="19">
        <v>0</v>
      </c>
      <c r="G2437" s="19">
        <v>0</v>
      </c>
      <c r="H2437" s="19">
        <v>56.84</v>
      </c>
      <c r="I2437" s="19">
        <v>0</v>
      </c>
      <c r="J2437" s="19">
        <v>0</v>
      </c>
      <c r="K2437" s="19">
        <v>56.84</v>
      </c>
      <c r="L2437" t="e">
        <f>VLOOKUP(E2437,PFI!A:B,2,0)</f>
        <v>#N/A</v>
      </c>
    </row>
    <row r="2438" spans="1:12">
      <c r="A2438" s="18" t="s">
        <v>1633</v>
      </c>
      <c r="B2438" s="18" t="s">
        <v>2637</v>
      </c>
      <c r="C2438" s="18" t="s">
        <v>18</v>
      </c>
      <c r="D2438" s="18" t="s">
        <v>13</v>
      </c>
      <c r="E2438" s="18" t="s">
        <v>18</v>
      </c>
      <c r="F2438" s="19">
        <v>0</v>
      </c>
      <c r="G2438" s="19">
        <v>0</v>
      </c>
      <c r="H2438" s="19">
        <v>6998.13</v>
      </c>
      <c r="I2438" s="19">
        <v>0</v>
      </c>
      <c r="J2438" s="19">
        <v>0</v>
      </c>
      <c r="K2438" s="19">
        <v>6998.13</v>
      </c>
      <c r="L2438" t="e">
        <f>VLOOKUP(E2438,PFI!A:B,2,0)</f>
        <v>#N/A</v>
      </c>
    </row>
    <row r="2439" spans="1:12">
      <c r="A2439" s="18" t="s">
        <v>1249</v>
      </c>
      <c r="B2439" s="18" t="s">
        <v>2637</v>
      </c>
      <c r="C2439" s="18" t="s">
        <v>18</v>
      </c>
      <c r="D2439" s="18" t="s">
        <v>13</v>
      </c>
      <c r="E2439" s="18" t="s">
        <v>1939</v>
      </c>
      <c r="F2439" s="19">
        <v>0</v>
      </c>
      <c r="G2439" s="19">
        <v>0</v>
      </c>
      <c r="H2439" s="19">
        <v>3847.12</v>
      </c>
      <c r="I2439" s="19">
        <v>0</v>
      </c>
      <c r="J2439" s="19">
        <v>0</v>
      </c>
      <c r="K2439" s="19">
        <v>3847.12</v>
      </c>
      <c r="L2439" t="str">
        <f>VLOOKUP(E2439,PFI!A:B,2,0)</f>
        <v>formation</v>
      </c>
    </row>
    <row r="2440" spans="1:12">
      <c r="A2440" s="18" t="s">
        <v>240</v>
      </c>
      <c r="B2440" s="18" t="s">
        <v>2637</v>
      </c>
      <c r="C2440" s="18" t="s">
        <v>18</v>
      </c>
      <c r="D2440" s="18" t="s">
        <v>59</v>
      </c>
      <c r="E2440" s="18" t="s">
        <v>2518</v>
      </c>
      <c r="F2440" s="19">
        <v>0</v>
      </c>
      <c r="G2440" s="19">
        <v>0</v>
      </c>
      <c r="H2440" s="19">
        <v>98398.94</v>
      </c>
      <c r="I2440" s="19">
        <v>0</v>
      </c>
      <c r="J2440" s="19">
        <v>0</v>
      </c>
      <c r="K2440" s="19">
        <v>98398.94</v>
      </c>
      <c r="L2440" t="e">
        <f>VLOOKUP(E2440,PFI!A:B,2,0)</f>
        <v>#N/A</v>
      </c>
    </row>
    <row r="2441" spans="1:12">
      <c r="A2441" s="18" t="s">
        <v>240</v>
      </c>
      <c r="B2441" s="18" t="s">
        <v>2637</v>
      </c>
      <c r="C2441" s="18" t="s">
        <v>18</v>
      </c>
      <c r="D2441" s="18" t="s">
        <v>13</v>
      </c>
      <c r="E2441" s="18" t="s">
        <v>302</v>
      </c>
      <c r="F2441" s="19">
        <v>0</v>
      </c>
      <c r="G2441" s="19">
        <v>0</v>
      </c>
      <c r="H2441" s="19">
        <v>16332.75</v>
      </c>
      <c r="I2441" s="19">
        <v>0</v>
      </c>
      <c r="J2441" s="19">
        <v>0</v>
      </c>
      <c r="K2441" s="19">
        <v>16332.75</v>
      </c>
      <c r="L2441" t="str">
        <f>VLOOKUP(E2441,PFI!A:B,2,0)</f>
        <v>formation</v>
      </c>
    </row>
    <row r="2442" spans="1:12">
      <c r="A2442" s="18" t="s">
        <v>240</v>
      </c>
      <c r="B2442" s="18" t="s">
        <v>2637</v>
      </c>
      <c r="C2442" s="18" t="s">
        <v>18</v>
      </c>
      <c r="D2442" s="18" t="s">
        <v>13</v>
      </c>
      <c r="E2442" s="18" t="s">
        <v>2027</v>
      </c>
      <c r="F2442" s="19">
        <v>0</v>
      </c>
      <c r="G2442" s="19">
        <v>0</v>
      </c>
      <c r="H2442" s="19">
        <v>0</v>
      </c>
      <c r="I2442" s="19">
        <v>0</v>
      </c>
      <c r="J2442" s="19">
        <v>0</v>
      </c>
      <c r="K2442" s="19">
        <v>0</v>
      </c>
      <c r="L2442" t="str">
        <f>VLOOKUP(E2442,PFI!A:B,2,0)</f>
        <v>recherche</v>
      </c>
    </row>
    <row r="2443" spans="1:12">
      <c r="A2443" s="18" t="s">
        <v>240</v>
      </c>
      <c r="B2443" s="18" t="s">
        <v>2637</v>
      </c>
      <c r="C2443" s="18" t="s">
        <v>18</v>
      </c>
      <c r="D2443" s="18" t="s">
        <v>13</v>
      </c>
      <c r="E2443" s="18" t="s">
        <v>792</v>
      </c>
      <c r="F2443" s="19">
        <v>0</v>
      </c>
      <c r="G2443" s="19">
        <v>0</v>
      </c>
      <c r="H2443" s="19">
        <v>6350.09</v>
      </c>
      <c r="I2443" s="19">
        <v>0</v>
      </c>
      <c r="J2443" s="19">
        <v>0</v>
      </c>
      <c r="K2443" s="19">
        <v>6350.09</v>
      </c>
      <c r="L2443" t="str">
        <f>VLOOKUP(E2443,PFI!A:B,2,0)</f>
        <v>formation</v>
      </c>
    </row>
    <row r="2444" spans="1:12">
      <c r="A2444" s="18" t="s">
        <v>1639</v>
      </c>
      <c r="B2444" s="18" t="s">
        <v>2637</v>
      </c>
      <c r="C2444" s="18" t="s">
        <v>18</v>
      </c>
      <c r="D2444" s="18" t="s">
        <v>46</v>
      </c>
      <c r="E2444" s="18" t="s">
        <v>18</v>
      </c>
      <c r="F2444" s="19">
        <v>0</v>
      </c>
      <c r="G2444" s="19">
        <v>0</v>
      </c>
      <c r="H2444" s="19">
        <v>43.99</v>
      </c>
      <c r="I2444" s="19">
        <v>0</v>
      </c>
      <c r="J2444" s="19">
        <v>0</v>
      </c>
      <c r="K2444" s="19">
        <v>43.99</v>
      </c>
      <c r="L2444" t="e">
        <f>VLOOKUP(E2444,PFI!A:B,2,0)</f>
        <v>#N/A</v>
      </c>
    </row>
    <row r="2445" spans="1:12">
      <c r="A2445" s="18" t="s">
        <v>1639</v>
      </c>
      <c r="B2445" s="18" t="s">
        <v>2637</v>
      </c>
      <c r="C2445" s="18" t="s">
        <v>18</v>
      </c>
      <c r="D2445" s="18" t="s">
        <v>16</v>
      </c>
      <c r="E2445" s="18" t="s">
        <v>18</v>
      </c>
      <c r="F2445" s="19">
        <v>0</v>
      </c>
      <c r="G2445" s="19">
        <v>0</v>
      </c>
      <c r="H2445" s="19">
        <v>527.15</v>
      </c>
      <c r="I2445" s="19">
        <v>0</v>
      </c>
      <c r="J2445" s="19">
        <v>0</v>
      </c>
      <c r="K2445" s="19">
        <v>527.15</v>
      </c>
      <c r="L2445" t="e">
        <f>VLOOKUP(E2445,PFI!A:B,2,0)</f>
        <v>#N/A</v>
      </c>
    </row>
    <row r="2446" spans="1:12">
      <c r="A2446" s="18" t="s">
        <v>1639</v>
      </c>
      <c r="B2446" s="18" t="s">
        <v>2637</v>
      </c>
      <c r="C2446" s="18" t="s">
        <v>18</v>
      </c>
      <c r="D2446" s="18" t="s">
        <v>19</v>
      </c>
      <c r="E2446" s="18" t="s">
        <v>18</v>
      </c>
      <c r="F2446" s="19">
        <v>0</v>
      </c>
      <c r="G2446" s="19">
        <v>0</v>
      </c>
      <c r="H2446" s="19">
        <v>274.89</v>
      </c>
      <c r="I2446" s="19">
        <v>0</v>
      </c>
      <c r="J2446" s="19">
        <v>0</v>
      </c>
      <c r="K2446" s="19">
        <v>274.89</v>
      </c>
      <c r="L2446" t="e">
        <f>VLOOKUP(E2446,PFI!A:B,2,0)</f>
        <v>#N/A</v>
      </c>
    </row>
    <row r="2447" spans="1:12">
      <c r="A2447" s="18" t="s">
        <v>1639</v>
      </c>
      <c r="B2447" s="18" t="s">
        <v>2637</v>
      </c>
      <c r="C2447" s="18" t="s">
        <v>18</v>
      </c>
      <c r="D2447" s="18" t="s">
        <v>13</v>
      </c>
      <c r="E2447" s="18" t="s">
        <v>18</v>
      </c>
      <c r="F2447" s="19">
        <v>0</v>
      </c>
      <c r="G2447" s="19">
        <v>0</v>
      </c>
      <c r="H2447" s="19">
        <v>11457.67</v>
      </c>
      <c r="I2447" s="19">
        <v>0</v>
      </c>
      <c r="J2447" s="19">
        <v>0</v>
      </c>
      <c r="K2447" s="19">
        <v>11457.67</v>
      </c>
      <c r="L2447" t="e">
        <f>VLOOKUP(E2447,PFI!A:B,2,0)</f>
        <v>#N/A</v>
      </c>
    </row>
    <row r="2448" spans="1:12">
      <c r="A2448" s="18" t="s">
        <v>1639</v>
      </c>
      <c r="B2448" s="18" t="s">
        <v>2637</v>
      </c>
      <c r="C2448" s="18" t="s">
        <v>18</v>
      </c>
      <c r="D2448" s="18" t="s">
        <v>182</v>
      </c>
      <c r="E2448" s="18" t="s">
        <v>18</v>
      </c>
      <c r="F2448" s="19">
        <v>0</v>
      </c>
      <c r="G2448" s="19">
        <v>0</v>
      </c>
      <c r="H2448" s="19">
        <v>634.21</v>
      </c>
      <c r="I2448" s="19">
        <v>0</v>
      </c>
      <c r="J2448" s="19">
        <v>0</v>
      </c>
      <c r="K2448" s="19">
        <v>634.21</v>
      </c>
      <c r="L2448" t="e">
        <f>VLOOKUP(E2448,PFI!A:B,2,0)</f>
        <v>#N/A</v>
      </c>
    </row>
    <row r="2449" spans="1:12">
      <c r="A2449" s="18" t="s">
        <v>2656</v>
      </c>
      <c r="B2449" s="18" t="s">
        <v>2637</v>
      </c>
      <c r="C2449" s="18" t="s">
        <v>18</v>
      </c>
      <c r="D2449" s="18" t="s">
        <v>22</v>
      </c>
      <c r="E2449" s="18" t="s">
        <v>18</v>
      </c>
      <c r="F2449" s="19">
        <v>0</v>
      </c>
      <c r="G2449" s="19">
        <v>0</v>
      </c>
      <c r="H2449" s="19">
        <v>133.31</v>
      </c>
      <c r="I2449" s="19">
        <v>0</v>
      </c>
      <c r="J2449" s="19">
        <v>0</v>
      </c>
      <c r="K2449" s="19">
        <v>133.31</v>
      </c>
      <c r="L2449" t="e">
        <f>VLOOKUP(E2449,PFI!A:B,2,0)</f>
        <v>#N/A</v>
      </c>
    </row>
    <row r="2450" spans="1:12">
      <c r="A2450" s="18" t="s">
        <v>2656</v>
      </c>
      <c r="B2450" s="18" t="s">
        <v>2637</v>
      </c>
      <c r="C2450" s="18" t="s">
        <v>18</v>
      </c>
      <c r="D2450" s="18" t="s">
        <v>13</v>
      </c>
      <c r="E2450" s="18" t="s">
        <v>18</v>
      </c>
      <c r="F2450" s="19">
        <v>0</v>
      </c>
      <c r="G2450" s="19">
        <v>0</v>
      </c>
      <c r="H2450" s="19">
        <v>100.27</v>
      </c>
      <c r="I2450" s="19">
        <v>0</v>
      </c>
      <c r="J2450" s="19">
        <v>0</v>
      </c>
      <c r="K2450" s="19">
        <v>100.27</v>
      </c>
      <c r="L2450" t="e">
        <f>VLOOKUP(E2450,PFI!A:B,2,0)</f>
        <v>#N/A</v>
      </c>
    </row>
    <row r="2451" spans="1:12">
      <c r="A2451" s="18" t="s">
        <v>1093</v>
      </c>
      <c r="B2451" s="18" t="s">
        <v>2637</v>
      </c>
      <c r="C2451" s="18" t="s">
        <v>18</v>
      </c>
      <c r="D2451" s="18" t="s">
        <v>13</v>
      </c>
      <c r="E2451" s="18" t="s">
        <v>18</v>
      </c>
      <c r="F2451" s="19">
        <v>0</v>
      </c>
      <c r="G2451" s="19">
        <v>0</v>
      </c>
      <c r="H2451" s="19">
        <v>632.09</v>
      </c>
      <c r="I2451" s="19">
        <v>0</v>
      </c>
      <c r="J2451" s="19">
        <v>0</v>
      </c>
      <c r="K2451" s="19">
        <v>632.09</v>
      </c>
      <c r="L2451" t="e">
        <f>VLOOKUP(E2451,PFI!A:B,2,0)</f>
        <v>#N/A</v>
      </c>
    </row>
    <row r="2452" spans="1:12">
      <c r="A2452" s="18" t="s">
        <v>2530</v>
      </c>
      <c r="B2452" s="18" t="s">
        <v>2637</v>
      </c>
      <c r="C2452" s="18" t="s">
        <v>18</v>
      </c>
      <c r="D2452" s="18" t="s">
        <v>13</v>
      </c>
      <c r="E2452" s="18" t="s">
        <v>2531</v>
      </c>
      <c r="F2452" s="19">
        <v>0</v>
      </c>
      <c r="G2452" s="19">
        <v>0</v>
      </c>
      <c r="H2452" s="19">
        <v>4749.96</v>
      </c>
      <c r="I2452" s="19">
        <v>0</v>
      </c>
      <c r="J2452" s="19">
        <v>0</v>
      </c>
      <c r="K2452" s="19">
        <v>4749.96</v>
      </c>
      <c r="L2452" t="e">
        <f>VLOOKUP(E2452,PFI!A:B,2,0)</f>
        <v>#N/A</v>
      </c>
    </row>
    <row r="2453" spans="1:12">
      <c r="A2453" s="18" t="s">
        <v>243</v>
      </c>
      <c r="B2453" s="18" t="s">
        <v>2637</v>
      </c>
      <c r="C2453" s="18" t="s">
        <v>18</v>
      </c>
      <c r="D2453" s="18" t="s">
        <v>31</v>
      </c>
      <c r="E2453" s="18" t="s">
        <v>1740</v>
      </c>
      <c r="F2453" s="19">
        <v>0</v>
      </c>
      <c r="G2453" s="19">
        <v>0</v>
      </c>
      <c r="H2453" s="19">
        <v>36200.480000000003</v>
      </c>
      <c r="I2453" s="19">
        <v>0</v>
      </c>
      <c r="J2453" s="19">
        <v>0</v>
      </c>
      <c r="K2453" s="19">
        <v>36200.480000000003</v>
      </c>
      <c r="L2453" t="str">
        <f>VLOOKUP(E2453,PFI!A:B,2,0)</f>
        <v>formation</v>
      </c>
    </row>
    <row r="2454" spans="1:12">
      <c r="A2454" s="18" t="s">
        <v>243</v>
      </c>
      <c r="B2454" s="18" t="s">
        <v>2637</v>
      </c>
      <c r="C2454" s="18" t="s">
        <v>18</v>
      </c>
      <c r="D2454" s="18" t="s">
        <v>16</v>
      </c>
      <c r="E2454" s="18" t="s">
        <v>1740</v>
      </c>
      <c r="F2454" s="19">
        <v>0</v>
      </c>
      <c r="G2454" s="19">
        <v>0</v>
      </c>
      <c r="H2454" s="19">
        <v>26225.05</v>
      </c>
      <c r="I2454" s="19">
        <v>0</v>
      </c>
      <c r="J2454" s="19">
        <v>0</v>
      </c>
      <c r="K2454" s="19">
        <v>26225.05</v>
      </c>
      <c r="L2454" t="str">
        <f>VLOOKUP(E2454,PFI!A:B,2,0)</f>
        <v>formation</v>
      </c>
    </row>
    <row r="2455" spans="1:12">
      <c r="A2455" s="18" t="s">
        <v>243</v>
      </c>
      <c r="B2455" s="18" t="s">
        <v>2637</v>
      </c>
      <c r="C2455" s="18" t="s">
        <v>18</v>
      </c>
      <c r="D2455" s="18" t="s">
        <v>13</v>
      </c>
      <c r="E2455" s="18" t="s">
        <v>1740</v>
      </c>
      <c r="F2455" s="19">
        <v>0</v>
      </c>
      <c r="G2455" s="19">
        <v>0</v>
      </c>
      <c r="H2455" s="19">
        <v>90246.6</v>
      </c>
      <c r="I2455" s="19">
        <v>0</v>
      </c>
      <c r="J2455" s="19">
        <v>0</v>
      </c>
      <c r="K2455" s="19">
        <v>90246.6</v>
      </c>
      <c r="L2455" t="str">
        <f>VLOOKUP(E2455,PFI!A:B,2,0)</f>
        <v>formation</v>
      </c>
    </row>
    <row r="2456" spans="1:12">
      <c r="A2456" s="18" t="s">
        <v>243</v>
      </c>
      <c r="B2456" s="18" t="s">
        <v>2637</v>
      </c>
      <c r="C2456" s="18" t="s">
        <v>18</v>
      </c>
      <c r="D2456" s="18" t="s">
        <v>13</v>
      </c>
      <c r="E2456" s="18" t="s">
        <v>244</v>
      </c>
      <c r="F2456" s="19">
        <v>0</v>
      </c>
      <c r="G2456" s="19">
        <v>0</v>
      </c>
      <c r="H2456" s="19">
        <v>10332.11</v>
      </c>
      <c r="I2456" s="19">
        <v>0</v>
      </c>
      <c r="J2456" s="19">
        <v>0</v>
      </c>
      <c r="K2456" s="19">
        <v>10332.11</v>
      </c>
      <c r="L2456" t="str">
        <f>VLOOKUP(E2456,PFI!A:B,2,0)</f>
        <v>formation</v>
      </c>
    </row>
    <row r="2457" spans="1:12">
      <c r="A2457" s="18" t="s">
        <v>83</v>
      </c>
      <c r="B2457" s="18" t="s">
        <v>2637</v>
      </c>
      <c r="C2457" s="18" t="s">
        <v>18</v>
      </c>
      <c r="D2457" s="18" t="s">
        <v>13</v>
      </c>
      <c r="E2457" s="18" t="s">
        <v>245</v>
      </c>
      <c r="F2457" s="19">
        <v>0</v>
      </c>
      <c r="G2457" s="19">
        <v>0</v>
      </c>
      <c r="H2457" s="19">
        <v>23254.95</v>
      </c>
      <c r="I2457" s="19">
        <v>0</v>
      </c>
      <c r="J2457" s="19">
        <v>0</v>
      </c>
      <c r="K2457" s="19">
        <v>23254.95</v>
      </c>
      <c r="L2457" t="str">
        <f>VLOOKUP(E2457,PFI!A:B,2,0)</f>
        <v>formation</v>
      </c>
    </row>
    <row r="2458" spans="1:12">
      <c r="A2458" s="18" t="s">
        <v>1472</v>
      </c>
      <c r="B2458" s="18" t="s">
        <v>2637</v>
      </c>
      <c r="C2458" s="18" t="s">
        <v>18</v>
      </c>
      <c r="D2458" s="18" t="s">
        <v>13</v>
      </c>
      <c r="E2458" s="18" t="s">
        <v>18</v>
      </c>
      <c r="F2458" s="19">
        <v>0</v>
      </c>
      <c r="G2458" s="19">
        <v>0</v>
      </c>
      <c r="H2458" s="19">
        <v>4356.92</v>
      </c>
      <c r="I2458" s="19">
        <v>0</v>
      </c>
      <c r="J2458" s="19">
        <v>0</v>
      </c>
      <c r="K2458" s="19">
        <v>4356.92</v>
      </c>
      <c r="L2458" t="e">
        <f>VLOOKUP(E2458,PFI!A:B,2,0)</f>
        <v>#N/A</v>
      </c>
    </row>
    <row r="2459" spans="1:12">
      <c r="A2459" s="18" t="s">
        <v>1469</v>
      </c>
      <c r="B2459" s="18" t="s">
        <v>2637</v>
      </c>
      <c r="C2459" s="18" t="s">
        <v>18</v>
      </c>
      <c r="D2459" s="18" t="s">
        <v>57</v>
      </c>
      <c r="E2459" s="18" t="s">
        <v>18</v>
      </c>
      <c r="F2459" s="19">
        <v>0</v>
      </c>
      <c r="G2459" s="19">
        <v>0</v>
      </c>
      <c r="H2459" s="19">
        <v>207102.18</v>
      </c>
      <c r="I2459" s="19">
        <v>0</v>
      </c>
      <c r="J2459" s="19">
        <v>0</v>
      </c>
      <c r="K2459" s="19">
        <v>207102.18</v>
      </c>
      <c r="L2459" t="e">
        <f>VLOOKUP(E2459,PFI!A:B,2,0)</f>
        <v>#N/A</v>
      </c>
    </row>
    <row r="2460" spans="1:12">
      <c r="A2460" s="18" t="s">
        <v>1469</v>
      </c>
      <c r="B2460" s="18" t="s">
        <v>2637</v>
      </c>
      <c r="C2460" s="18" t="s">
        <v>18</v>
      </c>
      <c r="D2460" s="18" t="s">
        <v>46</v>
      </c>
      <c r="E2460" s="18" t="s">
        <v>18</v>
      </c>
      <c r="F2460" s="19">
        <v>0</v>
      </c>
      <c r="G2460" s="19">
        <v>0</v>
      </c>
      <c r="H2460" s="19">
        <v>27332.28</v>
      </c>
      <c r="I2460" s="19">
        <v>0</v>
      </c>
      <c r="J2460" s="19">
        <v>0</v>
      </c>
      <c r="K2460" s="19">
        <v>27332.28</v>
      </c>
      <c r="L2460" t="e">
        <f>VLOOKUP(E2460,PFI!A:B,2,0)</f>
        <v>#N/A</v>
      </c>
    </row>
    <row r="2461" spans="1:12">
      <c r="A2461" s="18" t="s">
        <v>1469</v>
      </c>
      <c r="B2461" s="18" t="s">
        <v>2637</v>
      </c>
      <c r="C2461" s="18" t="s">
        <v>18</v>
      </c>
      <c r="D2461" s="18" t="s">
        <v>59</v>
      </c>
      <c r="E2461" s="18" t="s">
        <v>18</v>
      </c>
      <c r="F2461" s="19">
        <v>0</v>
      </c>
      <c r="G2461" s="19">
        <v>0</v>
      </c>
      <c r="H2461" s="19">
        <v>5636.61</v>
      </c>
      <c r="I2461" s="19">
        <v>0</v>
      </c>
      <c r="J2461" s="19">
        <v>0</v>
      </c>
      <c r="K2461" s="19">
        <v>5636.61</v>
      </c>
      <c r="L2461" t="e">
        <f>VLOOKUP(E2461,PFI!A:B,2,0)</f>
        <v>#N/A</v>
      </c>
    </row>
    <row r="2462" spans="1:12">
      <c r="A2462" s="18" t="s">
        <v>1469</v>
      </c>
      <c r="B2462" s="18" t="s">
        <v>2637</v>
      </c>
      <c r="C2462" s="18" t="s">
        <v>18</v>
      </c>
      <c r="D2462" s="18" t="s">
        <v>34</v>
      </c>
      <c r="E2462" s="18" t="s">
        <v>18</v>
      </c>
      <c r="F2462" s="19">
        <v>0</v>
      </c>
      <c r="G2462" s="19">
        <v>0</v>
      </c>
      <c r="H2462" s="19">
        <v>247130.91</v>
      </c>
      <c r="I2462" s="19">
        <v>0</v>
      </c>
      <c r="J2462" s="19">
        <v>0</v>
      </c>
      <c r="K2462" s="19">
        <v>247130.91</v>
      </c>
      <c r="L2462" t="e">
        <f>VLOOKUP(E2462,PFI!A:B,2,0)</f>
        <v>#N/A</v>
      </c>
    </row>
    <row r="2463" spans="1:12">
      <c r="A2463" s="18" t="s">
        <v>1469</v>
      </c>
      <c r="B2463" s="18" t="s">
        <v>2637</v>
      </c>
      <c r="C2463" s="18" t="s">
        <v>18</v>
      </c>
      <c r="D2463" s="18" t="s">
        <v>31</v>
      </c>
      <c r="E2463" s="18" t="s">
        <v>18</v>
      </c>
      <c r="F2463" s="19">
        <v>0</v>
      </c>
      <c r="G2463" s="19">
        <v>0</v>
      </c>
      <c r="H2463" s="19">
        <v>70009.59</v>
      </c>
      <c r="I2463" s="19">
        <v>0</v>
      </c>
      <c r="J2463" s="19">
        <v>0</v>
      </c>
      <c r="K2463" s="19">
        <v>70009.59</v>
      </c>
      <c r="L2463" t="e">
        <f>VLOOKUP(E2463,PFI!A:B,2,0)</f>
        <v>#N/A</v>
      </c>
    </row>
    <row r="2464" spans="1:12">
      <c r="A2464" s="18" t="s">
        <v>1469</v>
      </c>
      <c r="B2464" s="18" t="s">
        <v>2637</v>
      </c>
      <c r="C2464" s="18" t="s">
        <v>18</v>
      </c>
      <c r="D2464" s="18" t="s">
        <v>15</v>
      </c>
      <c r="E2464" s="18" t="s">
        <v>18</v>
      </c>
      <c r="F2464" s="19">
        <v>0</v>
      </c>
      <c r="G2464" s="19">
        <v>0</v>
      </c>
      <c r="H2464" s="19">
        <v>10703.7</v>
      </c>
      <c r="I2464" s="19">
        <v>0</v>
      </c>
      <c r="J2464" s="19">
        <v>0</v>
      </c>
      <c r="K2464" s="19">
        <v>10703.7</v>
      </c>
      <c r="L2464" t="e">
        <f>VLOOKUP(E2464,PFI!A:B,2,0)</f>
        <v>#N/A</v>
      </c>
    </row>
    <row r="2465" spans="1:12">
      <c r="A2465" s="18" t="s">
        <v>1469</v>
      </c>
      <c r="B2465" s="18" t="s">
        <v>2637</v>
      </c>
      <c r="C2465" s="18" t="s">
        <v>18</v>
      </c>
      <c r="D2465" s="18" t="s">
        <v>27</v>
      </c>
      <c r="E2465" s="18" t="s">
        <v>18</v>
      </c>
      <c r="F2465" s="19">
        <v>0</v>
      </c>
      <c r="G2465" s="19">
        <v>0</v>
      </c>
      <c r="H2465" s="19">
        <v>38261.06</v>
      </c>
      <c r="I2465" s="19">
        <v>0</v>
      </c>
      <c r="J2465" s="19">
        <v>0</v>
      </c>
      <c r="K2465" s="19">
        <v>38261.06</v>
      </c>
      <c r="L2465" t="e">
        <f>VLOOKUP(E2465,PFI!A:B,2,0)</f>
        <v>#N/A</v>
      </c>
    </row>
    <row r="2466" spans="1:12">
      <c r="A2466" s="18" t="s">
        <v>1469</v>
      </c>
      <c r="B2466" s="18" t="s">
        <v>2637</v>
      </c>
      <c r="C2466" s="18" t="s">
        <v>18</v>
      </c>
      <c r="D2466" s="18" t="s">
        <v>58</v>
      </c>
      <c r="E2466" s="18" t="s">
        <v>18</v>
      </c>
      <c r="F2466" s="19">
        <v>0</v>
      </c>
      <c r="G2466" s="19">
        <v>0</v>
      </c>
      <c r="H2466" s="19">
        <v>10635.59</v>
      </c>
      <c r="I2466" s="19">
        <v>0</v>
      </c>
      <c r="J2466" s="19">
        <v>0</v>
      </c>
      <c r="K2466" s="19">
        <v>10635.59</v>
      </c>
      <c r="L2466" t="e">
        <f>VLOOKUP(E2466,PFI!A:B,2,0)</f>
        <v>#N/A</v>
      </c>
    </row>
    <row r="2467" spans="1:12">
      <c r="A2467" s="18" t="s">
        <v>1469</v>
      </c>
      <c r="B2467" s="18" t="s">
        <v>2637</v>
      </c>
      <c r="C2467" s="18" t="s">
        <v>18</v>
      </c>
      <c r="D2467" s="18" t="s">
        <v>22</v>
      </c>
      <c r="E2467" s="18" t="s">
        <v>18</v>
      </c>
      <c r="F2467" s="19">
        <v>0</v>
      </c>
      <c r="G2467" s="19">
        <v>0</v>
      </c>
      <c r="H2467" s="19">
        <v>14999.12</v>
      </c>
      <c r="I2467" s="19">
        <v>0</v>
      </c>
      <c r="J2467" s="19">
        <v>0</v>
      </c>
      <c r="K2467" s="19">
        <v>14999.12</v>
      </c>
      <c r="L2467" t="e">
        <f>VLOOKUP(E2467,PFI!A:B,2,0)</f>
        <v>#N/A</v>
      </c>
    </row>
    <row r="2468" spans="1:12">
      <c r="A2468" s="18" t="s">
        <v>1469</v>
      </c>
      <c r="B2468" s="18" t="s">
        <v>2637</v>
      </c>
      <c r="C2468" s="18" t="s">
        <v>18</v>
      </c>
      <c r="D2468" s="18" t="s">
        <v>16</v>
      </c>
      <c r="E2468" s="18" t="s">
        <v>18</v>
      </c>
      <c r="F2468" s="19">
        <v>0</v>
      </c>
      <c r="G2468" s="19">
        <v>0</v>
      </c>
      <c r="H2468" s="19">
        <v>6070.74</v>
      </c>
      <c r="I2468" s="19">
        <v>0</v>
      </c>
      <c r="J2468" s="19">
        <v>0</v>
      </c>
      <c r="K2468" s="19">
        <v>6070.74</v>
      </c>
      <c r="L2468" t="e">
        <f>VLOOKUP(E2468,PFI!A:B,2,0)</f>
        <v>#N/A</v>
      </c>
    </row>
    <row r="2469" spans="1:12">
      <c r="A2469" s="18" t="s">
        <v>1469</v>
      </c>
      <c r="B2469" s="18" t="s">
        <v>2637</v>
      </c>
      <c r="C2469" s="18" t="s">
        <v>18</v>
      </c>
      <c r="D2469" s="18" t="s">
        <v>19</v>
      </c>
      <c r="E2469" s="18" t="s">
        <v>18</v>
      </c>
      <c r="F2469" s="19">
        <v>0</v>
      </c>
      <c r="G2469" s="19">
        <v>0</v>
      </c>
      <c r="H2469" s="19">
        <v>173819.75</v>
      </c>
      <c r="I2469" s="19">
        <v>0</v>
      </c>
      <c r="J2469" s="19">
        <v>0</v>
      </c>
      <c r="K2469" s="19">
        <v>173819.75</v>
      </c>
      <c r="L2469" t="e">
        <f>VLOOKUP(E2469,PFI!A:B,2,0)</f>
        <v>#N/A</v>
      </c>
    </row>
    <row r="2470" spans="1:12">
      <c r="A2470" s="18" t="s">
        <v>1469</v>
      </c>
      <c r="B2470" s="18" t="s">
        <v>2637</v>
      </c>
      <c r="C2470" s="18" t="s">
        <v>18</v>
      </c>
      <c r="D2470" s="18" t="s">
        <v>13</v>
      </c>
      <c r="E2470" s="18" t="s">
        <v>18</v>
      </c>
      <c r="F2470" s="19">
        <v>0</v>
      </c>
      <c r="G2470" s="19">
        <v>0</v>
      </c>
      <c r="H2470" s="19">
        <v>15165358.310000001</v>
      </c>
      <c r="I2470" s="19">
        <v>0</v>
      </c>
      <c r="J2470" s="19">
        <v>0</v>
      </c>
      <c r="K2470" s="19">
        <v>15169893.289999999</v>
      </c>
      <c r="L2470" t="e">
        <f>VLOOKUP(E2470,PFI!A:B,2,0)</f>
        <v>#N/A</v>
      </c>
    </row>
    <row r="2471" spans="1:12">
      <c r="A2471" s="18" t="s">
        <v>1469</v>
      </c>
      <c r="B2471" s="18" t="s">
        <v>2637</v>
      </c>
      <c r="C2471" s="18" t="s">
        <v>18</v>
      </c>
      <c r="D2471" s="18" t="s">
        <v>182</v>
      </c>
      <c r="E2471" s="18" t="s">
        <v>18</v>
      </c>
      <c r="F2471" s="19">
        <v>0</v>
      </c>
      <c r="G2471" s="19">
        <v>0</v>
      </c>
      <c r="H2471" s="19">
        <v>35420.46</v>
      </c>
      <c r="I2471" s="19">
        <v>0</v>
      </c>
      <c r="J2471" s="19">
        <v>0</v>
      </c>
      <c r="K2471" s="19">
        <v>35420.46</v>
      </c>
      <c r="L2471" t="e">
        <f>VLOOKUP(E2471,PFI!A:B,2,0)</f>
        <v>#N/A</v>
      </c>
    </row>
    <row r="2472" spans="1:12">
      <c r="A2472" s="18" t="s">
        <v>1469</v>
      </c>
      <c r="B2472" s="18" t="s">
        <v>2637</v>
      </c>
      <c r="C2472" s="18" t="s">
        <v>18</v>
      </c>
      <c r="D2472" s="18" t="s">
        <v>888</v>
      </c>
      <c r="E2472" s="18" t="s">
        <v>18</v>
      </c>
      <c r="F2472" s="19">
        <v>0</v>
      </c>
      <c r="G2472" s="19">
        <v>0</v>
      </c>
      <c r="H2472" s="19">
        <v>15939.74</v>
      </c>
      <c r="I2472" s="19">
        <v>0</v>
      </c>
      <c r="J2472" s="19">
        <v>0</v>
      </c>
      <c r="K2472" s="19">
        <v>15939.74</v>
      </c>
      <c r="L2472" t="e">
        <f>VLOOKUP(E2472,PFI!A:B,2,0)</f>
        <v>#N/A</v>
      </c>
    </row>
    <row r="2473" spans="1:12">
      <c r="A2473" s="18" t="s">
        <v>1485</v>
      </c>
      <c r="B2473" s="18" t="s">
        <v>2637</v>
      </c>
      <c r="C2473" s="18" t="s">
        <v>18</v>
      </c>
      <c r="D2473" s="18" t="s">
        <v>13</v>
      </c>
      <c r="E2473" s="18" t="s">
        <v>18</v>
      </c>
      <c r="F2473" s="19">
        <v>0</v>
      </c>
      <c r="G2473" s="19">
        <v>0</v>
      </c>
      <c r="H2473" s="19">
        <v>81533.31</v>
      </c>
      <c r="I2473" s="19">
        <v>0</v>
      </c>
      <c r="J2473" s="19">
        <v>0</v>
      </c>
      <c r="K2473" s="19">
        <v>81533.31</v>
      </c>
      <c r="L2473" t="e">
        <f>VLOOKUP(E2473,PFI!A:B,2,0)</f>
        <v>#N/A</v>
      </c>
    </row>
    <row r="2474" spans="1:12">
      <c r="A2474" s="18" t="s">
        <v>1480</v>
      </c>
      <c r="B2474" s="18" t="s">
        <v>2637</v>
      </c>
      <c r="C2474" s="18" t="s">
        <v>18</v>
      </c>
      <c r="D2474" s="18" t="s">
        <v>57</v>
      </c>
      <c r="E2474" s="18" t="s">
        <v>18</v>
      </c>
      <c r="F2474" s="19">
        <v>0</v>
      </c>
      <c r="G2474" s="19">
        <v>0</v>
      </c>
      <c r="H2474" s="19">
        <v>809578.6</v>
      </c>
      <c r="I2474" s="19">
        <v>0</v>
      </c>
      <c r="J2474" s="19">
        <v>0</v>
      </c>
      <c r="K2474" s="19">
        <v>809578.6</v>
      </c>
      <c r="L2474" t="e">
        <f>VLOOKUP(E2474,PFI!A:B,2,0)</f>
        <v>#N/A</v>
      </c>
    </row>
    <row r="2475" spans="1:12">
      <c r="A2475" s="18" t="s">
        <v>1480</v>
      </c>
      <c r="B2475" s="18" t="s">
        <v>2637</v>
      </c>
      <c r="C2475" s="18" t="s">
        <v>18</v>
      </c>
      <c r="D2475" s="18" t="s">
        <v>46</v>
      </c>
      <c r="E2475" s="18" t="s">
        <v>18</v>
      </c>
      <c r="F2475" s="19">
        <v>0</v>
      </c>
      <c r="G2475" s="19">
        <v>0</v>
      </c>
      <c r="H2475" s="19">
        <v>404877.71</v>
      </c>
      <c r="I2475" s="19">
        <v>0</v>
      </c>
      <c r="J2475" s="19">
        <v>0</v>
      </c>
      <c r="K2475" s="19">
        <v>404877.71</v>
      </c>
      <c r="L2475" t="e">
        <f>VLOOKUP(E2475,PFI!A:B,2,0)</f>
        <v>#N/A</v>
      </c>
    </row>
    <row r="2476" spans="1:12">
      <c r="A2476" s="18" t="s">
        <v>1480</v>
      </c>
      <c r="B2476" s="18" t="s">
        <v>2637</v>
      </c>
      <c r="C2476" s="18" t="s">
        <v>18</v>
      </c>
      <c r="D2476" s="18" t="s">
        <v>59</v>
      </c>
      <c r="E2476" s="18" t="s">
        <v>18</v>
      </c>
      <c r="F2476" s="19">
        <v>0</v>
      </c>
      <c r="G2476" s="19">
        <v>0</v>
      </c>
      <c r="H2476" s="19">
        <v>14884.3</v>
      </c>
      <c r="I2476" s="19">
        <v>0</v>
      </c>
      <c r="J2476" s="19">
        <v>0</v>
      </c>
      <c r="K2476" s="19">
        <v>14884.3</v>
      </c>
      <c r="L2476" t="e">
        <f>VLOOKUP(E2476,PFI!A:B,2,0)</f>
        <v>#N/A</v>
      </c>
    </row>
    <row r="2477" spans="1:12">
      <c r="A2477" s="18" t="s">
        <v>1480</v>
      </c>
      <c r="B2477" s="18" t="s">
        <v>2637</v>
      </c>
      <c r="C2477" s="18" t="s">
        <v>18</v>
      </c>
      <c r="D2477" s="18" t="s">
        <v>15</v>
      </c>
      <c r="E2477" s="18" t="s">
        <v>18</v>
      </c>
      <c r="F2477" s="19">
        <v>0</v>
      </c>
      <c r="G2477" s="19">
        <v>0</v>
      </c>
      <c r="H2477" s="19">
        <v>1496.23</v>
      </c>
      <c r="I2477" s="19">
        <v>0</v>
      </c>
      <c r="J2477" s="19">
        <v>0</v>
      </c>
      <c r="K2477" s="19">
        <v>1496.23</v>
      </c>
      <c r="L2477" t="e">
        <f>VLOOKUP(E2477,PFI!A:B,2,0)</f>
        <v>#N/A</v>
      </c>
    </row>
    <row r="2478" spans="1:12">
      <c r="A2478" s="18" t="s">
        <v>1480</v>
      </c>
      <c r="B2478" s="18" t="s">
        <v>2637</v>
      </c>
      <c r="C2478" s="18" t="s">
        <v>18</v>
      </c>
      <c r="D2478" s="18" t="s">
        <v>94</v>
      </c>
      <c r="E2478" s="18" t="s">
        <v>18</v>
      </c>
      <c r="F2478" s="19">
        <v>0</v>
      </c>
      <c r="G2478" s="19">
        <v>0</v>
      </c>
      <c r="H2478" s="19">
        <v>1480.33</v>
      </c>
      <c r="I2478" s="19">
        <v>0</v>
      </c>
      <c r="J2478" s="19">
        <v>0</v>
      </c>
      <c r="K2478" s="19">
        <v>1480.33</v>
      </c>
      <c r="L2478" t="e">
        <f>VLOOKUP(E2478,PFI!A:B,2,0)</f>
        <v>#N/A</v>
      </c>
    </row>
    <row r="2479" spans="1:12">
      <c r="A2479" s="18" t="s">
        <v>1480</v>
      </c>
      <c r="B2479" s="18" t="s">
        <v>2637</v>
      </c>
      <c r="C2479" s="18" t="s">
        <v>18</v>
      </c>
      <c r="D2479" s="18" t="s">
        <v>13</v>
      </c>
      <c r="E2479" s="18" t="s">
        <v>18</v>
      </c>
      <c r="F2479" s="19">
        <v>0</v>
      </c>
      <c r="G2479" s="19">
        <v>0</v>
      </c>
      <c r="H2479" s="19">
        <v>5330.06</v>
      </c>
      <c r="I2479" s="19">
        <v>0</v>
      </c>
      <c r="J2479" s="19">
        <v>0</v>
      </c>
      <c r="K2479" s="19">
        <v>5330.06</v>
      </c>
      <c r="L2479" t="e">
        <f>VLOOKUP(E2479,PFI!A:B,2,0)</f>
        <v>#N/A</v>
      </c>
    </row>
    <row r="2480" spans="1:12">
      <c r="A2480" s="18" t="s">
        <v>1479</v>
      </c>
      <c r="B2480" s="18" t="s">
        <v>2637</v>
      </c>
      <c r="C2480" s="18" t="s">
        <v>18</v>
      </c>
      <c r="D2480" s="18" t="s">
        <v>13</v>
      </c>
      <c r="E2480" s="18" t="s">
        <v>18</v>
      </c>
      <c r="F2480" s="19">
        <v>0</v>
      </c>
      <c r="G2480" s="19">
        <v>0</v>
      </c>
      <c r="H2480" s="19">
        <v>10951.18</v>
      </c>
      <c r="I2480" s="19">
        <v>0</v>
      </c>
      <c r="J2480" s="19">
        <v>0</v>
      </c>
      <c r="K2480" s="19">
        <v>10951.18</v>
      </c>
      <c r="L2480" t="e">
        <f>VLOOKUP(E2480,PFI!A:B,2,0)</f>
        <v>#N/A</v>
      </c>
    </row>
    <row r="2481" spans="1:12">
      <c r="A2481" s="18" t="s">
        <v>1757</v>
      </c>
      <c r="B2481" s="18" t="s">
        <v>2637</v>
      </c>
      <c r="C2481" s="18" t="s">
        <v>18</v>
      </c>
      <c r="D2481" s="18" t="s">
        <v>13</v>
      </c>
      <c r="E2481" s="18" t="s">
        <v>2657</v>
      </c>
      <c r="F2481" s="19">
        <v>0</v>
      </c>
      <c r="G2481" s="19">
        <v>0</v>
      </c>
      <c r="H2481" s="19">
        <v>22216.14</v>
      </c>
      <c r="I2481" s="19">
        <v>0</v>
      </c>
      <c r="J2481" s="19">
        <v>0</v>
      </c>
      <c r="K2481" s="19">
        <v>22216.14</v>
      </c>
      <c r="L2481" t="e">
        <f>VLOOKUP(E2481,PFI!A:B,2,0)</f>
        <v>#N/A</v>
      </c>
    </row>
    <row r="2482" spans="1:12">
      <c r="A2482" s="18" t="s">
        <v>1765</v>
      </c>
      <c r="B2482" s="18" t="s">
        <v>2637</v>
      </c>
      <c r="C2482" s="18" t="s">
        <v>18</v>
      </c>
      <c r="D2482" s="18" t="s">
        <v>13</v>
      </c>
      <c r="E2482" s="18" t="s">
        <v>2658</v>
      </c>
      <c r="F2482" s="19">
        <v>0</v>
      </c>
      <c r="G2482" s="19">
        <v>0</v>
      </c>
      <c r="H2482" s="19">
        <v>7281.5</v>
      </c>
      <c r="I2482" s="19">
        <v>0</v>
      </c>
      <c r="J2482" s="19">
        <v>0</v>
      </c>
      <c r="K2482" s="19">
        <v>7281.5</v>
      </c>
      <c r="L2482" t="e">
        <f>VLOOKUP(E2482,PFI!A:B,2,0)</f>
        <v>#N/A</v>
      </c>
    </row>
    <row r="2483" spans="1:12">
      <c r="A2483" s="18" t="s">
        <v>1765</v>
      </c>
      <c r="B2483" s="18" t="s">
        <v>2637</v>
      </c>
      <c r="C2483" s="18" t="s">
        <v>18</v>
      </c>
      <c r="D2483" s="18" t="s">
        <v>888</v>
      </c>
      <c r="E2483" s="18" t="s">
        <v>2658</v>
      </c>
      <c r="F2483" s="19">
        <v>0</v>
      </c>
      <c r="G2483" s="19">
        <v>0</v>
      </c>
      <c r="H2483" s="19">
        <v>45.16</v>
      </c>
      <c r="I2483" s="19">
        <v>0</v>
      </c>
      <c r="J2483" s="19">
        <v>0</v>
      </c>
      <c r="K2483" s="19">
        <v>45.16</v>
      </c>
      <c r="L2483" t="e">
        <f>VLOOKUP(E2483,PFI!A:B,2,0)</f>
        <v>#N/A</v>
      </c>
    </row>
    <row r="2484" spans="1:12">
      <c r="A2484" s="18" t="s">
        <v>2659</v>
      </c>
      <c r="B2484" s="18" t="s">
        <v>2637</v>
      </c>
      <c r="C2484" s="18" t="s">
        <v>18</v>
      </c>
      <c r="D2484" s="18" t="s">
        <v>13</v>
      </c>
      <c r="E2484" s="18" t="s">
        <v>18</v>
      </c>
      <c r="F2484" s="19">
        <v>0</v>
      </c>
      <c r="G2484" s="19">
        <v>0</v>
      </c>
      <c r="H2484" s="19">
        <v>12331.94</v>
      </c>
      <c r="I2484" s="19">
        <v>0</v>
      </c>
      <c r="J2484" s="19">
        <v>0</v>
      </c>
      <c r="K2484" s="19">
        <v>12331.94</v>
      </c>
      <c r="L2484" t="e">
        <f>VLOOKUP(E2484,PFI!A:B,2,0)</f>
        <v>#N/A</v>
      </c>
    </row>
    <row r="2485" spans="1:12">
      <c r="A2485" s="18" t="s">
        <v>2659</v>
      </c>
      <c r="B2485" s="18" t="s">
        <v>2637</v>
      </c>
      <c r="C2485" s="18" t="s">
        <v>18</v>
      </c>
      <c r="D2485" s="18" t="s">
        <v>888</v>
      </c>
      <c r="E2485" s="18" t="s">
        <v>18</v>
      </c>
      <c r="F2485" s="19">
        <v>0</v>
      </c>
      <c r="G2485" s="19">
        <v>0</v>
      </c>
      <c r="H2485" s="19">
        <v>100.89</v>
      </c>
      <c r="I2485" s="19">
        <v>0</v>
      </c>
      <c r="J2485" s="19">
        <v>0</v>
      </c>
      <c r="K2485" s="19">
        <v>100.89</v>
      </c>
      <c r="L2485" t="e">
        <f>VLOOKUP(E2485,PFI!A:B,2,0)</f>
        <v>#N/A</v>
      </c>
    </row>
    <row r="2486" spans="1:12">
      <c r="A2486" s="18" t="s">
        <v>2660</v>
      </c>
      <c r="B2486" s="18" t="s">
        <v>2637</v>
      </c>
      <c r="C2486" s="18" t="s">
        <v>18</v>
      </c>
      <c r="D2486" s="18" t="s">
        <v>13</v>
      </c>
      <c r="E2486" s="18" t="s">
        <v>18</v>
      </c>
      <c r="F2486" s="19">
        <v>0</v>
      </c>
      <c r="G2486" s="19">
        <v>0</v>
      </c>
      <c r="H2486" s="19">
        <v>52745.78</v>
      </c>
      <c r="I2486" s="19">
        <v>0</v>
      </c>
      <c r="J2486" s="19">
        <v>0</v>
      </c>
      <c r="K2486" s="19">
        <v>52745.78</v>
      </c>
      <c r="L2486" t="e">
        <f>VLOOKUP(E2486,PFI!A:B,2,0)</f>
        <v>#N/A</v>
      </c>
    </row>
    <row r="2487" spans="1:12">
      <c r="A2487" s="18" t="s">
        <v>2661</v>
      </c>
      <c r="B2487" s="18" t="s">
        <v>2637</v>
      </c>
      <c r="C2487" s="18" t="s">
        <v>18</v>
      </c>
      <c r="D2487" s="18" t="s">
        <v>13</v>
      </c>
      <c r="E2487" s="18" t="s">
        <v>18</v>
      </c>
      <c r="F2487" s="19">
        <v>0</v>
      </c>
      <c r="G2487" s="19">
        <v>0</v>
      </c>
      <c r="H2487" s="19">
        <v>39772.269999999997</v>
      </c>
      <c r="I2487" s="19">
        <v>0</v>
      </c>
      <c r="J2487" s="19">
        <v>0</v>
      </c>
      <c r="K2487" s="19">
        <v>39772.269999999997</v>
      </c>
      <c r="L2487" t="e">
        <f>VLOOKUP(E2487,PFI!A:B,2,0)</f>
        <v>#N/A</v>
      </c>
    </row>
    <row r="2488" spans="1:12">
      <c r="A2488" s="18" t="s">
        <v>1347</v>
      </c>
      <c r="B2488" s="18" t="s">
        <v>2637</v>
      </c>
      <c r="C2488" s="18" t="s">
        <v>18</v>
      </c>
      <c r="D2488" s="18" t="s">
        <v>13</v>
      </c>
      <c r="E2488" s="18" t="s">
        <v>18</v>
      </c>
      <c r="F2488" s="19">
        <v>0</v>
      </c>
      <c r="G2488" s="19">
        <v>0</v>
      </c>
      <c r="H2488" s="19">
        <v>16889.84</v>
      </c>
      <c r="I2488" s="19">
        <v>0</v>
      </c>
      <c r="J2488" s="19">
        <v>0</v>
      </c>
      <c r="K2488" s="19">
        <v>16889.84</v>
      </c>
      <c r="L2488" t="e">
        <f>VLOOKUP(E2488,PFI!A:B,2,0)</f>
        <v>#N/A</v>
      </c>
    </row>
    <row r="2489" spans="1:12">
      <c r="A2489" s="18" t="s">
        <v>1347</v>
      </c>
      <c r="B2489" s="18" t="s">
        <v>2637</v>
      </c>
      <c r="C2489" s="18" t="s">
        <v>18</v>
      </c>
      <c r="D2489" s="18" t="s">
        <v>888</v>
      </c>
      <c r="E2489" s="18" t="s">
        <v>18</v>
      </c>
      <c r="F2489" s="19">
        <v>0</v>
      </c>
      <c r="G2489" s="19">
        <v>0</v>
      </c>
      <c r="H2489" s="19">
        <v>8002.24</v>
      </c>
      <c r="I2489" s="19">
        <v>0</v>
      </c>
      <c r="J2489" s="19">
        <v>0</v>
      </c>
      <c r="K2489" s="19">
        <v>8002.24</v>
      </c>
      <c r="L2489" t="e">
        <f>VLOOKUP(E2489,PFI!A:B,2,0)</f>
        <v>#N/A</v>
      </c>
    </row>
    <row r="2490" spans="1:12">
      <c r="A2490" s="18" t="s">
        <v>1671</v>
      </c>
      <c r="B2490" s="18" t="s">
        <v>2637</v>
      </c>
      <c r="C2490" s="18" t="s">
        <v>18</v>
      </c>
      <c r="D2490" s="18" t="s">
        <v>13</v>
      </c>
      <c r="E2490" s="18" t="s">
        <v>18</v>
      </c>
      <c r="F2490" s="19">
        <v>0</v>
      </c>
      <c r="G2490" s="19">
        <v>0</v>
      </c>
      <c r="H2490" s="19">
        <v>276.64</v>
      </c>
      <c r="I2490" s="19">
        <v>0</v>
      </c>
      <c r="J2490" s="19">
        <v>0</v>
      </c>
      <c r="K2490" s="19">
        <v>276.64</v>
      </c>
      <c r="L2490" t="e">
        <f>VLOOKUP(E2490,PFI!A:B,2,0)</f>
        <v>#N/A</v>
      </c>
    </row>
    <row r="2491" spans="1:12">
      <c r="A2491" s="18" t="s">
        <v>247</v>
      </c>
      <c r="B2491" s="18" t="s">
        <v>2637</v>
      </c>
      <c r="C2491" s="18" t="s">
        <v>18</v>
      </c>
      <c r="D2491" s="18" t="s">
        <v>46</v>
      </c>
      <c r="E2491" s="18" t="s">
        <v>18</v>
      </c>
      <c r="F2491" s="19">
        <v>0</v>
      </c>
      <c r="G2491" s="19">
        <v>0</v>
      </c>
      <c r="H2491" s="19">
        <v>7945.68</v>
      </c>
      <c r="I2491" s="19">
        <v>0</v>
      </c>
      <c r="J2491" s="19">
        <v>0</v>
      </c>
      <c r="K2491" s="19">
        <v>7945.68</v>
      </c>
      <c r="L2491" t="e">
        <f>VLOOKUP(E2491,PFI!A:B,2,0)</f>
        <v>#N/A</v>
      </c>
    </row>
    <row r="2492" spans="1:12">
      <c r="A2492" s="18" t="s">
        <v>247</v>
      </c>
      <c r="B2492" s="18" t="s">
        <v>2637</v>
      </c>
      <c r="C2492" s="18" t="s">
        <v>18</v>
      </c>
      <c r="D2492" s="18" t="s">
        <v>59</v>
      </c>
      <c r="E2492" s="18" t="s">
        <v>1077</v>
      </c>
      <c r="F2492" s="19">
        <v>0</v>
      </c>
      <c r="G2492" s="19">
        <v>0</v>
      </c>
      <c r="H2492" s="19">
        <v>40607.120000000003</v>
      </c>
      <c r="I2492" s="19">
        <v>0</v>
      </c>
      <c r="J2492" s="19">
        <v>0</v>
      </c>
      <c r="K2492" s="19">
        <v>40607.120000000003</v>
      </c>
      <c r="L2492" t="str">
        <f>VLOOKUP(E2492,PFI!A:B,2,0)</f>
        <v>recherche</v>
      </c>
    </row>
    <row r="2493" spans="1:12">
      <c r="A2493" s="18" t="s">
        <v>247</v>
      </c>
      <c r="B2493" s="18" t="s">
        <v>2637</v>
      </c>
      <c r="C2493" s="18" t="s">
        <v>18</v>
      </c>
      <c r="D2493" s="18" t="s">
        <v>59</v>
      </c>
      <c r="E2493" s="18" t="s">
        <v>290</v>
      </c>
      <c r="F2493" s="19">
        <v>0</v>
      </c>
      <c r="G2493" s="19">
        <v>0</v>
      </c>
      <c r="H2493" s="19">
        <v>59052.4</v>
      </c>
      <c r="I2493" s="19">
        <v>0</v>
      </c>
      <c r="J2493" s="19">
        <v>0</v>
      </c>
      <c r="K2493" s="19">
        <v>59052.4</v>
      </c>
      <c r="L2493" t="str">
        <f>VLOOKUP(E2493,PFI!A:B,2,0)</f>
        <v>recherche</v>
      </c>
    </row>
    <row r="2494" spans="1:12">
      <c r="A2494" s="18" t="s">
        <v>247</v>
      </c>
      <c r="B2494" s="18" t="s">
        <v>2637</v>
      </c>
      <c r="C2494" s="18" t="s">
        <v>18</v>
      </c>
      <c r="D2494" s="18" t="s">
        <v>59</v>
      </c>
      <c r="E2494" s="18" t="s">
        <v>303</v>
      </c>
      <c r="F2494" s="19">
        <v>0</v>
      </c>
      <c r="G2494" s="19">
        <v>0</v>
      </c>
      <c r="H2494" s="19">
        <v>51640.28</v>
      </c>
      <c r="I2494" s="19">
        <v>0</v>
      </c>
      <c r="J2494" s="19">
        <v>0</v>
      </c>
      <c r="K2494" s="19">
        <v>51640.28</v>
      </c>
      <c r="L2494" t="str">
        <f>VLOOKUP(E2494,PFI!A:B,2,0)</f>
        <v>recherche</v>
      </c>
    </row>
    <row r="2495" spans="1:12">
      <c r="A2495" s="18" t="s">
        <v>247</v>
      </c>
      <c r="B2495" s="18" t="s">
        <v>2637</v>
      </c>
      <c r="C2495" s="18" t="s">
        <v>18</v>
      </c>
      <c r="D2495" s="18" t="s">
        <v>59</v>
      </c>
      <c r="E2495" s="18" t="s">
        <v>291</v>
      </c>
      <c r="F2495" s="19">
        <v>0</v>
      </c>
      <c r="G2495" s="19">
        <v>0</v>
      </c>
      <c r="H2495" s="19">
        <v>22221.84</v>
      </c>
      <c r="I2495" s="19">
        <v>0</v>
      </c>
      <c r="J2495" s="19">
        <v>0</v>
      </c>
      <c r="K2495" s="19">
        <v>22221.84</v>
      </c>
      <c r="L2495" t="str">
        <f>VLOOKUP(E2495,PFI!A:B,2,0)</f>
        <v>recherche</v>
      </c>
    </row>
    <row r="2496" spans="1:12">
      <c r="A2496" s="18" t="s">
        <v>247</v>
      </c>
      <c r="B2496" s="18" t="s">
        <v>2637</v>
      </c>
      <c r="C2496" s="18" t="s">
        <v>18</v>
      </c>
      <c r="D2496" s="18" t="s">
        <v>59</v>
      </c>
      <c r="E2496" s="18" t="s">
        <v>292</v>
      </c>
      <c r="F2496" s="19">
        <v>0</v>
      </c>
      <c r="G2496" s="19">
        <v>0</v>
      </c>
      <c r="H2496" s="19">
        <v>124379.32</v>
      </c>
      <c r="I2496" s="19">
        <v>0</v>
      </c>
      <c r="J2496" s="19">
        <v>0</v>
      </c>
      <c r="K2496" s="19">
        <v>124379.32</v>
      </c>
      <c r="L2496" t="str">
        <f>VLOOKUP(E2496,PFI!A:B,2,0)</f>
        <v>recherche</v>
      </c>
    </row>
    <row r="2497" spans="1:12">
      <c r="A2497" s="18" t="s">
        <v>247</v>
      </c>
      <c r="B2497" s="18" t="s">
        <v>2637</v>
      </c>
      <c r="C2497" s="18" t="s">
        <v>18</v>
      </c>
      <c r="D2497" s="18" t="s">
        <v>59</v>
      </c>
      <c r="E2497" s="18" t="s">
        <v>293</v>
      </c>
      <c r="F2497" s="19">
        <v>0</v>
      </c>
      <c r="G2497" s="19">
        <v>0</v>
      </c>
      <c r="H2497" s="19">
        <v>55090.11</v>
      </c>
      <c r="I2497" s="19">
        <v>0</v>
      </c>
      <c r="J2497" s="19">
        <v>0</v>
      </c>
      <c r="K2497" s="19">
        <v>55090.11</v>
      </c>
      <c r="L2497" t="str">
        <f>VLOOKUP(E2497,PFI!A:B,2,0)</f>
        <v>recherche</v>
      </c>
    </row>
    <row r="2498" spans="1:12">
      <c r="A2498" s="18" t="s">
        <v>247</v>
      </c>
      <c r="B2498" s="18" t="s">
        <v>2637</v>
      </c>
      <c r="C2498" s="18" t="s">
        <v>18</v>
      </c>
      <c r="D2498" s="18" t="s">
        <v>59</v>
      </c>
      <c r="E2498" s="18" t="s">
        <v>294</v>
      </c>
      <c r="F2498" s="19">
        <v>0</v>
      </c>
      <c r="G2498" s="19">
        <v>0</v>
      </c>
      <c r="H2498" s="19">
        <v>29532.11</v>
      </c>
      <c r="I2498" s="19">
        <v>0</v>
      </c>
      <c r="J2498" s="19">
        <v>0</v>
      </c>
      <c r="K2498" s="19">
        <v>29532.11</v>
      </c>
      <c r="L2498" t="str">
        <f>VLOOKUP(E2498,PFI!A:B,2,0)</f>
        <v>recherche</v>
      </c>
    </row>
    <row r="2499" spans="1:12">
      <c r="A2499" s="18" t="s">
        <v>247</v>
      </c>
      <c r="B2499" s="18" t="s">
        <v>2637</v>
      </c>
      <c r="C2499" s="18" t="s">
        <v>18</v>
      </c>
      <c r="D2499" s="18" t="s">
        <v>59</v>
      </c>
      <c r="E2499" s="18" t="s">
        <v>18</v>
      </c>
      <c r="F2499" s="19">
        <v>0</v>
      </c>
      <c r="G2499" s="19">
        <v>0</v>
      </c>
      <c r="H2499" s="19">
        <v>1374290.92</v>
      </c>
      <c r="I2499" s="19">
        <v>0</v>
      </c>
      <c r="J2499" s="19">
        <v>0</v>
      </c>
      <c r="K2499" s="19">
        <v>1374290.92</v>
      </c>
      <c r="L2499" t="e">
        <f>VLOOKUP(E2499,PFI!A:B,2,0)</f>
        <v>#N/A</v>
      </c>
    </row>
    <row r="2500" spans="1:12">
      <c r="A2500" s="18" t="s">
        <v>247</v>
      </c>
      <c r="B2500" s="18" t="s">
        <v>2637</v>
      </c>
      <c r="C2500" s="18" t="s">
        <v>18</v>
      </c>
      <c r="D2500" s="18" t="s">
        <v>31</v>
      </c>
      <c r="E2500" s="18" t="s">
        <v>293</v>
      </c>
      <c r="F2500" s="19">
        <v>0</v>
      </c>
      <c r="G2500" s="19">
        <v>0</v>
      </c>
      <c r="H2500" s="19">
        <v>18694.12</v>
      </c>
      <c r="I2500" s="19">
        <v>0</v>
      </c>
      <c r="J2500" s="19">
        <v>0</v>
      </c>
      <c r="K2500" s="19">
        <v>18694.12</v>
      </c>
      <c r="L2500" t="str">
        <f>VLOOKUP(E2500,PFI!A:B,2,0)</f>
        <v>recherche</v>
      </c>
    </row>
    <row r="2501" spans="1:12">
      <c r="A2501" s="18" t="s">
        <v>247</v>
      </c>
      <c r="B2501" s="18" t="s">
        <v>2637</v>
      </c>
      <c r="C2501" s="18" t="s">
        <v>18</v>
      </c>
      <c r="D2501" s="18" t="s">
        <v>13</v>
      </c>
      <c r="E2501" s="18" t="s">
        <v>18</v>
      </c>
      <c r="F2501" s="19">
        <v>0</v>
      </c>
      <c r="G2501" s="19">
        <v>0</v>
      </c>
      <c r="H2501" s="19">
        <v>1087.67</v>
      </c>
      <c r="I2501" s="19">
        <v>0</v>
      </c>
      <c r="J2501" s="19">
        <v>0</v>
      </c>
      <c r="K2501" s="19">
        <v>1087.67</v>
      </c>
      <c r="L2501" t="e">
        <f>VLOOKUP(E2501,PFI!A:B,2,0)</f>
        <v>#N/A</v>
      </c>
    </row>
    <row r="2502" spans="1:12">
      <c r="A2502" s="18" t="s">
        <v>98</v>
      </c>
      <c r="B2502" s="18" t="s">
        <v>2637</v>
      </c>
      <c r="C2502" s="18" t="s">
        <v>18</v>
      </c>
      <c r="D2502" s="18" t="s">
        <v>16</v>
      </c>
      <c r="E2502" s="18" t="s">
        <v>1935</v>
      </c>
      <c r="F2502" s="19">
        <v>0</v>
      </c>
      <c r="G2502" s="19">
        <v>0</v>
      </c>
      <c r="H2502" s="19">
        <v>750.23</v>
      </c>
      <c r="I2502" s="19">
        <v>0</v>
      </c>
      <c r="J2502" s="19">
        <v>0</v>
      </c>
      <c r="K2502" s="19">
        <v>750.23</v>
      </c>
      <c r="L2502" t="str">
        <f>VLOOKUP(E2502,PFI!A:B,2,0)</f>
        <v>formation</v>
      </c>
    </row>
    <row r="2503" spans="1:12">
      <c r="A2503" s="18" t="s">
        <v>98</v>
      </c>
      <c r="B2503" s="18" t="s">
        <v>2637</v>
      </c>
      <c r="C2503" s="18" t="s">
        <v>18</v>
      </c>
      <c r="D2503" s="18" t="s">
        <v>13</v>
      </c>
      <c r="E2503" s="18" t="s">
        <v>248</v>
      </c>
      <c r="F2503" s="19">
        <v>0</v>
      </c>
      <c r="G2503" s="19">
        <v>0</v>
      </c>
      <c r="H2503" s="19">
        <v>1212.1600000000001</v>
      </c>
      <c r="I2503" s="19">
        <v>0</v>
      </c>
      <c r="J2503" s="19">
        <v>0</v>
      </c>
      <c r="K2503" s="19">
        <v>1212.1600000000001</v>
      </c>
      <c r="L2503" t="str">
        <f>VLOOKUP(E2503,PFI!A:B,2,0)</f>
        <v>recherche</v>
      </c>
    </row>
    <row r="2504" spans="1:12">
      <c r="A2504" s="18" t="s">
        <v>98</v>
      </c>
      <c r="B2504" s="18" t="s">
        <v>2637</v>
      </c>
      <c r="C2504" s="18" t="s">
        <v>18</v>
      </c>
      <c r="D2504" s="18" t="s">
        <v>13</v>
      </c>
      <c r="E2504" s="18" t="s">
        <v>250</v>
      </c>
      <c r="F2504" s="19">
        <v>0</v>
      </c>
      <c r="G2504" s="19">
        <v>0</v>
      </c>
      <c r="H2504" s="19">
        <v>27.56</v>
      </c>
      <c r="I2504" s="19">
        <v>0</v>
      </c>
      <c r="J2504" s="19">
        <v>0</v>
      </c>
      <c r="K2504" s="19">
        <v>27.56</v>
      </c>
      <c r="L2504" t="str">
        <f>VLOOKUP(E2504,PFI!A:B,2,0)</f>
        <v>formation</v>
      </c>
    </row>
    <row r="2505" spans="1:12">
      <c r="A2505" s="18" t="s">
        <v>98</v>
      </c>
      <c r="B2505" s="18" t="s">
        <v>2637</v>
      </c>
      <c r="C2505" s="18" t="s">
        <v>18</v>
      </c>
      <c r="D2505" s="18" t="s">
        <v>13</v>
      </c>
      <c r="E2505" s="18" t="s">
        <v>1935</v>
      </c>
      <c r="F2505" s="19">
        <v>0</v>
      </c>
      <c r="G2505" s="19">
        <v>0</v>
      </c>
      <c r="H2505" s="19">
        <v>1398.65</v>
      </c>
      <c r="I2505" s="19">
        <v>0</v>
      </c>
      <c r="J2505" s="19">
        <v>0</v>
      </c>
      <c r="K2505" s="19">
        <v>1398.65</v>
      </c>
      <c r="L2505" t="str">
        <f>VLOOKUP(E2505,PFI!A:B,2,0)</f>
        <v>formation</v>
      </c>
    </row>
    <row r="2506" spans="1:12">
      <c r="A2506" s="18" t="s">
        <v>98</v>
      </c>
      <c r="B2506" s="18" t="s">
        <v>2637</v>
      </c>
      <c r="C2506" s="18" t="s">
        <v>18</v>
      </c>
      <c r="D2506" s="18" t="s">
        <v>13</v>
      </c>
      <c r="E2506" s="18" t="s">
        <v>18</v>
      </c>
      <c r="F2506" s="19">
        <v>0</v>
      </c>
      <c r="G2506" s="19">
        <v>0</v>
      </c>
      <c r="H2506" s="19">
        <v>278.12</v>
      </c>
      <c r="I2506" s="19">
        <v>0</v>
      </c>
      <c r="J2506" s="19">
        <v>0</v>
      </c>
      <c r="K2506" s="19">
        <v>278.12</v>
      </c>
      <c r="L2506" t="e">
        <f>VLOOKUP(E2506,PFI!A:B,2,0)</f>
        <v>#N/A</v>
      </c>
    </row>
    <row r="2507" spans="1:12">
      <c r="A2507" s="18" t="s">
        <v>2662</v>
      </c>
      <c r="B2507" s="18" t="s">
        <v>2637</v>
      </c>
      <c r="C2507" s="18" t="s">
        <v>18</v>
      </c>
      <c r="D2507" s="18" t="s">
        <v>13</v>
      </c>
      <c r="E2507" s="18" t="s">
        <v>18</v>
      </c>
      <c r="F2507" s="19">
        <v>0</v>
      </c>
      <c r="G2507" s="19">
        <v>0</v>
      </c>
      <c r="H2507" s="19">
        <v>307.52</v>
      </c>
      <c r="I2507" s="19">
        <v>0</v>
      </c>
      <c r="J2507" s="19">
        <v>0</v>
      </c>
      <c r="K2507" s="19">
        <v>307.52</v>
      </c>
      <c r="L2507" t="e">
        <f>VLOOKUP(E2507,PFI!A:B,2,0)</f>
        <v>#N/A</v>
      </c>
    </row>
    <row r="2508" spans="1:12">
      <c r="A2508" s="18" t="s">
        <v>2551</v>
      </c>
      <c r="B2508" s="18" t="s">
        <v>2637</v>
      </c>
      <c r="C2508" s="18" t="s">
        <v>18</v>
      </c>
      <c r="D2508" s="18" t="s">
        <v>57</v>
      </c>
      <c r="E2508" s="18" t="s">
        <v>2553</v>
      </c>
      <c r="F2508" s="19">
        <v>0</v>
      </c>
      <c r="G2508" s="19">
        <v>0</v>
      </c>
      <c r="H2508" s="19">
        <v>27.46</v>
      </c>
      <c r="I2508" s="19">
        <v>0</v>
      </c>
      <c r="J2508" s="19">
        <v>0</v>
      </c>
      <c r="K2508" s="19">
        <v>27.46</v>
      </c>
      <c r="L2508" t="e">
        <f>VLOOKUP(E2508,PFI!A:B,2,0)</f>
        <v>#N/A</v>
      </c>
    </row>
    <row r="2509" spans="1:12">
      <c r="A2509" s="18" t="s">
        <v>2551</v>
      </c>
      <c r="B2509" s="18" t="s">
        <v>2637</v>
      </c>
      <c r="C2509" s="18" t="s">
        <v>18</v>
      </c>
      <c r="D2509" s="18" t="s">
        <v>57</v>
      </c>
      <c r="E2509" s="18" t="s">
        <v>1924</v>
      </c>
      <c r="F2509" s="19">
        <v>0</v>
      </c>
      <c r="G2509" s="19">
        <v>0</v>
      </c>
      <c r="H2509" s="19">
        <v>578.6</v>
      </c>
      <c r="I2509" s="19">
        <v>0</v>
      </c>
      <c r="J2509" s="19">
        <v>0</v>
      </c>
      <c r="K2509" s="19">
        <v>578.6</v>
      </c>
      <c r="L2509" t="str">
        <f>VLOOKUP(E2509,PFI!A:B,2,0)</f>
        <v>formation</v>
      </c>
    </row>
    <row r="2510" spans="1:12">
      <c r="A2510" s="18" t="s">
        <v>2551</v>
      </c>
      <c r="B2510" s="18" t="s">
        <v>2637</v>
      </c>
      <c r="C2510" s="18" t="s">
        <v>18</v>
      </c>
      <c r="D2510" s="18" t="s">
        <v>13</v>
      </c>
      <c r="E2510" s="18" t="s">
        <v>2006</v>
      </c>
      <c r="F2510" s="19">
        <v>0</v>
      </c>
      <c r="G2510" s="19">
        <v>0</v>
      </c>
      <c r="H2510" s="19">
        <v>9610.9699999999993</v>
      </c>
      <c r="I2510" s="19">
        <v>0</v>
      </c>
      <c r="J2510" s="19">
        <v>0</v>
      </c>
      <c r="K2510" s="19">
        <v>9610.9699999999993</v>
      </c>
      <c r="L2510" t="str">
        <f>VLOOKUP(E2510,PFI!A:B,2,0)</f>
        <v>recherche</v>
      </c>
    </row>
    <row r="2511" spans="1:12">
      <c r="A2511" s="18" t="s">
        <v>251</v>
      </c>
      <c r="B2511" s="18" t="s">
        <v>2637</v>
      </c>
      <c r="C2511" s="18" t="s">
        <v>18</v>
      </c>
      <c r="D2511" s="18" t="s">
        <v>22</v>
      </c>
      <c r="E2511" s="18" t="s">
        <v>241</v>
      </c>
      <c r="F2511" s="19">
        <v>0</v>
      </c>
      <c r="G2511" s="19">
        <v>0</v>
      </c>
      <c r="H2511" s="19">
        <v>18220.36</v>
      </c>
      <c r="I2511" s="19">
        <v>0</v>
      </c>
      <c r="J2511" s="19">
        <v>0</v>
      </c>
      <c r="K2511" s="19">
        <v>18220.36</v>
      </c>
      <c r="L2511" t="str">
        <f>VLOOKUP(E2511,PFI!A:B,2,0)</f>
        <v>formation</v>
      </c>
    </row>
    <row r="2512" spans="1:12">
      <c r="A2512" s="18" t="s">
        <v>251</v>
      </c>
      <c r="B2512" s="18" t="s">
        <v>2637</v>
      </c>
      <c r="C2512" s="18" t="s">
        <v>18</v>
      </c>
      <c r="D2512" s="18" t="s">
        <v>13</v>
      </c>
      <c r="E2512" s="18" t="s">
        <v>241</v>
      </c>
      <c r="F2512" s="19">
        <v>0</v>
      </c>
      <c r="G2512" s="19">
        <v>0</v>
      </c>
      <c r="H2512" s="19">
        <v>7846.39</v>
      </c>
      <c r="I2512" s="19">
        <v>0</v>
      </c>
      <c r="J2512" s="19">
        <v>0</v>
      </c>
      <c r="K2512" s="19">
        <v>7846.39</v>
      </c>
      <c r="L2512" t="str">
        <f>VLOOKUP(E2512,PFI!A:B,2,0)</f>
        <v>formation</v>
      </c>
    </row>
    <row r="2513" spans="1:12">
      <c r="A2513" s="18" t="s">
        <v>253</v>
      </c>
      <c r="B2513" s="18" t="s">
        <v>2637</v>
      </c>
      <c r="C2513" s="18" t="s">
        <v>18</v>
      </c>
      <c r="D2513" s="18" t="s">
        <v>59</v>
      </c>
      <c r="E2513" s="18" t="s">
        <v>254</v>
      </c>
      <c r="F2513" s="19">
        <v>0</v>
      </c>
      <c r="G2513" s="19">
        <v>0</v>
      </c>
      <c r="H2513" s="19">
        <v>30.46</v>
      </c>
      <c r="I2513" s="19">
        <v>0</v>
      </c>
      <c r="J2513" s="19">
        <v>0</v>
      </c>
      <c r="K2513" s="19">
        <v>30.46</v>
      </c>
      <c r="L2513" t="str">
        <f>VLOOKUP(E2513,PFI!A:B,2,0)</f>
        <v>recherche</v>
      </c>
    </row>
    <row r="2514" spans="1:12">
      <c r="A2514" s="18" t="s">
        <v>253</v>
      </c>
      <c r="B2514" s="18" t="s">
        <v>2637</v>
      </c>
      <c r="C2514" s="18" t="s">
        <v>18</v>
      </c>
      <c r="D2514" s="18" t="s">
        <v>13</v>
      </c>
      <c r="E2514" s="18" t="s">
        <v>254</v>
      </c>
      <c r="F2514" s="19">
        <v>0</v>
      </c>
      <c r="G2514" s="19">
        <v>0</v>
      </c>
      <c r="H2514" s="19">
        <v>1338.44</v>
      </c>
      <c r="I2514" s="19">
        <v>0</v>
      </c>
      <c r="J2514" s="19">
        <v>0</v>
      </c>
      <c r="K2514" s="19">
        <v>1338.44</v>
      </c>
      <c r="L2514" t="str">
        <f>VLOOKUP(E2514,PFI!A:B,2,0)</f>
        <v>recherche</v>
      </c>
    </row>
    <row r="2515" spans="1:12">
      <c r="A2515" s="18" t="s">
        <v>1647</v>
      </c>
      <c r="B2515" s="18" t="s">
        <v>2637</v>
      </c>
      <c r="C2515" s="18" t="s">
        <v>18</v>
      </c>
      <c r="D2515" s="18" t="s">
        <v>34</v>
      </c>
      <c r="E2515" s="18" t="s">
        <v>18</v>
      </c>
      <c r="F2515" s="19">
        <v>0</v>
      </c>
      <c r="G2515" s="19">
        <v>0</v>
      </c>
      <c r="H2515" s="19">
        <v>172.02</v>
      </c>
      <c r="I2515" s="19">
        <v>0</v>
      </c>
      <c r="J2515" s="19">
        <v>0</v>
      </c>
      <c r="K2515" s="19">
        <v>172.02</v>
      </c>
      <c r="L2515" t="e">
        <f>VLOOKUP(E2515,PFI!A:B,2,0)</f>
        <v>#N/A</v>
      </c>
    </row>
    <row r="2516" spans="1:12">
      <c r="A2516" s="18" t="s">
        <v>1647</v>
      </c>
      <c r="B2516" s="18" t="s">
        <v>2637</v>
      </c>
      <c r="C2516" s="18" t="s">
        <v>18</v>
      </c>
      <c r="D2516" s="18" t="s">
        <v>13</v>
      </c>
      <c r="E2516" s="18" t="s">
        <v>18</v>
      </c>
      <c r="F2516" s="19">
        <v>0</v>
      </c>
      <c r="G2516" s="19">
        <v>0</v>
      </c>
      <c r="H2516" s="19">
        <v>2929.71</v>
      </c>
      <c r="I2516" s="19">
        <v>0</v>
      </c>
      <c r="J2516" s="19">
        <v>0</v>
      </c>
      <c r="K2516" s="19">
        <v>2929.71</v>
      </c>
      <c r="L2516" t="e">
        <f>VLOOKUP(E2516,PFI!A:B,2,0)</f>
        <v>#N/A</v>
      </c>
    </row>
    <row r="2517" spans="1:12">
      <c r="A2517" s="18" t="s">
        <v>2663</v>
      </c>
      <c r="B2517" s="18" t="s">
        <v>2637</v>
      </c>
      <c r="C2517" s="18" t="s">
        <v>18</v>
      </c>
      <c r="D2517" s="18" t="s">
        <v>13</v>
      </c>
      <c r="E2517" s="18" t="s">
        <v>18</v>
      </c>
      <c r="F2517" s="19">
        <v>0</v>
      </c>
      <c r="G2517" s="19">
        <v>0</v>
      </c>
      <c r="H2517" s="19">
        <v>143.51</v>
      </c>
      <c r="I2517" s="19">
        <v>0</v>
      </c>
      <c r="J2517" s="19">
        <v>0</v>
      </c>
      <c r="K2517" s="19">
        <v>143.51</v>
      </c>
      <c r="L2517" t="e">
        <f>VLOOKUP(E2517,PFI!A:B,2,0)</f>
        <v>#N/A</v>
      </c>
    </row>
    <row r="2518" spans="1:12">
      <c r="A2518" s="18" t="s">
        <v>1758</v>
      </c>
      <c r="B2518" s="18" t="s">
        <v>2637</v>
      </c>
      <c r="C2518" s="18" t="s">
        <v>18</v>
      </c>
      <c r="D2518" s="18" t="s">
        <v>46</v>
      </c>
      <c r="E2518" s="18" t="s">
        <v>2562</v>
      </c>
      <c r="F2518" s="19">
        <v>0</v>
      </c>
      <c r="G2518" s="19">
        <v>0</v>
      </c>
      <c r="H2518" s="19">
        <v>16.440000000000001</v>
      </c>
      <c r="I2518" s="19">
        <v>0</v>
      </c>
      <c r="J2518" s="19">
        <v>0</v>
      </c>
      <c r="K2518" s="19">
        <v>16.440000000000001</v>
      </c>
      <c r="L2518" t="e">
        <f>VLOOKUP(E2518,PFI!A:B,2,0)</f>
        <v>#N/A</v>
      </c>
    </row>
    <row r="2519" spans="1:12">
      <c r="A2519" s="18" t="s">
        <v>1763</v>
      </c>
      <c r="B2519" s="18" t="s">
        <v>2637</v>
      </c>
      <c r="C2519" s="18" t="s">
        <v>18</v>
      </c>
      <c r="D2519" s="18" t="s">
        <v>19</v>
      </c>
      <c r="E2519" s="18" t="s">
        <v>18</v>
      </c>
      <c r="F2519" s="19">
        <v>0</v>
      </c>
      <c r="G2519" s="19">
        <v>0</v>
      </c>
      <c r="H2519" s="19">
        <v>963.73</v>
      </c>
      <c r="I2519" s="19">
        <v>0</v>
      </c>
      <c r="J2519" s="19">
        <v>0</v>
      </c>
      <c r="K2519" s="19">
        <v>963.73</v>
      </c>
      <c r="L2519" t="e">
        <f>VLOOKUP(E2519,PFI!A:B,2,0)</f>
        <v>#N/A</v>
      </c>
    </row>
    <row r="2520" spans="1:12">
      <c r="A2520" s="18" t="s">
        <v>1656</v>
      </c>
      <c r="B2520" s="18" t="s">
        <v>2637</v>
      </c>
      <c r="C2520" s="18" t="s">
        <v>18</v>
      </c>
      <c r="D2520" s="18" t="s">
        <v>57</v>
      </c>
      <c r="E2520" s="18" t="s">
        <v>18</v>
      </c>
      <c r="F2520" s="19">
        <v>0</v>
      </c>
      <c r="G2520" s="19">
        <v>0</v>
      </c>
      <c r="H2520" s="19">
        <v>25266.58</v>
      </c>
      <c r="I2520" s="19">
        <v>0</v>
      </c>
      <c r="J2520" s="19">
        <v>0</v>
      </c>
      <c r="K2520" s="19">
        <v>25266.58</v>
      </c>
      <c r="L2520" t="e">
        <f>VLOOKUP(E2520,PFI!A:B,2,0)</f>
        <v>#N/A</v>
      </c>
    </row>
    <row r="2521" spans="1:12">
      <c r="A2521" s="18" t="s">
        <v>1656</v>
      </c>
      <c r="B2521" s="18" t="s">
        <v>2637</v>
      </c>
      <c r="C2521" s="18" t="s">
        <v>18</v>
      </c>
      <c r="D2521" s="18" t="s">
        <v>46</v>
      </c>
      <c r="E2521" s="18" t="s">
        <v>18</v>
      </c>
      <c r="F2521" s="19">
        <v>0</v>
      </c>
      <c r="G2521" s="19">
        <v>0</v>
      </c>
      <c r="H2521" s="19">
        <v>30245.06</v>
      </c>
      <c r="I2521" s="19">
        <v>0</v>
      </c>
      <c r="J2521" s="19">
        <v>0</v>
      </c>
      <c r="K2521" s="19">
        <v>30245.06</v>
      </c>
      <c r="L2521" t="e">
        <f>VLOOKUP(E2521,PFI!A:B,2,0)</f>
        <v>#N/A</v>
      </c>
    </row>
    <row r="2522" spans="1:12">
      <c r="A2522" s="18" t="s">
        <v>1656</v>
      </c>
      <c r="B2522" s="18" t="s">
        <v>2637</v>
      </c>
      <c r="C2522" s="18" t="s">
        <v>18</v>
      </c>
      <c r="D2522" s="18" t="s">
        <v>59</v>
      </c>
      <c r="E2522" s="18" t="s">
        <v>18</v>
      </c>
      <c r="F2522" s="19">
        <v>0</v>
      </c>
      <c r="G2522" s="19">
        <v>0</v>
      </c>
      <c r="H2522" s="19">
        <v>9948.2099999999991</v>
      </c>
      <c r="I2522" s="19">
        <v>0</v>
      </c>
      <c r="J2522" s="19">
        <v>0</v>
      </c>
      <c r="K2522" s="19">
        <v>9948.2099999999991</v>
      </c>
      <c r="L2522" t="e">
        <f>VLOOKUP(E2522,PFI!A:B,2,0)</f>
        <v>#N/A</v>
      </c>
    </row>
    <row r="2523" spans="1:12">
      <c r="A2523" s="18" t="s">
        <v>1656</v>
      </c>
      <c r="B2523" s="18" t="s">
        <v>2637</v>
      </c>
      <c r="C2523" s="18" t="s">
        <v>18</v>
      </c>
      <c r="D2523" s="18" t="s">
        <v>19</v>
      </c>
      <c r="E2523" s="18" t="s">
        <v>18</v>
      </c>
      <c r="F2523" s="19">
        <v>0</v>
      </c>
      <c r="G2523" s="19">
        <v>0</v>
      </c>
      <c r="H2523" s="19">
        <v>19.73</v>
      </c>
      <c r="I2523" s="19">
        <v>0</v>
      </c>
      <c r="J2523" s="19">
        <v>0</v>
      </c>
      <c r="K2523" s="19">
        <v>19.73</v>
      </c>
      <c r="L2523" t="e">
        <f>VLOOKUP(E2523,PFI!A:B,2,0)</f>
        <v>#N/A</v>
      </c>
    </row>
    <row r="2524" spans="1:12">
      <c r="A2524" s="18" t="s">
        <v>1656</v>
      </c>
      <c r="B2524" s="18" t="s">
        <v>2637</v>
      </c>
      <c r="C2524" s="18" t="s">
        <v>18</v>
      </c>
      <c r="D2524" s="18" t="s">
        <v>13</v>
      </c>
      <c r="E2524" s="18" t="s">
        <v>18</v>
      </c>
      <c r="F2524" s="19">
        <v>0</v>
      </c>
      <c r="G2524" s="19">
        <v>0</v>
      </c>
      <c r="H2524" s="19">
        <v>46010.58</v>
      </c>
      <c r="I2524" s="19">
        <v>0</v>
      </c>
      <c r="J2524" s="19">
        <v>0</v>
      </c>
      <c r="K2524" s="19">
        <v>46010.58</v>
      </c>
      <c r="L2524" t="e">
        <f>VLOOKUP(E2524,PFI!A:B,2,0)</f>
        <v>#N/A</v>
      </c>
    </row>
    <row r="2525" spans="1:12">
      <c r="A2525" s="18" t="s">
        <v>1663</v>
      </c>
      <c r="B2525" s="18" t="s">
        <v>2637</v>
      </c>
      <c r="C2525" s="18" t="s">
        <v>18</v>
      </c>
      <c r="D2525" s="18" t="s">
        <v>94</v>
      </c>
      <c r="E2525" s="18" t="s">
        <v>18</v>
      </c>
      <c r="F2525" s="19">
        <v>0</v>
      </c>
      <c r="G2525" s="19">
        <v>0</v>
      </c>
      <c r="H2525" s="19">
        <v>2516.2800000000002</v>
      </c>
      <c r="I2525" s="19">
        <v>0</v>
      </c>
      <c r="J2525" s="19">
        <v>0</v>
      </c>
      <c r="K2525" s="19">
        <v>2516.2800000000002</v>
      </c>
      <c r="L2525" t="e">
        <f>VLOOKUP(E2525,PFI!A:B,2,0)</f>
        <v>#N/A</v>
      </c>
    </row>
    <row r="2526" spans="1:12">
      <c r="A2526" s="18" t="s">
        <v>1663</v>
      </c>
      <c r="B2526" s="18" t="s">
        <v>2637</v>
      </c>
      <c r="C2526" s="18" t="s">
        <v>18</v>
      </c>
      <c r="D2526" s="18" t="s">
        <v>13</v>
      </c>
      <c r="E2526" s="18" t="s">
        <v>18</v>
      </c>
      <c r="F2526" s="19">
        <v>0</v>
      </c>
      <c r="G2526" s="19">
        <v>0</v>
      </c>
      <c r="H2526" s="19">
        <v>3246.87</v>
      </c>
      <c r="I2526" s="19">
        <v>0</v>
      </c>
      <c r="J2526" s="19">
        <v>0</v>
      </c>
      <c r="K2526" s="19">
        <v>3246.87</v>
      </c>
      <c r="L2526" t="e">
        <f>VLOOKUP(E2526,PFI!A:B,2,0)</f>
        <v>#N/A</v>
      </c>
    </row>
    <row r="2527" spans="1:12">
      <c r="A2527" s="18" t="s">
        <v>255</v>
      </c>
      <c r="B2527" s="18" t="s">
        <v>2637</v>
      </c>
      <c r="C2527" s="18" t="s">
        <v>18</v>
      </c>
      <c r="D2527" s="18" t="s">
        <v>13</v>
      </c>
      <c r="E2527" s="18" t="s">
        <v>369</v>
      </c>
      <c r="F2527" s="19">
        <v>0</v>
      </c>
      <c r="G2527" s="19">
        <v>0</v>
      </c>
      <c r="H2527" s="19">
        <v>41.41</v>
      </c>
      <c r="I2527" s="19">
        <v>0</v>
      </c>
      <c r="J2527" s="19">
        <v>0</v>
      </c>
      <c r="K2527" s="19">
        <v>41.41</v>
      </c>
      <c r="L2527" t="str">
        <f>VLOOKUP(E2527,PFI!A:B,2,0)</f>
        <v>formation</v>
      </c>
    </row>
    <row r="2528" spans="1:12">
      <c r="A2528" s="18" t="s">
        <v>255</v>
      </c>
      <c r="B2528" s="18" t="s">
        <v>2637</v>
      </c>
      <c r="C2528" s="18" t="s">
        <v>18</v>
      </c>
      <c r="D2528" s="18" t="s">
        <v>13</v>
      </c>
      <c r="E2528" s="18" t="s">
        <v>368</v>
      </c>
      <c r="F2528" s="19">
        <v>0</v>
      </c>
      <c r="G2528" s="19">
        <v>0</v>
      </c>
      <c r="H2528" s="19">
        <v>41.41</v>
      </c>
      <c r="I2528" s="19">
        <v>0</v>
      </c>
      <c r="J2528" s="19">
        <v>0</v>
      </c>
      <c r="K2528" s="19">
        <v>41.41</v>
      </c>
      <c r="L2528" t="str">
        <f>VLOOKUP(E2528,PFI!A:B,2,0)</f>
        <v>formation</v>
      </c>
    </row>
    <row r="2529" spans="1:12">
      <c r="A2529" s="18" t="s">
        <v>1494</v>
      </c>
      <c r="B2529" s="18" t="s">
        <v>2637</v>
      </c>
      <c r="C2529" s="18" t="s">
        <v>18</v>
      </c>
      <c r="D2529" s="18" t="s">
        <v>13</v>
      </c>
      <c r="E2529" s="18" t="s">
        <v>18</v>
      </c>
      <c r="F2529" s="19">
        <v>0</v>
      </c>
      <c r="G2529" s="19">
        <v>0</v>
      </c>
      <c r="H2529" s="19">
        <v>31074.28</v>
      </c>
      <c r="I2529" s="19">
        <v>0</v>
      </c>
      <c r="J2529" s="19">
        <v>0</v>
      </c>
      <c r="K2529" s="19">
        <v>31074.28</v>
      </c>
      <c r="L2529" t="e">
        <f>VLOOKUP(E2529,PFI!A:B,2,0)</f>
        <v>#N/A</v>
      </c>
    </row>
    <row r="2530" spans="1:12">
      <c r="A2530" s="18" t="s">
        <v>1494</v>
      </c>
      <c r="B2530" s="18" t="s">
        <v>2637</v>
      </c>
      <c r="C2530" s="18" t="s">
        <v>18</v>
      </c>
      <c r="D2530" s="18" t="s">
        <v>2371</v>
      </c>
      <c r="E2530" s="18" t="s">
        <v>18</v>
      </c>
      <c r="F2530" s="19">
        <v>0</v>
      </c>
      <c r="G2530" s="19">
        <v>0</v>
      </c>
      <c r="H2530" s="19">
        <v>111.81</v>
      </c>
      <c r="I2530" s="19">
        <v>0</v>
      </c>
      <c r="J2530" s="19">
        <v>0</v>
      </c>
      <c r="K2530" s="19">
        <v>111.81</v>
      </c>
      <c r="L2530" t="e">
        <f>VLOOKUP(E2530,PFI!A:B,2,0)</f>
        <v>#N/A</v>
      </c>
    </row>
    <row r="2531" spans="1:12">
      <c r="A2531" s="18" t="s">
        <v>102</v>
      </c>
      <c r="B2531" s="18" t="s">
        <v>2637</v>
      </c>
      <c r="C2531" s="18" t="s">
        <v>18</v>
      </c>
      <c r="D2531" s="18" t="s">
        <v>13</v>
      </c>
      <c r="E2531" s="18" t="s">
        <v>238</v>
      </c>
      <c r="F2531" s="19">
        <v>0</v>
      </c>
      <c r="G2531" s="19">
        <v>0</v>
      </c>
      <c r="H2531" s="19">
        <v>17118.86</v>
      </c>
      <c r="I2531" s="19">
        <v>0</v>
      </c>
      <c r="J2531" s="19">
        <v>0</v>
      </c>
      <c r="K2531" s="19">
        <v>17118.86</v>
      </c>
      <c r="L2531" t="e">
        <f>VLOOKUP(E2531,PFI!A:B,2,0)</f>
        <v>#N/A</v>
      </c>
    </row>
    <row r="2532" spans="1:12">
      <c r="A2532" s="18" t="s">
        <v>102</v>
      </c>
      <c r="B2532" s="18" t="s">
        <v>2637</v>
      </c>
      <c r="C2532" s="18" t="s">
        <v>18</v>
      </c>
      <c r="D2532" s="18" t="s">
        <v>13</v>
      </c>
      <c r="E2532" s="18" t="s">
        <v>357</v>
      </c>
      <c r="F2532" s="19">
        <v>0</v>
      </c>
      <c r="G2532" s="19">
        <v>0</v>
      </c>
      <c r="H2532" s="19">
        <v>9173.24</v>
      </c>
      <c r="I2532" s="19">
        <v>0</v>
      </c>
      <c r="J2532" s="19">
        <v>0</v>
      </c>
      <c r="K2532" s="19">
        <v>9173.24</v>
      </c>
      <c r="L2532" t="str">
        <f>VLOOKUP(E2532,PFI!A:B,2,0)</f>
        <v>recherche</v>
      </c>
    </row>
    <row r="2533" spans="1:12">
      <c r="A2533" s="18" t="s">
        <v>102</v>
      </c>
      <c r="B2533" s="18" t="s">
        <v>2637</v>
      </c>
      <c r="C2533" s="18" t="s">
        <v>18</v>
      </c>
      <c r="D2533" s="18" t="s">
        <v>13</v>
      </c>
      <c r="E2533" s="18" t="s">
        <v>18</v>
      </c>
      <c r="F2533" s="19">
        <v>0</v>
      </c>
      <c r="G2533" s="19">
        <v>0</v>
      </c>
      <c r="H2533" s="19">
        <v>7741.91</v>
      </c>
      <c r="I2533" s="19">
        <v>0</v>
      </c>
      <c r="J2533" s="19">
        <v>0</v>
      </c>
      <c r="K2533" s="19">
        <v>7741.91</v>
      </c>
      <c r="L2533" t="e">
        <f>VLOOKUP(E2533,PFI!A:B,2,0)</f>
        <v>#N/A</v>
      </c>
    </row>
    <row r="2534" spans="1:12">
      <c r="A2534" s="18" t="s">
        <v>109</v>
      </c>
      <c r="B2534" s="18" t="s">
        <v>2637</v>
      </c>
      <c r="C2534" s="18" t="s">
        <v>18</v>
      </c>
      <c r="D2534" s="18" t="s">
        <v>59</v>
      </c>
      <c r="E2534" s="18" t="s">
        <v>2036</v>
      </c>
      <c r="F2534" s="19">
        <v>0</v>
      </c>
      <c r="G2534" s="19">
        <v>0</v>
      </c>
      <c r="H2534" s="19">
        <v>4583.0600000000004</v>
      </c>
      <c r="I2534" s="19">
        <v>0</v>
      </c>
      <c r="J2534" s="19">
        <v>0</v>
      </c>
      <c r="K2534" s="19">
        <v>4583.0600000000004</v>
      </c>
      <c r="L2534" t="str">
        <f>VLOOKUP(E2534,PFI!A:B,2,0)</f>
        <v>recherche</v>
      </c>
    </row>
    <row r="2535" spans="1:12">
      <c r="A2535" s="18" t="s">
        <v>109</v>
      </c>
      <c r="B2535" s="18" t="s">
        <v>2637</v>
      </c>
      <c r="C2535" s="18" t="s">
        <v>18</v>
      </c>
      <c r="D2535" s="18" t="s">
        <v>13</v>
      </c>
      <c r="E2535" s="18" t="s">
        <v>2664</v>
      </c>
      <c r="F2535" s="19">
        <v>0</v>
      </c>
      <c r="G2535" s="19">
        <v>0</v>
      </c>
      <c r="H2535" s="19">
        <v>14.76</v>
      </c>
      <c r="I2535" s="19">
        <v>0</v>
      </c>
      <c r="J2535" s="19">
        <v>0</v>
      </c>
      <c r="K2535" s="19">
        <v>14.76</v>
      </c>
      <c r="L2535" t="e">
        <f>VLOOKUP(E2535,PFI!A:B,2,0)</f>
        <v>#N/A</v>
      </c>
    </row>
    <row r="2536" spans="1:12">
      <c r="A2536" s="18" t="s">
        <v>109</v>
      </c>
      <c r="B2536" s="18" t="s">
        <v>2637</v>
      </c>
      <c r="C2536" s="18" t="s">
        <v>18</v>
      </c>
      <c r="D2536" s="18" t="s">
        <v>13</v>
      </c>
      <c r="E2536" s="18" t="s">
        <v>1950</v>
      </c>
      <c r="F2536" s="19">
        <v>0</v>
      </c>
      <c r="G2536" s="19">
        <v>0</v>
      </c>
      <c r="H2536" s="19">
        <v>7876.85</v>
      </c>
      <c r="I2536" s="19">
        <v>0</v>
      </c>
      <c r="J2536" s="19">
        <v>0</v>
      </c>
      <c r="K2536" s="19">
        <v>7876.85</v>
      </c>
      <c r="L2536" t="str">
        <f>VLOOKUP(E2536,PFI!A:B,2,0)</f>
        <v>formation</v>
      </c>
    </row>
    <row r="2537" spans="1:12">
      <c r="A2537" s="18" t="s">
        <v>109</v>
      </c>
      <c r="B2537" s="18" t="s">
        <v>2637</v>
      </c>
      <c r="C2537" s="18" t="s">
        <v>18</v>
      </c>
      <c r="D2537" s="18" t="s">
        <v>13</v>
      </c>
      <c r="E2537" s="18" t="s">
        <v>2036</v>
      </c>
      <c r="F2537" s="19">
        <v>0</v>
      </c>
      <c r="G2537" s="19">
        <v>0</v>
      </c>
      <c r="H2537" s="19">
        <v>1595.17</v>
      </c>
      <c r="I2537" s="19">
        <v>0</v>
      </c>
      <c r="J2537" s="19">
        <v>0</v>
      </c>
      <c r="K2537" s="19">
        <v>1595.17</v>
      </c>
      <c r="L2537" t="str">
        <f>VLOOKUP(E2537,PFI!A:B,2,0)</f>
        <v>recherche</v>
      </c>
    </row>
    <row r="2538" spans="1:12">
      <c r="A2538" s="18" t="s">
        <v>109</v>
      </c>
      <c r="B2538" s="18" t="s">
        <v>2637</v>
      </c>
      <c r="C2538" s="18" t="s">
        <v>18</v>
      </c>
      <c r="D2538" s="18" t="s">
        <v>13</v>
      </c>
      <c r="E2538" s="18" t="s">
        <v>2062</v>
      </c>
      <c r="F2538" s="19">
        <v>0</v>
      </c>
      <c r="G2538" s="19">
        <v>0</v>
      </c>
      <c r="H2538" s="19">
        <v>18645.189999999999</v>
      </c>
      <c r="I2538" s="19">
        <v>0</v>
      </c>
      <c r="J2538" s="19">
        <v>0</v>
      </c>
      <c r="K2538" s="19">
        <v>18645.189999999999</v>
      </c>
      <c r="L2538" t="str">
        <f>VLOOKUP(E2538,PFI!A:B,2,0)</f>
        <v>recherche</v>
      </c>
    </row>
    <row r="2539" spans="1:12">
      <c r="A2539" s="18" t="s">
        <v>109</v>
      </c>
      <c r="B2539" s="18" t="s">
        <v>2637</v>
      </c>
      <c r="C2539" s="18" t="s">
        <v>18</v>
      </c>
      <c r="D2539" s="18" t="s">
        <v>13</v>
      </c>
      <c r="E2539" s="18" t="s">
        <v>18</v>
      </c>
      <c r="F2539" s="19">
        <v>0</v>
      </c>
      <c r="G2539" s="19">
        <v>0</v>
      </c>
      <c r="H2539" s="19">
        <v>2926.46</v>
      </c>
      <c r="I2539" s="19">
        <v>0</v>
      </c>
      <c r="J2539" s="19">
        <v>0</v>
      </c>
      <c r="K2539" s="19">
        <v>2926.46</v>
      </c>
      <c r="L2539" t="e">
        <f>VLOOKUP(E2539,PFI!A:B,2,0)</f>
        <v>#N/A</v>
      </c>
    </row>
    <row r="2540" spans="1:12">
      <c r="A2540" s="18" t="s">
        <v>268</v>
      </c>
      <c r="B2540" s="18" t="s">
        <v>2637</v>
      </c>
      <c r="C2540" s="18" t="s">
        <v>18</v>
      </c>
      <c r="D2540" s="18" t="s">
        <v>46</v>
      </c>
      <c r="E2540" s="18" t="s">
        <v>269</v>
      </c>
      <c r="F2540" s="19">
        <v>0</v>
      </c>
      <c r="G2540" s="19">
        <v>0</v>
      </c>
      <c r="H2540" s="19">
        <v>105.96</v>
      </c>
      <c r="I2540" s="19">
        <v>0</v>
      </c>
      <c r="J2540" s="19">
        <v>0</v>
      </c>
      <c r="K2540" s="19">
        <v>105.96</v>
      </c>
      <c r="L2540" t="str">
        <f>VLOOKUP(E2540,PFI!A:B,2,0)</f>
        <v>formation</v>
      </c>
    </row>
    <row r="2541" spans="1:12">
      <c r="A2541" s="18" t="s">
        <v>268</v>
      </c>
      <c r="B2541" s="18" t="s">
        <v>2637</v>
      </c>
      <c r="C2541" s="18" t="s">
        <v>18</v>
      </c>
      <c r="D2541" s="18" t="s">
        <v>13</v>
      </c>
      <c r="E2541" s="18" t="s">
        <v>269</v>
      </c>
      <c r="F2541" s="19">
        <v>0</v>
      </c>
      <c r="G2541" s="19">
        <v>0</v>
      </c>
      <c r="H2541" s="19">
        <v>13758.89</v>
      </c>
      <c r="I2541" s="19">
        <v>0</v>
      </c>
      <c r="J2541" s="19">
        <v>0</v>
      </c>
      <c r="K2541" s="19">
        <v>13758.89</v>
      </c>
      <c r="L2541" t="str">
        <f>VLOOKUP(E2541,PFI!A:B,2,0)</f>
        <v>formation</v>
      </c>
    </row>
    <row r="2542" spans="1:12">
      <c r="A2542" s="18" t="s">
        <v>268</v>
      </c>
      <c r="B2542" s="18" t="s">
        <v>2637</v>
      </c>
      <c r="C2542" s="18" t="s">
        <v>18</v>
      </c>
      <c r="D2542" s="18" t="s">
        <v>13</v>
      </c>
      <c r="E2542" s="18" t="s">
        <v>2577</v>
      </c>
      <c r="F2542" s="19">
        <v>0</v>
      </c>
      <c r="G2542" s="19">
        <v>0</v>
      </c>
      <c r="H2542" s="19">
        <v>714.66</v>
      </c>
      <c r="I2542" s="19">
        <v>0</v>
      </c>
      <c r="J2542" s="19">
        <v>0</v>
      </c>
      <c r="K2542" s="19">
        <v>714.66</v>
      </c>
      <c r="L2542" t="e">
        <f>VLOOKUP(E2542,PFI!A:B,2,0)</f>
        <v>#N/A</v>
      </c>
    </row>
    <row r="2543" spans="1:12">
      <c r="A2543" s="18" t="s">
        <v>2579</v>
      </c>
      <c r="B2543" s="18" t="s">
        <v>2637</v>
      </c>
      <c r="C2543" s="18" t="s">
        <v>18</v>
      </c>
      <c r="D2543" s="18" t="s">
        <v>13</v>
      </c>
      <c r="E2543" s="18" t="s">
        <v>18</v>
      </c>
      <c r="F2543" s="19">
        <v>0</v>
      </c>
      <c r="G2543" s="19">
        <v>0</v>
      </c>
      <c r="H2543" s="19">
        <v>19.3</v>
      </c>
      <c r="I2543" s="19">
        <v>0</v>
      </c>
      <c r="J2543" s="19">
        <v>0</v>
      </c>
      <c r="K2543" s="19">
        <v>19.3</v>
      </c>
      <c r="L2543" t="e">
        <f>VLOOKUP(E2543,PFI!A:B,2,0)</f>
        <v>#N/A</v>
      </c>
    </row>
    <row r="2544" spans="1:12">
      <c r="A2544" s="18" t="s">
        <v>1488</v>
      </c>
      <c r="B2544" s="18" t="s">
        <v>2637</v>
      </c>
      <c r="C2544" s="18" t="s">
        <v>18</v>
      </c>
      <c r="D2544" s="18" t="s">
        <v>13</v>
      </c>
      <c r="E2544" s="18" t="s">
        <v>18</v>
      </c>
      <c r="F2544" s="19">
        <v>0</v>
      </c>
      <c r="G2544" s="19">
        <v>0</v>
      </c>
      <c r="H2544" s="19">
        <v>3911.35</v>
      </c>
      <c r="I2544" s="19">
        <v>0</v>
      </c>
      <c r="J2544" s="19">
        <v>0</v>
      </c>
      <c r="K2544" s="19">
        <v>3911.35</v>
      </c>
      <c r="L2544" t="e">
        <f>VLOOKUP(E2544,PFI!A:B,2,0)</f>
        <v>#N/A</v>
      </c>
    </row>
    <row r="2545" spans="1:12">
      <c r="A2545" s="18" t="s">
        <v>1489</v>
      </c>
      <c r="B2545" s="18" t="s">
        <v>2637</v>
      </c>
      <c r="C2545" s="18" t="s">
        <v>18</v>
      </c>
      <c r="D2545" s="18" t="s">
        <v>13</v>
      </c>
      <c r="E2545" s="18" t="s">
        <v>18</v>
      </c>
      <c r="F2545" s="19">
        <v>0</v>
      </c>
      <c r="G2545" s="19">
        <v>0</v>
      </c>
      <c r="H2545" s="19">
        <v>8263.7099999999991</v>
      </c>
      <c r="I2545" s="19">
        <v>0</v>
      </c>
      <c r="J2545" s="19">
        <v>0</v>
      </c>
      <c r="K2545" s="19">
        <v>8263.7099999999991</v>
      </c>
      <c r="L2545" t="e">
        <f>VLOOKUP(E2545,PFI!A:B,2,0)</f>
        <v>#N/A</v>
      </c>
    </row>
    <row r="2546" spans="1:12">
      <c r="A2546" s="18" t="s">
        <v>119</v>
      </c>
      <c r="B2546" s="18" t="s">
        <v>295</v>
      </c>
      <c r="C2546" s="18" t="s">
        <v>18</v>
      </c>
      <c r="D2546" s="18" t="s">
        <v>16</v>
      </c>
      <c r="E2546" s="18" t="s">
        <v>18</v>
      </c>
      <c r="F2546" s="19">
        <v>3500</v>
      </c>
      <c r="G2546" s="19">
        <v>3500</v>
      </c>
      <c r="H2546" s="19">
        <v>0</v>
      </c>
      <c r="I2546" s="19">
        <v>0</v>
      </c>
      <c r="J2546" s="19">
        <v>0</v>
      </c>
      <c r="K2546" s="19">
        <v>0</v>
      </c>
      <c r="L2546" t="e">
        <f>VLOOKUP(E2546,PFI!A:B,2,0)</f>
        <v>#N/A</v>
      </c>
    </row>
    <row r="2547" spans="1:12">
      <c r="A2547" s="18" t="s">
        <v>119</v>
      </c>
      <c r="B2547" s="18" t="s">
        <v>295</v>
      </c>
      <c r="C2547" s="18" t="s">
        <v>18</v>
      </c>
      <c r="D2547" s="18" t="s">
        <v>13</v>
      </c>
      <c r="E2547" s="18" t="s">
        <v>18</v>
      </c>
      <c r="F2547" s="19">
        <v>0</v>
      </c>
      <c r="G2547" s="19">
        <v>0</v>
      </c>
      <c r="H2547" s="19">
        <v>2079</v>
      </c>
      <c r="I2547" s="19">
        <v>0</v>
      </c>
      <c r="J2547" s="19">
        <v>0</v>
      </c>
      <c r="K2547" s="19">
        <v>2079</v>
      </c>
      <c r="L2547" t="e">
        <f>VLOOKUP(E2547,PFI!A:B,2,0)</f>
        <v>#N/A</v>
      </c>
    </row>
    <row r="2548" spans="1:12">
      <c r="A2548" s="18" t="s">
        <v>1447</v>
      </c>
      <c r="B2548" s="18" t="s">
        <v>295</v>
      </c>
      <c r="C2548" s="18" t="s">
        <v>18</v>
      </c>
      <c r="D2548" s="18" t="s">
        <v>16</v>
      </c>
      <c r="E2548" s="18" t="s">
        <v>18</v>
      </c>
      <c r="F2548" s="19">
        <v>266000</v>
      </c>
      <c r="G2548" s="19">
        <v>266000</v>
      </c>
      <c r="H2548" s="19">
        <v>0</v>
      </c>
      <c r="I2548" s="19">
        <v>0</v>
      </c>
      <c r="J2548" s="19">
        <v>0</v>
      </c>
      <c r="K2548" s="19">
        <v>0</v>
      </c>
      <c r="L2548" t="e">
        <f>VLOOKUP(E2548,PFI!A:B,2,0)</f>
        <v>#N/A</v>
      </c>
    </row>
    <row r="2549" spans="1:12">
      <c r="A2549" s="18" t="s">
        <v>1449</v>
      </c>
      <c r="B2549" s="18" t="s">
        <v>295</v>
      </c>
      <c r="C2549" s="18" t="s">
        <v>18</v>
      </c>
      <c r="D2549" s="18" t="s">
        <v>16</v>
      </c>
      <c r="E2549" s="18" t="s">
        <v>18</v>
      </c>
      <c r="F2549" s="19">
        <v>1600</v>
      </c>
      <c r="G2549" s="19">
        <v>1600</v>
      </c>
      <c r="H2549" s="19">
        <v>0</v>
      </c>
      <c r="I2549" s="19">
        <v>0</v>
      </c>
      <c r="J2549" s="19">
        <v>0</v>
      </c>
      <c r="K2549" s="19">
        <v>0</v>
      </c>
      <c r="L2549" t="e">
        <f>VLOOKUP(E2549,PFI!A:B,2,0)</f>
        <v>#N/A</v>
      </c>
    </row>
    <row r="2550" spans="1:12">
      <c r="A2550" s="18" t="s">
        <v>2219</v>
      </c>
      <c r="B2550" s="18" t="s">
        <v>295</v>
      </c>
      <c r="C2550" s="18" t="s">
        <v>18</v>
      </c>
      <c r="D2550" s="18" t="s">
        <v>94</v>
      </c>
      <c r="E2550" s="18" t="s">
        <v>2220</v>
      </c>
      <c r="F2550" s="19">
        <v>0</v>
      </c>
      <c r="G2550" s="19">
        <v>0</v>
      </c>
      <c r="H2550" s="19">
        <v>273.39</v>
      </c>
      <c r="I2550" s="19">
        <v>0</v>
      </c>
      <c r="J2550" s="19">
        <v>0</v>
      </c>
      <c r="K2550" s="19">
        <v>273.39</v>
      </c>
      <c r="L2550" t="e">
        <f>VLOOKUP(E2550,PFI!A:B,2,0)</f>
        <v>#N/A</v>
      </c>
    </row>
    <row r="2551" spans="1:12">
      <c r="A2551" s="18" t="s">
        <v>2219</v>
      </c>
      <c r="B2551" s="18" t="s">
        <v>295</v>
      </c>
      <c r="C2551" s="18" t="s">
        <v>18</v>
      </c>
      <c r="D2551" s="18" t="s">
        <v>13</v>
      </c>
      <c r="E2551" s="18" t="s">
        <v>2220</v>
      </c>
      <c r="F2551" s="19">
        <v>0</v>
      </c>
      <c r="G2551" s="19">
        <v>0</v>
      </c>
      <c r="H2551" s="19">
        <v>2221</v>
      </c>
      <c r="I2551" s="19">
        <v>0</v>
      </c>
      <c r="J2551" s="19">
        <v>0</v>
      </c>
      <c r="K2551" s="19">
        <v>2221</v>
      </c>
      <c r="L2551" t="e">
        <f>VLOOKUP(E2551,PFI!A:B,2,0)</f>
        <v>#N/A</v>
      </c>
    </row>
    <row r="2552" spans="1:12">
      <c r="A2552" s="18" t="s">
        <v>2219</v>
      </c>
      <c r="B2552" s="18" t="s">
        <v>295</v>
      </c>
      <c r="C2552" s="18" t="s">
        <v>18</v>
      </c>
      <c r="D2552" s="18" t="s">
        <v>13</v>
      </c>
      <c r="E2552" s="18" t="s">
        <v>2638</v>
      </c>
      <c r="F2552" s="19">
        <v>0</v>
      </c>
      <c r="G2552" s="19">
        <v>0</v>
      </c>
      <c r="H2552" s="19">
        <v>1703</v>
      </c>
      <c r="I2552" s="19">
        <v>0</v>
      </c>
      <c r="J2552" s="19">
        <v>0</v>
      </c>
      <c r="K2552" s="19">
        <v>1703</v>
      </c>
      <c r="L2552" t="e">
        <f>VLOOKUP(E2552,PFI!A:B,2,0)</f>
        <v>#N/A</v>
      </c>
    </row>
    <row r="2553" spans="1:12">
      <c r="A2553" s="18" t="s">
        <v>2639</v>
      </c>
      <c r="B2553" s="18" t="s">
        <v>295</v>
      </c>
      <c r="C2553" s="18" t="s">
        <v>18</v>
      </c>
      <c r="D2553" s="18" t="s">
        <v>59</v>
      </c>
      <c r="E2553" s="18" t="s">
        <v>2640</v>
      </c>
      <c r="F2553" s="19">
        <v>0</v>
      </c>
      <c r="G2553" s="19">
        <v>0</v>
      </c>
      <c r="H2553" s="19">
        <v>13345.51</v>
      </c>
      <c r="I2553" s="19">
        <v>0</v>
      </c>
      <c r="J2553" s="19">
        <v>0</v>
      </c>
      <c r="K2553" s="19">
        <v>13345.51</v>
      </c>
      <c r="L2553" t="e">
        <f>VLOOKUP(E2553,PFI!A:B,2,0)</f>
        <v>#N/A</v>
      </c>
    </row>
    <row r="2554" spans="1:12">
      <c r="A2554" s="18" t="s">
        <v>122</v>
      </c>
      <c r="B2554" s="18" t="s">
        <v>295</v>
      </c>
      <c r="C2554" s="18" t="s">
        <v>18</v>
      </c>
      <c r="D2554" s="18" t="s">
        <v>16</v>
      </c>
      <c r="E2554" s="18" t="s">
        <v>125</v>
      </c>
      <c r="F2554" s="19">
        <v>16167</v>
      </c>
      <c r="G2554" s="19">
        <v>16167</v>
      </c>
      <c r="H2554" s="19">
        <v>0</v>
      </c>
      <c r="I2554" s="19">
        <v>16167</v>
      </c>
      <c r="J2554" s="19">
        <v>16167</v>
      </c>
      <c r="K2554" s="19">
        <v>0</v>
      </c>
      <c r="L2554" t="str">
        <f>VLOOKUP(E2554,PFI!A:B,2,0)</f>
        <v>recherche</v>
      </c>
    </row>
    <row r="2555" spans="1:12">
      <c r="A2555" s="18" t="s">
        <v>122</v>
      </c>
      <c r="B2555" s="18" t="s">
        <v>295</v>
      </c>
      <c r="C2555" s="18" t="s">
        <v>18</v>
      </c>
      <c r="D2555" s="18" t="s">
        <v>16</v>
      </c>
      <c r="E2555" s="18" t="s">
        <v>1984</v>
      </c>
      <c r="F2555" s="19">
        <v>0</v>
      </c>
      <c r="G2555" s="19">
        <v>0</v>
      </c>
      <c r="H2555" s="19">
        <v>17150.89</v>
      </c>
      <c r="I2555" s="19">
        <v>0</v>
      </c>
      <c r="J2555" s="19">
        <v>0</v>
      </c>
      <c r="K2555" s="19">
        <v>17150.89</v>
      </c>
      <c r="L2555" t="str">
        <f>VLOOKUP(E2555,PFI!A:B,2,0)</f>
        <v>recherche</v>
      </c>
    </row>
    <row r="2556" spans="1:12">
      <c r="A2556" s="18" t="s">
        <v>122</v>
      </c>
      <c r="B2556" s="18" t="s">
        <v>295</v>
      </c>
      <c r="C2556" s="18" t="s">
        <v>18</v>
      </c>
      <c r="D2556" s="18" t="s">
        <v>16</v>
      </c>
      <c r="E2556" s="18" t="s">
        <v>2018</v>
      </c>
      <c r="F2556" s="19">
        <v>0</v>
      </c>
      <c r="G2556" s="19">
        <v>0</v>
      </c>
      <c r="H2556" s="19">
        <v>3098.4</v>
      </c>
      <c r="I2556" s="19">
        <v>0</v>
      </c>
      <c r="J2556" s="19">
        <v>0</v>
      </c>
      <c r="K2556" s="19">
        <v>3098.4</v>
      </c>
      <c r="L2556" t="str">
        <f>VLOOKUP(E2556,PFI!A:B,2,0)</f>
        <v>recherche</v>
      </c>
    </row>
    <row r="2557" spans="1:12">
      <c r="A2557" s="18" t="s">
        <v>122</v>
      </c>
      <c r="B2557" s="18" t="s">
        <v>295</v>
      </c>
      <c r="C2557" s="18" t="s">
        <v>18</v>
      </c>
      <c r="D2557" s="18" t="s">
        <v>16</v>
      </c>
      <c r="E2557" s="18" t="s">
        <v>296</v>
      </c>
      <c r="F2557" s="19">
        <v>24418</v>
      </c>
      <c r="G2557" s="19">
        <v>24418</v>
      </c>
      <c r="H2557" s="19">
        <v>20381.28</v>
      </c>
      <c r="I2557" s="19">
        <v>24418</v>
      </c>
      <c r="J2557" s="19">
        <v>24418</v>
      </c>
      <c r="K2557" s="19">
        <v>20381.28</v>
      </c>
      <c r="L2557" t="str">
        <f>VLOOKUP(E2557,PFI!A:B,2,0)</f>
        <v>recherche</v>
      </c>
    </row>
    <row r="2558" spans="1:12">
      <c r="A2558" s="18" t="s">
        <v>279</v>
      </c>
      <c r="B2558" s="18" t="s">
        <v>295</v>
      </c>
      <c r="C2558" s="18" t="s">
        <v>18</v>
      </c>
      <c r="D2558" s="18" t="s">
        <v>13</v>
      </c>
      <c r="E2558" s="18" t="s">
        <v>280</v>
      </c>
      <c r="F2558" s="19">
        <v>31920</v>
      </c>
      <c r="G2558" s="19">
        <v>31920</v>
      </c>
      <c r="H2558" s="19">
        <v>0</v>
      </c>
      <c r="I2558" s="19">
        <v>31920</v>
      </c>
      <c r="J2558" s="19">
        <v>31920</v>
      </c>
      <c r="K2558" s="19">
        <v>0</v>
      </c>
      <c r="L2558" t="str">
        <f>VLOOKUP(E2558,PFI!A:B,2,0)</f>
        <v>recherche</v>
      </c>
    </row>
    <row r="2559" spans="1:12">
      <c r="A2559" s="18" t="s">
        <v>126</v>
      </c>
      <c r="B2559" s="18" t="s">
        <v>295</v>
      </c>
      <c r="C2559" s="18" t="s">
        <v>18</v>
      </c>
      <c r="D2559" s="18" t="s">
        <v>22</v>
      </c>
      <c r="E2559" s="18" t="s">
        <v>2239</v>
      </c>
      <c r="F2559" s="19">
        <v>4078.35</v>
      </c>
      <c r="G2559" s="19">
        <v>4078.35</v>
      </c>
      <c r="H2559" s="19">
        <v>18251.48</v>
      </c>
      <c r="I2559" s="19">
        <v>4078.35</v>
      </c>
      <c r="J2559" s="19">
        <v>4078.35</v>
      </c>
      <c r="K2559" s="19">
        <v>18251.48</v>
      </c>
      <c r="L2559" t="e">
        <f>VLOOKUP(E2559,PFI!A:B,2,0)</f>
        <v>#N/A</v>
      </c>
    </row>
    <row r="2560" spans="1:12">
      <c r="A2560" s="18" t="s">
        <v>126</v>
      </c>
      <c r="B2560" s="18" t="s">
        <v>295</v>
      </c>
      <c r="C2560" s="18" t="s">
        <v>18</v>
      </c>
      <c r="D2560" s="18" t="s">
        <v>22</v>
      </c>
      <c r="E2560" s="18" t="s">
        <v>127</v>
      </c>
      <c r="F2560" s="19">
        <v>0</v>
      </c>
      <c r="G2560" s="19">
        <v>0</v>
      </c>
      <c r="H2560" s="19">
        <v>19780.39</v>
      </c>
      <c r="I2560" s="19">
        <v>0</v>
      </c>
      <c r="J2560" s="19">
        <v>0</v>
      </c>
      <c r="K2560" s="19">
        <v>19780.39</v>
      </c>
      <c r="L2560" t="str">
        <f>VLOOKUP(E2560,PFI!A:B,2,0)</f>
        <v>recherche</v>
      </c>
    </row>
    <row r="2561" spans="1:12">
      <c r="A2561" s="18" t="s">
        <v>129</v>
      </c>
      <c r="B2561" s="18" t="s">
        <v>295</v>
      </c>
      <c r="C2561" s="18" t="s">
        <v>18</v>
      </c>
      <c r="D2561" s="18" t="s">
        <v>22</v>
      </c>
      <c r="E2561" s="18" t="s">
        <v>1962</v>
      </c>
      <c r="F2561" s="19">
        <v>0</v>
      </c>
      <c r="G2561" s="19">
        <v>0</v>
      </c>
      <c r="H2561" s="19">
        <v>3750</v>
      </c>
      <c r="I2561" s="19">
        <v>0</v>
      </c>
      <c r="J2561" s="19">
        <v>0</v>
      </c>
      <c r="K2561" s="19">
        <v>3750</v>
      </c>
      <c r="L2561" t="str">
        <f>VLOOKUP(E2561,PFI!A:B,2,0)</f>
        <v>recherche</v>
      </c>
    </row>
    <row r="2562" spans="1:12">
      <c r="A2562" s="18" t="s">
        <v>129</v>
      </c>
      <c r="B2562" s="18" t="s">
        <v>295</v>
      </c>
      <c r="C2562" s="18" t="s">
        <v>18</v>
      </c>
      <c r="D2562" s="18" t="s">
        <v>22</v>
      </c>
      <c r="E2562" s="18" t="s">
        <v>130</v>
      </c>
      <c r="F2562" s="19">
        <v>30121</v>
      </c>
      <c r="G2562" s="19">
        <v>30121</v>
      </c>
      <c r="H2562" s="19">
        <v>24368.880000000001</v>
      </c>
      <c r="I2562" s="19">
        <v>30121</v>
      </c>
      <c r="J2562" s="19">
        <v>30121</v>
      </c>
      <c r="K2562" s="19">
        <v>24368.880000000001</v>
      </c>
      <c r="L2562" t="str">
        <f>VLOOKUP(E2562,PFI!A:B,2,0)</f>
        <v>recherche</v>
      </c>
    </row>
    <row r="2563" spans="1:12">
      <c r="A2563" s="18" t="s">
        <v>129</v>
      </c>
      <c r="B2563" s="18" t="s">
        <v>295</v>
      </c>
      <c r="C2563" s="18" t="s">
        <v>18</v>
      </c>
      <c r="D2563" s="18" t="s">
        <v>22</v>
      </c>
      <c r="E2563" s="18" t="s">
        <v>131</v>
      </c>
      <c r="F2563" s="19">
        <v>0</v>
      </c>
      <c r="G2563" s="19">
        <v>0</v>
      </c>
      <c r="H2563" s="19">
        <v>17565.580000000002</v>
      </c>
      <c r="I2563" s="19">
        <v>0</v>
      </c>
      <c r="J2563" s="19">
        <v>0</v>
      </c>
      <c r="K2563" s="19">
        <v>17565.580000000002</v>
      </c>
      <c r="L2563" t="str">
        <f>VLOOKUP(E2563,PFI!A:B,2,0)</f>
        <v>recherche</v>
      </c>
    </row>
    <row r="2564" spans="1:12">
      <c r="A2564" s="18" t="s">
        <v>129</v>
      </c>
      <c r="B2564" s="18" t="s">
        <v>295</v>
      </c>
      <c r="C2564" s="18" t="s">
        <v>18</v>
      </c>
      <c r="D2564" s="18" t="s">
        <v>13</v>
      </c>
      <c r="E2564" s="18" t="s">
        <v>18</v>
      </c>
      <c r="F2564" s="19">
        <v>0</v>
      </c>
      <c r="G2564" s="19">
        <v>0</v>
      </c>
      <c r="H2564" s="19">
        <v>1065</v>
      </c>
      <c r="I2564" s="19">
        <v>0</v>
      </c>
      <c r="J2564" s="19">
        <v>0</v>
      </c>
      <c r="K2564" s="19">
        <v>1065</v>
      </c>
      <c r="L2564" t="e">
        <f>VLOOKUP(E2564,PFI!A:B,2,0)</f>
        <v>#N/A</v>
      </c>
    </row>
    <row r="2565" spans="1:12">
      <c r="A2565" s="18" t="s">
        <v>132</v>
      </c>
      <c r="B2565" s="18" t="s">
        <v>295</v>
      </c>
      <c r="C2565" s="18" t="s">
        <v>18</v>
      </c>
      <c r="D2565" s="18" t="s">
        <v>22</v>
      </c>
      <c r="E2565" s="18" t="s">
        <v>2002</v>
      </c>
      <c r="F2565" s="19">
        <v>20688</v>
      </c>
      <c r="G2565" s="19">
        <v>20688</v>
      </c>
      <c r="H2565" s="19">
        <v>0</v>
      </c>
      <c r="I2565" s="19">
        <v>20688</v>
      </c>
      <c r="J2565" s="19">
        <v>20688</v>
      </c>
      <c r="K2565" s="19">
        <v>0</v>
      </c>
      <c r="L2565" t="str">
        <f>VLOOKUP(E2565,PFI!A:B,2,0)</f>
        <v>recherche</v>
      </c>
    </row>
    <row r="2566" spans="1:12">
      <c r="A2566" s="18" t="s">
        <v>132</v>
      </c>
      <c r="B2566" s="18" t="s">
        <v>295</v>
      </c>
      <c r="C2566" s="18" t="s">
        <v>18</v>
      </c>
      <c r="D2566" s="18" t="s">
        <v>22</v>
      </c>
      <c r="E2566" s="18" t="s">
        <v>18</v>
      </c>
      <c r="F2566" s="19">
        <v>0</v>
      </c>
      <c r="G2566" s="19">
        <v>0</v>
      </c>
      <c r="H2566" s="19">
        <v>130.16</v>
      </c>
      <c r="I2566" s="19">
        <v>0</v>
      </c>
      <c r="J2566" s="19">
        <v>0</v>
      </c>
      <c r="K2566" s="19">
        <v>130.16</v>
      </c>
      <c r="L2566" t="e">
        <f>VLOOKUP(E2566,PFI!A:B,2,0)</f>
        <v>#N/A</v>
      </c>
    </row>
    <row r="2567" spans="1:12">
      <c r="A2567" s="18" t="s">
        <v>132</v>
      </c>
      <c r="B2567" s="18" t="s">
        <v>295</v>
      </c>
      <c r="C2567" s="18" t="s">
        <v>18</v>
      </c>
      <c r="D2567" s="18" t="s">
        <v>13</v>
      </c>
      <c r="E2567" s="18" t="s">
        <v>2002</v>
      </c>
      <c r="F2567" s="19">
        <v>0</v>
      </c>
      <c r="G2567" s="19">
        <v>0</v>
      </c>
      <c r="H2567" s="19">
        <v>6446.46</v>
      </c>
      <c r="I2567" s="19">
        <v>0</v>
      </c>
      <c r="J2567" s="19">
        <v>0</v>
      </c>
      <c r="K2567" s="19">
        <v>6446.46</v>
      </c>
      <c r="L2567" t="str">
        <f>VLOOKUP(E2567,PFI!A:B,2,0)</f>
        <v>recherche</v>
      </c>
    </row>
    <row r="2568" spans="1:12">
      <c r="A2568" s="18" t="s">
        <v>134</v>
      </c>
      <c r="B2568" s="18" t="s">
        <v>295</v>
      </c>
      <c r="C2568" s="18" t="s">
        <v>18</v>
      </c>
      <c r="D2568" s="18" t="s">
        <v>22</v>
      </c>
      <c r="E2568" s="18" t="s">
        <v>135</v>
      </c>
      <c r="F2568" s="19">
        <v>43251</v>
      </c>
      <c r="G2568" s="19">
        <v>43251</v>
      </c>
      <c r="H2568" s="19">
        <v>38895.53</v>
      </c>
      <c r="I2568" s="19">
        <v>43251</v>
      </c>
      <c r="J2568" s="19">
        <v>43251</v>
      </c>
      <c r="K2568" s="19">
        <v>38895.53</v>
      </c>
      <c r="L2568" t="str">
        <f>VLOOKUP(E2568,PFI!A:B,2,0)</f>
        <v>recherche</v>
      </c>
    </row>
    <row r="2569" spans="1:12">
      <c r="A2569" s="18" t="s">
        <v>136</v>
      </c>
      <c r="B2569" s="18" t="s">
        <v>295</v>
      </c>
      <c r="C2569" s="18" t="s">
        <v>18</v>
      </c>
      <c r="D2569" s="18" t="s">
        <v>59</v>
      </c>
      <c r="E2569" s="18" t="s">
        <v>137</v>
      </c>
      <c r="F2569" s="19">
        <v>0</v>
      </c>
      <c r="G2569" s="19">
        <v>0</v>
      </c>
      <c r="H2569" s="19">
        <v>19716.63</v>
      </c>
      <c r="I2569" s="19">
        <v>0</v>
      </c>
      <c r="J2569" s="19">
        <v>0</v>
      </c>
      <c r="K2569" s="19">
        <v>19716.63</v>
      </c>
      <c r="L2569" t="str">
        <f>VLOOKUP(E2569,PFI!A:B,2,0)</f>
        <v>recherche</v>
      </c>
    </row>
    <row r="2570" spans="1:12">
      <c r="A2570" s="18" t="s">
        <v>136</v>
      </c>
      <c r="B2570" s="18" t="s">
        <v>295</v>
      </c>
      <c r="C2570" s="18" t="s">
        <v>18</v>
      </c>
      <c r="D2570" s="18" t="s">
        <v>22</v>
      </c>
      <c r="E2570" s="18" t="s">
        <v>2242</v>
      </c>
      <c r="F2570" s="19">
        <v>0</v>
      </c>
      <c r="G2570" s="19">
        <v>0</v>
      </c>
      <c r="H2570" s="19">
        <v>3958</v>
      </c>
      <c r="I2570" s="19">
        <v>0</v>
      </c>
      <c r="J2570" s="19">
        <v>0</v>
      </c>
      <c r="K2570" s="19">
        <v>3958</v>
      </c>
      <c r="L2570" t="e">
        <f>VLOOKUP(E2570,PFI!A:B,2,0)</f>
        <v>#N/A</v>
      </c>
    </row>
    <row r="2571" spans="1:12">
      <c r="A2571" s="18" t="s">
        <v>136</v>
      </c>
      <c r="B2571" s="18" t="s">
        <v>295</v>
      </c>
      <c r="C2571" s="18" t="s">
        <v>18</v>
      </c>
      <c r="D2571" s="18" t="s">
        <v>22</v>
      </c>
      <c r="E2571" s="18" t="s">
        <v>320</v>
      </c>
      <c r="F2571" s="19">
        <v>0</v>
      </c>
      <c r="G2571" s="19">
        <v>0</v>
      </c>
      <c r="H2571" s="19">
        <v>26229.84</v>
      </c>
      <c r="I2571" s="19">
        <v>0</v>
      </c>
      <c r="J2571" s="19">
        <v>0</v>
      </c>
      <c r="K2571" s="19">
        <v>26229.84</v>
      </c>
      <c r="L2571" t="str">
        <f>VLOOKUP(E2571,PFI!A:B,2,0)</f>
        <v>recherche</v>
      </c>
    </row>
    <row r="2572" spans="1:12">
      <c r="A2572" s="18" t="s">
        <v>136</v>
      </c>
      <c r="B2572" s="18" t="s">
        <v>295</v>
      </c>
      <c r="C2572" s="18" t="s">
        <v>18</v>
      </c>
      <c r="D2572" s="18" t="s">
        <v>22</v>
      </c>
      <c r="E2572" s="18" t="s">
        <v>365</v>
      </c>
      <c r="F2572" s="19">
        <v>0</v>
      </c>
      <c r="G2572" s="19">
        <v>0</v>
      </c>
      <c r="H2572" s="19">
        <v>16874</v>
      </c>
      <c r="I2572" s="19">
        <v>0</v>
      </c>
      <c r="J2572" s="19">
        <v>0</v>
      </c>
      <c r="K2572" s="19">
        <v>16874</v>
      </c>
      <c r="L2572" t="str">
        <f>VLOOKUP(E2572,PFI!A:B,2,0)</f>
        <v>recherche</v>
      </c>
    </row>
    <row r="2573" spans="1:12">
      <c r="A2573" s="18" t="s">
        <v>136</v>
      </c>
      <c r="B2573" s="18" t="s">
        <v>295</v>
      </c>
      <c r="C2573" s="18" t="s">
        <v>18</v>
      </c>
      <c r="D2573" s="18" t="s">
        <v>16</v>
      </c>
      <c r="E2573" s="18" t="s">
        <v>137</v>
      </c>
      <c r="F2573" s="19">
        <v>35340.33</v>
      </c>
      <c r="G2573" s="19">
        <v>35340.33</v>
      </c>
      <c r="H2573" s="19">
        <v>0</v>
      </c>
      <c r="I2573" s="19">
        <v>35340.33</v>
      </c>
      <c r="J2573" s="19">
        <v>35340.33</v>
      </c>
      <c r="K2573" s="19">
        <v>0</v>
      </c>
      <c r="L2573" t="str">
        <f>VLOOKUP(E2573,PFI!A:B,2,0)</f>
        <v>recherche</v>
      </c>
    </row>
    <row r="2574" spans="1:12">
      <c r="A2574" s="18" t="s">
        <v>136</v>
      </c>
      <c r="B2574" s="18" t="s">
        <v>295</v>
      </c>
      <c r="C2574" s="18" t="s">
        <v>18</v>
      </c>
      <c r="D2574" s="18" t="s">
        <v>16</v>
      </c>
      <c r="E2574" s="18" t="s">
        <v>2043</v>
      </c>
      <c r="F2574" s="19">
        <v>0</v>
      </c>
      <c r="G2574" s="19">
        <v>0</v>
      </c>
      <c r="H2574" s="19">
        <v>8339.2199999999993</v>
      </c>
      <c r="I2574" s="19">
        <v>0</v>
      </c>
      <c r="J2574" s="19">
        <v>0</v>
      </c>
      <c r="K2574" s="19">
        <v>8339.2199999999993</v>
      </c>
      <c r="L2574" t="str">
        <f>VLOOKUP(E2574,PFI!A:B,2,0)</f>
        <v>recherche</v>
      </c>
    </row>
    <row r="2575" spans="1:12">
      <c r="A2575" s="18" t="s">
        <v>21</v>
      </c>
      <c r="B2575" s="18" t="s">
        <v>295</v>
      </c>
      <c r="C2575" s="18" t="s">
        <v>18</v>
      </c>
      <c r="D2575" s="18" t="s">
        <v>22</v>
      </c>
      <c r="E2575" s="18" t="s">
        <v>139</v>
      </c>
      <c r="F2575" s="19">
        <v>0</v>
      </c>
      <c r="G2575" s="19">
        <v>0</v>
      </c>
      <c r="H2575" s="19">
        <v>16012.67</v>
      </c>
      <c r="I2575" s="19">
        <v>0</v>
      </c>
      <c r="J2575" s="19">
        <v>0</v>
      </c>
      <c r="K2575" s="19">
        <v>16012.67</v>
      </c>
      <c r="L2575" t="str">
        <f>VLOOKUP(E2575,PFI!A:B,2,0)</f>
        <v>recherche</v>
      </c>
    </row>
    <row r="2576" spans="1:12">
      <c r="A2576" s="18" t="s">
        <v>21</v>
      </c>
      <c r="B2576" s="18" t="s">
        <v>295</v>
      </c>
      <c r="C2576" s="18" t="s">
        <v>18</v>
      </c>
      <c r="D2576" s="18" t="s">
        <v>22</v>
      </c>
      <c r="E2576" s="18" t="s">
        <v>2009</v>
      </c>
      <c r="F2576" s="19">
        <v>0</v>
      </c>
      <c r="G2576" s="19">
        <v>0</v>
      </c>
      <c r="H2576" s="19">
        <v>3692.97</v>
      </c>
      <c r="I2576" s="19">
        <v>0</v>
      </c>
      <c r="J2576" s="19">
        <v>0</v>
      </c>
      <c r="K2576" s="19">
        <v>3692.97</v>
      </c>
      <c r="L2576" t="str">
        <f>VLOOKUP(E2576,PFI!A:B,2,0)</f>
        <v>recherche</v>
      </c>
    </row>
    <row r="2577" spans="1:12">
      <c r="A2577" s="18" t="s">
        <v>21</v>
      </c>
      <c r="B2577" s="18" t="s">
        <v>295</v>
      </c>
      <c r="C2577" s="18" t="s">
        <v>18</v>
      </c>
      <c r="D2577" s="18" t="s">
        <v>22</v>
      </c>
      <c r="E2577" s="18" t="s">
        <v>2005</v>
      </c>
      <c r="F2577" s="19">
        <v>0</v>
      </c>
      <c r="G2577" s="19">
        <v>0</v>
      </c>
      <c r="H2577" s="19">
        <v>458</v>
      </c>
      <c r="I2577" s="19">
        <v>0</v>
      </c>
      <c r="J2577" s="19">
        <v>0</v>
      </c>
      <c r="K2577" s="19">
        <v>458</v>
      </c>
      <c r="L2577" t="str">
        <f>VLOOKUP(E2577,PFI!A:B,2,0)</f>
        <v>recherche</v>
      </c>
    </row>
    <row r="2578" spans="1:12">
      <c r="A2578" s="18" t="s">
        <v>21</v>
      </c>
      <c r="B2578" s="18" t="s">
        <v>295</v>
      </c>
      <c r="C2578" s="18" t="s">
        <v>18</v>
      </c>
      <c r="D2578" s="18" t="s">
        <v>22</v>
      </c>
      <c r="E2578" s="18" t="s">
        <v>2060</v>
      </c>
      <c r="F2578" s="19">
        <v>0</v>
      </c>
      <c r="G2578" s="19">
        <v>0</v>
      </c>
      <c r="H2578" s="19">
        <v>12211.05</v>
      </c>
      <c r="I2578" s="19">
        <v>0</v>
      </c>
      <c r="J2578" s="19">
        <v>0</v>
      </c>
      <c r="K2578" s="19">
        <v>12211.05</v>
      </c>
      <c r="L2578" t="str">
        <f>VLOOKUP(E2578,PFI!A:B,2,0)</f>
        <v>recherche</v>
      </c>
    </row>
    <row r="2579" spans="1:12">
      <c r="A2579" s="18" t="s">
        <v>917</v>
      </c>
      <c r="B2579" s="18" t="s">
        <v>295</v>
      </c>
      <c r="C2579" s="18" t="s">
        <v>18</v>
      </c>
      <c r="D2579" s="18" t="s">
        <v>58</v>
      </c>
      <c r="E2579" s="18" t="s">
        <v>918</v>
      </c>
      <c r="F2579" s="19">
        <v>0</v>
      </c>
      <c r="G2579" s="19">
        <v>0</v>
      </c>
      <c r="H2579" s="19">
        <v>24546.05</v>
      </c>
      <c r="I2579" s="19">
        <v>0</v>
      </c>
      <c r="J2579" s="19">
        <v>0</v>
      </c>
      <c r="K2579" s="19">
        <v>24546.05</v>
      </c>
      <c r="L2579" t="str">
        <f>VLOOKUP(E2579,PFI!A:B,2,0)</f>
        <v>formation</v>
      </c>
    </row>
    <row r="2580" spans="1:12">
      <c r="A2580" s="18" t="s">
        <v>917</v>
      </c>
      <c r="B2580" s="18" t="s">
        <v>295</v>
      </c>
      <c r="C2580" s="18" t="s">
        <v>18</v>
      </c>
      <c r="D2580" s="18" t="s">
        <v>22</v>
      </c>
      <c r="E2580" s="18" t="s">
        <v>918</v>
      </c>
      <c r="F2580" s="19">
        <v>57167.67</v>
      </c>
      <c r="G2580" s="19">
        <v>57167.67</v>
      </c>
      <c r="H2580" s="19">
        <v>1492.39</v>
      </c>
      <c r="I2580" s="19">
        <v>57167.67</v>
      </c>
      <c r="J2580" s="19">
        <v>57167.67</v>
      </c>
      <c r="K2580" s="19">
        <v>1492.39</v>
      </c>
      <c r="L2580" t="str">
        <f>VLOOKUP(E2580,PFI!A:B,2,0)</f>
        <v>formation</v>
      </c>
    </row>
    <row r="2581" spans="1:12">
      <c r="A2581" s="18" t="s">
        <v>140</v>
      </c>
      <c r="B2581" s="18" t="s">
        <v>295</v>
      </c>
      <c r="C2581" s="18" t="s">
        <v>18</v>
      </c>
      <c r="D2581" s="18" t="s">
        <v>16</v>
      </c>
      <c r="E2581" s="18" t="s">
        <v>2022</v>
      </c>
      <c r="F2581" s="19">
        <v>-14329.55</v>
      </c>
      <c r="G2581" s="19">
        <v>-14329.55</v>
      </c>
      <c r="H2581" s="19">
        <v>0</v>
      </c>
      <c r="I2581" s="19">
        <v>-14329.55</v>
      </c>
      <c r="J2581" s="19">
        <v>-14329.55</v>
      </c>
      <c r="K2581" s="19">
        <v>0</v>
      </c>
      <c r="L2581" t="str">
        <f>VLOOKUP(E2581,PFI!A:B,2,0)</f>
        <v>recherche</v>
      </c>
    </row>
    <row r="2582" spans="1:12">
      <c r="A2582" s="18" t="s">
        <v>140</v>
      </c>
      <c r="B2582" s="18" t="s">
        <v>295</v>
      </c>
      <c r="C2582" s="18" t="s">
        <v>18</v>
      </c>
      <c r="D2582" s="18" t="s">
        <v>13</v>
      </c>
      <c r="E2582" s="18" t="s">
        <v>2022</v>
      </c>
      <c r="F2582" s="19">
        <v>14498.55</v>
      </c>
      <c r="G2582" s="19">
        <v>14498.55</v>
      </c>
      <c r="H2582" s="19">
        <v>7082.05</v>
      </c>
      <c r="I2582" s="19">
        <v>14498.55</v>
      </c>
      <c r="J2582" s="19">
        <v>14498.55</v>
      </c>
      <c r="K2582" s="19">
        <v>7082.05</v>
      </c>
      <c r="L2582" t="str">
        <f>VLOOKUP(E2582,PFI!A:B,2,0)</f>
        <v>recherche</v>
      </c>
    </row>
    <row r="2583" spans="1:12">
      <c r="A2583" s="18" t="s">
        <v>140</v>
      </c>
      <c r="B2583" s="18" t="s">
        <v>295</v>
      </c>
      <c r="C2583" s="18" t="s">
        <v>18</v>
      </c>
      <c r="D2583" s="18" t="s">
        <v>13</v>
      </c>
      <c r="E2583" s="18" t="s">
        <v>297</v>
      </c>
      <c r="F2583" s="19">
        <v>12618</v>
      </c>
      <c r="G2583" s="19">
        <v>12618</v>
      </c>
      <c r="H2583" s="19">
        <v>0</v>
      </c>
      <c r="I2583" s="19">
        <v>12618</v>
      </c>
      <c r="J2583" s="19">
        <v>12618</v>
      </c>
      <c r="K2583" s="19">
        <v>0</v>
      </c>
      <c r="L2583" t="str">
        <f>VLOOKUP(E2583,PFI!A:B,2,0)</f>
        <v>recherche</v>
      </c>
    </row>
    <row r="2584" spans="1:12">
      <c r="A2584" s="18" t="s">
        <v>140</v>
      </c>
      <c r="B2584" s="18" t="s">
        <v>295</v>
      </c>
      <c r="C2584" s="18" t="s">
        <v>18</v>
      </c>
      <c r="D2584" s="18" t="s">
        <v>13</v>
      </c>
      <c r="E2584" s="18" t="s">
        <v>1743</v>
      </c>
      <c r="F2584" s="19">
        <v>93047.5</v>
      </c>
      <c r="G2584" s="19">
        <v>93047.5</v>
      </c>
      <c r="H2584" s="19">
        <v>56954.559999999998</v>
      </c>
      <c r="I2584" s="19">
        <v>93047.5</v>
      </c>
      <c r="J2584" s="19">
        <v>93047.5</v>
      </c>
      <c r="K2584" s="19">
        <v>56954.559999999998</v>
      </c>
      <c r="L2584" t="str">
        <f>VLOOKUP(E2584,PFI!A:B,2,0)</f>
        <v>recherche</v>
      </c>
    </row>
    <row r="2585" spans="1:12">
      <c r="A2585" s="18" t="s">
        <v>140</v>
      </c>
      <c r="B2585" s="18" t="s">
        <v>295</v>
      </c>
      <c r="C2585" s="18" t="s">
        <v>18</v>
      </c>
      <c r="D2585" s="18" t="s">
        <v>13</v>
      </c>
      <c r="E2585" s="18" t="s">
        <v>281</v>
      </c>
      <c r="F2585" s="19">
        <v>38600</v>
      </c>
      <c r="G2585" s="19">
        <v>38600</v>
      </c>
      <c r="H2585" s="19">
        <v>0</v>
      </c>
      <c r="I2585" s="19">
        <v>38600</v>
      </c>
      <c r="J2585" s="19">
        <v>38600</v>
      </c>
      <c r="K2585" s="19">
        <v>0</v>
      </c>
      <c r="L2585" t="str">
        <f>VLOOKUP(E2585,PFI!A:B,2,0)</f>
        <v>recherche</v>
      </c>
    </row>
    <row r="2586" spans="1:12">
      <c r="A2586" s="18" t="s">
        <v>24</v>
      </c>
      <c r="B2586" s="18" t="s">
        <v>295</v>
      </c>
      <c r="C2586" s="18" t="s">
        <v>18</v>
      </c>
      <c r="D2586" s="18" t="s">
        <v>27</v>
      </c>
      <c r="E2586" s="18" t="s">
        <v>2020</v>
      </c>
      <c r="F2586" s="19">
        <v>-5105</v>
      </c>
      <c r="G2586" s="19">
        <v>-5105</v>
      </c>
      <c r="H2586" s="19">
        <v>0</v>
      </c>
      <c r="I2586" s="19">
        <v>-5105</v>
      </c>
      <c r="J2586" s="19">
        <v>-5105</v>
      </c>
      <c r="K2586" s="19">
        <v>0</v>
      </c>
      <c r="L2586" t="str">
        <f>VLOOKUP(E2586,PFI!A:B,2,0)</f>
        <v>recherche</v>
      </c>
    </row>
    <row r="2587" spans="1:12">
      <c r="A2587" s="18" t="s">
        <v>24</v>
      </c>
      <c r="B2587" s="18" t="s">
        <v>295</v>
      </c>
      <c r="C2587" s="18" t="s">
        <v>18</v>
      </c>
      <c r="D2587" s="18" t="s">
        <v>16</v>
      </c>
      <c r="E2587" s="18" t="s">
        <v>2020</v>
      </c>
      <c r="F2587" s="19">
        <v>0</v>
      </c>
      <c r="G2587" s="19">
        <v>0</v>
      </c>
      <c r="H2587" s="19">
        <v>43696.38</v>
      </c>
      <c r="I2587" s="19">
        <v>0</v>
      </c>
      <c r="J2587" s="19">
        <v>0</v>
      </c>
      <c r="K2587" s="19">
        <v>43696.38</v>
      </c>
      <c r="L2587" t="str">
        <f>VLOOKUP(E2587,PFI!A:B,2,0)</f>
        <v>recherche</v>
      </c>
    </row>
    <row r="2588" spans="1:12">
      <c r="A2588" s="18" t="s">
        <v>24</v>
      </c>
      <c r="B2588" s="18" t="s">
        <v>295</v>
      </c>
      <c r="C2588" s="18" t="s">
        <v>18</v>
      </c>
      <c r="D2588" s="18" t="s">
        <v>13</v>
      </c>
      <c r="E2588" s="18" t="s">
        <v>2024</v>
      </c>
      <c r="F2588" s="19">
        <v>12000</v>
      </c>
      <c r="G2588" s="19">
        <v>12000</v>
      </c>
      <c r="H2588" s="19">
        <v>13117.89</v>
      </c>
      <c r="I2588" s="19">
        <v>12000</v>
      </c>
      <c r="J2588" s="19">
        <v>12000</v>
      </c>
      <c r="K2588" s="19">
        <v>13117.89</v>
      </c>
      <c r="L2588" t="str">
        <f>VLOOKUP(E2588,PFI!A:B,2,0)</f>
        <v>recherche</v>
      </c>
    </row>
    <row r="2589" spans="1:12">
      <c r="A2589" s="18" t="s">
        <v>24</v>
      </c>
      <c r="B2589" s="18" t="s">
        <v>295</v>
      </c>
      <c r="C2589" s="18" t="s">
        <v>18</v>
      </c>
      <c r="D2589" s="18" t="s">
        <v>13</v>
      </c>
      <c r="E2589" s="18" t="s">
        <v>2020</v>
      </c>
      <c r="F2589" s="19">
        <v>270126.48</v>
      </c>
      <c r="G2589" s="19">
        <v>270126.48</v>
      </c>
      <c r="H2589" s="19">
        <v>89230.05</v>
      </c>
      <c r="I2589" s="19">
        <v>270126.48</v>
      </c>
      <c r="J2589" s="19">
        <v>270126.48</v>
      </c>
      <c r="K2589" s="19">
        <v>89230.05</v>
      </c>
      <c r="L2589" t="str">
        <f>VLOOKUP(E2589,PFI!A:B,2,0)</f>
        <v>recherche</v>
      </c>
    </row>
    <row r="2590" spans="1:12">
      <c r="A2590" s="18" t="s">
        <v>141</v>
      </c>
      <c r="B2590" s="18" t="s">
        <v>295</v>
      </c>
      <c r="C2590" s="18" t="s">
        <v>18</v>
      </c>
      <c r="D2590" s="18" t="s">
        <v>59</v>
      </c>
      <c r="E2590" s="18" t="s">
        <v>142</v>
      </c>
      <c r="F2590" s="19">
        <v>0</v>
      </c>
      <c r="G2590" s="19">
        <v>0</v>
      </c>
      <c r="H2590" s="19">
        <v>28622.43</v>
      </c>
      <c r="I2590" s="19">
        <v>0</v>
      </c>
      <c r="J2590" s="19">
        <v>0</v>
      </c>
      <c r="K2590" s="19">
        <v>28622.43</v>
      </c>
      <c r="L2590" t="str">
        <f>VLOOKUP(E2590,PFI!A:B,2,0)</f>
        <v>recherche</v>
      </c>
    </row>
    <row r="2591" spans="1:12">
      <c r="A2591" s="18" t="s">
        <v>141</v>
      </c>
      <c r="B2591" s="18" t="s">
        <v>295</v>
      </c>
      <c r="C2591" s="18" t="s">
        <v>18</v>
      </c>
      <c r="D2591" s="18" t="s">
        <v>15</v>
      </c>
      <c r="E2591" s="18" t="s">
        <v>142</v>
      </c>
      <c r="F2591" s="19">
        <v>40590</v>
      </c>
      <c r="G2591" s="19">
        <v>40590</v>
      </c>
      <c r="H2591" s="19">
        <v>0</v>
      </c>
      <c r="I2591" s="19">
        <v>40590</v>
      </c>
      <c r="J2591" s="19">
        <v>40590</v>
      </c>
      <c r="K2591" s="19">
        <v>0</v>
      </c>
      <c r="L2591" t="str">
        <f>VLOOKUP(E2591,PFI!A:B,2,0)</f>
        <v>recherche</v>
      </c>
    </row>
    <row r="2592" spans="1:12">
      <c r="A2592" s="18" t="s">
        <v>26</v>
      </c>
      <c r="B2592" s="18" t="s">
        <v>295</v>
      </c>
      <c r="C2592" s="18" t="s">
        <v>18</v>
      </c>
      <c r="D2592" s="18" t="s">
        <v>59</v>
      </c>
      <c r="E2592" s="18" t="s">
        <v>146</v>
      </c>
      <c r="F2592" s="19">
        <v>0</v>
      </c>
      <c r="G2592" s="19">
        <v>0</v>
      </c>
      <c r="H2592" s="19">
        <v>18520.349999999999</v>
      </c>
      <c r="I2592" s="19">
        <v>0</v>
      </c>
      <c r="J2592" s="19">
        <v>0</v>
      </c>
      <c r="K2592" s="19">
        <v>18520.349999999999</v>
      </c>
      <c r="L2592" t="str">
        <f>VLOOKUP(E2592,PFI!A:B,2,0)</f>
        <v>recherche</v>
      </c>
    </row>
    <row r="2593" spans="1:12">
      <c r="A2593" s="18" t="s">
        <v>26</v>
      </c>
      <c r="B2593" s="18" t="s">
        <v>295</v>
      </c>
      <c r="C2593" s="18" t="s">
        <v>18</v>
      </c>
      <c r="D2593" s="18" t="s">
        <v>59</v>
      </c>
      <c r="E2593" s="18" t="s">
        <v>116</v>
      </c>
      <c r="F2593" s="19">
        <v>0</v>
      </c>
      <c r="G2593" s="19">
        <v>0</v>
      </c>
      <c r="H2593" s="19">
        <v>19938.18</v>
      </c>
      <c r="I2593" s="19">
        <v>0</v>
      </c>
      <c r="J2593" s="19">
        <v>0</v>
      </c>
      <c r="K2593" s="19">
        <v>19938.18</v>
      </c>
      <c r="L2593" t="str">
        <f>VLOOKUP(E2593,PFI!A:B,2,0)</f>
        <v>recherche</v>
      </c>
    </row>
    <row r="2594" spans="1:12">
      <c r="A2594" s="18" t="s">
        <v>26</v>
      </c>
      <c r="B2594" s="18" t="s">
        <v>295</v>
      </c>
      <c r="C2594" s="18" t="s">
        <v>18</v>
      </c>
      <c r="D2594" s="18" t="s">
        <v>59</v>
      </c>
      <c r="E2594" s="18" t="s">
        <v>147</v>
      </c>
      <c r="F2594" s="19">
        <v>0</v>
      </c>
      <c r="G2594" s="19">
        <v>0</v>
      </c>
      <c r="H2594" s="19">
        <v>18520.349999999999</v>
      </c>
      <c r="I2594" s="19">
        <v>0</v>
      </c>
      <c r="J2594" s="19">
        <v>0</v>
      </c>
      <c r="K2594" s="19">
        <v>18520.349999999999</v>
      </c>
      <c r="L2594" t="str">
        <f>VLOOKUP(E2594,PFI!A:B,2,0)</f>
        <v>recherche</v>
      </c>
    </row>
    <row r="2595" spans="1:12">
      <c r="A2595" s="18" t="s">
        <v>26</v>
      </c>
      <c r="B2595" s="18" t="s">
        <v>295</v>
      </c>
      <c r="C2595" s="18" t="s">
        <v>18</v>
      </c>
      <c r="D2595" s="18" t="s">
        <v>59</v>
      </c>
      <c r="E2595" s="18" t="s">
        <v>1994</v>
      </c>
      <c r="F2595" s="19">
        <v>0</v>
      </c>
      <c r="G2595" s="19">
        <v>0</v>
      </c>
      <c r="H2595" s="19">
        <v>18520.349999999999</v>
      </c>
      <c r="I2595" s="19">
        <v>0</v>
      </c>
      <c r="J2595" s="19">
        <v>0</v>
      </c>
      <c r="K2595" s="19">
        <v>18520.349999999999</v>
      </c>
      <c r="L2595" t="str">
        <f>VLOOKUP(E2595,PFI!A:B,2,0)</f>
        <v>recherche</v>
      </c>
    </row>
    <row r="2596" spans="1:12">
      <c r="A2596" s="18" t="s">
        <v>26</v>
      </c>
      <c r="B2596" s="18" t="s">
        <v>295</v>
      </c>
      <c r="C2596" s="18" t="s">
        <v>18</v>
      </c>
      <c r="D2596" s="18" t="s">
        <v>59</v>
      </c>
      <c r="E2596" s="18" t="s">
        <v>1952</v>
      </c>
      <c r="F2596" s="19">
        <v>0</v>
      </c>
      <c r="G2596" s="19">
        <v>0</v>
      </c>
      <c r="H2596" s="19">
        <v>6002.46</v>
      </c>
      <c r="I2596" s="19">
        <v>0</v>
      </c>
      <c r="J2596" s="19">
        <v>0</v>
      </c>
      <c r="K2596" s="19">
        <v>6002.46</v>
      </c>
      <c r="L2596" t="str">
        <f>VLOOKUP(E2596,PFI!A:B,2,0)</f>
        <v>formation</v>
      </c>
    </row>
    <row r="2597" spans="1:12">
      <c r="A2597" s="18" t="s">
        <v>26</v>
      </c>
      <c r="B2597" s="18" t="s">
        <v>295</v>
      </c>
      <c r="C2597" s="18" t="s">
        <v>18</v>
      </c>
      <c r="D2597" s="18" t="s">
        <v>59</v>
      </c>
      <c r="E2597" s="18" t="s">
        <v>149</v>
      </c>
      <c r="F2597" s="19">
        <v>0</v>
      </c>
      <c r="G2597" s="19">
        <v>0</v>
      </c>
      <c r="H2597" s="19">
        <v>18489.060000000001</v>
      </c>
      <c r="I2597" s="19">
        <v>0</v>
      </c>
      <c r="J2597" s="19">
        <v>0</v>
      </c>
      <c r="K2597" s="19">
        <v>18489.060000000001</v>
      </c>
      <c r="L2597" t="str">
        <f>VLOOKUP(E2597,PFI!A:B,2,0)</f>
        <v>recherche</v>
      </c>
    </row>
    <row r="2598" spans="1:12">
      <c r="A2598" s="18" t="s">
        <v>26</v>
      </c>
      <c r="B2598" s="18" t="s">
        <v>295</v>
      </c>
      <c r="C2598" s="18" t="s">
        <v>18</v>
      </c>
      <c r="D2598" s="18" t="s">
        <v>59</v>
      </c>
      <c r="E2598" s="18" t="s">
        <v>151</v>
      </c>
      <c r="F2598" s="19">
        <v>0</v>
      </c>
      <c r="G2598" s="19">
        <v>0</v>
      </c>
      <c r="H2598" s="19">
        <v>18489.060000000001</v>
      </c>
      <c r="I2598" s="19">
        <v>0</v>
      </c>
      <c r="J2598" s="19">
        <v>0</v>
      </c>
      <c r="K2598" s="19">
        <v>18489.060000000001</v>
      </c>
      <c r="L2598" t="str">
        <f>VLOOKUP(E2598,PFI!A:B,2,0)</f>
        <v>recherche</v>
      </c>
    </row>
    <row r="2599" spans="1:12">
      <c r="A2599" s="18" t="s">
        <v>26</v>
      </c>
      <c r="B2599" s="18" t="s">
        <v>295</v>
      </c>
      <c r="C2599" s="18" t="s">
        <v>18</v>
      </c>
      <c r="D2599" s="18" t="s">
        <v>59</v>
      </c>
      <c r="E2599" s="18" t="s">
        <v>155</v>
      </c>
      <c r="F2599" s="19">
        <v>0</v>
      </c>
      <c r="G2599" s="19">
        <v>0</v>
      </c>
      <c r="H2599" s="19">
        <v>18520.349999999999</v>
      </c>
      <c r="I2599" s="19">
        <v>0</v>
      </c>
      <c r="J2599" s="19">
        <v>0</v>
      </c>
      <c r="K2599" s="19">
        <v>18520.349999999999</v>
      </c>
      <c r="L2599" t="str">
        <f>VLOOKUP(E2599,PFI!A:B,2,0)</f>
        <v>recherche</v>
      </c>
    </row>
    <row r="2600" spans="1:12">
      <c r="A2600" s="18" t="s">
        <v>26</v>
      </c>
      <c r="B2600" s="18" t="s">
        <v>295</v>
      </c>
      <c r="C2600" s="18" t="s">
        <v>18</v>
      </c>
      <c r="D2600" s="18" t="s">
        <v>59</v>
      </c>
      <c r="E2600" s="18" t="s">
        <v>156</v>
      </c>
      <c r="F2600" s="19">
        <v>0</v>
      </c>
      <c r="G2600" s="19">
        <v>0</v>
      </c>
      <c r="H2600" s="19">
        <v>18520.349999999999</v>
      </c>
      <c r="I2600" s="19">
        <v>0</v>
      </c>
      <c r="J2600" s="19">
        <v>0</v>
      </c>
      <c r="K2600" s="19">
        <v>18520.349999999999</v>
      </c>
      <c r="L2600" t="str">
        <f>VLOOKUP(E2600,PFI!A:B,2,0)</f>
        <v>recherche</v>
      </c>
    </row>
    <row r="2601" spans="1:12">
      <c r="A2601" s="18" t="s">
        <v>26</v>
      </c>
      <c r="B2601" s="18" t="s">
        <v>295</v>
      </c>
      <c r="C2601" s="18" t="s">
        <v>18</v>
      </c>
      <c r="D2601" s="18" t="s">
        <v>59</v>
      </c>
      <c r="E2601" s="18" t="s">
        <v>157</v>
      </c>
      <c r="F2601" s="19">
        <v>0</v>
      </c>
      <c r="G2601" s="19">
        <v>0</v>
      </c>
      <c r="H2601" s="19">
        <v>18520.349999999999</v>
      </c>
      <c r="I2601" s="19">
        <v>0</v>
      </c>
      <c r="J2601" s="19">
        <v>0</v>
      </c>
      <c r="K2601" s="19">
        <v>18520.349999999999</v>
      </c>
      <c r="L2601" t="str">
        <f>VLOOKUP(E2601,PFI!A:B,2,0)</f>
        <v>recherche</v>
      </c>
    </row>
    <row r="2602" spans="1:12">
      <c r="A2602" s="18" t="s">
        <v>26</v>
      </c>
      <c r="B2602" s="18" t="s">
        <v>295</v>
      </c>
      <c r="C2602" s="18" t="s">
        <v>18</v>
      </c>
      <c r="D2602" s="18" t="s">
        <v>59</v>
      </c>
      <c r="E2602" s="18" t="s">
        <v>160</v>
      </c>
      <c r="F2602" s="19">
        <v>0</v>
      </c>
      <c r="G2602" s="19">
        <v>0</v>
      </c>
      <c r="H2602" s="19">
        <v>18608.97</v>
      </c>
      <c r="I2602" s="19">
        <v>0</v>
      </c>
      <c r="J2602" s="19">
        <v>0</v>
      </c>
      <c r="K2602" s="19">
        <v>18608.97</v>
      </c>
      <c r="L2602" t="str">
        <f>VLOOKUP(E2602,PFI!A:B,2,0)</f>
        <v>recherche</v>
      </c>
    </row>
    <row r="2603" spans="1:12">
      <c r="A2603" s="18" t="s">
        <v>26</v>
      </c>
      <c r="B2603" s="18" t="s">
        <v>295</v>
      </c>
      <c r="C2603" s="18" t="s">
        <v>18</v>
      </c>
      <c r="D2603" s="18" t="s">
        <v>31</v>
      </c>
      <c r="E2603" s="18" t="s">
        <v>151</v>
      </c>
      <c r="F2603" s="19">
        <v>30162</v>
      </c>
      <c r="G2603" s="19">
        <v>30162</v>
      </c>
      <c r="H2603" s="19">
        <v>0</v>
      </c>
      <c r="I2603" s="19">
        <v>30162</v>
      </c>
      <c r="J2603" s="19">
        <v>30162</v>
      </c>
      <c r="K2603" s="19">
        <v>0</v>
      </c>
      <c r="L2603" t="str">
        <f>VLOOKUP(E2603,PFI!A:B,2,0)</f>
        <v>recherche</v>
      </c>
    </row>
    <row r="2604" spans="1:12">
      <c r="A2604" s="18" t="s">
        <v>26</v>
      </c>
      <c r="B2604" s="18" t="s">
        <v>295</v>
      </c>
      <c r="C2604" s="18" t="s">
        <v>18</v>
      </c>
      <c r="D2604" s="18" t="s">
        <v>31</v>
      </c>
      <c r="E2604" s="18" t="s">
        <v>160</v>
      </c>
      <c r="F2604" s="19">
        <v>-800</v>
      </c>
      <c r="G2604" s="19">
        <v>-800</v>
      </c>
      <c r="H2604" s="19">
        <v>0</v>
      </c>
      <c r="I2604" s="19">
        <v>-800</v>
      </c>
      <c r="J2604" s="19">
        <v>-800</v>
      </c>
      <c r="K2604" s="19">
        <v>0</v>
      </c>
      <c r="L2604" t="str">
        <f>VLOOKUP(E2604,PFI!A:B,2,0)</f>
        <v>recherche</v>
      </c>
    </row>
    <row r="2605" spans="1:12">
      <c r="A2605" s="18" t="s">
        <v>26</v>
      </c>
      <c r="B2605" s="18" t="s">
        <v>295</v>
      </c>
      <c r="C2605" s="18" t="s">
        <v>18</v>
      </c>
      <c r="D2605" s="18" t="s">
        <v>27</v>
      </c>
      <c r="E2605" s="18" t="s">
        <v>2253</v>
      </c>
      <c r="F2605" s="19">
        <v>0</v>
      </c>
      <c r="G2605" s="19">
        <v>0</v>
      </c>
      <c r="H2605" s="19">
        <v>7830.9</v>
      </c>
      <c r="I2605" s="19">
        <v>0</v>
      </c>
      <c r="J2605" s="19">
        <v>0</v>
      </c>
      <c r="K2605" s="19">
        <v>7830.9</v>
      </c>
      <c r="L2605" t="e">
        <f>VLOOKUP(E2605,PFI!A:B,2,0)</f>
        <v>#N/A</v>
      </c>
    </row>
    <row r="2606" spans="1:12">
      <c r="A2606" s="18" t="s">
        <v>26</v>
      </c>
      <c r="B2606" s="18" t="s">
        <v>295</v>
      </c>
      <c r="C2606" s="18" t="s">
        <v>18</v>
      </c>
      <c r="D2606" s="18" t="s">
        <v>27</v>
      </c>
      <c r="E2606" s="18" t="s">
        <v>2641</v>
      </c>
      <c r="F2606" s="19">
        <v>0</v>
      </c>
      <c r="G2606" s="19">
        <v>0</v>
      </c>
      <c r="H2606" s="19">
        <v>1377.31</v>
      </c>
      <c r="I2606" s="19">
        <v>0</v>
      </c>
      <c r="J2606" s="19">
        <v>0</v>
      </c>
      <c r="K2606" s="19">
        <v>1377.31</v>
      </c>
      <c r="L2606" t="e">
        <f>VLOOKUP(E2606,PFI!A:B,2,0)</f>
        <v>#N/A</v>
      </c>
    </row>
    <row r="2607" spans="1:12">
      <c r="A2607" s="18" t="s">
        <v>26</v>
      </c>
      <c r="B2607" s="18" t="s">
        <v>295</v>
      </c>
      <c r="C2607" s="18" t="s">
        <v>18</v>
      </c>
      <c r="D2607" s="18" t="s">
        <v>27</v>
      </c>
      <c r="E2607" s="18" t="s">
        <v>1973</v>
      </c>
      <c r="F2607" s="19">
        <v>0</v>
      </c>
      <c r="G2607" s="19">
        <v>0</v>
      </c>
      <c r="H2607" s="19">
        <v>14375.46</v>
      </c>
      <c r="I2607" s="19">
        <v>-22775</v>
      </c>
      <c r="J2607" s="19">
        <v>-22775</v>
      </c>
      <c r="K2607" s="19">
        <v>14375.46</v>
      </c>
      <c r="L2607" t="str">
        <f>VLOOKUP(E2607,PFI!A:B,2,0)</f>
        <v>recherche</v>
      </c>
    </row>
    <row r="2608" spans="1:12">
      <c r="A2608" s="18" t="s">
        <v>26</v>
      </c>
      <c r="B2608" s="18" t="s">
        <v>295</v>
      </c>
      <c r="C2608" s="18" t="s">
        <v>18</v>
      </c>
      <c r="D2608" s="18" t="s">
        <v>27</v>
      </c>
      <c r="E2608" s="18" t="s">
        <v>116</v>
      </c>
      <c r="F2608" s="19">
        <v>28000</v>
      </c>
      <c r="G2608" s="19">
        <v>28000</v>
      </c>
      <c r="H2608" s="19">
        <v>0</v>
      </c>
      <c r="I2608" s="19">
        <v>28000</v>
      </c>
      <c r="J2608" s="19">
        <v>28000</v>
      </c>
      <c r="K2608" s="19">
        <v>0</v>
      </c>
      <c r="L2608" t="str">
        <f>VLOOKUP(E2608,PFI!A:B,2,0)</f>
        <v>recherche</v>
      </c>
    </row>
    <row r="2609" spans="1:12">
      <c r="A2609" s="18" t="s">
        <v>26</v>
      </c>
      <c r="B2609" s="18" t="s">
        <v>295</v>
      </c>
      <c r="C2609" s="18" t="s">
        <v>18</v>
      </c>
      <c r="D2609" s="18" t="s">
        <v>27</v>
      </c>
      <c r="E2609" s="18" t="s">
        <v>147</v>
      </c>
      <c r="F2609" s="19">
        <v>0</v>
      </c>
      <c r="G2609" s="19">
        <v>0</v>
      </c>
      <c r="H2609" s="19">
        <v>2072.79</v>
      </c>
      <c r="I2609" s="19">
        <v>0</v>
      </c>
      <c r="J2609" s="19">
        <v>0</v>
      </c>
      <c r="K2609" s="19">
        <v>2072.79</v>
      </c>
      <c r="L2609" t="str">
        <f>VLOOKUP(E2609,PFI!A:B,2,0)</f>
        <v>recherche</v>
      </c>
    </row>
    <row r="2610" spans="1:12">
      <c r="A2610" s="18" t="s">
        <v>26</v>
      </c>
      <c r="B2610" s="18" t="s">
        <v>295</v>
      </c>
      <c r="C2610" s="18" t="s">
        <v>18</v>
      </c>
      <c r="D2610" s="18" t="s">
        <v>27</v>
      </c>
      <c r="E2610" s="18" t="s">
        <v>2260</v>
      </c>
      <c r="F2610" s="19">
        <v>0</v>
      </c>
      <c r="G2610" s="19">
        <v>0</v>
      </c>
      <c r="H2610" s="19">
        <v>571.78</v>
      </c>
      <c r="I2610" s="19">
        <v>0</v>
      </c>
      <c r="J2610" s="19">
        <v>0</v>
      </c>
      <c r="K2610" s="19">
        <v>571.78</v>
      </c>
      <c r="L2610" t="e">
        <f>VLOOKUP(E2610,PFI!A:B,2,0)</f>
        <v>#N/A</v>
      </c>
    </row>
    <row r="2611" spans="1:12">
      <c r="A2611" s="18" t="s">
        <v>26</v>
      </c>
      <c r="B2611" s="18" t="s">
        <v>295</v>
      </c>
      <c r="C2611" s="18" t="s">
        <v>18</v>
      </c>
      <c r="D2611" s="18" t="s">
        <v>27</v>
      </c>
      <c r="E2611" s="18" t="s">
        <v>1994</v>
      </c>
      <c r="F2611" s="19">
        <v>28500</v>
      </c>
      <c r="G2611" s="19">
        <v>28500</v>
      </c>
      <c r="H2611" s="19">
        <v>0</v>
      </c>
      <c r="I2611" s="19">
        <v>28500</v>
      </c>
      <c r="J2611" s="19">
        <v>28500</v>
      </c>
      <c r="K2611" s="19">
        <v>0</v>
      </c>
      <c r="L2611" t="str">
        <f>VLOOKUP(E2611,PFI!A:B,2,0)</f>
        <v>recherche</v>
      </c>
    </row>
    <row r="2612" spans="1:12">
      <c r="A2612" s="18" t="s">
        <v>26</v>
      </c>
      <c r="B2612" s="18" t="s">
        <v>295</v>
      </c>
      <c r="C2612" s="18" t="s">
        <v>18</v>
      </c>
      <c r="D2612" s="18" t="s">
        <v>27</v>
      </c>
      <c r="E2612" s="18" t="s">
        <v>148</v>
      </c>
      <c r="F2612" s="19">
        <v>44349.02</v>
      </c>
      <c r="G2612" s="19">
        <v>44349.02</v>
      </c>
      <c r="H2612" s="19">
        <v>20381.28</v>
      </c>
      <c r="I2612" s="19">
        <v>44349.02</v>
      </c>
      <c r="J2612" s="19">
        <v>44349.02</v>
      </c>
      <c r="K2612" s="19">
        <v>20381.28</v>
      </c>
      <c r="L2612" t="str">
        <f>VLOOKUP(E2612,PFI!A:B,2,0)</f>
        <v>recherche</v>
      </c>
    </row>
    <row r="2613" spans="1:12">
      <c r="A2613" s="18" t="s">
        <v>26</v>
      </c>
      <c r="B2613" s="18" t="s">
        <v>295</v>
      </c>
      <c r="C2613" s="18" t="s">
        <v>18</v>
      </c>
      <c r="D2613" s="18" t="s">
        <v>27</v>
      </c>
      <c r="E2613" s="18" t="s">
        <v>2261</v>
      </c>
      <c r="F2613" s="19">
        <v>30300</v>
      </c>
      <c r="G2613" s="19">
        <v>30300</v>
      </c>
      <c r="H2613" s="19">
        <v>19809.5</v>
      </c>
      <c r="I2613" s="19">
        <v>30300</v>
      </c>
      <c r="J2613" s="19">
        <v>30300</v>
      </c>
      <c r="K2613" s="19">
        <v>19809.5</v>
      </c>
      <c r="L2613" t="e">
        <f>VLOOKUP(E2613,PFI!A:B,2,0)</f>
        <v>#N/A</v>
      </c>
    </row>
    <row r="2614" spans="1:12">
      <c r="A2614" s="18" t="s">
        <v>26</v>
      </c>
      <c r="B2614" s="18" t="s">
        <v>295</v>
      </c>
      <c r="C2614" s="18" t="s">
        <v>18</v>
      </c>
      <c r="D2614" s="18" t="s">
        <v>27</v>
      </c>
      <c r="E2614" s="18" t="s">
        <v>144</v>
      </c>
      <c r="F2614" s="19">
        <v>0</v>
      </c>
      <c r="G2614" s="19">
        <v>0</v>
      </c>
      <c r="H2614" s="19">
        <v>23261.22</v>
      </c>
      <c r="I2614" s="19">
        <v>0</v>
      </c>
      <c r="J2614" s="19">
        <v>0</v>
      </c>
      <c r="K2614" s="19">
        <v>23261.22</v>
      </c>
      <c r="L2614" t="str">
        <f>VLOOKUP(E2614,PFI!A:B,2,0)</f>
        <v>recherche</v>
      </c>
    </row>
    <row r="2615" spans="1:12">
      <c r="A2615" s="18" t="s">
        <v>26</v>
      </c>
      <c r="B2615" s="18" t="s">
        <v>295</v>
      </c>
      <c r="C2615" s="18" t="s">
        <v>18</v>
      </c>
      <c r="D2615" s="18" t="s">
        <v>27</v>
      </c>
      <c r="E2615" s="18" t="s">
        <v>149</v>
      </c>
      <c r="F2615" s="19">
        <v>31590</v>
      </c>
      <c r="G2615" s="19">
        <v>31590</v>
      </c>
      <c r="H2615" s="19">
        <v>0</v>
      </c>
      <c r="I2615" s="19">
        <v>31590</v>
      </c>
      <c r="J2615" s="19">
        <v>31590</v>
      </c>
      <c r="K2615" s="19">
        <v>0</v>
      </c>
      <c r="L2615" t="str">
        <f>VLOOKUP(E2615,PFI!A:B,2,0)</f>
        <v>recherche</v>
      </c>
    </row>
    <row r="2616" spans="1:12">
      <c r="A2616" s="18" t="s">
        <v>26</v>
      </c>
      <c r="B2616" s="18" t="s">
        <v>295</v>
      </c>
      <c r="C2616" s="18" t="s">
        <v>18</v>
      </c>
      <c r="D2616" s="18" t="s">
        <v>27</v>
      </c>
      <c r="E2616" s="18" t="s">
        <v>150</v>
      </c>
      <c r="F2616" s="19">
        <v>38265</v>
      </c>
      <c r="G2616" s="19">
        <v>38265</v>
      </c>
      <c r="H2616" s="19">
        <v>21400.29</v>
      </c>
      <c r="I2616" s="19">
        <v>38265</v>
      </c>
      <c r="J2616" s="19">
        <v>38265</v>
      </c>
      <c r="K2616" s="19">
        <v>21400.29</v>
      </c>
      <c r="L2616" t="str">
        <f>VLOOKUP(E2616,PFI!A:B,2,0)</f>
        <v>recherche</v>
      </c>
    </row>
    <row r="2617" spans="1:12">
      <c r="A2617" s="18" t="s">
        <v>26</v>
      </c>
      <c r="B2617" s="18" t="s">
        <v>295</v>
      </c>
      <c r="C2617" s="18" t="s">
        <v>18</v>
      </c>
      <c r="D2617" s="18" t="s">
        <v>27</v>
      </c>
      <c r="E2617" s="18" t="s">
        <v>153</v>
      </c>
      <c r="F2617" s="19">
        <v>60000</v>
      </c>
      <c r="G2617" s="19">
        <v>60000</v>
      </c>
      <c r="H2617" s="19">
        <v>0</v>
      </c>
      <c r="I2617" s="19">
        <v>60000</v>
      </c>
      <c r="J2617" s="19">
        <v>60000</v>
      </c>
      <c r="K2617" s="19">
        <v>0</v>
      </c>
      <c r="L2617" t="str">
        <f>VLOOKUP(E2617,PFI!A:B,2,0)</f>
        <v>recherche</v>
      </c>
    </row>
    <row r="2618" spans="1:12">
      <c r="A2618" s="18" t="s">
        <v>26</v>
      </c>
      <c r="B2618" s="18" t="s">
        <v>295</v>
      </c>
      <c r="C2618" s="18" t="s">
        <v>18</v>
      </c>
      <c r="D2618" s="18" t="s">
        <v>27</v>
      </c>
      <c r="E2618" s="18" t="s">
        <v>154</v>
      </c>
      <c r="F2618" s="19">
        <v>0</v>
      </c>
      <c r="G2618" s="19">
        <v>0</v>
      </c>
      <c r="H2618" s="19">
        <v>43390.23</v>
      </c>
      <c r="I2618" s="19">
        <v>0</v>
      </c>
      <c r="J2618" s="19">
        <v>0</v>
      </c>
      <c r="K2618" s="19">
        <v>43390.23</v>
      </c>
      <c r="L2618" t="str">
        <f>VLOOKUP(E2618,PFI!A:B,2,0)</f>
        <v>recherche</v>
      </c>
    </row>
    <row r="2619" spans="1:12">
      <c r="A2619" s="18" t="s">
        <v>26</v>
      </c>
      <c r="B2619" s="18" t="s">
        <v>295</v>
      </c>
      <c r="C2619" s="18" t="s">
        <v>18</v>
      </c>
      <c r="D2619" s="18" t="s">
        <v>27</v>
      </c>
      <c r="E2619" s="18" t="s">
        <v>155</v>
      </c>
      <c r="F2619" s="19">
        <v>30160.799999999999</v>
      </c>
      <c r="G2619" s="19">
        <v>30160.799999999999</v>
      </c>
      <c r="H2619" s="19">
        <v>0</v>
      </c>
      <c r="I2619" s="19">
        <v>30160.799999999999</v>
      </c>
      <c r="J2619" s="19">
        <v>30160.799999999999</v>
      </c>
      <c r="K2619" s="19">
        <v>0</v>
      </c>
      <c r="L2619" t="str">
        <f>VLOOKUP(E2619,PFI!A:B,2,0)</f>
        <v>recherche</v>
      </c>
    </row>
    <row r="2620" spans="1:12">
      <c r="A2620" s="18" t="s">
        <v>26</v>
      </c>
      <c r="B2620" s="18" t="s">
        <v>295</v>
      </c>
      <c r="C2620" s="18" t="s">
        <v>18</v>
      </c>
      <c r="D2620" s="18" t="s">
        <v>27</v>
      </c>
      <c r="E2620" s="18" t="s">
        <v>156</v>
      </c>
      <c r="F2620" s="19">
        <v>31669</v>
      </c>
      <c r="G2620" s="19">
        <v>31669</v>
      </c>
      <c r="H2620" s="19">
        <v>0</v>
      </c>
      <c r="I2620" s="19">
        <v>31669</v>
      </c>
      <c r="J2620" s="19">
        <v>31669</v>
      </c>
      <c r="K2620" s="19">
        <v>0</v>
      </c>
      <c r="L2620" t="str">
        <f>VLOOKUP(E2620,PFI!A:B,2,0)</f>
        <v>recherche</v>
      </c>
    </row>
    <row r="2621" spans="1:12">
      <c r="A2621" s="18" t="s">
        <v>26</v>
      </c>
      <c r="B2621" s="18" t="s">
        <v>295</v>
      </c>
      <c r="C2621" s="18" t="s">
        <v>18</v>
      </c>
      <c r="D2621" s="18" t="s">
        <v>27</v>
      </c>
      <c r="E2621" s="18" t="s">
        <v>157</v>
      </c>
      <c r="F2621" s="19">
        <v>32846</v>
      </c>
      <c r="G2621" s="19">
        <v>32846</v>
      </c>
      <c r="H2621" s="19">
        <v>0</v>
      </c>
      <c r="I2621" s="19">
        <v>32846</v>
      </c>
      <c r="J2621" s="19">
        <v>32846</v>
      </c>
      <c r="K2621" s="19">
        <v>0</v>
      </c>
      <c r="L2621" t="str">
        <f>VLOOKUP(E2621,PFI!A:B,2,0)</f>
        <v>recherche</v>
      </c>
    </row>
    <row r="2622" spans="1:12">
      <c r="A2622" s="18" t="s">
        <v>26</v>
      </c>
      <c r="B2622" s="18" t="s">
        <v>295</v>
      </c>
      <c r="C2622" s="18" t="s">
        <v>18</v>
      </c>
      <c r="D2622" s="18" t="s">
        <v>27</v>
      </c>
      <c r="E2622" s="18" t="s">
        <v>160</v>
      </c>
      <c r="F2622" s="19">
        <v>34167</v>
      </c>
      <c r="G2622" s="19">
        <v>34167</v>
      </c>
      <c r="H2622" s="19">
        <v>0</v>
      </c>
      <c r="I2622" s="19">
        <v>34167</v>
      </c>
      <c r="J2622" s="19">
        <v>34167</v>
      </c>
      <c r="K2622" s="19">
        <v>0</v>
      </c>
      <c r="L2622" t="str">
        <f>VLOOKUP(E2622,PFI!A:B,2,0)</f>
        <v>recherche</v>
      </c>
    </row>
    <row r="2623" spans="1:12">
      <c r="A2623" s="18" t="s">
        <v>26</v>
      </c>
      <c r="B2623" s="18" t="s">
        <v>295</v>
      </c>
      <c r="C2623" s="18" t="s">
        <v>18</v>
      </c>
      <c r="D2623" s="18" t="s">
        <v>27</v>
      </c>
      <c r="E2623" s="18" t="s">
        <v>315</v>
      </c>
      <c r="F2623" s="19">
        <v>15000</v>
      </c>
      <c r="G2623" s="19">
        <v>15000</v>
      </c>
      <c r="H2623" s="19">
        <v>0</v>
      </c>
      <c r="I2623" s="19">
        <v>15000</v>
      </c>
      <c r="J2623" s="19">
        <v>15000</v>
      </c>
      <c r="K2623" s="19">
        <v>0</v>
      </c>
      <c r="L2623" t="str">
        <f>VLOOKUP(E2623,PFI!A:B,2,0)</f>
        <v>recherche</v>
      </c>
    </row>
    <row r="2624" spans="1:12">
      <c r="A2624" s="18" t="s">
        <v>26</v>
      </c>
      <c r="B2624" s="18" t="s">
        <v>295</v>
      </c>
      <c r="C2624" s="18" t="s">
        <v>18</v>
      </c>
      <c r="D2624" s="18" t="s">
        <v>27</v>
      </c>
      <c r="E2624" s="18" t="s">
        <v>2642</v>
      </c>
      <c r="F2624" s="19">
        <v>11985</v>
      </c>
      <c r="G2624" s="19">
        <v>11985</v>
      </c>
      <c r="H2624" s="19">
        <v>13519.92</v>
      </c>
      <c r="I2624" s="19">
        <v>11985</v>
      </c>
      <c r="J2624" s="19">
        <v>11985</v>
      </c>
      <c r="K2624" s="19">
        <v>13519.92</v>
      </c>
      <c r="L2624" t="e">
        <f>VLOOKUP(E2624,PFI!A:B,2,0)</f>
        <v>#N/A</v>
      </c>
    </row>
    <row r="2625" spans="1:12">
      <c r="A2625" s="18" t="s">
        <v>26</v>
      </c>
      <c r="B2625" s="18" t="s">
        <v>295</v>
      </c>
      <c r="C2625" s="18" t="s">
        <v>18</v>
      </c>
      <c r="D2625" s="18" t="s">
        <v>27</v>
      </c>
      <c r="E2625" s="18" t="s">
        <v>159</v>
      </c>
      <c r="F2625" s="19">
        <v>0</v>
      </c>
      <c r="G2625" s="19">
        <v>0</v>
      </c>
      <c r="H2625" s="19">
        <v>13621.32</v>
      </c>
      <c r="I2625" s="19">
        <v>0</v>
      </c>
      <c r="J2625" s="19">
        <v>0</v>
      </c>
      <c r="K2625" s="19">
        <v>13621.32</v>
      </c>
      <c r="L2625" t="str">
        <f>VLOOKUP(E2625,PFI!A:B,2,0)</f>
        <v>recherche</v>
      </c>
    </row>
    <row r="2626" spans="1:12">
      <c r="A2626" s="18" t="s">
        <v>26</v>
      </c>
      <c r="B2626" s="18" t="s">
        <v>295</v>
      </c>
      <c r="C2626" s="18" t="s">
        <v>18</v>
      </c>
      <c r="D2626" s="18" t="s">
        <v>27</v>
      </c>
      <c r="E2626" s="18" t="s">
        <v>776</v>
      </c>
      <c r="F2626" s="19">
        <v>0</v>
      </c>
      <c r="G2626" s="19">
        <v>0</v>
      </c>
      <c r="H2626" s="19">
        <v>1889.35</v>
      </c>
      <c r="I2626" s="19">
        <v>0</v>
      </c>
      <c r="J2626" s="19">
        <v>0</v>
      </c>
      <c r="K2626" s="19">
        <v>1889.35</v>
      </c>
      <c r="L2626" t="str">
        <f>VLOOKUP(E2626,PFI!A:B,2,0)</f>
        <v>recherche</v>
      </c>
    </row>
    <row r="2627" spans="1:12">
      <c r="A2627" s="18" t="s">
        <v>26</v>
      </c>
      <c r="B2627" s="18" t="s">
        <v>295</v>
      </c>
      <c r="C2627" s="18" t="s">
        <v>18</v>
      </c>
      <c r="D2627" s="18" t="s">
        <v>22</v>
      </c>
      <c r="E2627" s="18" t="s">
        <v>144</v>
      </c>
      <c r="F2627" s="19">
        <v>31333</v>
      </c>
      <c r="G2627" s="19">
        <v>31333</v>
      </c>
      <c r="H2627" s="19">
        <v>0</v>
      </c>
      <c r="I2627" s="19">
        <v>31333</v>
      </c>
      <c r="J2627" s="19">
        <v>31333</v>
      </c>
      <c r="K2627" s="19">
        <v>0</v>
      </c>
      <c r="L2627" t="str">
        <f>VLOOKUP(E2627,PFI!A:B,2,0)</f>
        <v>recherche</v>
      </c>
    </row>
    <row r="2628" spans="1:12">
      <c r="A2628" s="18" t="s">
        <v>26</v>
      </c>
      <c r="B2628" s="18" t="s">
        <v>295</v>
      </c>
      <c r="C2628" s="18" t="s">
        <v>18</v>
      </c>
      <c r="D2628" s="18" t="s">
        <v>16</v>
      </c>
      <c r="E2628" s="18" t="s">
        <v>1952</v>
      </c>
      <c r="F2628" s="19">
        <v>8180</v>
      </c>
      <c r="G2628" s="19">
        <v>8180</v>
      </c>
      <c r="H2628" s="19">
        <v>0</v>
      </c>
      <c r="I2628" s="19">
        <v>8180</v>
      </c>
      <c r="J2628" s="19">
        <v>8180</v>
      </c>
      <c r="K2628" s="19">
        <v>0</v>
      </c>
      <c r="L2628" t="str">
        <f>VLOOKUP(E2628,PFI!A:B,2,0)</f>
        <v>formation</v>
      </c>
    </row>
    <row r="2629" spans="1:12">
      <c r="A2629" s="18" t="s">
        <v>26</v>
      </c>
      <c r="B2629" s="18" t="s">
        <v>295</v>
      </c>
      <c r="C2629" s="18" t="s">
        <v>18</v>
      </c>
      <c r="D2629" s="18" t="s">
        <v>13</v>
      </c>
      <c r="E2629" s="18" t="s">
        <v>147</v>
      </c>
      <c r="F2629" s="19">
        <v>31000</v>
      </c>
      <c r="G2629" s="19">
        <v>31000</v>
      </c>
      <c r="H2629" s="19">
        <v>0</v>
      </c>
      <c r="I2629" s="19">
        <v>31000</v>
      </c>
      <c r="J2629" s="19">
        <v>31000</v>
      </c>
      <c r="K2629" s="19">
        <v>0</v>
      </c>
      <c r="L2629" t="str">
        <f>VLOOKUP(E2629,PFI!A:B,2,0)</f>
        <v>recherche</v>
      </c>
    </row>
    <row r="2630" spans="1:12">
      <c r="A2630" s="18" t="s">
        <v>26</v>
      </c>
      <c r="B2630" s="18" t="s">
        <v>295</v>
      </c>
      <c r="C2630" s="18" t="s">
        <v>18</v>
      </c>
      <c r="D2630" s="18" t="s">
        <v>13</v>
      </c>
      <c r="E2630" s="18" t="s">
        <v>148</v>
      </c>
      <c r="F2630" s="19">
        <v>-5128.1499999999996</v>
      </c>
      <c r="G2630" s="19">
        <v>-5128.1499999999996</v>
      </c>
      <c r="H2630" s="19">
        <v>0</v>
      </c>
      <c r="I2630" s="19">
        <v>-5128.1499999999996</v>
      </c>
      <c r="J2630" s="19">
        <v>-5128.1499999999996</v>
      </c>
      <c r="K2630" s="19">
        <v>0</v>
      </c>
      <c r="L2630" t="str">
        <f>VLOOKUP(E2630,PFI!A:B,2,0)</f>
        <v>recherche</v>
      </c>
    </row>
    <row r="2631" spans="1:12">
      <c r="A2631" s="18" t="s">
        <v>113</v>
      </c>
      <c r="B2631" s="18" t="s">
        <v>295</v>
      </c>
      <c r="C2631" s="18" t="s">
        <v>18</v>
      </c>
      <c r="D2631" s="18" t="s">
        <v>59</v>
      </c>
      <c r="E2631" s="18" t="s">
        <v>164</v>
      </c>
      <c r="F2631" s="19">
        <v>0</v>
      </c>
      <c r="G2631" s="19">
        <v>0</v>
      </c>
      <c r="H2631" s="19">
        <v>11647.08</v>
      </c>
      <c r="I2631" s="19">
        <v>0</v>
      </c>
      <c r="J2631" s="19">
        <v>0</v>
      </c>
      <c r="K2631" s="19">
        <v>11647.08</v>
      </c>
      <c r="L2631" t="str">
        <f>VLOOKUP(E2631,PFI!A:B,2,0)</f>
        <v>recherche</v>
      </c>
    </row>
    <row r="2632" spans="1:12">
      <c r="A2632" s="18" t="s">
        <v>113</v>
      </c>
      <c r="B2632" s="18" t="s">
        <v>295</v>
      </c>
      <c r="C2632" s="18" t="s">
        <v>18</v>
      </c>
      <c r="D2632" s="18" t="s">
        <v>59</v>
      </c>
      <c r="E2632" s="18" t="s">
        <v>353</v>
      </c>
      <c r="F2632" s="19">
        <v>0</v>
      </c>
      <c r="G2632" s="19">
        <v>0</v>
      </c>
      <c r="H2632" s="19">
        <v>22459.22</v>
      </c>
      <c r="I2632" s="19">
        <v>0</v>
      </c>
      <c r="J2632" s="19">
        <v>0</v>
      </c>
      <c r="K2632" s="19">
        <v>22459.22</v>
      </c>
      <c r="L2632" t="str">
        <f>VLOOKUP(E2632,PFI!A:B,2,0)</f>
        <v>recherche</v>
      </c>
    </row>
    <row r="2633" spans="1:12">
      <c r="A2633" s="18" t="s">
        <v>113</v>
      </c>
      <c r="B2633" s="18" t="s">
        <v>295</v>
      </c>
      <c r="C2633" s="18" t="s">
        <v>18</v>
      </c>
      <c r="D2633" s="18" t="s">
        <v>31</v>
      </c>
      <c r="E2633" s="18" t="s">
        <v>161</v>
      </c>
      <c r="F2633" s="19">
        <v>38019</v>
      </c>
      <c r="G2633" s="19">
        <v>38019</v>
      </c>
      <c r="H2633" s="19">
        <v>0</v>
      </c>
      <c r="I2633" s="19">
        <v>38019</v>
      </c>
      <c r="J2633" s="19">
        <v>38019</v>
      </c>
      <c r="K2633" s="19">
        <v>0</v>
      </c>
      <c r="L2633" t="str">
        <f>VLOOKUP(E2633,PFI!A:B,2,0)</f>
        <v>recherche</v>
      </c>
    </row>
    <row r="2634" spans="1:12">
      <c r="A2634" s="18" t="s">
        <v>113</v>
      </c>
      <c r="B2634" s="18" t="s">
        <v>295</v>
      </c>
      <c r="C2634" s="18" t="s">
        <v>18</v>
      </c>
      <c r="D2634" s="18" t="s">
        <v>31</v>
      </c>
      <c r="E2634" s="18" t="s">
        <v>162</v>
      </c>
      <c r="F2634" s="19">
        <v>39000</v>
      </c>
      <c r="G2634" s="19">
        <v>39000</v>
      </c>
      <c r="H2634" s="19">
        <v>0</v>
      </c>
      <c r="I2634" s="19">
        <v>39000</v>
      </c>
      <c r="J2634" s="19">
        <v>39000</v>
      </c>
      <c r="K2634" s="19">
        <v>0</v>
      </c>
      <c r="L2634" t="str">
        <f>VLOOKUP(E2634,PFI!A:B,2,0)</f>
        <v>recherche</v>
      </c>
    </row>
    <row r="2635" spans="1:12">
      <c r="A2635" s="18" t="s">
        <v>113</v>
      </c>
      <c r="B2635" s="18" t="s">
        <v>295</v>
      </c>
      <c r="C2635" s="18" t="s">
        <v>18</v>
      </c>
      <c r="D2635" s="18" t="s">
        <v>15</v>
      </c>
      <c r="E2635" s="18" t="s">
        <v>1977</v>
      </c>
      <c r="F2635" s="19">
        <v>1847.8</v>
      </c>
      <c r="G2635" s="19">
        <v>1847.8</v>
      </c>
      <c r="H2635" s="19">
        <v>17425.63</v>
      </c>
      <c r="I2635" s="19">
        <v>1847.8</v>
      </c>
      <c r="J2635" s="19">
        <v>1847.8</v>
      </c>
      <c r="K2635" s="19">
        <v>17425.63</v>
      </c>
      <c r="L2635" t="str">
        <f>VLOOKUP(E2635,PFI!A:B,2,0)</f>
        <v>recherche</v>
      </c>
    </row>
    <row r="2636" spans="1:12">
      <c r="A2636" s="18" t="s">
        <v>113</v>
      </c>
      <c r="B2636" s="18" t="s">
        <v>295</v>
      </c>
      <c r="C2636" s="18" t="s">
        <v>18</v>
      </c>
      <c r="D2636" s="18" t="s">
        <v>15</v>
      </c>
      <c r="E2636" s="18" t="s">
        <v>115</v>
      </c>
      <c r="F2636" s="19">
        <v>45180</v>
      </c>
      <c r="G2636" s="19">
        <v>45180</v>
      </c>
      <c r="H2636" s="19">
        <v>27822.87</v>
      </c>
      <c r="I2636" s="19">
        <v>45180</v>
      </c>
      <c r="J2636" s="19">
        <v>45180</v>
      </c>
      <c r="K2636" s="19">
        <v>27822.87</v>
      </c>
      <c r="L2636" t="str">
        <f>VLOOKUP(E2636,PFI!A:B,2,0)</f>
        <v>recherche</v>
      </c>
    </row>
    <row r="2637" spans="1:12">
      <c r="A2637" s="18" t="s">
        <v>113</v>
      </c>
      <c r="B2637" s="18" t="s">
        <v>295</v>
      </c>
      <c r="C2637" s="18" t="s">
        <v>18</v>
      </c>
      <c r="D2637" s="18" t="s">
        <v>15</v>
      </c>
      <c r="E2637" s="18" t="s">
        <v>161</v>
      </c>
      <c r="F2637" s="19">
        <v>0</v>
      </c>
      <c r="G2637" s="19">
        <v>0</v>
      </c>
      <c r="H2637" s="19">
        <v>21178.799999999999</v>
      </c>
      <c r="I2637" s="19">
        <v>0</v>
      </c>
      <c r="J2637" s="19">
        <v>0</v>
      </c>
      <c r="K2637" s="19">
        <v>21178.799999999999</v>
      </c>
      <c r="L2637" t="str">
        <f>VLOOKUP(E2637,PFI!A:B,2,0)</f>
        <v>recherche</v>
      </c>
    </row>
    <row r="2638" spans="1:12">
      <c r="A2638" s="18" t="s">
        <v>113</v>
      </c>
      <c r="B2638" s="18" t="s">
        <v>295</v>
      </c>
      <c r="C2638" s="18" t="s">
        <v>18</v>
      </c>
      <c r="D2638" s="18" t="s">
        <v>15</v>
      </c>
      <c r="E2638" s="18" t="s">
        <v>1999</v>
      </c>
      <c r="F2638" s="19">
        <v>22087.200000000001</v>
      </c>
      <c r="G2638" s="19">
        <v>22087.200000000001</v>
      </c>
      <c r="H2638" s="19">
        <v>0</v>
      </c>
      <c r="I2638" s="19">
        <v>22087.200000000001</v>
      </c>
      <c r="J2638" s="19">
        <v>22087.200000000001</v>
      </c>
      <c r="K2638" s="19">
        <v>0</v>
      </c>
      <c r="L2638" t="str">
        <f>VLOOKUP(E2638,PFI!A:B,2,0)</f>
        <v>recherche</v>
      </c>
    </row>
    <row r="2639" spans="1:12">
      <c r="A2639" s="18" t="s">
        <v>113</v>
      </c>
      <c r="B2639" s="18" t="s">
        <v>295</v>
      </c>
      <c r="C2639" s="18" t="s">
        <v>18</v>
      </c>
      <c r="D2639" s="18" t="s">
        <v>15</v>
      </c>
      <c r="E2639" s="18" t="s">
        <v>162</v>
      </c>
      <c r="F2639" s="19">
        <v>0</v>
      </c>
      <c r="G2639" s="19">
        <v>0</v>
      </c>
      <c r="H2639" s="19">
        <v>21754.77</v>
      </c>
      <c r="I2639" s="19">
        <v>0</v>
      </c>
      <c r="J2639" s="19">
        <v>0</v>
      </c>
      <c r="K2639" s="19">
        <v>21754.77</v>
      </c>
      <c r="L2639" t="str">
        <f>VLOOKUP(E2639,PFI!A:B,2,0)</f>
        <v>recherche</v>
      </c>
    </row>
    <row r="2640" spans="1:12">
      <c r="A2640" s="18" t="s">
        <v>113</v>
      </c>
      <c r="B2640" s="18" t="s">
        <v>295</v>
      </c>
      <c r="C2640" s="18" t="s">
        <v>18</v>
      </c>
      <c r="D2640" s="18" t="s">
        <v>15</v>
      </c>
      <c r="E2640" s="18" t="s">
        <v>742</v>
      </c>
      <c r="F2640" s="19">
        <v>0</v>
      </c>
      <c r="G2640" s="19">
        <v>0</v>
      </c>
      <c r="H2640" s="19">
        <v>8462.34</v>
      </c>
      <c r="I2640" s="19">
        <v>0</v>
      </c>
      <c r="J2640" s="19">
        <v>0</v>
      </c>
      <c r="K2640" s="19">
        <v>8462.34</v>
      </c>
      <c r="L2640" t="str">
        <f>VLOOKUP(E2640,PFI!A:B,2,0)</f>
        <v>recherche</v>
      </c>
    </row>
    <row r="2641" spans="1:12">
      <c r="A2641" s="18" t="s">
        <v>113</v>
      </c>
      <c r="B2641" s="18" t="s">
        <v>295</v>
      </c>
      <c r="C2641" s="18" t="s">
        <v>18</v>
      </c>
      <c r="D2641" s="18" t="s">
        <v>15</v>
      </c>
      <c r="E2641" s="18" t="s">
        <v>168</v>
      </c>
      <c r="F2641" s="19">
        <v>19000</v>
      </c>
      <c r="G2641" s="19">
        <v>19000</v>
      </c>
      <c r="H2641" s="19">
        <v>3796.08</v>
      </c>
      <c r="I2641" s="19">
        <v>19000</v>
      </c>
      <c r="J2641" s="19">
        <v>19000</v>
      </c>
      <c r="K2641" s="19">
        <v>3796.08</v>
      </c>
      <c r="L2641" t="str">
        <f>VLOOKUP(E2641,PFI!A:B,2,0)</f>
        <v>recherche</v>
      </c>
    </row>
    <row r="2642" spans="1:12">
      <c r="A2642" s="18" t="s">
        <v>113</v>
      </c>
      <c r="B2642" s="18" t="s">
        <v>295</v>
      </c>
      <c r="C2642" s="18" t="s">
        <v>18</v>
      </c>
      <c r="D2642" s="18" t="s">
        <v>15</v>
      </c>
      <c r="E2642" s="18" t="s">
        <v>777</v>
      </c>
      <c r="F2642" s="19">
        <v>0</v>
      </c>
      <c r="G2642" s="19">
        <v>0</v>
      </c>
      <c r="H2642" s="19">
        <v>8725.81</v>
      </c>
      <c r="I2642" s="19">
        <v>0</v>
      </c>
      <c r="J2642" s="19">
        <v>0</v>
      </c>
      <c r="K2642" s="19">
        <v>8725.81</v>
      </c>
      <c r="L2642" t="str">
        <f>VLOOKUP(E2642,PFI!A:B,2,0)</f>
        <v>recherche</v>
      </c>
    </row>
    <row r="2643" spans="1:12">
      <c r="A2643" s="18" t="s">
        <v>113</v>
      </c>
      <c r="B2643" s="18" t="s">
        <v>295</v>
      </c>
      <c r="C2643" s="18" t="s">
        <v>18</v>
      </c>
      <c r="D2643" s="18" t="s">
        <v>15</v>
      </c>
      <c r="E2643" s="18" t="s">
        <v>18</v>
      </c>
      <c r="F2643" s="19">
        <v>0</v>
      </c>
      <c r="G2643" s="19">
        <v>0</v>
      </c>
      <c r="H2643" s="19">
        <v>389.76</v>
      </c>
      <c r="I2643" s="19">
        <v>0</v>
      </c>
      <c r="J2643" s="19">
        <v>0</v>
      </c>
      <c r="K2643" s="19">
        <v>389.76</v>
      </c>
      <c r="L2643" t="e">
        <f>VLOOKUP(E2643,PFI!A:B,2,0)</f>
        <v>#N/A</v>
      </c>
    </row>
    <row r="2644" spans="1:12">
      <c r="A2644" s="18" t="s">
        <v>113</v>
      </c>
      <c r="B2644" s="18" t="s">
        <v>295</v>
      </c>
      <c r="C2644" s="18" t="s">
        <v>18</v>
      </c>
      <c r="D2644" s="18" t="s">
        <v>15</v>
      </c>
      <c r="E2644" s="18" t="s">
        <v>2643</v>
      </c>
      <c r="F2644" s="19">
        <v>0</v>
      </c>
      <c r="G2644" s="19">
        <v>0</v>
      </c>
      <c r="H2644" s="19">
        <v>8141.31</v>
      </c>
      <c r="I2644" s="19">
        <v>0</v>
      </c>
      <c r="J2644" s="19">
        <v>0</v>
      </c>
      <c r="K2644" s="19">
        <v>8141.31</v>
      </c>
      <c r="L2644" t="e">
        <f>VLOOKUP(E2644,PFI!A:B,2,0)</f>
        <v>#N/A</v>
      </c>
    </row>
    <row r="2645" spans="1:12">
      <c r="A2645" s="18" t="s">
        <v>113</v>
      </c>
      <c r="B2645" s="18" t="s">
        <v>295</v>
      </c>
      <c r="C2645" s="18" t="s">
        <v>18</v>
      </c>
      <c r="D2645" s="18" t="s">
        <v>15</v>
      </c>
      <c r="E2645" s="18" t="s">
        <v>169</v>
      </c>
      <c r="F2645" s="19">
        <v>0</v>
      </c>
      <c r="G2645" s="19">
        <v>0</v>
      </c>
      <c r="H2645" s="19">
        <v>7480.02</v>
      </c>
      <c r="I2645" s="19">
        <v>0</v>
      </c>
      <c r="J2645" s="19">
        <v>0</v>
      </c>
      <c r="K2645" s="19">
        <v>7480.02</v>
      </c>
      <c r="L2645" t="str">
        <f>VLOOKUP(E2645,PFI!A:B,2,0)</f>
        <v>recherche</v>
      </c>
    </row>
    <row r="2646" spans="1:12">
      <c r="A2646" s="18" t="s">
        <v>113</v>
      </c>
      <c r="B2646" s="18" t="s">
        <v>295</v>
      </c>
      <c r="C2646" s="18" t="s">
        <v>18</v>
      </c>
      <c r="D2646" s="18" t="s">
        <v>27</v>
      </c>
      <c r="E2646" s="18" t="s">
        <v>164</v>
      </c>
      <c r="F2646" s="19">
        <v>22000</v>
      </c>
      <c r="G2646" s="19">
        <v>22000</v>
      </c>
      <c r="H2646" s="19">
        <v>0</v>
      </c>
      <c r="I2646" s="19">
        <v>22000</v>
      </c>
      <c r="J2646" s="19">
        <v>22000</v>
      </c>
      <c r="K2646" s="19">
        <v>0</v>
      </c>
      <c r="L2646" t="str">
        <f>VLOOKUP(E2646,PFI!A:B,2,0)</f>
        <v>recherche</v>
      </c>
    </row>
    <row r="2647" spans="1:12">
      <c r="A2647" s="18" t="s">
        <v>113</v>
      </c>
      <c r="B2647" s="18" t="s">
        <v>295</v>
      </c>
      <c r="C2647" s="18" t="s">
        <v>18</v>
      </c>
      <c r="D2647" s="18" t="s">
        <v>13</v>
      </c>
      <c r="E2647" s="18" t="s">
        <v>168</v>
      </c>
      <c r="F2647" s="19">
        <v>0</v>
      </c>
      <c r="G2647" s="19">
        <v>0</v>
      </c>
      <c r="H2647" s="19">
        <v>76269.38</v>
      </c>
      <c r="I2647" s="19">
        <v>0</v>
      </c>
      <c r="J2647" s="19">
        <v>0</v>
      </c>
      <c r="K2647" s="19">
        <v>76269.38</v>
      </c>
      <c r="L2647" t="str">
        <f>VLOOKUP(E2647,PFI!A:B,2,0)</f>
        <v>recherche</v>
      </c>
    </row>
    <row r="2648" spans="1:12">
      <c r="A2648" s="18" t="s">
        <v>113</v>
      </c>
      <c r="B2648" s="18" t="s">
        <v>295</v>
      </c>
      <c r="C2648" s="18" t="s">
        <v>18</v>
      </c>
      <c r="D2648" s="18" t="s">
        <v>13</v>
      </c>
      <c r="E2648" s="18" t="s">
        <v>18</v>
      </c>
      <c r="F2648" s="19">
        <v>0</v>
      </c>
      <c r="G2648" s="19">
        <v>0</v>
      </c>
      <c r="H2648" s="19">
        <v>786.38</v>
      </c>
      <c r="I2648" s="19">
        <v>0</v>
      </c>
      <c r="J2648" s="19">
        <v>0</v>
      </c>
      <c r="K2648" s="19">
        <v>786.38</v>
      </c>
      <c r="L2648" t="e">
        <f>VLOOKUP(E2648,PFI!A:B,2,0)</f>
        <v>#N/A</v>
      </c>
    </row>
    <row r="2649" spans="1:12">
      <c r="A2649" s="18" t="s">
        <v>29</v>
      </c>
      <c r="B2649" s="18" t="s">
        <v>295</v>
      </c>
      <c r="C2649" s="18" t="s">
        <v>18</v>
      </c>
      <c r="D2649" s="18" t="s">
        <v>59</v>
      </c>
      <c r="E2649" s="18" t="s">
        <v>176</v>
      </c>
      <c r="F2649" s="19">
        <v>0</v>
      </c>
      <c r="G2649" s="19">
        <v>0</v>
      </c>
      <c r="H2649" s="19">
        <v>18520.349999999999</v>
      </c>
      <c r="I2649" s="19">
        <v>0</v>
      </c>
      <c r="J2649" s="19">
        <v>0</v>
      </c>
      <c r="K2649" s="19">
        <v>18520.349999999999</v>
      </c>
      <c r="L2649" t="str">
        <f>VLOOKUP(E2649,PFI!A:B,2,0)</f>
        <v>recherche</v>
      </c>
    </row>
    <row r="2650" spans="1:12">
      <c r="A2650" s="18" t="s">
        <v>29</v>
      </c>
      <c r="B2650" s="18" t="s">
        <v>295</v>
      </c>
      <c r="C2650" s="18" t="s">
        <v>18</v>
      </c>
      <c r="D2650" s="18" t="s">
        <v>59</v>
      </c>
      <c r="E2650" s="18" t="s">
        <v>18</v>
      </c>
      <c r="F2650" s="19">
        <v>0</v>
      </c>
      <c r="G2650" s="19">
        <v>0</v>
      </c>
      <c r="H2650" s="19">
        <v>9152.2000000000007</v>
      </c>
      <c r="I2650" s="19">
        <v>0</v>
      </c>
      <c r="J2650" s="19">
        <v>0</v>
      </c>
      <c r="K2650" s="19">
        <v>9152.2000000000007</v>
      </c>
      <c r="L2650" t="e">
        <f>VLOOKUP(E2650,PFI!A:B,2,0)</f>
        <v>#N/A</v>
      </c>
    </row>
    <row r="2651" spans="1:12">
      <c r="A2651" s="18" t="s">
        <v>29</v>
      </c>
      <c r="B2651" s="18" t="s">
        <v>295</v>
      </c>
      <c r="C2651" s="18" t="s">
        <v>18</v>
      </c>
      <c r="D2651" s="18" t="s">
        <v>15</v>
      </c>
      <c r="E2651" s="18" t="s">
        <v>2273</v>
      </c>
      <c r="F2651" s="19">
        <v>4630</v>
      </c>
      <c r="G2651" s="19">
        <v>4630</v>
      </c>
      <c r="H2651" s="19">
        <v>1983.9</v>
      </c>
      <c r="I2651" s="19">
        <v>4630</v>
      </c>
      <c r="J2651" s="19">
        <v>4630</v>
      </c>
      <c r="K2651" s="19">
        <v>1983.9</v>
      </c>
      <c r="L2651" t="e">
        <f>VLOOKUP(E2651,PFI!A:B,2,0)</f>
        <v>#N/A</v>
      </c>
    </row>
    <row r="2652" spans="1:12">
      <c r="A2652" s="18" t="s">
        <v>29</v>
      </c>
      <c r="B2652" s="18" t="s">
        <v>295</v>
      </c>
      <c r="C2652" s="18" t="s">
        <v>18</v>
      </c>
      <c r="D2652" s="18" t="s">
        <v>15</v>
      </c>
      <c r="E2652" s="18" t="s">
        <v>1081</v>
      </c>
      <c r="F2652" s="19">
        <v>0</v>
      </c>
      <c r="G2652" s="19">
        <v>0</v>
      </c>
      <c r="H2652" s="19">
        <v>20381.28</v>
      </c>
      <c r="I2652" s="19">
        <v>0</v>
      </c>
      <c r="J2652" s="19">
        <v>0</v>
      </c>
      <c r="K2652" s="19">
        <v>20381.28</v>
      </c>
      <c r="L2652" t="str">
        <f>VLOOKUP(E2652,PFI!A:B,2,0)</f>
        <v>recherche</v>
      </c>
    </row>
    <row r="2653" spans="1:12">
      <c r="A2653" s="18" t="s">
        <v>29</v>
      </c>
      <c r="B2653" s="18" t="s">
        <v>295</v>
      </c>
      <c r="C2653" s="18" t="s">
        <v>18</v>
      </c>
      <c r="D2653" s="18" t="s">
        <v>15</v>
      </c>
      <c r="E2653" s="18" t="s">
        <v>171</v>
      </c>
      <c r="F2653" s="19">
        <v>65000</v>
      </c>
      <c r="G2653" s="19">
        <v>65000</v>
      </c>
      <c r="H2653" s="19">
        <v>38051.42</v>
      </c>
      <c r="I2653" s="19">
        <v>65000</v>
      </c>
      <c r="J2653" s="19">
        <v>65000</v>
      </c>
      <c r="K2653" s="19">
        <v>38051.42</v>
      </c>
      <c r="L2653" t="str">
        <f>VLOOKUP(E2653,PFI!A:B,2,0)</f>
        <v>recherche</v>
      </c>
    </row>
    <row r="2654" spans="1:12">
      <c r="A2654" s="18" t="s">
        <v>29</v>
      </c>
      <c r="B2654" s="18" t="s">
        <v>295</v>
      </c>
      <c r="C2654" s="18" t="s">
        <v>18</v>
      </c>
      <c r="D2654" s="18" t="s">
        <v>15</v>
      </c>
      <c r="E2654" s="18" t="s">
        <v>179</v>
      </c>
      <c r="F2654" s="19">
        <v>0</v>
      </c>
      <c r="G2654" s="19">
        <v>0</v>
      </c>
      <c r="H2654" s="19">
        <v>18520.349999999999</v>
      </c>
      <c r="I2654" s="19">
        <v>0</v>
      </c>
      <c r="J2654" s="19">
        <v>0</v>
      </c>
      <c r="K2654" s="19">
        <v>18520.349999999999</v>
      </c>
      <c r="L2654" t="str">
        <f>VLOOKUP(E2654,PFI!A:B,2,0)</f>
        <v>formation</v>
      </c>
    </row>
    <row r="2655" spans="1:12">
      <c r="A2655" s="18" t="s">
        <v>29</v>
      </c>
      <c r="B2655" s="18" t="s">
        <v>295</v>
      </c>
      <c r="C2655" s="18" t="s">
        <v>18</v>
      </c>
      <c r="D2655" s="18" t="s">
        <v>15</v>
      </c>
      <c r="E2655" s="18" t="s">
        <v>2275</v>
      </c>
      <c r="F2655" s="19">
        <v>8000</v>
      </c>
      <c r="G2655" s="19">
        <v>8000</v>
      </c>
      <c r="H2655" s="19">
        <v>0</v>
      </c>
      <c r="I2655" s="19">
        <v>8000</v>
      </c>
      <c r="J2655" s="19">
        <v>8000</v>
      </c>
      <c r="K2655" s="19">
        <v>0</v>
      </c>
      <c r="L2655" t="e">
        <f>VLOOKUP(E2655,PFI!A:B,2,0)</f>
        <v>#N/A</v>
      </c>
    </row>
    <row r="2656" spans="1:12">
      <c r="A2656" s="18" t="s">
        <v>29</v>
      </c>
      <c r="B2656" s="18" t="s">
        <v>295</v>
      </c>
      <c r="C2656" s="18" t="s">
        <v>18</v>
      </c>
      <c r="D2656" s="18" t="s">
        <v>15</v>
      </c>
      <c r="E2656" s="18" t="s">
        <v>176</v>
      </c>
      <c r="F2656" s="19">
        <v>0</v>
      </c>
      <c r="G2656" s="19">
        <v>0</v>
      </c>
      <c r="H2656" s="19">
        <v>56378.85</v>
      </c>
      <c r="I2656" s="19">
        <v>0</v>
      </c>
      <c r="J2656" s="19">
        <v>0</v>
      </c>
      <c r="K2656" s="19">
        <v>56378.85</v>
      </c>
      <c r="L2656" t="str">
        <f>VLOOKUP(E2656,PFI!A:B,2,0)</f>
        <v>recherche</v>
      </c>
    </row>
    <row r="2657" spans="1:12">
      <c r="A2657" s="18" t="s">
        <v>29</v>
      </c>
      <c r="B2657" s="18" t="s">
        <v>295</v>
      </c>
      <c r="C2657" s="18" t="s">
        <v>18</v>
      </c>
      <c r="D2657" s="18" t="s">
        <v>22</v>
      </c>
      <c r="E2657" s="18" t="s">
        <v>179</v>
      </c>
      <c r="F2657" s="19">
        <v>11266</v>
      </c>
      <c r="G2657" s="19">
        <v>11266</v>
      </c>
      <c r="H2657" s="19">
        <v>0</v>
      </c>
      <c r="I2657" s="19">
        <v>11266</v>
      </c>
      <c r="J2657" s="19">
        <v>11266</v>
      </c>
      <c r="K2657" s="19">
        <v>0</v>
      </c>
      <c r="L2657" t="str">
        <f>VLOOKUP(E2657,PFI!A:B,2,0)</f>
        <v>formation</v>
      </c>
    </row>
    <row r="2658" spans="1:12">
      <c r="A2658" s="18" t="s">
        <v>29</v>
      </c>
      <c r="B2658" s="18" t="s">
        <v>295</v>
      </c>
      <c r="C2658" s="18" t="s">
        <v>18</v>
      </c>
      <c r="D2658" s="18" t="s">
        <v>16</v>
      </c>
      <c r="E2658" s="18" t="s">
        <v>171</v>
      </c>
      <c r="F2658" s="19">
        <v>0</v>
      </c>
      <c r="G2658" s="19">
        <v>0</v>
      </c>
      <c r="H2658" s="19">
        <v>11963.23</v>
      </c>
      <c r="I2658" s="19">
        <v>0</v>
      </c>
      <c r="J2658" s="19">
        <v>0</v>
      </c>
      <c r="K2658" s="19">
        <v>11963.23</v>
      </c>
      <c r="L2658" t="str">
        <f>VLOOKUP(E2658,PFI!A:B,2,0)</f>
        <v>recherche</v>
      </c>
    </row>
    <row r="2659" spans="1:12">
      <c r="A2659" s="18" t="s">
        <v>29</v>
      </c>
      <c r="B2659" s="18" t="s">
        <v>295</v>
      </c>
      <c r="C2659" s="18" t="s">
        <v>18</v>
      </c>
      <c r="D2659" s="18" t="s">
        <v>16</v>
      </c>
      <c r="E2659" s="18" t="s">
        <v>179</v>
      </c>
      <c r="F2659" s="19">
        <v>20401</v>
      </c>
      <c r="G2659" s="19">
        <v>20401</v>
      </c>
      <c r="H2659" s="19">
        <v>0</v>
      </c>
      <c r="I2659" s="19">
        <v>20401</v>
      </c>
      <c r="J2659" s="19">
        <v>20401</v>
      </c>
      <c r="K2659" s="19">
        <v>0</v>
      </c>
      <c r="L2659" t="str">
        <f>VLOOKUP(E2659,PFI!A:B,2,0)</f>
        <v>formation</v>
      </c>
    </row>
    <row r="2660" spans="1:12">
      <c r="A2660" s="18" t="s">
        <v>29</v>
      </c>
      <c r="B2660" s="18" t="s">
        <v>295</v>
      </c>
      <c r="C2660" s="18" t="s">
        <v>18</v>
      </c>
      <c r="D2660" s="18" t="s">
        <v>16</v>
      </c>
      <c r="E2660" s="18" t="s">
        <v>176</v>
      </c>
      <c r="F2660" s="19">
        <v>63265.94</v>
      </c>
      <c r="G2660" s="19">
        <v>63265.94</v>
      </c>
      <c r="H2660" s="19">
        <v>0</v>
      </c>
      <c r="I2660" s="19">
        <v>63265.94</v>
      </c>
      <c r="J2660" s="19">
        <v>63265.94</v>
      </c>
      <c r="K2660" s="19">
        <v>0</v>
      </c>
      <c r="L2660" t="str">
        <f>VLOOKUP(E2660,PFI!A:B,2,0)</f>
        <v>recherche</v>
      </c>
    </row>
    <row r="2661" spans="1:12">
      <c r="A2661" s="18" t="s">
        <v>29</v>
      </c>
      <c r="B2661" s="18" t="s">
        <v>295</v>
      </c>
      <c r="C2661" s="18" t="s">
        <v>18</v>
      </c>
      <c r="D2661" s="18" t="s">
        <v>16</v>
      </c>
      <c r="E2661" s="18" t="s">
        <v>180</v>
      </c>
      <c r="F2661" s="19">
        <v>32588.13</v>
      </c>
      <c r="G2661" s="19">
        <v>32588.13</v>
      </c>
      <c r="H2661" s="19">
        <v>23174.2</v>
      </c>
      <c r="I2661" s="19">
        <v>32588.13</v>
      </c>
      <c r="J2661" s="19">
        <v>32588.13</v>
      </c>
      <c r="K2661" s="19">
        <v>23174.2</v>
      </c>
      <c r="L2661" t="str">
        <f>VLOOKUP(E2661,PFI!A:B,2,0)</f>
        <v>recherche</v>
      </c>
    </row>
    <row r="2662" spans="1:12">
      <c r="A2662" s="18" t="s">
        <v>29</v>
      </c>
      <c r="B2662" s="18" t="s">
        <v>295</v>
      </c>
      <c r="C2662" s="18" t="s">
        <v>18</v>
      </c>
      <c r="D2662" s="18" t="s">
        <v>16</v>
      </c>
      <c r="E2662" s="18" t="s">
        <v>181</v>
      </c>
      <c r="F2662" s="19">
        <v>32588.13</v>
      </c>
      <c r="G2662" s="19">
        <v>32588.13</v>
      </c>
      <c r="H2662" s="19">
        <v>23261.22</v>
      </c>
      <c r="I2662" s="19">
        <v>32588.13</v>
      </c>
      <c r="J2662" s="19">
        <v>32588.13</v>
      </c>
      <c r="K2662" s="19">
        <v>23261.22</v>
      </c>
      <c r="L2662" t="str">
        <f>VLOOKUP(E2662,PFI!A:B,2,0)</f>
        <v>recherche</v>
      </c>
    </row>
    <row r="2663" spans="1:12">
      <c r="A2663" s="18" t="s">
        <v>29</v>
      </c>
      <c r="B2663" s="18" t="s">
        <v>295</v>
      </c>
      <c r="C2663" s="18" t="s">
        <v>18</v>
      </c>
      <c r="D2663" s="18" t="s">
        <v>13</v>
      </c>
      <c r="E2663" s="18" t="s">
        <v>1081</v>
      </c>
      <c r="F2663" s="19">
        <v>31095.57</v>
      </c>
      <c r="G2663" s="19">
        <v>31095.57</v>
      </c>
      <c r="H2663" s="19">
        <v>0</v>
      </c>
      <c r="I2663" s="19">
        <v>31095.57</v>
      </c>
      <c r="J2663" s="19">
        <v>31095.57</v>
      </c>
      <c r="K2663" s="19">
        <v>0</v>
      </c>
      <c r="L2663" t="str">
        <f>VLOOKUP(E2663,PFI!A:B,2,0)</f>
        <v>recherche</v>
      </c>
    </row>
    <row r="2664" spans="1:12">
      <c r="A2664" s="18" t="s">
        <v>29</v>
      </c>
      <c r="B2664" s="18" t="s">
        <v>295</v>
      </c>
      <c r="C2664" s="18" t="s">
        <v>18</v>
      </c>
      <c r="D2664" s="18" t="s">
        <v>13</v>
      </c>
      <c r="E2664" s="18" t="s">
        <v>1988</v>
      </c>
      <c r="F2664" s="19">
        <v>18000</v>
      </c>
      <c r="G2664" s="19">
        <v>18000</v>
      </c>
      <c r="H2664" s="19">
        <v>0</v>
      </c>
      <c r="I2664" s="19">
        <v>18000</v>
      </c>
      <c r="J2664" s="19">
        <v>18000</v>
      </c>
      <c r="K2664" s="19">
        <v>0</v>
      </c>
      <c r="L2664" t="str">
        <f>VLOOKUP(E2664,PFI!A:B,2,0)</f>
        <v>recherche</v>
      </c>
    </row>
    <row r="2665" spans="1:12">
      <c r="A2665" s="18" t="s">
        <v>183</v>
      </c>
      <c r="B2665" s="18" t="s">
        <v>295</v>
      </c>
      <c r="C2665" s="18" t="s">
        <v>18</v>
      </c>
      <c r="D2665" s="18" t="s">
        <v>59</v>
      </c>
      <c r="E2665" s="18" t="s">
        <v>282</v>
      </c>
      <c r="F2665" s="19">
        <v>0</v>
      </c>
      <c r="G2665" s="19">
        <v>0</v>
      </c>
      <c r="H2665" s="19">
        <v>18986.66</v>
      </c>
      <c r="I2665" s="19">
        <v>0</v>
      </c>
      <c r="J2665" s="19">
        <v>0</v>
      </c>
      <c r="K2665" s="19">
        <v>18986.66</v>
      </c>
      <c r="L2665" t="str">
        <f>VLOOKUP(E2665,PFI!A:B,2,0)</f>
        <v>recherche</v>
      </c>
    </row>
    <row r="2666" spans="1:12">
      <c r="A2666" s="18" t="s">
        <v>183</v>
      </c>
      <c r="B2666" s="18" t="s">
        <v>295</v>
      </c>
      <c r="C2666" s="18" t="s">
        <v>18</v>
      </c>
      <c r="D2666" s="18" t="s">
        <v>15</v>
      </c>
      <c r="E2666" s="18" t="s">
        <v>282</v>
      </c>
      <c r="F2666" s="19">
        <v>31284</v>
      </c>
      <c r="G2666" s="19">
        <v>31284</v>
      </c>
      <c r="H2666" s="19">
        <v>0</v>
      </c>
      <c r="I2666" s="19">
        <v>31284</v>
      </c>
      <c r="J2666" s="19">
        <v>31284</v>
      </c>
      <c r="K2666" s="19">
        <v>0</v>
      </c>
      <c r="L2666" t="str">
        <f>VLOOKUP(E2666,PFI!A:B,2,0)</f>
        <v>recherche</v>
      </c>
    </row>
    <row r="2667" spans="1:12">
      <c r="A2667" s="18" t="s">
        <v>1727</v>
      </c>
      <c r="B2667" s="18" t="s">
        <v>295</v>
      </c>
      <c r="C2667" s="18" t="s">
        <v>18</v>
      </c>
      <c r="D2667" s="18" t="s">
        <v>27</v>
      </c>
      <c r="E2667" s="18" t="s">
        <v>18</v>
      </c>
      <c r="F2667" s="19">
        <v>0</v>
      </c>
      <c r="G2667" s="19">
        <v>0</v>
      </c>
      <c r="H2667" s="19">
        <v>3065.64</v>
      </c>
      <c r="I2667" s="19">
        <v>0</v>
      </c>
      <c r="J2667" s="19">
        <v>0</v>
      </c>
      <c r="K2667" s="19">
        <v>3065.64</v>
      </c>
      <c r="L2667" t="e">
        <f>VLOOKUP(E2667,PFI!A:B,2,0)</f>
        <v>#N/A</v>
      </c>
    </row>
    <row r="2668" spans="1:12">
      <c r="A2668" s="18" t="s">
        <v>30</v>
      </c>
      <c r="B2668" s="18" t="s">
        <v>295</v>
      </c>
      <c r="C2668" s="18" t="s">
        <v>18</v>
      </c>
      <c r="D2668" s="18" t="s">
        <v>31</v>
      </c>
      <c r="E2668" s="18" t="s">
        <v>1972</v>
      </c>
      <c r="F2668" s="19">
        <v>0</v>
      </c>
      <c r="G2668" s="19">
        <v>0</v>
      </c>
      <c r="H2668" s="19">
        <v>3082.26</v>
      </c>
      <c r="I2668" s="19">
        <v>0</v>
      </c>
      <c r="J2668" s="19">
        <v>0</v>
      </c>
      <c r="K2668" s="19">
        <v>3082.26</v>
      </c>
      <c r="L2668" t="str">
        <f>VLOOKUP(E2668,PFI!A:B,2,0)</f>
        <v>recherche</v>
      </c>
    </row>
    <row r="2669" spans="1:12">
      <c r="A2669" s="18" t="s">
        <v>30</v>
      </c>
      <c r="B2669" s="18" t="s">
        <v>295</v>
      </c>
      <c r="C2669" s="18" t="s">
        <v>18</v>
      </c>
      <c r="D2669" s="18" t="s">
        <v>31</v>
      </c>
      <c r="E2669" s="18" t="s">
        <v>1992</v>
      </c>
      <c r="F2669" s="19">
        <v>11075.33</v>
      </c>
      <c r="G2669" s="19">
        <v>11075.33</v>
      </c>
      <c r="H2669" s="19">
        <v>0</v>
      </c>
      <c r="I2669" s="19">
        <v>11075.33</v>
      </c>
      <c r="J2669" s="19">
        <v>11075.33</v>
      </c>
      <c r="K2669" s="19">
        <v>0</v>
      </c>
      <c r="L2669" t="str">
        <f>VLOOKUP(E2669,PFI!A:B,2,0)</f>
        <v>recherche</v>
      </c>
    </row>
    <row r="2670" spans="1:12">
      <c r="A2670" s="18" t="s">
        <v>30</v>
      </c>
      <c r="B2670" s="18" t="s">
        <v>295</v>
      </c>
      <c r="C2670" s="18" t="s">
        <v>18</v>
      </c>
      <c r="D2670" s="18" t="s">
        <v>31</v>
      </c>
      <c r="E2670" s="18" t="s">
        <v>316</v>
      </c>
      <c r="F2670" s="19">
        <v>0</v>
      </c>
      <c r="G2670" s="19">
        <v>0</v>
      </c>
      <c r="H2670" s="19">
        <v>27603.64</v>
      </c>
      <c r="I2670" s="19">
        <v>0</v>
      </c>
      <c r="J2670" s="19">
        <v>0</v>
      </c>
      <c r="K2670" s="19">
        <v>27603.64</v>
      </c>
      <c r="L2670" t="str">
        <f>VLOOKUP(E2670,PFI!A:B,2,0)</f>
        <v>recherche</v>
      </c>
    </row>
    <row r="2671" spans="1:12">
      <c r="A2671" s="18" t="s">
        <v>30</v>
      </c>
      <c r="B2671" s="18" t="s">
        <v>295</v>
      </c>
      <c r="C2671" s="18" t="s">
        <v>18</v>
      </c>
      <c r="D2671" s="18" t="s">
        <v>31</v>
      </c>
      <c r="E2671" s="18" t="s">
        <v>317</v>
      </c>
      <c r="F2671" s="19">
        <v>16028</v>
      </c>
      <c r="G2671" s="19">
        <v>16028</v>
      </c>
      <c r="H2671" s="19">
        <v>28915.91</v>
      </c>
      <c r="I2671" s="19">
        <v>16028</v>
      </c>
      <c r="J2671" s="19">
        <v>16028</v>
      </c>
      <c r="K2671" s="19">
        <v>28915.91</v>
      </c>
      <c r="L2671" t="str">
        <f>VLOOKUP(E2671,PFI!A:B,2,0)</f>
        <v>recherche</v>
      </c>
    </row>
    <row r="2672" spans="1:12">
      <c r="A2672" s="18" t="s">
        <v>30</v>
      </c>
      <c r="B2672" s="18" t="s">
        <v>295</v>
      </c>
      <c r="C2672" s="18" t="s">
        <v>18</v>
      </c>
      <c r="D2672" s="18" t="s">
        <v>31</v>
      </c>
      <c r="E2672" s="18" t="s">
        <v>184</v>
      </c>
      <c r="F2672" s="19">
        <v>56040.24</v>
      </c>
      <c r="G2672" s="19">
        <v>56040.24</v>
      </c>
      <c r="H2672" s="19">
        <v>33312.22</v>
      </c>
      <c r="I2672" s="19">
        <v>56040.24</v>
      </c>
      <c r="J2672" s="19">
        <v>56040.24</v>
      </c>
      <c r="K2672" s="19">
        <v>33312.22</v>
      </c>
      <c r="L2672" t="str">
        <f>VLOOKUP(E2672,PFI!A:B,2,0)</f>
        <v>recherche</v>
      </c>
    </row>
    <row r="2673" spans="1:12">
      <c r="A2673" s="18" t="s">
        <v>30</v>
      </c>
      <c r="B2673" s="18" t="s">
        <v>295</v>
      </c>
      <c r="C2673" s="18" t="s">
        <v>18</v>
      </c>
      <c r="D2673" s="18" t="s">
        <v>31</v>
      </c>
      <c r="E2673" s="18" t="s">
        <v>18</v>
      </c>
      <c r="F2673" s="19">
        <v>0</v>
      </c>
      <c r="G2673" s="19">
        <v>0</v>
      </c>
      <c r="H2673" s="19">
        <v>45096.42</v>
      </c>
      <c r="I2673" s="19">
        <v>0</v>
      </c>
      <c r="J2673" s="19">
        <v>0</v>
      </c>
      <c r="K2673" s="19">
        <v>45096.42</v>
      </c>
      <c r="L2673" t="e">
        <f>VLOOKUP(E2673,PFI!A:B,2,0)</f>
        <v>#N/A</v>
      </c>
    </row>
    <row r="2674" spans="1:12">
      <c r="A2674" s="18" t="s">
        <v>30</v>
      </c>
      <c r="B2674" s="18" t="s">
        <v>295</v>
      </c>
      <c r="C2674" s="18" t="s">
        <v>18</v>
      </c>
      <c r="D2674" s="18" t="s">
        <v>16</v>
      </c>
      <c r="E2674" s="18" t="s">
        <v>1992</v>
      </c>
      <c r="F2674" s="19">
        <v>0</v>
      </c>
      <c r="G2674" s="19">
        <v>0</v>
      </c>
      <c r="H2674" s="19">
        <v>7661.56</v>
      </c>
      <c r="I2674" s="19">
        <v>0</v>
      </c>
      <c r="J2674" s="19">
        <v>0</v>
      </c>
      <c r="K2674" s="19">
        <v>7661.56</v>
      </c>
      <c r="L2674" t="str">
        <f>VLOOKUP(E2674,PFI!A:B,2,0)</f>
        <v>recherche</v>
      </c>
    </row>
    <row r="2675" spans="1:12">
      <c r="A2675" s="18" t="s">
        <v>30</v>
      </c>
      <c r="B2675" s="18" t="s">
        <v>295</v>
      </c>
      <c r="C2675" s="18" t="s">
        <v>18</v>
      </c>
      <c r="D2675" s="18" t="s">
        <v>16</v>
      </c>
      <c r="E2675" s="18" t="s">
        <v>18</v>
      </c>
      <c r="F2675" s="19">
        <v>0</v>
      </c>
      <c r="G2675" s="19">
        <v>0</v>
      </c>
      <c r="H2675" s="19">
        <v>579.14</v>
      </c>
      <c r="I2675" s="19">
        <v>0</v>
      </c>
      <c r="J2675" s="19">
        <v>0</v>
      </c>
      <c r="K2675" s="19">
        <v>579.14</v>
      </c>
      <c r="L2675" t="e">
        <f>VLOOKUP(E2675,PFI!A:B,2,0)</f>
        <v>#N/A</v>
      </c>
    </row>
    <row r="2676" spans="1:12">
      <c r="A2676" s="18" t="s">
        <v>186</v>
      </c>
      <c r="B2676" s="18" t="s">
        <v>295</v>
      </c>
      <c r="C2676" s="18" t="s">
        <v>18</v>
      </c>
      <c r="D2676" s="18" t="s">
        <v>59</v>
      </c>
      <c r="E2676" s="18" t="s">
        <v>298</v>
      </c>
      <c r="F2676" s="19">
        <v>0</v>
      </c>
      <c r="G2676" s="19">
        <v>0</v>
      </c>
      <c r="H2676" s="19">
        <v>19229.22</v>
      </c>
      <c r="I2676" s="19">
        <v>0</v>
      </c>
      <c r="J2676" s="19">
        <v>0</v>
      </c>
      <c r="K2676" s="19">
        <v>19229.22</v>
      </c>
      <c r="L2676" t="str">
        <f>VLOOKUP(E2676,PFI!A:B,2,0)</f>
        <v>recherche</v>
      </c>
    </row>
    <row r="2677" spans="1:12">
      <c r="A2677" s="18" t="s">
        <v>186</v>
      </c>
      <c r="B2677" s="18" t="s">
        <v>295</v>
      </c>
      <c r="C2677" s="18" t="s">
        <v>18</v>
      </c>
      <c r="D2677" s="18" t="s">
        <v>31</v>
      </c>
      <c r="E2677" s="18" t="s">
        <v>901</v>
      </c>
      <c r="F2677" s="19">
        <v>0</v>
      </c>
      <c r="G2677" s="19">
        <v>0</v>
      </c>
      <c r="H2677" s="19">
        <v>1673.32</v>
      </c>
      <c r="I2677" s="19">
        <v>0</v>
      </c>
      <c r="J2677" s="19">
        <v>0</v>
      </c>
      <c r="K2677" s="19">
        <v>1673.32</v>
      </c>
      <c r="L2677" t="str">
        <f>VLOOKUP(E2677,PFI!A:B,2,0)</f>
        <v>recherche</v>
      </c>
    </row>
    <row r="2678" spans="1:12">
      <c r="A2678" s="18" t="s">
        <v>186</v>
      </c>
      <c r="B2678" s="18" t="s">
        <v>295</v>
      </c>
      <c r="C2678" s="18" t="s">
        <v>18</v>
      </c>
      <c r="D2678" s="18" t="s">
        <v>31</v>
      </c>
      <c r="E2678" s="18" t="s">
        <v>298</v>
      </c>
      <c r="F2678" s="19">
        <v>33231</v>
      </c>
      <c r="G2678" s="19">
        <v>33231</v>
      </c>
      <c r="H2678" s="19">
        <v>0</v>
      </c>
      <c r="I2678" s="19">
        <v>33231</v>
      </c>
      <c r="J2678" s="19">
        <v>33231</v>
      </c>
      <c r="K2678" s="19">
        <v>0</v>
      </c>
      <c r="L2678" t="str">
        <f>VLOOKUP(E2678,PFI!A:B,2,0)</f>
        <v>recherche</v>
      </c>
    </row>
    <row r="2679" spans="1:12">
      <c r="A2679" s="18" t="s">
        <v>186</v>
      </c>
      <c r="B2679" s="18" t="s">
        <v>295</v>
      </c>
      <c r="C2679" s="18" t="s">
        <v>18</v>
      </c>
      <c r="D2679" s="18" t="s">
        <v>31</v>
      </c>
      <c r="E2679" s="18" t="s">
        <v>2051</v>
      </c>
      <c r="F2679" s="19">
        <v>0</v>
      </c>
      <c r="G2679" s="19">
        <v>0</v>
      </c>
      <c r="H2679" s="19">
        <v>4995</v>
      </c>
      <c r="I2679" s="19">
        <v>0</v>
      </c>
      <c r="J2679" s="19">
        <v>0</v>
      </c>
      <c r="K2679" s="19">
        <v>4995</v>
      </c>
      <c r="L2679" t="str">
        <f>VLOOKUP(E2679,PFI!A:B,2,0)</f>
        <v>recherche</v>
      </c>
    </row>
    <row r="2680" spans="1:12">
      <c r="A2680" s="18" t="s">
        <v>186</v>
      </c>
      <c r="B2680" s="18" t="s">
        <v>295</v>
      </c>
      <c r="C2680" s="18" t="s">
        <v>18</v>
      </c>
      <c r="D2680" s="18" t="s">
        <v>31</v>
      </c>
      <c r="E2680" s="18" t="s">
        <v>1074</v>
      </c>
      <c r="F2680" s="19">
        <v>0</v>
      </c>
      <c r="G2680" s="19">
        <v>0</v>
      </c>
      <c r="H2680" s="19">
        <v>12050.35</v>
      </c>
      <c r="I2680" s="19">
        <v>0</v>
      </c>
      <c r="J2680" s="19">
        <v>0</v>
      </c>
      <c r="K2680" s="19">
        <v>12050.35</v>
      </c>
      <c r="L2680" t="str">
        <f>VLOOKUP(E2680,PFI!A:B,2,0)</f>
        <v>recherche</v>
      </c>
    </row>
    <row r="2681" spans="1:12">
      <c r="A2681" s="18" t="s">
        <v>186</v>
      </c>
      <c r="B2681" s="18" t="s">
        <v>295</v>
      </c>
      <c r="C2681" s="18" t="s">
        <v>18</v>
      </c>
      <c r="D2681" s="18" t="s">
        <v>31</v>
      </c>
      <c r="E2681" s="18" t="s">
        <v>754</v>
      </c>
      <c r="F2681" s="19">
        <v>0</v>
      </c>
      <c r="G2681" s="19">
        <v>0</v>
      </c>
      <c r="H2681" s="19">
        <v>18699.919999999998</v>
      </c>
      <c r="I2681" s="19">
        <v>0</v>
      </c>
      <c r="J2681" s="19">
        <v>0</v>
      </c>
      <c r="K2681" s="19">
        <v>18699.919999999998</v>
      </c>
      <c r="L2681" t="str">
        <f>VLOOKUP(E2681,PFI!A:B,2,0)</f>
        <v>recherche</v>
      </c>
    </row>
    <row r="2682" spans="1:12">
      <c r="A2682" s="18" t="s">
        <v>186</v>
      </c>
      <c r="B2682" s="18" t="s">
        <v>295</v>
      </c>
      <c r="C2682" s="18" t="s">
        <v>18</v>
      </c>
      <c r="D2682" s="18" t="s">
        <v>22</v>
      </c>
      <c r="E2682" s="18" t="s">
        <v>1074</v>
      </c>
      <c r="F2682" s="19">
        <v>3374.26</v>
      </c>
      <c r="G2682" s="19">
        <v>3374.26</v>
      </c>
      <c r="H2682" s="19">
        <v>0</v>
      </c>
      <c r="I2682" s="19">
        <v>3374.26</v>
      </c>
      <c r="J2682" s="19">
        <v>3374.26</v>
      </c>
      <c r="K2682" s="19">
        <v>0</v>
      </c>
      <c r="L2682" t="str">
        <f>VLOOKUP(E2682,PFI!A:B,2,0)</f>
        <v>recherche</v>
      </c>
    </row>
    <row r="2683" spans="1:12">
      <c r="A2683" s="18" t="s">
        <v>1728</v>
      </c>
      <c r="B2683" s="18" t="s">
        <v>295</v>
      </c>
      <c r="C2683" s="18" t="s">
        <v>18</v>
      </c>
      <c r="D2683" s="18" t="s">
        <v>31</v>
      </c>
      <c r="E2683" s="18" t="s">
        <v>18</v>
      </c>
      <c r="F2683" s="19">
        <v>0</v>
      </c>
      <c r="G2683" s="19">
        <v>0</v>
      </c>
      <c r="H2683" s="19">
        <v>34574.089999999997</v>
      </c>
      <c r="I2683" s="19">
        <v>0</v>
      </c>
      <c r="J2683" s="19">
        <v>0</v>
      </c>
      <c r="K2683" s="19">
        <v>34574.089999999997</v>
      </c>
      <c r="L2683" t="e">
        <f>VLOOKUP(E2683,PFI!A:B,2,0)</f>
        <v>#N/A</v>
      </c>
    </row>
    <row r="2684" spans="1:12">
      <c r="A2684" s="18" t="s">
        <v>188</v>
      </c>
      <c r="B2684" s="18" t="s">
        <v>295</v>
      </c>
      <c r="C2684" s="18" t="s">
        <v>18</v>
      </c>
      <c r="D2684" s="18" t="s">
        <v>59</v>
      </c>
      <c r="E2684" s="18" t="s">
        <v>2644</v>
      </c>
      <c r="F2684" s="19">
        <v>0</v>
      </c>
      <c r="G2684" s="19">
        <v>0</v>
      </c>
      <c r="H2684" s="19">
        <v>5523.96</v>
      </c>
      <c r="I2684" s="19">
        <v>0</v>
      </c>
      <c r="J2684" s="19">
        <v>0</v>
      </c>
      <c r="K2684" s="19">
        <v>5523.96</v>
      </c>
      <c r="L2684" t="e">
        <f>VLOOKUP(E2684,PFI!A:B,2,0)</f>
        <v>#N/A</v>
      </c>
    </row>
    <row r="2685" spans="1:12">
      <c r="A2685" s="18" t="s">
        <v>188</v>
      </c>
      <c r="B2685" s="18" t="s">
        <v>295</v>
      </c>
      <c r="C2685" s="18" t="s">
        <v>18</v>
      </c>
      <c r="D2685" s="18" t="s">
        <v>31</v>
      </c>
      <c r="E2685" s="18" t="s">
        <v>1991</v>
      </c>
      <c r="F2685" s="19">
        <v>29779.919999999998</v>
      </c>
      <c r="G2685" s="19">
        <v>29779.919999999998</v>
      </c>
      <c r="H2685" s="19">
        <v>22043.34</v>
      </c>
      <c r="I2685" s="19">
        <v>29779.919999999998</v>
      </c>
      <c r="J2685" s="19">
        <v>29779.919999999998</v>
      </c>
      <c r="K2685" s="19">
        <v>22043.34</v>
      </c>
      <c r="L2685" t="str">
        <f>VLOOKUP(E2685,PFI!A:B,2,0)</f>
        <v>recherche</v>
      </c>
    </row>
    <row r="2686" spans="1:12">
      <c r="A2686" s="18" t="s">
        <v>188</v>
      </c>
      <c r="B2686" s="18" t="s">
        <v>295</v>
      </c>
      <c r="C2686" s="18" t="s">
        <v>18</v>
      </c>
      <c r="D2686" s="18" t="s">
        <v>31</v>
      </c>
      <c r="E2686" s="18" t="s">
        <v>2644</v>
      </c>
      <c r="F2686" s="19">
        <v>8250</v>
      </c>
      <c r="G2686" s="19">
        <v>8250</v>
      </c>
      <c r="H2686" s="19">
        <v>0</v>
      </c>
      <c r="I2686" s="19">
        <v>8250</v>
      </c>
      <c r="J2686" s="19">
        <v>8250</v>
      </c>
      <c r="K2686" s="19">
        <v>0</v>
      </c>
      <c r="L2686" t="e">
        <f>VLOOKUP(E2686,PFI!A:B,2,0)</f>
        <v>#N/A</v>
      </c>
    </row>
    <row r="2687" spans="1:12">
      <c r="A2687" s="18" t="s">
        <v>188</v>
      </c>
      <c r="B2687" s="18" t="s">
        <v>295</v>
      </c>
      <c r="C2687" s="18" t="s">
        <v>18</v>
      </c>
      <c r="D2687" s="18" t="s">
        <v>31</v>
      </c>
      <c r="E2687" s="18" t="s">
        <v>2030</v>
      </c>
      <c r="F2687" s="19">
        <v>3251</v>
      </c>
      <c r="G2687" s="19">
        <v>3251</v>
      </c>
      <c r="H2687" s="19">
        <v>21277.78</v>
      </c>
      <c r="I2687" s="19">
        <v>3251</v>
      </c>
      <c r="J2687" s="19">
        <v>3251</v>
      </c>
      <c r="K2687" s="19">
        <v>21277.78</v>
      </c>
      <c r="L2687" t="str">
        <f>VLOOKUP(E2687,PFI!A:B,2,0)</f>
        <v>recherche</v>
      </c>
    </row>
    <row r="2688" spans="1:12">
      <c r="A2688" s="18" t="s">
        <v>188</v>
      </c>
      <c r="B2688" s="18" t="s">
        <v>295</v>
      </c>
      <c r="C2688" s="18" t="s">
        <v>18</v>
      </c>
      <c r="D2688" s="18" t="s">
        <v>31</v>
      </c>
      <c r="E2688" s="18" t="s">
        <v>2071</v>
      </c>
      <c r="F2688" s="19">
        <v>0</v>
      </c>
      <c r="G2688" s="19">
        <v>0</v>
      </c>
      <c r="H2688" s="19">
        <v>7484.73</v>
      </c>
      <c r="I2688" s="19">
        <v>0</v>
      </c>
      <c r="J2688" s="19">
        <v>0</v>
      </c>
      <c r="K2688" s="19">
        <v>7484.73</v>
      </c>
      <c r="L2688" t="str">
        <f>VLOOKUP(E2688,PFI!A:B,2,0)</f>
        <v>recherche</v>
      </c>
    </row>
    <row r="2689" spans="1:12">
      <c r="A2689" s="18" t="s">
        <v>188</v>
      </c>
      <c r="B2689" s="18" t="s">
        <v>295</v>
      </c>
      <c r="C2689" s="18" t="s">
        <v>18</v>
      </c>
      <c r="D2689" s="18" t="s">
        <v>31</v>
      </c>
      <c r="E2689" s="18" t="s">
        <v>782</v>
      </c>
      <c r="F2689" s="19">
        <v>0</v>
      </c>
      <c r="G2689" s="19">
        <v>0</v>
      </c>
      <c r="H2689" s="19">
        <v>18625.48</v>
      </c>
      <c r="I2689" s="19">
        <v>0</v>
      </c>
      <c r="J2689" s="19">
        <v>0</v>
      </c>
      <c r="K2689" s="19">
        <v>18625.48</v>
      </c>
      <c r="L2689" t="str">
        <f>VLOOKUP(E2689,PFI!A:B,2,0)</f>
        <v>recherche</v>
      </c>
    </row>
    <row r="2690" spans="1:12">
      <c r="A2690" s="18" t="s">
        <v>283</v>
      </c>
      <c r="B2690" s="18" t="s">
        <v>295</v>
      </c>
      <c r="C2690" s="18" t="s">
        <v>18</v>
      </c>
      <c r="D2690" s="18" t="s">
        <v>59</v>
      </c>
      <c r="E2690" s="18" t="s">
        <v>284</v>
      </c>
      <c r="F2690" s="19">
        <v>0</v>
      </c>
      <c r="G2690" s="19">
        <v>0</v>
      </c>
      <c r="H2690" s="19">
        <v>12227.86</v>
      </c>
      <c r="I2690" s="19">
        <v>0</v>
      </c>
      <c r="J2690" s="19">
        <v>0</v>
      </c>
      <c r="K2690" s="19">
        <v>12227.86</v>
      </c>
      <c r="L2690" t="str">
        <f>VLOOKUP(E2690,PFI!A:B,2,0)</f>
        <v>recherche</v>
      </c>
    </row>
    <row r="2691" spans="1:12">
      <c r="A2691" s="18" t="s">
        <v>283</v>
      </c>
      <c r="B2691" s="18" t="s">
        <v>295</v>
      </c>
      <c r="C2691" s="18" t="s">
        <v>18</v>
      </c>
      <c r="D2691" s="18" t="s">
        <v>13</v>
      </c>
      <c r="E2691" s="18" t="s">
        <v>284</v>
      </c>
      <c r="F2691" s="19">
        <v>22000</v>
      </c>
      <c r="G2691" s="19">
        <v>22000</v>
      </c>
      <c r="H2691" s="19">
        <v>0</v>
      </c>
      <c r="I2691" s="19">
        <v>22000</v>
      </c>
      <c r="J2691" s="19">
        <v>22000</v>
      </c>
      <c r="K2691" s="19">
        <v>0</v>
      </c>
      <c r="L2691" t="str">
        <f>VLOOKUP(E2691,PFI!A:B,2,0)</f>
        <v>recherche</v>
      </c>
    </row>
    <row r="2692" spans="1:12">
      <c r="A2692" s="18" t="s">
        <v>191</v>
      </c>
      <c r="B2692" s="18" t="s">
        <v>295</v>
      </c>
      <c r="C2692" s="18" t="s">
        <v>18</v>
      </c>
      <c r="D2692" s="18" t="s">
        <v>46</v>
      </c>
      <c r="E2692" s="18" t="s">
        <v>1993</v>
      </c>
      <c r="F2692" s="19">
        <v>0</v>
      </c>
      <c r="G2692" s="19">
        <v>0</v>
      </c>
      <c r="H2692" s="19">
        <v>7805.1</v>
      </c>
      <c r="I2692" s="19">
        <v>0</v>
      </c>
      <c r="J2692" s="19">
        <v>0</v>
      </c>
      <c r="K2692" s="19">
        <v>7805.1</v>
      </c>
      <c r="L2692" t="str">
        <f>VLOOKUP(E2692,PFI!A:B,2,0)</f>
        <v>recherche</v>
      </c>
    </row>
    <row r="2693" spans="1:12">
      <c r="A2693" s="18" t="s">
        <v>191</v>
      </c>
      <c r="B2693" s="18" t="s">
        <v>295</v>
      </c>
      <c r="C2693" s="18" t="s">
        <v>18</v>
      </c>
      <c r="D2693" s="18" t="s">
        <v>59</v>
      </c>
      <c r="E2693" s="18" t="s">
        <v>2285</v>
      </c>
      <c r="F2693" s="19">
        <v>0</v>
      </c>
      <c r="G2693" s="19">
        <v>0</v>
      </c>
      <c r="H2693" s="19">
        <v>12273</v>
      </c>
      <c r="I2693" s="19">
        <v>0</v>
      </c>
      <c r="J2693" s="19">
        <v>0</v>
      </c>
      <c r="K2693" s="19">
        <v>12273</v>
      </c>
      <c r="L2693" t="e">
        <f>VLOOKUP(E2693,PFI!A:B,2,0)</f>
        <v>#N/A</v>
      </c>
    </row>
    <row r="2694" spans="1:12">
      <c r="A2694" s="18" t="s">
        <v>191</v>
      </c>
      <c r="B2694" s="18" t="s">
        <v>295</v>
      </c>
      <c r="C2694" s="18" t="s">
        <v>18</v>
      </c>
      <c r="D2694" s="18" t="s">
        <v>59</v>
      </c>
      <c r="E2694" s="18" t="s">
        <v>299</v>
      </c>
      <c r="F2694" s="19">
        <v>0</v>
      </c>
      <c r="G2694" s="19">
        <v>0</v>
      </c>
      <c r="H2694" s="19">
        <v>11763.45</v>
      </c>
      <c r="I2694" s="19">
        <v>0</v>
      </c>
      <c r="J2694" s="19">
        <v>0</v>
      </c>
      <c r="K2694" s="19">
        <v>11763.45</v>
      </c>
      <c r="L2694" t="str">
        <f>VLOOKUP(E2694,PFI!A:B,2,0)</f>
        <v>recherche</v>
      </c>
    </row>
    <row r="2695" spans="1:12">
      <c r="A2695" s="18" t="s">
        <v>191</v>
      </c>
      <c r="B2695" s="18" t="s">
        <v>295</v>
      </c>
      <c r="C2695" s="18" t="s">
        <v>18</v>
      </c>
      <c r="D2695" s="18" t="s">
        <v>13</v>
      </c>
      <c r="E2695" s="18" t="s">
        <v>2285</v>
      </c>
      <c r="F2695" s="19">
        <v>10998</v>
      </c>
      <c r="G2695" s="19">
        <v>10998</v>
      </c>
      <c r="H2695" s="19">
        <v>0</v>
      </c>
      <c r="I2695" s="19">
        <v>10998</v>
      </c>
      <c r="J2695" s="19">
        <v>10998</v>
      </c>
      <c r="K2695" s="19">
        <v>0</v>
      </c>
      <c r="L2695" t="e">
        <f>VLOOKUP(E2695,PFI!A:B,2,0)</f>
        <v>#N/A</v>
      </c>
    </row>
    <row r="2696" spans="1:12">
      <c r="A2696" s="18" t="s">
        <v>192</v>
      </c>
      <c r="B2696" s="18" t="s">
        <v>295</v>
      </c>
      <c r="C2696" s="18" t="s">
        <v>18</v>
      </c>
      <c r="D2696" s="18" t="s">
        <v>59</v>
      </c>
      <c r="E2696" s="18" t="s">
        <v>2645</v>
      </c>
      <c r="F2696" s="19">
        <v>0</v>
      </c>
      <c r="G2696" s="19">
        <v>0</v>
      </c>
      <c r="H2696" s="19">
        <v>21267.39</v>
      </c>
      <c r="I2696" s="19">
        <v>0</v>
      </c>
      <c r="J2696" s="19">
        <v>0</v>
      </c>
      <c r="K2696" s="19">
        <v>21267.39</v>
      </c>
      <c r="L2696" t="e">
        <f>VLOOKUP(E2696,PFI!A:B,2,0)</f>
        <v>#N/A</v>
      </c>
    </row>
    <row r="2697" spans="1:12">
      <c r="A2697" s="18" t="s">
        <v>192</v>
      </c>
      <c r="B2697" s="18" t="s">
        <v>295</v>
      </c>
      <c r="C2697" s="18" t="s">
        <v>18</v>
      </c>
      <c r="D2697" s="18" t="s">
        <v>59</v>
      </c>
      <c r="E2697" s="18" t="s">
        <v>194</v>
      </c>
      <c r="F2697" s="19">
        <v>0</v>
      </c>
      <c r="G2697" s="19">
        <v>0</v>
      </c>
      <c r="H2697" s="19">
        <v>18608.97</v>
      </c>
      <c r="I2697" s="19">
        <v>0</v>
      </c>
      <c r="J2697" s="19">
        <v>0</v>
      </c>
      <c r="K2697" s="19">
        <v>18608.97</v>
      </c>
      <c r="L2697" t="str">
        <f>VLOOKUP(E2697,PFI!A:B,2,0)</f>
        <v>recherche</v>
      </c>
    </row>
    <row r="2698" spans="1:12">
      <c r="A2698" s="18" t="s">
        <v>192</v>
      </c>
      <c r="B2698" s="18" t="s">
        <v>295</v>
      </c>
      <c r="C2698" s="18" t="s">
        <v>18</v>
      </c>
      <c r="D2698" s="18" t="s">
        <v>15</v>
      </c>
      <c r="E2698" s="18" t="s">
        <v>2053</v>
      </c>
      <c r="F2698" s="19">
        <v>10815.5</v>
      </c>
      <c r="G2698" s="19">
        <v>10815.5</v>
      </c>
      <c r="H2698" s="19">
        <v>0</v>
      </c>
      <c r="I2698" s="19">
        <v>10815.5</v>
      </c>
      <c r="J2698" s="19">
        <v>10815.5</v>
      </c>
      <c r="K2698" s="19">
        <v>0</v>
      </c>
      <c r="L2698" t="str">
        <f>VLOOKUP(E2698,PFI!A:B,2,0)</f>
        <v>recherche</v>
      </c>
    </row>
    <row r="2699" spans="1:12">
      <c r="A2699" s="18" t="s">
        <v>192</v>
      </c>
      <c r="B2699" s="18" t="s">
        <v>295</v>
      </c>
      <c r="C2699" s="18" t="s">
        <v>18</v>
      </c>
      <c r="D2699" s="18" t="s">
        <v>27</v>
      </c>
      <c r="E2699" s="18" t="s">
        <v>2053</v>
      </c>
      <c r="F2699" s="19">
        <v>0</v>
      </c>
      <c r="G2699" s="19">
        <v>0</v>
      </c>
      <c r="H2699" s="19">
        <v>6555</v>
      </c>
      <c r="I2699" s="19">
        <v>0</v>
      </c>
      <c r="J2699" s="19">
        <v>0</v>
      </c>
      <c r="K2699" s="19">
        <v>6555</v>
      </c>
      <c r="L2699" t="str">
        <f>VLOOKUP(E2699,PFI!A:B,2,0)</f>
        <v>recherche</v>
      </c>
    </row>
    <row r="2700" spans="1:12">
      <c r="A2700" s="18" t="s">
        <v>192</v>
      </c>
      <c r="B2700" s="18" t="s">
        <v>295</v>
      </c>
      <c r="C2700" s="18" t="s">
        <v>18</v>
      </c>
      <c r="D2700" s="18" t="s">
        <v>16</v>
      </c>
      <c r="E2700" s="18" t="s">
        <v>194</v>
      </c>
      <c r="F2700" s="19">
        <v>33600</v>
      </c>
      <c r="G2700" s="19">
        <v>33600</v>
      </c>
      <c r="H2700" s="19">
        <v>0</v>
      </c>
      <c r="I2700" s="19">
        <v>33600</v>
      </c>
      <c r="J2700" s="19">
        <v>33600</v>
      </c>
      <c r="K2700" s="19">
        <v>0</v>
      </c>
      <c r="L2700" t="str">
        <f>VLOOKUP(E2700,PFI!A:B,2,0)</f>
        <v>recherche</v>
      </c>
    </row>
    <row r="2701" spans="1:12">
      <c r="A2701" s="18" t="s">
        <v>192</v>
      </c>
      <c r="B2701" s="18" t="s">
        <v>295</v>
      </c>
      <c r="C2701" s="18" t="s">
        <v>18</v>
      </c>
      <c r="D2701" s="18" t="s">
        <v>13</v>
      </c>
      <c r="E2701" s="18" t="s">
        <v>2645</v>
      </c>
      <c r="F2701" s="19">
        <v>28400</v>
      </c>
      <c r="G2701" s="19">
        <v>28400</v>
      </c>
      <c r="H2701" s="19">
        <v>0</v>
      </c>
      <c r="I2701" s="19">
        <v>28400</v>
      </c>
      <c r="J2701" s="19">
        <v>28400</v>
      </c>
      <c r="K2701" s="19">
        <v>0</v>
      </c>
      <c r="L2701" t="e">
        <f>VLOOKUP(E2701,PFI!A:B,2,0)</f>
        <v>#N/A</v>
      </c>
    </row>
    <row r="2702" spans="1:12">
      <c r="A2702" s="18" t="s">
        <v>285</v>
      </c>
      <c r="B2702" s="18" t="s">
        <v>295</v>
      </c>
      <c r="C2702" s="18" t="s">
        <v>18</v>
      </c>
      <c r="D2702" s="18" t="s">
        <v>59</v>
      </c>
      <c r="E2702" s="18" t="s">
        <v>2646</v>
      </c>
      <c r="F2702" s="19">
        <v>0</v>
      </c>
      <c r="G2702" s="19">
        <v>0</v>
      </c>
      <c r="H2702" s="19">
        <v>15162.83</v>
      </c>
      <c r="I2702" s="19">
        <v>0</v>
      </c>
      <c r="J2702" s="19">
        <v>0</v>
      </c>
      <c r="K2702" s="19">
        <v>15162.83</v>
      </c>
      <c r="L2702" t="e">
        <f>VLOOKUP(E2702,PFI!A:B,2,0)</f>
        <v>#N/A</v>
      </c>
    </row>
    <row r="2703" spans="1:12">
      <c r="A2703" s="18" t="s">
        <v>285</v>
      </c>
      <c r="B2703" s="18" t="s">
        <v>295</v>
      </c>
      <c r="C2703" s="18" t="s">
        <v>18</v>
      </c>
      <c r="D2703" s="18" t="s">
        <v>59</v>
      </c>
      <c r="E2703" s="18" t="s">
        <v>286</v>
      </c>
      <c r="F2703" s="19">
        <v>32707</v>
      </c>
      <c r="G2703" s="19">
        <v>32707</v>
      </c>
      <c r="H2703" s="19">
        <v>18520.349999999999</v>
      </c>
      <c r="I2703" s="19">
        <v>32707</v>
      </c>
      <c r="J2703" s="19">
        <v>32707</v>
      </c>
      <c r="K2703" s="19">
        <v>18520.349999999999</v>
      </c>
      <c r="L2703" t="str">
        <f>VLOOKUP(E2703,PFI!A:B,2,0)</f>
        <v>recherche</v>
      </c>
    </row>
    <row r="2704" spans="1:12">
      <c r="A2704" s="18" t="s">
        <v>285</v>
      </c>
      <c r="B2704" s="18" t="s">
        <v>295</v>
      </c>
      <c r="C2704" s="18" t="s">
        <v>18</v>
      </c>
      <c r="D2704" s="18" t="s">
        <v>16</v>
      </c>
      <c r="E2704" s="18" t="s">
        <v>2647</v>
      </c>
      <c r="F2704" s="19">
        <v>0</v>
      </c>
      <c r="G2704" s="19">
        <v>0</v>
      </c>
      <c r="H2704" s="19">
        <v>599.57000000000005</v>
      </c>
      <c r="I2704" s="19">
        <v>0</v>
      </c>
      <c r="J2704" s="19">
        <v>0</v>
      </c>
      <c r="K2704" s="19">
        <v>599.57000000000005</v>
      </c>
      <c r="L2704" t="e">
        <f>VLOOKUP(E2704,PFI!A:B,2,0)</f>
        <v>#N/A</v>
      </c>
    </row>
    <row r="2705" spans="1:12">
      <c r="A2705" s="18" t="s">
        <v>285</v>
      </c>
      <c r="B2705" s="18" t="s">
        <v>295</v>
      </c>
      <c r="C2705" s="18" t="s">
        <v>18</v>
      </c>
      <c r="D2705" s="18" t="s">
        <v>13</v>
      </c>
      <c r="E2705" s="18" t="s">
        <v>2646</v>
      </c>
      <c r="F2705" s="19">
        <v>23363</v>
      </c>
      <c r="G2705" s="19">
        <v>23363</v>
      </c>
      <c r="H2705" s="19">
        <v>0</v>
      </c>
      <c r="I2705" s="19">
        <v>23363</v>
      </c>
      <c r="J2705" s="19">
        <v>23363</v>
      </c>
      <c r="K2705" s="19">
        <v>0</v>
      </c>
      <c r="L2705" t="e">
        <f>VLOOKUP(E2705,PFI!A:B,2,0)</f>
        <v>#N/A</v>
      </c>
    </row>
    <row r="2706" spans="1:12">
      <c r="A2706" s="18" t="s">
        <v>786</v>
      </c>
      <c r="B2706" s="18" t="s">
        <v>295</v>
      </c>
      <c r="C2706" s="18" t="s">
        <v>18</v>
      </c>
      <c r="D2706" s="18" t="s">
        <v>15</v>
      </c>
      <c r="E2706" s="18" t="s">
        <v>787</v>
      </c>
      <c r="F2706" s="19">
        <v>0</v>
      </c>
      <c r="G2706" s="19">
        <v>0</v>
      </c>
      <c r="H2706" s="19">
        <v>17026.62</v>
      </c>
      <c r="I2706" s="19">
        <v>0</v>
      </c>
      <c r="J2706" s="19">
        <v>0</v>
      </c>
      <c r="K2706" s="19">
        <v>17026.62</v>
      </c>
      <c r="L2706" t="str">
        <f>VLOOKUP(E2706,PFI!A:B,2,0)</f>
        <v>recherche</v>
      </c>
    </row>
    <row r="2707" spans="1:12">
      <c r="A2707" s="18" t="s">
        <v>2648</v>
      </c>
      <c r="B2707" s="18" t="s">
        <v>295</v>
      </c>
      <c r="C2707" s="18" t="s">
        <v>18</v>
      </c>
      <c r="D2707" s="18" t="s">
        <v>59</v>
      </c>
      <c r="E2707" s="18" t="s">
        <v>2649</v>
      </c>
      <c r="F2707" s="19">
        <v>0</v>
      </c>
      <c r="G2707" s="19">
        <v>0</v>
      </c>
      <c r="H2707" s="19">
        <v>24546.09</v>
      </c>
      <c r="I2707" s="19">
        <v>0</v>
      </c>
      <c r="J2707" s="19">
        <v>0</v>
      </c>
      <c r="K2707" s="19">
        <v>24546.09</v>
      </c>
      <c r="L2707" t="e">
        <f>VLOOKUP(E2707,PFI!A:B,2,0)</f>
        <v>#N/A</v>
      </c>
    </row>
    <row r="2708" spans="1:12">
      <c r="A2708" s="18" t="s">
        <v>2648</v>
      </c>
      <c r="B2708" s="18" t="s">
        <v>295</v>
      </c>
      <c r="C2708" s="18" t="s">
        <v>18</v>
      </c>
      <c r="D2708" s="18" t="s">
        <v>16</v>
      </c>
      <c r="E2708" s="18" t="s">
        <v>2649</v>
      </c>
      <c r="F2708" s="19">
        <v>44000</v>
      </c>
      <c r="G2708" s="19">
        <v>44000</v>
      </c>
      <c r="H2708" s="19">
        <v>0</v>
      </c>
      <c r="I2708" s="19">
        <v>44000</v>
      </c>
      <c r="J2708" s="19">
        <v>44000</v>
      </c>
      <c r="K2708" s="19">
        <v>0</v>
      </c>
      <c r="L2708" t="e">
        <f>VLOOKUP(E2708,PFI!A:B,2,0)</f>
        <v>#N/A</v>
      </c>
    </row>
    <row r="2709" spans="1:12">
      <c r="A2709" s="18" t="s">
        <v>199</v>
      </c>
      <c r="B2709" s="18" t="s">
        <v>295</v>
      </c>
      <c r="C2709" s="18" t="s">
        <v>18</v>
      </c>
      <c r="D2709" s="18" t="s">
        <v>59</v>
      </c>
      <c r="E2709" s="18" t="s">
        <v>2650</v>
      </c>
      <c r="F2709" s="19">
        <v>0</v>
      </c>
      <c r="G2709" s="19">
        <v>0</v>
      </c>
      <c r="H2709" s="19">
        <v>19618.95</v>
      </c>
      <c r="I2709" s="19">
        <v>0</v>
      </c>
      <c r="J2709" s="19">
        <v>0</v>
      </c>
      <c r="K2709" s="19">
        <v>19618.95</v>
      </c>
      <c r="L2709" t="e">
        <f>VLOOKUP(E2709,PFI!A:B,2,0)</f>
        <v>#N/A</v>
      </c>
    </row>
    <row r="2710" spans="1:12">
      <c r="A2710" s="18" t="s">
        <v>199</v>
      </c>
      <c r="B2710" s="18" t="s">
        <v>295</v>
      </c>
      <c r="C2710" s="18" t="s">
        <v>18</v>
      </c>
      <c r="D2710" s="18" t="s">
        <v>59</v>
      </c>
      <c r="E2710" s="18" t="s">
        <v>201</v>
      </c>
      <c r="F2710" s="19">
        <v>0</v>
      </c>
      <c r="G2710" s="19">
        <v>0</v>
      </c>
      <c r="H2710" s="19">
        <v>8354.61</v>
      </c>
      <c r="I2710" s="19">
        <v>0</v>
      </c>
      <c r="J2710" s="19">
        <v>0</v>
      </c>
      <c r="K2710" s="19">
        <v>8354.61</v>
      </c>
      <c r="L2710" t="str">
        <f>VLOOKUP(E2710,PFI!A:B,2,0)</f>
        <v>recherche</v>
      </c>
    </row>
    <row r="2711" spans="1:12">
      <c r="A2711" s="18" t="s">
        <v>199</v>
      </c>
      <c r="B2711" s="18" t="s">
        <v>295</v>
      </c>
      <c r="C2711" s="18" t="s">
        <v>18</v>
      </c>
      <c r="D2711" s="18" t="s">
        <v>59</v>
      </c>
      <c r="E2711" s="18" t="s">
        <v>200</v>
      </c>
      <c r="F2711" s="19">
        <v>0</v>
      </c>
      <c r="G2711" s="19">
        <v>0</v>
      </c>
      <c r="H2711" s="19">
        <v>21178.799999999999</v>
      </c>
      <c r="I2711" s="19">
        <v>0</v>
      </c>
      <c r="J2711" s="19">
        <v>0</v>
      </c>
      <c r="K2711" s="19">
        <v>21178.799999999999</v>
      </c>
      <c r="L2711" t="str">
        <f>VLOOKUP(E2711,PFI!A:B,2,0)</f>
        <v>recherche</v>
      </c>
    </row>
    <row r="2712" spans="1:12">
      <c r="A2712" s="18" t="s">
        <v>199</v>
      </c>
      <c r="B2712" s="18" t="s">
        <v>295</v>
      </c>
      <c r="C2712" s="18" t="s">
        <v>18</v>
      </c>
      <c r="D2712" s="18" t="s">
        <v>59</v>
      </c>
      <c r="E2712" s="18" t="s">
        <v>759</v>
      </c>
      <c r="F2712" s="19">
        <v>0</v>
      </c>
      <c r="G2712" s="19">
        <v>0</v>
      </c>
      <c r="H2712" s="19">
        <v>6537.16</v>
      </c>
      <c r="I2712" s="19">
        <v>0</v>
      </c>
      <c r="J2712" s="19">
        <v>0</v>
      </c>
      <c r="K2712" s="19">
        <v>6537.16</v>
      </c>
      <c r="L2712" t="str">
        <f>VLOOKUP(E2712,PFI!A:B,2,0)</f>
        <v>recherche</v>
      </c>
    </row>
    <row r="2713" spans="1:12">
      <c r="A2713" s="18" t="s">
        <v>199</v>
      </c>
      <c r="B2713" s="18" t="s">
        <v>295</v>
      </c>
      <c r="C2713" s="18" t="s">
        <v>18</v>
      </c>
      <c r="D2713" s="18" t="s">
        <v>22</v>
      </c>
      <c r="E2713" s="18" t="s">
        <v>200</v>
      </c>
      <c r="F2713" s="19">
        <v>38000</v>
      </c>
      <c r="G2713" s="19">
        <v>38000</v>
      </c>
      <c r="H2713" s="19">
        <v>0</v>
      </c>
      <c r="I2713" s="19">
        <v>38000</v>
      </c>
      <c r="J2713" s="19">
        <v>38000</v>
      </c>
      <c r="K2713" s="19">
        <v>0</v>
      </c>
      <c r="L2713" t="str">
        <f>VLOOKUP(E2713,PFI!A:B,2,0)</f>
        <v>recherche</v>
      </c>
    </row>
    <row r="2714" spans="1:12">
      <c r="A2714" s="18" t="s">
        <v>199</v>
      </c>
      <c r="B2714" s="18" t="s">
        <v>295</v>
      </c>
      <c r="C2714" s="18" t="s">
        <v>18</v>
      </c>
      <c r="D2714" s="18" t="s">
        <v>16</v>
      </c>
      <c r="E2714" s="18" t="s">
        <v>2650</v>
      </c>
      <c r="F2714" s="19">
        <v>70322.42</v>
      </c>
      <c r="G2714" s="19">
        <v>70322.42</v>
      </c>
      <c r="H2714" s="19">
        <v>0</v>
      </c>
      <c r="I2714" s="19">
        <v>70322.42</v>
      </c>
      <c r="J2714" s="19">
        <v>70322.42</v>
      </c>
      <c r="K2714" s="19">
        <v>0</v>
      </c>
      <c r="L2714" t="e">
        <f>VLOOKUP(E2714,PFI!A:B,2,0)</f>
        <v>#N/A</v>
      </c>
    </row>
    <row r="2715" spans="1:12">
      <c r="A2715" s="18" t="s">
        <v>36</v>
      </c>
      <c r="B2715" s="18" t="s">
        <v>295</v>
      </c>
      <c r="C2715" s="18" t="s">
        <v>18</v>
      </c>
      <c r="D2715" s="18" t="s">
        <v>31</v>
      </c>
      <c r="E2715" s="18" t="s">
        <v>760</v>
      </c>
      <c r="F2715" s="19">
        <v>0</v>
      </c>
      <c r="G2715" s="19">
        <v>0</v>
      </c>
      <c r="H2715" s="19">
        <v>2610.3000000000002</v>
      </c>
      <c r="I2715" s="19">
        <v>0</v>
      </c>
      <c r="J2715" s="19">
        <v>0</v>
      </c>
      <c r="K2715" s="19">
        <v>2610.3000000000002</v>
      </c>
      <c r="L2715" t="str">
        <f>VLOOKUP(E2715,PFI!A:B,2,0)</f>
        <v>recherche</v>
      </c>
    </row>
    <row r="2716" spans="1:12">
      <c r="A2716" s="18" t="s">
        <v>205</v>
      </c>
      <c r="B2716" s="18" t="s">
        <v>295</v>
      </c>
      <c r="C2716" s="18" t="s">
        <v>18</v>
      </c>
      <c r="D2716" s="18" t="s">
        <v>31</v>
      </c>
      <c r="E2716" s="18" t="s">
        <v>207</v>
      </c>
      <c r="F2716" s="19">
        <v>54013.84</v>
      </c>
      <c r="G2716" s="19">
        <v>54013.84</v>
      </c>
      <c r="H2716" s="19">
        <v>20026.71</v>
      </c>
      <c r="I2716" s="19">
        <v>54013.84</v>
      </c>
      <c r="J2716" s="19">
        <v>54013.84</v>
      </c>
      <c r="K2716" s="19">
        <v>20026.71</v>
      </c>
      <c r="L2716" t="str">
        <f>VLOOKUP(E2716,PFI!A:B,2,0)</f>
        <v>recherche</v>
      </c>
    </row>
    <row r="2717" spans="1:12">
      <c r="A2717" s="18" t="s">
        <v>205</v>
      </c>
      <c r="B2717" s="18" t="s">
        <v>295</v>
      </c>
      <c r="C2717" s="18" t="s">
        <v>18</v>
      </c>
      <c r="D2717" s="18" t="s">
        <v>31</v>
      </c>
      <c r="E2717" s="18" t="s">
        <v>2651</v>
      </c>
      <c r="F2717" s="19">
        <v>0</v>
      </c>
      <c r="G2717" s="19">
        <v>0</v>
      </c>
      <c r="H2717" s="19">
        <v>150</v>
      </c>
      <c r="I2717" s="19">
        <v>0</v>
      </c>
      <c r="J2717" s="19">
        <v>0</v>
      </c>
      <c r="K2717" s="19">
        <v>150</v>
      </c>
      <c r="L2717" t="e">
        <f>VLOOKUP(E2717,PFI!A:B,2,0)</f>
        <v>#N/A</v>
      </c>
    </row>
    <row r="2718" spans="1:12">
      <c r="A2718" s="18" t="s">
        <v>205</v>
      </c>
      <c r="B2718" s="18" t="s">
        <v>295</v>
      </c>
      <c r="C2718" s="18" t="s">
        <v>18</v>
      </c>
      <c r="D2718" s="18" t="s">
        <v>13</v>
      </c>
      <c r="E2718" s="18" t="s">
        <v>2651</v>
      </c>
      <c r="F2718" s="19">
        <v>8297.52</v>
      </c>
      <c r="G2718" s="19">
        <v>8297.52</v>
      </c>
      <c r="H2718" s="19">
        <v>0</v>
      </c>
      <c r="I2718" s="19">
        <v>8297.52</v>
      </c>
      <c r="J2718" s="19">
        <v>8297.52</v>
      </c>
      <c r="K2718" s="19">
        <v>0</v>
      </c>
      <c r="L2718" t="e">
        <f>VLOOKUP(E2718,PFI!A:B,2,0)</f>
        <v>#N/A</v>
      </c>
    </row>
    <row r="2719" spans="1:12">
      <c r="A2719" s="18" t="s">
        <v>38</v>
      </c>
      <c r="B2719" s="18" t="s">
        <v>295</v>
      </c>
      <c r="C2719" s="18" t="s">
        <v>18</v>
      </c>
      <c r="D2719" s="18" t="s">
        <v>31</v>
      </c>
      <c r="E2719" s="18" t="s">
        <v>208</v>
      </c>
      <c r="F2719" s="19">
        <v>0</v>
      </c>
      <c r="G2719" s="19">
        <v>0</v>
      </c>
      <c r="H2719" s="19">
        <v>30152.67</v>
      </c>
      <c r="I2719" s="19">
        <v>0</v>
      </c>
      <c r="J2719" s="19">
        <v>0</v>
      </c>
      <c r="K2719" s="19">
        <v>30152.67</v>
      </c>
      <c r="L2719" t="str">
        <f>VLOOKUP(E2719,PFI!A:B,2,0)</f>
        <v>recherche</v>
      </c>
    </row>
    <row r="2720" spans="1:12">
      <c r="A2720" s="18" t="s">
        <v>38</v>
      </c>
      <c r="B2720" s="18" t="s">
        <v>295</v>
      </c>
      <c r="C2720" s="18" t="s">
        <v>18</v>
      </c>
      <c r="D2720" s="18" t="s">
        <v>31</v>
      </c>
      <c r="E2720" s="18" t="s">
        <v>18</v>
      </c>
      <c r="F2720" s="19">
        <v>0</v>
      </c>
      <c r="G2720" s="19">
        <v>0</v>
      </c>
      <c r="H2720" s="19">
        <v>31233.09</v>
      </c>
      <c r="I2720" s="19">
        <v>0</v>
      </c>
      <c r="J2720" s="19">
        <v>0</v>
      </c>
      <c r="K2720" s="19">
        <v>31233.09</v>
      </c>
      <c r="L2720" t="e">
        <f>VLOOKUP(E2720,PFI!A:B,2,0)</f>
        <v>#N/A</v>
      </c>
    </row>
    <row r="2721" spans="1:12">
      <c r="A2721" s="18" t="s">
        <v>38</v>
      </c>
      <c r="B2721" s="18" t="s">
        <v>295</v>
      </c>
      <c r="C2721" s="18" t="s">
        <v>18</v>
      </c>
      <c r="D2721" s="18" t="s">
        <v>13</v>
      </c>
      <c r="E2721" s="18" t="s">
        <v>208</v>
      </c>
      <c r="F2721" s="19">
        <v>47447</v>
      </c>
      <c r="G2721" s="19">
        <v>47447</v>
      </c>
      <c r="H2721" s="19">
        <v>0</v>
      </c>
      <c r="I2721" s="19">
        <v>47447</v>
      </c>
      <c r="J2721" s="19">
        <v>47447</v>
      </c>
      <c r="K2721" s="19">
        <v>0</v>
      </c>
      <c r="L2721" t="str">
        <f>VLOOKUP(E2721,PFI!A:B,2,0)</f>
        <v>recherche</v>
      </c>
    </row>
    <row r="2722" spans="1:12">
      <c r="A2722" s="18" t="s">
        <v>38</v>
      </c>
      <c r="B2722" s="18" t="s">
        <v>295</v>
      </c>
      <c r="C2722" s="18" t="s">
        <v>18</v>
      </c>
      <c r="D2722" s="18" t="s">
        <v>13</v>
      </c>
      <c r="E2722" s="18" t="s">
        <v>18</v>
      </c>
      <c r="F2722" s="19">
        <v>0</v>
      </c>
      <c r="G2722" s="19">
        <v>0</v>
      </c>
      <c r="H2722" s="19">
        <v>31607.55</v>
      </c>
      <c r="I2722" s="19">
        <v>0</v>
      </c>
      <c r="J2722" s="19">
        <v>0</v>
      </c>
      <c r="K2722" s="19">
        <v>31607.55</v>
      </c>
      <c r="L2722" t="e">
        <f>VLOOKUP(E2722,PFI!A:B,2,0)</f>
        <v>#N/A</v>
      </c>
    </row>
    <row r="2723" spans="1:12">
      <c r="A2723" s="18" t="s">
        <v>1726</v>
      </c>
      <c r="B2723" s="18" t="s">
        <v>295</v>
      </c>
      <c r="C2723" s="18" t="s">
        <v>18</v>
      </c>
      <c r="D2723" s="18" t="s">
        <v>31</v>
      </c>
      <c r="E2723" s="18" t="s">
        <v>18</v>
      </c>
      <c r="F2723" s="19">
        <v>0</v>
      </c>
      <c r="G2723" s="19">
        <v>0</v>
      </c>
      <c r="H2723" s="19">
        <v>14463.56</v>
      </c>
      <c r="I2723" s="19">
        <v>0</v>
      </c>
      <c r="J2723" s="19">
        <v>0</v>
      </c>
      <c r="K2723" s="19">
        <v>14463.56</v>
      </c>
      <c r="L2723" t="e">
        <f>VLOOKUP(E2723,PFI!A:B,2,0)</f>
        <v>#N/A</v>
      </c>
    </row>
    <row r="2724" spans="1:12">
      <c r="A2724" s="18" t="s">
        <v>40</v>
      </c>
      <c r="B2724" s="18" t="s">
        <v>295</v>
      </c>
      <c r="C2724" s="18" t="s">
        <v>18</v>
      </c>
      <c r="D2724" s="18" t="s">
        <v>31</v>
      </c>
      <c r="E2724" s="18" t="s">
        <v>350</v>
      </c>
      <c r="F2724" s="19">
        <v>0</v>
      </c>
      <c r="G2724" s="19">
        <v>0</v>
      </c>
      <c r="H2724" s="19">
        <v>16334.41</v>
      </c>
      <c r="I2724" s="19">
        <v>0</v>
      </c>
      <c r="J2724" s="19">
        <v>0</v>
      </c>
      <c r="K2724" s="19">
        <v>16334.41</v>
      </c>
      <c r="L2724" t="str">
        <f>VLOOKUP(E2724,PFI!A:B,2,0)</f>
        <v>recherche</v>
      </c>
    </row>
    <row r="2725" spans="1:12">
      <c r="A2725" s="18" t="s">
        <v>210</v>
      </c>
      <c r="B2725" s="18" t="s">
        <v>295</v>
      </c>
      <c r="C2725" s="18" t="s">
        <v>18</v>
      </c>
      <c r="D2725" s="18" t="s">
        <v>31</v>
      </c>
      <c r="E2725" s="18" t="s">
        <v>2044</v>
      </c>
      <c r="F2725" s="19">
        <v>0</v>
      </c>
      <c r="G2725" s="19">
        <v>0</v>
      </c>
      <c r="H2725" s="19">
        <v>9933.93</v>
      </c>
      <c r="I2725" s="19">
        <v>0</v>
      </c>
      <c r="J2725" s="19">
        <v>0</v>
      </c>
      <c r="K2725" s="19">
        <v>9933.93</v>
      </c>
      <c r="L2725" t="str">
        <f>VLOOKUP(E2725,PFI!A:B,2,0)</f>
        <v>recherche</v>
      </c>
    </row>
    <row r="2726" spans="1:12">
      <c r="A2726" s="18" t="s">
        <v>210</v>
      </c>
      <c r="B2726" s="18" t="s">
        <v>295</v>
      </c>
      <c r="C2726" s="18" t="s">
        <v>18</v>
      </c>
      <c r="D2726" s="18" t="s">
        <v>31</v>
      </c>
      <c r="E2726" s="18" t="s">
        <v>354</v>
      </c>
      <c r="F2726" s="19">
        <v>0</v>
      </c>
      <c r="G2726" s="19">
        <v>0</v>
      </c>
      <c r="H2726" s="19">
        <v>720.5</v>
      </c>
      <c r="I2726" s="19">
        <v>0</v>
      </c>
      <c r="J2726" s="19">
        <v>0</v>
      </c>
      <c r="K2726" s="19">
        <v>720.5</v>
      </c>
      <c r="L2726" t="str">
        <f>VLOOKUP(E2726,PFI!A:B,2,0)</f>
        <v>recherche</v>
      </c>
    </row>
    <row r="2727" spans="1:12">
      <c r="A2727" s="18" t="s">
        <v>210</v>
      </c>
      <c r="B2727" s="18" t="s">
        <v>295</v>
      </c>
      <c r="C2727" s="18" t="s">
        <v>18</v>
      </c>
      <c r="D2727" s="18" t="s">
        <v>31</v>
      </c>
      <c r="E2727" s="18" t="s">
        <v>348</v>
      </c>
      <c r="F2727" s="19">
        <v>0</v>
      </c>
      <c r="G2727" s="19">
        <v>0</v>
      </c>
      <c r="H2727" s="19">
        <v>18625.240000000002</v>
      </c>
      <c r="I2727" s="19">
        <v>0</v>
      </c>
      <c r="J2727" s="19">
        <v>0</v>
      </c>
      <c r="K2727" s="19">
        <v>18625.240000000002</v>
      </c>
      <c r="L2727" t="str">
        <f>VLOOKUP(E2727,PFI!A:B,2,0)</f>
        <v>recherche</v>
      </c>
    </row>
    <row r="2728" spans="1:12">
      <c r="A2728" s="18" t="s">
        <v>210</v>
      </c>
      <c r="B2728" s="18" t="s">
        <v>295</v>
      </c>
      <c r="C2728" s="18" t="s">
        <v>18</v>
      </c>
      <c r="D2728" s="18" t="s">
        <v>16</v>
      </c>
      <c r="E2728" s="18" t="s">
        <v>2044</v>
      </c>
      <c r="F2728" s="19">
        <v>0</v>
      </c>
      <c r="G2728" s="19">
        <v>0</v>
      </c>
      <c r="H2728" s="19">
        <v>23872.65</v>
      </c>
      <c r="I2728" s="19">
        <v>0</v>
      </c>
      <c r="J2728" s="19">
        <v>0</v>
      </c>
      <c r="K2728" s="19">
        <v>23872.65</v>
      </c>
      <c r="L2728" t="str">
        <f>VLOOKUP(E2728,PFI!A:B,2,0)</f>
        <v>recherche</v>
      </c>
    </row>
    <row r="2729" spans="1:12">
      <c r="A2729" s="18" t="s">
        <v>210</v>
      </c>
      <c r="B2729" s="18" t="s">
        <v>295</v>
      </c>
      <c r="C2729" s="18" t="s">
        <v>18</v>
      </c>
      <c r="D2729" s="18" t="s">
        <v>16</v>
      </c>
      <c r="E2729" s="18" t="s">
        <v>354</v>
      </c>
      <c r="F2729" s="19">
        <v>0</v>
      </c>
      <c r="G2729" s="19">
        <v>0</v>
      </c>
      <c r="H2729" s="19">
        <v>34796.47</v>
      </c>
      <c r="I2729" s="19">
        <v>0</v>
      </c>
      <c r="J2729" s="19">
        <v>0</v>
      </c>
      <c r="K2729" s="19">
        <v>34796.47</v>
      </c>
      <c r="L2729" t="str">
        <f>VLOOKUP(E2729,PFI!A:B,2,0)</f>
        <v>recherche</v>
      </c>
    </row>
    <row r="2730" spans="1:12">
      <c r="A2730" s="18" t="s">
        <v>210</v>
      </c>
      <c r="B2730" s="18" t="s">
        <v>295</v>
      </c>
      <c r="C2730" s="18" t="s">
        <v>18</v>
      </c>
      <c r="D2730" s="18" t="s">
        <v>16</v>
      </c>
      <c r="E2730" s="18" t="s">
        <v>348</v>
      </c>
      <c r="F2730" s="19">
        <v>0</v>
      </c>
      <c r="G2730" s="19">
        <v>0</v>
      </c>
      <c r="H2730" s="19">
        <v>36458.9</v>
      </c>
      <c r="I2730" s="19">
        <v>0</v>
      </c>
      <c r="J2730" s="19">
        <v>0</v>
      </c>
      <c r="K2730" s="19">
        <v>36458.9</v>
      </c>
      <c r="L2730" t="str">
        <f>VLOOKUP(E2730,PFI!A:B,2,0)</f>
        <v>recherche</v>
      </c>
    </row>
    <row r="2731" spans="1:12">
      <c r="A2731" s="18" t="s">
        <v>211</v>
      </c>
      <c r="B2731" s="18" t="s">
        <v>295</v>
      </c>
      <c r="C2731" s="18" t="s">
        <v>18</v>
      </c>
      <c r="D2731" s="18" t="s">
        <v>59</v>
      </c>
      <c r="E2731" s="18" t="s">
        <v>300</v>
      </c>
      <c r="F2731" s="19">
        <v>0</v>
      </c>
      <c r="G2731" s="19">
        <v>0</v>
      </c>
      <c r="H2731" s="19">
        <v>19229.22</v>
      </c>
      <c r="I2731" s="19">
        <v>0</v>
      </c>
      <c r="J2731" s="19">
        <v>0</v>
      </c>
      <c r="K2731" s="19">
        <v>19229.22</v>
      </c>
      <c r="L2731" t="str">
        <f>VLOOKUP(E2731,PFI!A:B,2,0)</f>
        <v>recherche</v>
      </c>
    </row>
    <row r="2732" spans="1:12">
      <c r="A2732" s="18" t="s">
        <v>211</v>
      </c>
      <c r="B2732" s="18" t="s">
        <v>295</v>
      </c>
      <c r="C2732" s="18" t="s">
        <v>18</v>
      </c>
      <c r="D2732" s="18" t="s">
        <v>16</v>
      </c>
      <c r="E2732" s="18" t="s">
        <v>300</v>
      </c>
      <c r="F2732" s="19">
        <v>36000</v>
      </c>
      <c r="G2732" s="19">
        <v>36000</v>
      </c>
      <c r="H2732" s="19">
        <v>0</v>
      </c>
      <c r="I2732" s="19">
        <v>36000</v>
      </c>
      <c r="J2732" s="19">
        <v>36000</v>
      </c>
      <c r="K2732" s="19">
        <v>0</v>
      </c>
      <c r="L2732" t="str">
        <f>VLOOKUP(E2732,PFI!A:B,2,0)</f>
        <v>recherche</v>
      </c>
    </row>
    <row r="2733" spans="1:12">
      <c r="A2733" s="18" t="s">
        <v>287</v>
      </c>
      <c r="B2733" s="18" t="s">
        <v>295</v>
      </c>
      <c r="C2733" s="18" t="s">
        <v>18</v>
      </c>
      <c r="D2733" s="18" t="s">
        <v>31</v>
      </c>
      <c r="E2733" s="18" t="s">
        <v>288</v>
      </c>
      <c r="F2733" s="19">
        <v>59000</v>
      </c>
      <c r="G2733" s="19">
        <v>59000</v>
      </c>
      <c r="H2733" s="19">
        <v>27514.71</v>
      </c>
      <c r="I2733" s="19">
        <v>59000</v>
      </c>
      <c r="J2733" s="19">
        <v>59000</v>
      </c>
      <c r="K2733" s="19">
        <v>27514.71</v>
      </c>
      <c r="L2733" t="str">
        <f>VLOOKUP(E2733,PFI!A:B,2,0)</f>
        <v>recherche</v>
      </c>
    </row>
    <row r="2734" spans="1:12">
      <c r="A2734" s="18" t="s">
        <v>212</v>
      </c>
      <c r="B2734" s="18" t="s">
        <v>295</v>
      </c>
      <c r="C2734" s="18" t="s">
        <v>18</v>
      </c>
      <c r="D2734" s="18" t="s">
        <v>22</v>
      </c>
      <c r="E2734" s="18" t="s">
        <v>1967</v>
      </c>
      <c r="F2734" s="19">
        <v>64250.92</v>
      </c>
      <c r="G2734" s="19">
        <v>64250.92</v>
      </c>
      <c r="H2734" s="19">
        <v>2948.75</v>
      </c>
      <c r="I2734" s="19">
        <v>64250.92</v>
      </c>
      <c r="J2734" s="19">
        <v>64250.92</v>
      </c>
      <c r="K2734" s="19">
        <v>2948.75</v>
      </c>
      <c r="L2734" t="str">
        <f>VLOOKUP(E2734,PFI!A:B,2,0)</f>
        <v>recherche</v>
      </c>
    </row>
    <row r="2735" spans="1:12">
      <c r="A2735" s="18" t="s">
        <v>212</v>
      </c>
      <c r="B2735" s="18" t="s">
        <v>295</v>
      </c>
      <c r="C2735" s="18" t="s">
        <v>18</v>
      </c>
      <c r="D2735" s="18" t="s">
        <v>22</v>
      </c>
      <c r="E2735" s="18" t="s">
        <v>358</v>
      </c>
      <c r="F2735" s="19">
        <v>0</v>
      </c>
      <c r="G2735" s="19">
        <v>0</v>
      </c>
      <c r="H2735" s="19">
        <v>9202.4699999999993</v>
      </c>
      <c r="I2735" s="19">
        <v>0</v>
      </c>
      <c r="J2735" s="19">
        <v>0</v>
      </c>
      <c r="K2735" s="19">
        <v>9202.4699999999993</v>
      </c>
      <c r="L2735" t="str">
        <f>VLOOKUP(E2735,PFI!A:B,2,0)</f>
        <v>recherche</v>
      </c>
    </row>
    <row r="2736" spans="1:12">
      <c r="A2736" s="18" t="s">
        <v>42</v>
      </c>
      <c r="B2736" s="18" t="s">
        <v>295</v>
      </c>
      <c r="C2736" s="18" t="s">
        <v>18</v>
      </c>
      <c r="D2736" s="18" t="s">
        <v>59</v>
      </c>
      <c r="E2736" s="18" t="s">
        <v>1980</v>
      </c>
      <c r="F2736" s="19">
        <v>0</v>
      </c>
      <c r="G2736" s="19">
        <v>0</v>
      </c>
      <c r="H2736" s="19">
        <v>9849.27</v>
      </c>
      <c r="I2736" s="19">
        <v>0</v>
      </c>
      <c r="J2736" s="19">
        <v>0</v>
      </c>
      <c r="K2736" s="19">
        <v>9849.27</v>
      </c>
      <c r="L2736" t="str">
        <f>VLOOKUP(E2736,PFI!A:B,2,0)</f>
        <v>recherche</v>
      </c>
    </row>
    <row r="2737" spans="1:12">
      <c r="A2737" s="18" t="s">
        <v>42</v>
      </c>
      <c r="B2737" s="18" t="s">
        <v>295</v>
      </c>
      <c r="C2737" s="18" t="s">
        <v>18</v>
      </c>
      <c r="D2737" s="18" t="s">
        <v>59</v>
      </c>
      <c r="E2737" s="18" t="s">
        <v>301</v>
      </c>
      <c r="F2737" s="19">
        <v>0</v>
      </c>
      <c r="G2737" s="19">
        <v>0</v>
      </c>
      <c r="H2737" s="19">
        <v>21143.81</v>
      </c>
      <c r="I2737" s="19">
        <v>0</v>
      </c>
      <c r="J2737" s="19">
        <v>0</v>
      </c>
      <c r="K2737" s="19">
        <v>21143.81</v>
      </c>
      <c r="L2737" t="str">
        <f>VLOOKUP(E2737,PFI!A:B,2,0)</f>
        <v>recherche</v>
      </c>
    </row>
    <row r="2738" spans="1:12">
      <c r="A2738" s="18" t="s">
        <v>42</v>
      </c>
      <c r="B2738" s="18" t="s">
        <v>295</v>
      </c>
      <c r="C2738" s="18" t="s">
        <v>18</v>
      </c>
      <c r="D2738" s="18" t="s">
        <v>22</v>
      </c>
      <c r="E2738" s="18" t="s">
        <v>1980</v>
      </c>
      <c r="F2738" s="19">
        <v>55702.29</v>
      </c>
      <c r="G2738" s="19">
        <v>55702.29</v>
      </c>
      <c r="H2738" s="19">
        <v>0</v>
      </c>
      <c r="I2738" s="19">
        <v>55702.29</v>
      </c>
      <c r="J2738" s="19">
        <v>55702.29</v>
      </c>
      <c r="K2738" s="19">
        <v>0</v>
      </c>
      <c r="L2738" t="str">
        <f>VLOOKUP(E2738,PFI!A:B,2,0)</f>
        <v>recherche</v>
      </c>
    </row>
    <row r="2739" spans="1:12">
      <c r="A2739" s="18" t="s">
        <v>42</v>
      </c>
      <c r="B2739" s="18" t="s">
        <v>295</v>
      </c>
      <c r="C2739" s="18" t="s">
        <v>18</v>
      </c>
      <c r="D2739" s="18" t="s">
        <v>22</v>
      </c>
      <c r="E2739" s="18" t="s">
        <v>213</v>
      </c>
      <c r="F2739" s="19">
        <v>45000</v>
      </c>
      <c r="G2739" s="19">
        <v>45000</v>
      </c>
      <c r="H2739" s="19">
        <v>0</v>
      </c>
      <c r="I2739" s="19">
        <v>45000</v>
      </c>
      <c r="J2739" s="19">
        <v>45000</v>
      </c>
      <c r="K2739" s="19">
        <v>0</v>
      </c>
      <c r="L2739" t="str">
        <f>VLOOKUP(E2739,PFI!A:B,2,0)</f>
        <v>recherche</v>
      </c>
    </row>
    <row r="2740" spans="1:12">
      <c r="A2740" s="18" t="s">
        <v>42</v>
      </c>
      <c r="B2740" s="18" t="s">
        <v>295</v>
      </c>
      <c r="C2740" s="18" t="s">
        <v>18</v>
      </c>
      <c r="D2740" s="18" t="s">
        <v>22</v>
      </c>
      <c r="E2740" s="18" t="s">
        <v>214</v>
      </c>
      <c r="F2740" s="19">
        <v>11236</v>
      </c>
      <c r="G2740" s="19">
        <v>11236</v>
      </c>
      <c r="H2740" s="19">
        <v>6632.6</v>
      </c>
      <c r="I2740" s="19">
        <v>11236</v>
      </c>
      <c r="J2740" s="19">
        <v>11236</v>
      </c>
      <c r="K2740" s="19">
        <v>6632.6</v>
      </c>
      <c r="L2740" t="str">
        <f>VLOOKUP(E2740,PFI!A:B,2,0)</f>
        <v>recherche</v>
      </c>
    </row>
    <row r="2741" spans="1:12">
      <c r="A2741" s="18" t="s">
        <v>42</v>
      </c>
      <c r="B2741" s="18" t="s">
        <v>295</v>
      </c>
      <c r="C2741" s="18" t="s">
        <v>18</v>
      </c>
      <c r="D2741" s="18" t="s">
        <v>22</v>
      </c>
      <c r="E2741" s="18" t="s">
        <v>18</v>
      </c>
      <c r="F2741" s="19">
        <v>0</v>
      </c>
      <c r="G2741" s="19">
        <v>0</v>
      </c>
      <c r="H2741" s="19">
        <v>21497.279999999999</v>
      </c>
      <c r="I2741" s="19">
        <v>0</v>
      </c>
      <c r="J2741" s="19">
        <v>0</v>
      </c>
      <c r="K2741" s="19">
        <v>21497.279999999999</v>
      </c>
      <c r="L2741" t="e">
        <f>VLOOKUP(E2741,PFI!A:B,2,0)</f>
        <v>#N/A</v>
      </c>
    </row>
    <row r="2742" spans="1:12">
      <c r="A2742" s="18" t="s">
        <v>42</v>
      </c>
      <c r="B2742" s="18" t="s">
        <v>295</v>
      </c>
      <c r="C2742" s="18" t="s">
        <v>18</v>
      </c>
      <c r="D2742" s="18" t="s">
        <v>16</v>
      </c>
      <c r="E2742" s="18" t="s">
        <v>301</v>
      </c>
      <c r="F2742" s="19">
        <v>35027.040000000001</v>
      </c>
      <c r="G2742" s="19">
        <v>35027.040000000001</v>
      </c>
      <c r="H2742" s="19">
        <v>0</v>
      </c>
      <c r="I2742" s="19">
        <v>35027.040000000001</v>
      </c>
      <c r="J2742" s="19">
        <v>35027.040000000001</v>
      </c>
      <c r="K2742" s="19">
        <v>0</v>
      </c>
      <c r="L2742" t="str">
        <f>VLOOKUP(E2742,PFI!A:B,2,0)</f>
        <v>recherche</v>
      </c>
    </row>
    <row r="2743" spans="1:12">
      <c r="A2743" s="18" t="s">
        <v>42</v>
      </c>
      <c r="B2743" s="18" t="s">
        <v>295</v>
      </c>
      <c r="C2743" s="18" t="s">
        <v>18</v>
      </c>
      <c r="D2743" s="18" t="s">
        <v>13</v>
      </c>
      <c r="E2743" s="18" t="s">
        <v>2314</v>
      </c>
      <c r="F2743" s="19">
        <v>0</v>
      </c>
      <c r="G2743" s="19">
        <v>0</v>
      </c>
      <c r="H2743" s="19">
        <v>25010.46</v>
      </c>
      <c r="I2743" s="19">
        <v>0</v>
      </c>
      <c r="J2743" s="19">
        <v>0</v>
      </c>
      <c r="K2743" s="19">
        <v>25010.46</v>
      </c>
      <c r="L2743" t="e">
        <f>VLOOKUP(E2743,PFI!A:B,2,0)</f>
        <v>#N/A</v>
      </c>
    </row>
    <row r="2744" spans="1:12">
      <c r="A2744" s="18" t="s">
        <v>42</v>
      </c>
      <c r="B2744" s="18" t="s">
        <v>295</v>
      </c>
      <c r="C2744" s="18" t="s">
        <v>18</v>
      </c>
      <c r="D2744" s="18" t="s">
        <v>13</v>
      </c>
      <c r="E2744" s="18" t="s">
        <v>1980</v>
      </c>
      <c r="F2744" s="19">
        <v>0</v>
      </c>
      <c r="G2744" s="19">
        <v>0</v>
      </c>
      <c r="H2744" s="19">
        <v>-25010.46</v>
      </c>
      <c r="I2744" s="19">
        <v>0</v>
      </c>
      <c r="J2744" s="19">
        <v>0</v>
      </c>
      <c r="K2744" s="19">
        <v>-25010.46</v>
      </c>
      <c r="L2744" t="str">
        <f>VLOOKUP(E2744,PFI!A:B,2,0)</f>
        <v>recherche</v>
      </c>
    </row>
    <row r="2745" spans="1:12">
      <c r="A2745" s="18" t="s">
        <v>215</v>
      </c>
      <c r="B2745" s="18" t="s">
        <v>295</v>
      </c>
      <c r="C2745" s="18" t="s">
        <v>18</v>
      </c>
      <c r="D2745" s="18" t="s">
        <v>57</v>
      </c>
      <c r="E2745" s="18" t="s">
        <v>217</v>
      </c>
      <c r="F2745" s="19">
        <v>0</v>
      </c>
      <c r="G2745" s="19">
        <v>0</v>
      </c>
      <c r="H2745" s="19">
        <v>73662.38</v>
      </c>
      <c r="I2745" s="19">
        <v>0</v>
      </c>
      <c r="J2745" s="19">
        <v>0</v>
      </c>
      <c r="K2745" s="19">
        <v>73662.38</v>
      </c>
      <c r="L2745" t="str">
        <f>VLOOKUP(E2745,PFI!A:B,2,0)</f>
        <v>recherche</v>
      </c>
    </row>
    <row r="2746" spans="1:12">
      <c r="A2746" s="18" t="s">
        <v>215</v>
      </c>
      <c r="B2746" s="18" t="s">
        <v>295</v>
      </c>
      <c r="C2746" s="18" t="s">
        <v>18</v>
      </c>
      <c r="D2746" s="18" t="s">
        <v>16</v>
      </c>
      <c r="E2746" s="18" t="s">
        <v>217</v>
      </c>
      <c r="F2746" s="19">
        <v>0</v>
      </c>
      <c r="G2746" s="19">
        <v>0</v>
      </c>
      <c r="H2746" s="19">
        <v>11501.55</v>
      </c>
      <c r="I2746" s="19">
        <v>0</v>
      </c>
      <c r="J2746" s="19">
        <v>0</v>
      </c>
      <c r="K2746" s="19">
        <v>11501.55</v>
      </c>
      <c r="L2746" t="str">
        <f>VLOOKUP(E2746,PFI!A:B,2,0)</f>
        <v>recherche</v>
      </c>
    </row>
    <row r="2747" spans="1:12">
      <c r="A2747" s="18" t="s">
        <v>215</v>
      </c>
      <c r="B2747" s="18" t="s">
        <v>295</v>
      </c>
      <c r="C2747" s="18" t="s">
        <v>18</v>
      </c>
      <c r="D2747" s="18" t="s">
        <v>16</v>
      </c>
      <c r="E2747" s="18" t="s">
        <v>18</v>
      </c>
      <c r="F2747" s="19">
        <v>108000</v>
      </c>
      <c r="G2747" s="19">
        <v>108000</v>
      </c>
      <c r="H2747" s="19">
        <v>24640</v>
      </c>
      <c r="I2747" s="19">
        <v>0</v>
      </c>
      <c r="J2747" s="19">
        <v>0</v>
      </c>
      <c r="K2747" s="19">
        <v>24640</v>
      </c>
      <c r="L2747" t="e">
        <f>VLOOKUP(E2747,PFI!A:B,2,0)</f>
        <v>#N/A</v>
      </c>
    </row>
    <row r="2748" spans="1:12">
      <c r="A2748" s="18" t="s">
        <v>215</v>
      </c>
      <c r="B2748" s="18" t="s">
        <v>295</v>
      </c>
      <c r="C2748" s="18" t="s">
        <v>18</v>
      </c>
      <c r="D2748" s="18" t="s">
        <v>16</v>
      </c>
      <c r="E2748" s="18" t="s">
        <v>216</v>
      </c>
      <c r="F2748" s="19">
        <v>2411811</v>
      </c>
      <c r="G2748" s="19">
        <v>2411811</v>
      </c>
      <c r="H2748" s="19">
        <v>0</v>
      </c>
      <c r="I2748" s="19">
        <v>2250000</v>
      </c>
      <c r="J2748" s="19">
        <v>2250000</v>
      </c>
      <c r="K2748" s="19">
        <v>0</v>
      </c>
      <c r="L2748" t="e">
        <f>VLOOKUP(E2748,PFI!A:B,2,0)</f>
        <v>#N/A</v>
      </c>
    </row>
    <row r="2749" spans="1:12">
      <c r="A2749" s="18" t="s">
        <v>215</v>
      </c>
      <c r="B2749" s="18" t="s">
        <v>295</v>
      </c>
      <c r="C2749" s="18" t="s">
        <v>18</v>
      </c>
      <c r="D2749" s="18" t="s">
        <v>13</v>
      </c>
      <c r="E2749" s="18" t="s">
        <v>217</v>
      </c>
      <c r="F2749" s="19">
        <v>283427</v>
      </c>
      <c r="G2749" s="19">
        <v>283427</v>
      </c>
      <c r="H2749" s="19">
        <v>187933.55</v>
      </c>
      <c r="I2749" s="19">
        <v>283427</v>
      </c>
      <c r="J2749" s="19">
        <v>283427</v>
      </c>
      <c r="K2749" s="19">
        <v>187933.55</v>
      </c>
      <c r="L2749" t="str">
        <f>VLOOKUP(E2749,PFI!A:B,2,0)</f>
        <v>recherche</v>
      </c>
    </row>
    <row r="2750" spans="1:12">
      <c r="A2750" s="18" t="s">
        <v>55</v>
      </c>
      <c r="B2750" s="18" t="s">
        <v>295</v>
      </c>
      <c r="C2750" s="18" t="s">
        <v>18</v>
      </c>
      <c r="D2750" s="18" t="s">
        <v>16</v>
      </c>
      <c r="E2750" s="18" t="s">
        <v>2040</v>
      </c>
      <c r="F2750" s="19">
        <v>21355.51</v>
      </c>
      <c r="G2750" s="19">
        <v>21355.51</v>
      </c>
      <c r="H2750" s="19">
        <v>4605.09</v>
      </c>
      <c r="I2750" s="19">
        <v>21355.51</v>
      </c>
      <c r="J2750" s="19">
        <v>21355.51</v>
      </c>
      <c r="K2750" s="19">
        <v>4605.09</v>
      </c>
      <c r="L2750" t="str">
        <f>VLOOKUP(E2750,PFI!A:B,2,0)</f>
        <v>recherche</v>
      </c>
    </row>
    <row r="2751" spans="1:12">
      <c r="A2751" s="18" t="s">
        <v>55</v>
      </c>
      <c r="B2751" s="18" t="s">
        <v>295</v>
      </c>
      <c r="C2751" s="18" t="s">
        <v>18</v>
      </c>
      <c r="D2751" s="18" t="s">
        <v>16</v>
      </c>
      <c r="E2751" s="18" t="s">
        <v>1986</v>
      </c>
      <c r="F2751" s="19">
        <v>6623</v>
      </c>
      <c r="G2751" s="19">
        <v>6623</v>
      </c>
      <c r="H2751" s="19">
        <v>25339.84</v>
      </c>
      <c r="I2751" s="19">
        <v>6623</v>
      </c>
      <c r="J2751" s="19">
        <v>6623</v>
      </c>
      <c r="K2751" s="19">
        <v>25339.84</v>
      </c>
      <c r="L2751" t="str">
        <f>VLOOKUP(E2751,PFI!A:B,2,0)</f>
        <v>recherche</v>
      </c>
    </row>
    <row r="2752" spans="1:12">
      <c r="A2752" s="18" t="s">
        <v>1755</v>
      </c>
      <c r="B2752" s="18" t="s">
        <v>295</v>
      </c>
      <c r="C2752" s="18" t="s">
        <v>18</v>
      </c>
      <c r="D2752" s="18" t="s">
        <v>57</v>
      </c>
      <c r="E2752" s="18" t="s">
        <v>1380</v>
      </c>
      <c r="F2752" s="19">
        <v>0</v>
      </c>
      <c r="G2752" s="19">
        <v>0</v>
      </c>
      <c r="H2752" s="19">
        <v>0</v>
      </c>
      <c r="I2752" s="19">
        <v>1000</v>
      </c>
      <c r="J2752" s="19">
        <v>1000</v>
      </c>
      <c r="K2752" s="19">
        <v>0</v>
      </c>
      <c r="L2752" t="e">
        <f>VLOOKUP(E2752,PFI!A:B,2,0)</f>
        <v>#N/A</v>
      </c>
    </row>
    <row r="2753" spans="1:12">
      <c r="A2753" s="18" t="s">
        <v>1755</v>
      </c>
      <c r="B2753" s="18" t="s">
        <v>295</v>
      </c>
      <c r="C2753" s="18" t="s">
        <v>18</v>
      </c>
      <c r="D2753" s="18" t="s">
        <v>57</v>
      </c>
      <c r="E2753" s="18" t="s">
        <v>1398</v>
      </c>
      <c r="F2753" s="19">
        <v>0</v>
      </c>
      <c r="G2753" s="19">
        <v>0</v>
      </c>
      <c r="H2753" s="19">
        <v>0</v>
      </c>
      <c r="I2753" s="19">
        <v>2000</v>
      </c>
      <c r="J2753" s="19">
        <v>2000</v>
      </c>
      <c r="K2753" s="19">
        <v>0</v>
      </c>
      <c r="L2753" t="e">
        <f>VLOOKUP(E2753,PFI!A:B,2,0)</f>
        <v>#N/A</v>
      </c>
    </row>
    <row r="2754" spans="1:12">
      <c r="A2754" s="18" t="s">
        <v>1755</v>
      </c>
      <c r="B2754" s="18" t="s">
        <v>295</v>
      </c>
      <c r="C2754" s="18" t="s">
        <v>18</v>
      </c>
      <c r="D2754" s="18" t="s">
        <v>57</v>
      </c>
      <c r="E2754" s="18" t="s">
        <v>18</v>
      </c>
      <c r="F2754" s="19">
        <v>0</v>
      </c>
      <c r="G2754" s="19">
        <v>0</v>
      </c>
      <c r="H2754" s="19">
        <v>0</v>
      </c>
      <c r="I2754" s="19">
        <v>1519431</v>
      </c>
      <c r="J2754" s="19">
        <v>1519431</v>
      </c>
      <c r="K2754" s="19">
        <v>0</v>
      </c>
      <c r="L2754" t="e">
        <f>VLOOKUP(E2754,PFI!A:B,2,0)</f>
        <v>#N/A</v>
      </c>
    </row>
    <row r="2755" spans="1:12">
      <c r="A2755" s="18" t="s">
        <v>1755</v>
      </c>
      <c r="B2755" s="18" t="s">
        <v>295</v>
      </c>
      <c r="C2755" s="18" t="s">
        <v>18</v>
      </c>
      <c r="D2755" s="18" t="s">
        <v>46</v>
      </c>
      <c r="E2755" s="18" t="s">
        <v>18</v>
      </c>
      <c r="F2755" s="19">
        <v>0</v>
      </c>
      <c r="G2755" s="19">
        <v>0</v>
      </c>
      <c r="H2755" s="19">
        <v>0</v>
      </c>
      <c r="I2755" s="19">
        <v>411005</v>
      </c>
      <c r="J2755" s="19">
        <v>411005</v>
      </c>
      <c r="K2755" s="19">
        <v>0</v>
      </c>
      <c r="L2755" t="e">
        <f>VLOOKUP(E2755,PFI!A:B,2,0)</f>
        <v>#N/A</v>
      </c>
    </row>
    <row r="2756" spans="1:12">
      <c r="A2756" s="18" t="s">
        <v>1755</v>
      </c>
      <c r="B2756" s="18" t="s">
        <v>295</v>
      </c>
      <c r="C2756" s="18" t="s">
        <v>18</v>
      </c>
      <c r="D2756" s="18" t="s">
        <v>59</v>
      </c>
      <c r="E2756" s="18" t="s">
        <v>18</v>
      </c>
      <c r="F2756" s="19">
        <v>0</v>
      </c>
      <c r="G2756" s="19">
        <v>0</v>
      </c>
      <c r="H2756" s="19">
        <v>0</v>
      </c>
      <c r="I2756" s="19">
        <v>5431801</v>
      </c>
      <c r="J2756" s="19">
        <v>5431801</v>
      </c>
      <c r="K2756" s="19">
        <v>0</v>
      </c>
      <c r="L2756" t="e">
        <f>VLOOKUP(E2756,PFI!A:B,2,0)</f>
        <v>#N/A</v>
      </c>
    </row>
    <row r="2757" spans="1:12">
      <c r="A2757" s="18" t="s">
        <v>1755</v>
      </c>
      <c r="B2757" s="18" t="s">
        <v>295</v>
      </c>
      <c r="C2757" s="18" t="s">
        <v>18</v>
      </c>
      <c r="D2757" s="18" t="s">
        <v>16</v>
      </c>
      <c r="E2757" s="18" t="s">
        <v>18</v>
      </c>
      <c r="F2757" s="19">
        <v>0</v>
      </c>
      <c r="G2757" s="19">
        <v>0</v>
      </c>
      <c r="H2757" s="19">
        <v>0</v>
      </c>
      <c r="I2757" s="19">
        <v>387100</v>
      </c>
      <c r="J2757" s="19">
        <v>387100</v>
      </c>
      <c r="K2757" s="19">
        <v>0</v>
      </c>
      <c r="L2757" t="e">
        <f>VLOOKUP(E2757,PFI!A:B,2,0)</f>
        <v>#N/A</v>
      </c>
    </row>
    <row r="2758" spans="1:12">
      <c r="A2758" s="18" t="s">
        <v>1755</v>
      </c>
      <c r="B2758" s="18" t="s">
        <v>295</v>
      </c>
      <c r="C2758" s="18" t="s">
        <v>18</v>
      </c>
      <c r="D2758" s="18" t="s">
        <v>13</v>
      </c>
      <c r="E2758" s="18" t="s">
        <v>18</v>
      </c>
      <c r="F2758" s="19">
        <v>0</v>
      </c>
      <c r="G2758" s="19">
        <v>0</v>
      </c>
      <c r="H2758" s="19">
        <v>0</v>
      </c>
      <c r="I2758" s="19">
        <v>203379430</v>
      </c>
      <c r="J2758" s="19">
        <v>203379430</v>
      </c>
      <c r="K2758" s="19">
        <v>0</v>
      </c>
      <c r="L2758" t="e">
        <f>VLOOKUP(E2758,PFI!A:B,2,0)</f>
        <v>#N/A</v>
      </c>
    </row>
    <row r="2759" spans="1:12">
      <c r="A2759" s="18" t="s">
        <v>1755</v>
      </c>
      <c r="B2759" s="18" t="s">
        <v>295</v>
      </c>
      <c r="C2759" s="18" t="s">
        <v>18</v>
      </c>
      <c r="D2759" s="18" t="s">
        <v>888</v>
      </c>
      <c r="E2759" s="18" t="s">
        <v>18</v>
      </c>
      <c r="F2759" s="19">
        <v>0</v>
      </c>
      <c r="G2759" s="19">
        <v>0</v>
      </c>
      <c r="H2759" s="19">
        <v>0</v>
      </c>
      <c r="I2759" s="19">
        <v>116700</v>
      </c>
      <c r="J2759" s="19">
        <v>116700</v>
      </c>
      <c r="K2759" s="19">
        <v>0</v>
      </c>
      <c r="L2759" t="e">
        <f>VLOOKUP(E2759,PFI!A:B,2,0)</f>
        <v>#N/A</v>
      </c>
    </row>
    <row r="2760" spans="1:12">
      <c r="A2760" s="18" t="s">
        <v>1536</v>
      </c>
      <c r="B2760" s="18" t="s">
        <v>295</v>
      </c>
      <c r="C2760" s="18" t="s">
        <v>18</v>
      </c>
      <c r="D2760" s="18" t="s">
        <v>13</v>
      </c>
      <c r="E2760" s="18" t="s">
        <v>18</v>
      </c>
      <c r="F2760" s="19">
        <v>3000</v>
      </c>
      <c r="G2760" s="19">
        <v>3000</v>
      </c>
      <c r="H2760" s="19">
        <v>0</v>
      </c>
      <c r="I2760" s="19">
        <v>0</v>
      </c>
      <c r="J2760" s="19">
        <v>0</v>
      </c>
      <c r="K2760" s="19">
        <v>0</v>
      </c>
      <c r="L2760" t="e">
        <f>VLOOKUP(E2760,PFI!A:B,2,0)</f>
        <v>#N/A</v>
      </c>
    </row>
    <row r="2761" spans="1:12">
      <c r="A2761" s="18" t="s">
        <v>1537</v>
      </c>
      <c r="B2761" s="18" t="s">
        <v>295</v>
      </c>
      <c r="C2761" s="18" t="s">
        <v>18</v>
      </c>
      <c r="D2761" s="18" t="s">
        <v>13</v>
      </c>
      <c r="E2761" s="18" t="s">
        <v>18</v>
      </c>
      <c r="F2761" s="19">
        <v>5700</v>
      </c>
      <c r="G2761" s="19">
        <v>5700</v>
      </c>
      <c r="H2761" s="19">
        <v>3350</v>
      </c>
      <c r="I2761" s="19">
        <v>0</v>
      </c>
      <c r="J2761" s="19">
        <v>0</v>
      </c>
      <c r="K2761" s="19">
        <v>3350</v>
      </c>
      <c r="L2761" t="e">
        <f>VLOOKUP(E2761,PFI!A:B,2,0)</f>
        <v>#N/A</v>
      </c>
    </row>
    <row r="2762" spans="1:12">
      <c r="A2762" s="18" t="s">
        <v>1760</v>
      </c>
      <c r="B2762" s="18" t="s">
        <v>295</v>
      </c>
      <c r="C2762" s="18" t="s">
        <v>18</v>
      </c>
      <c r="D2762" s="18" t="s">
        <v>57</v>
      </c>
      <c r="E2762" s="18" t="s">
        <v>18</v>
      </c>
      <c r="F2762" s="19">
        <v>0</v>
      </c>
      <c r="G2762" s="19">
        <v>0</v>
      </c>
      <c r="H2762" s="19">
        <v>300</v>
      </c>
      <c r="I2762" s="19">
        <v>0</v>
      </c>
      <c r="J2762" s="19">
        <v>0</v>
      </c>
      <c r="K2762" s="19">
        <v>300</v>
      </c>
      <c r="L2762" t="e">
        <f>VLOOKUP(E2762,PFI!A:B,2,0)</f>
        <v>#N/A</v>
      </c>
    </row>
    <row r="2763" spans="1:12">
      <c r="A2763" s="18" t="s">
        <v>1760</v>
      </c>
      <c r="B2763" s="18" t="s">
        <v>295</v>
      </c>
      <c r="C2763" s="18" t="s">
        <v>18</v>
      </c>
      <c r="D2763" s="18" t="s">
        <v>13</v>
      </c>
      <c r="E2763" s="18" t="s">
        <v>18</v>
      </c>
      <c r="F2763" s="19">
        <v>51250</v>
      </c>
      <c r="G2763" s="19">
        <v>51250</v>
      </c>
      <c r="H2763" s="19">
        <v>20101.5</v>
      </c>
      <c r="I2763" s="19">
        <v>0</v>
      </c>
      <c r="J2763" s="19">
        <v>0</v>
      </c>
      <c r="K2763" s="19">
        <v>20101.5</v>
      </c>
      <c r="L2763" t="e">
        <f>VLOOKUP(E2763,PFI!A:B,2,0)</f>
        <v>#N/A</v>
      </c>
    </row>
    <row r="2764" spans="1:12">
      <c r="A2764" s="18" t="s">
        <v>1761</v>
      </c>
      <c r="B2764" s="18" t="s">
        <v>295</v>
      </c>
      <c r="C2764" s="18" t="s">
        <v>18</v>
      </c>
      <c r="D2764" s="18" t="s">
        <v>94</v>
      </c>
      <c r="E2764" s="18" t="s">
        <v>18</v>
      </c>
      <c r="F2764" s="19">
        <v>0</v>
      </c>
      <c r="G2764" s="19">
        <v>0</v>
      </c>
      <c r="H2764" s="19">
        <v>29300</v>
      </c>
      <c r="I2764" s="19">
        <v>0</v>
      </c>
      <c r="J2764" s="19">
        <v>0</v>
      </c>
      <c r="K2764" s="19">
        <v>29300</v>
      </c>
      <c r="L2764" t="e">
        <f>VLOOKUP(E2764,PFI!A:B,2,0)</f>
        <v>#N/A</v>
      </c>
    </row>
    <row r="2765" spans="1:12">
      <c r="A2765" s="18" t="s">
        <v>1761</v>
      </c>
      <c r="B2765" s="18" t="s">
        <v>295</v>
      </c>
      <c r="C2765" s="18" t="s">
        <v>18</v>
      </c>
      <c r="D2765" s="18" t="s">
        <v>13</v>
      </c>
      <c r="E2765" s="18" t="s">
        <v>18</v>
      </c>
      <c r="F2765" s="19">
        <v>101350</v>
      </c>
      <c r="G2765" s="19">
        <v>101350</v>
      </c>
      <c r="H2765" s="19">
        <v>27100</v>
      </c>
      <c r="I2765" s="19">
        <v>0</v>
      </c>
      <c r="J2765" s="19">
        <v>0</v>
      </c>
      <c r="K2765" s="19">
        <v>27100</v>
      </c>
      <c r="L2765" t="e">
        <f>VLOOKUP(E2765,PFI!A:B,2,0)</f>
        <v>#N/A</v>
      </c>
    </row>
    <row r="2766" spans="1:12">
      <c r="A2766" s="18" t="s">
        <v>1514</v>
      </c>
      <c r="B2766" s="18" t="s">
        <v>295</v>
      </c>
      <c r="C2766" s="18" t="s">
        <v>18</v>
      </c>
      <c r="D2766" s="18" t="s">
        <v>13</v>
      </c>
      <c r="E2766" s="18" t="s">
        <v>18</v>
      </c>
      <c r="F2766" s="19">
        <v>2500</v>
      </c>
      <c r="G2766" s="19">
        <v>2500</v>
      </c>
      <c r="H2766" s="19">
        <v>332.1</v>
      </c>
      <c r="I2766" s="19">
        <v>0</v>
      </c>
      <c r="J2766" s="19">
        <v>0</v>
      </c>
      <c r="K2766" s="19">
        <v>332.1</v>
      </c>
      <c r="L2766" t="e">
        <f>VLOOKUP(E2766,PFI!A:B,2,0)</f>
        <v>#N/A</v>
      </c>
    </row>
    <row r="2767" spans="1:12">
      <c r="A2767" s="18" t="s">
        <v>1549</v>
      </c>
      <c r="B2767" s="18" t="s">
        <v>295</v>
      </c>
      <c r="C2767" s="18" t="s">
        <v>18</v>
      </c>
      <c r="D2767" s="18" t="s">
        <v>57</v>
      </c>
      <c r="E2767" s="18" t="s">
        <v>18</v>
      </c>
      <c r="F2767" s="19">
        <v>0</v>
      </c>
      <c r="G2767" s="19">
        <v>0</v>
      </c>
      <c r="H2767" s="19">
        <v>4500</v>
      </c>
      <c r="I2767" s="19">
        <v>0</v>
      </c>
      <c r="J2767" s="19">
        <v>0</v>
      </c>
      <c r="K2767" s="19">
        <v>4500</v>
      </c>
      <c r="L2767" t="e">
        <f>VLOOKUP(E2767,PFI!A:B,2,0)</f>
        <v>#N/A</v>
      </c>
    </row>
    <row r="2768" spans="1:12">
      <c r="A2768" s="18" t="s">
        <v>1549</v>
      </c>
      <c r="B2768" s="18" t="s">
        <v>295</v>
      </c>
      <c r="C2768" s="18" t="s">
        <v>18</v>
      </c>
      <c r="D2768" s="18" t="s">
        <v>13</v>
      </c>
      <c r="E2768" s="18" t="s">
        <v>18</v>
      </c>
      <c r="F2768" s="19">
        <v>67060</v>
      </c>
      <c r="G2768" s="19">
        <v>67060</v>
      </c>
      <c r="H2768" s="19">
        <v>7399.05</v>
      </c>
      <c r="I2768" s="19">
        <v>0</v>
      </c>
      <c r="J2768" s="19">
        <v>0</v>
      </c>
      <c r="K2768" s="19">
        <v>7399.05</v>
      </c>
      <c r="L2768" t="e">
        <f>VLOOKUP(E2768,PFI!A:B,2,0)</f>
        <v>#N/A</v>
      </c>
    </row>
    <row r="2769" spans="1:12">
      <c r="A2769" s="18" t="s">
        <v>1550</v>
      </c>
      <c r="B2769" s="18" t="s">
        <v>295</v>
      </c>
      <c r="C2769" s="18" t="s">
        <v>18</v>
      </c>
      <c r="D2769" s="18" t="s">
        <v>94</v>
      </c>
      <c r="E2769" s="18" t="s">
        <v>18</v>
      </c>
      <c r="F2769" s="19">
        <v>0</v>
      </c>
      <c r="G2769" s="19">
        <v>0</v>
      </c>
      <c r="H2769" s="19">
        <v>5000</v>
      </c>
      <c r="I2769" s="19">
        <v>0</v>
      </c>
      <c r="J2769" s="19">
        <v>0</v>
      </c>
      <c r="K2769" s="19">
        <v>5000</v>
      </c>
      <c r="L2769" t="e">
        <f>VLOOKUP(E2769,PFI!A:B,2,0)</f>
        <v>#N/A</v>
      </c>
    </row>
    <row r="2770" spans="1:12">
      <c r="A2770" s="18" t="s">
        <v>1550</v>
      </c>
      <c r="B2770" s="18" t="s">
        <v>295</v>
      </c>
      <c r="C2770" s="18" t="s">
        <v>18</v>
      </c>
      <c r="D2770" s="18" t="s">
        <v>13</v>
      </c>
      <c r="E2770" s="18" t="s">
        <v>18</v>
      </c>
      <c r="F2770" s="19">
        <v>20000</v>
      </c>
      <c r="G2770" s="19">
        <v>20000</v>
      </c>
      <c r="H2770" s="19">
        <v>500</v>
      </c>
      <c r="I2770" s="19">
        <v>0</v>
      </c>
      <c r="J2770" s="19">
        <v>0</v>
      </c>
      <c r="K2770" s="19">
        <v>500</v>
      </c>
      <c r="L2770" t="e">
        <f>VLOOKUP(E2770,PFI!A:B,2,0)</f>
        <v>#N/A</v>
      </c>
    </row>
    <row r="2771" spans="1:12">
      <c r="A2771" s="18" t="s">
        <v>1518</v>
      </c>
      <c r="B2771" s="18" t="s">
        <v>295</v>
      </c>
      <c r="C2771" s="18" t="s">
        <v>18</v>
      </c>
      <c r="D2771" s="18" t="s">
        <v>13</v>
      </c>
      <c r="E2771" s="18" t="s">
        <v>18</v>
      </c>
      <c r="F2771" s="19">
        <v>5000</v>
      </c>
      <c r="G2771" s="19">
        <v>5000</v>
      </c>
      <c r="H2771" s="19">
        <v>4343.87</v>
      </c>
      <c r="I2771" s="19">
        <v>0</v>
      </c>
      <c r="J2771" s="19">
        <v>0</v>
      </c>
      <c r="K2771" s="19">
        <v>4343.87</v>
      </c>
      <c r="L2771" t="e">
        <f>VLOOKUP(E2771,PFI!A:B,2,0)</f>
        <v>#N/A</v>
      </c>
    </row>
    <row r="2772" spans="1:12">
      <c r="A2772" s="18" t="s">
        <v>222</v>
      </c>
      <c r="B2772" s="18" t="s">
        <v>295</v>
      </c>
      <c r="C2772" s="18" t="s">
        <v>18</v>
      </c>
      <c r="D2772" s="18" t="s">
        <v>16</v>
      </c>
      <c r="E2772" s="18" t="s">
        <v>223</v>
      </c>
      <c r="F2772" s="19">
        <v>14688</v>
      </c>
      <c r="G2772" s="19">
        <v>14688</v>
      </c>
      <c r="H2772" s="19">
        <v>0</v>
      </c>
      <c r="I2772" s="19">
        <v>14688</v>
      </c>
      <c r="J2772" s="19">
        <v>14688</v>
      </c>
      <c r="K2772" s="19">
        <v>0</v>
      </c>
      <c r="L2772" t="str">
        <f>VLOOKUP(E2772,PFI!A:B,2,0)</f>
        <v>formation</v>
      </c>
    </row>
    <row r="2773" spans="1:12">
      <c r="A2773" s="18" t="s">
        <v>222</v>
      </c>
      <c r="B2773" s="18" t="s">
        <v>295</v>
      </c>
      <c r="C2773" s="18" t="s">
        <v>18</v>
      </c>
      <c r="D2773" s="18" t="s">
        <v>13</v>
      </c>
      <c r="E2773" s="18" t="s">
        <v>778</v>
      </c>
      <c r="F2773" s="19">
        <v>0</v>
      </c>
      <c r="G2773" s="19">
        <v>0</v>
      </c>
      <c r="H2773" s="19">
        <v>1889.35</v>
      </c>
      <c r="I2773" s="19">
        <v>0</v>
      </c>
      <c r="J2773" s="19">
        <v>0</v>
      </c>
      <c r="K2773" s="19">
        <v>1889.35</v>
      </c>
      <c r="L2773" t="str">
        <f>VLOOKUP(E2773,PFI!A:B,2,0)</f>
        <v>formation</v>
      </c>
    </row>
    <row r="2774" spans="1:12">
      <c r="A2774" s="18" t="s">
        <v>1558</v>
      </c>
      <c r="B2774" s="18" t="s">
        <v>295</v>
      </c>
      <c r="C2774" s="18" t="s">
        <v>18</v>
      </c>
      <c r="D2774" s="18" t="s">
        <v>34</v>
      </c>
      <c r="E2774" s="18" t="s">
        <v>18</v>
      </c>
      <c r="F2774" s="19">
        <v>0</v>
      </c>
      <c r="G2774" s="19">
        <v>0</v>
      </c>
      <c r="H2774" s="19">
        <v>1127</v>
      </c>
      <c r="I2774" s="19">
        <v>0</v>
      </c>
      <c r="J2774" s="19">
        <v>0</v>
      </c>
      <c r="K2774" s="19">
        <v>1127</v>
      </c>
      <c r="L2774" t="e">
        <f>VLOOKUP(E2774,PFI!A:B,2,0)</f>
        <v>#N/A</v>
      </c>
    </row>
    <row r="2775" spans="1:12">
      <c r="A2775" s="18" t="s">
        <v>1558</v>
      </c>
      <c r="B2775" s="18" t="s">
        <v>295</v>
      </c>
      <c r="C2775" s="18" t="s">
        <v>18</v>
      </c>
      <c r="D2775" s="18" t="s">
        <v>16</v>
      </c>
      <c r="E2775" s="18" t="s">
        <v>18</v>
      </c>
      <c r="F2775" s="19">
        <v>0</v>
      </c>
      <c r="G2775" s="19">
        <v>0</v>
      </c>
      <c r="H2775" s="19">
        <v>487.25</v>
      </c>
      <c r="I2775" s="19">
        <v>0</v>
      </c>
      <c r="J2775" s="19">
        <v>0</v>
      </c>
      <c r="K2775" s="19">
        <v>487.25</v>
      </c>
      <c r="L2775" t="e">
        <f>VLOOKUP(E2775,PFI!A:B,2,0)</f>
        <v>#N/A</v>
      </c>
    </row>
    <row r="2776" spans="1:12">
      <c r="A2776" s="18" t="s">
        <v>1558</v>
      </c>
      <c r="B2776" s="18" t="s">
        <v>295</v>
      </c>
      <c r="C2776" s="18" t="s">
        <v>18</v>
      </c>
      <c r="D2776" s="18" t="s">
        <v>13</v>
      </c>
      <c r="E2776" s="18" t="s">
        <v>18</v>
      </c>
      <c r="F2776" s="19">
        <v>40000</v>
      </c>
      <c r="G2776" s="19">
        <v>40000</v>
      </c>
      <c r="H2776" s="19">
        <v>25061.29</v>
      </c>
      <c r="I2776" s="19">
        <v>40000</v>
      </c>
      <c r="J2776" s="19">
        <v>40000</v>
      </c>
      <c r="K2776" s="19">
        <v>25061.29</v>
      </c>
      <c r="L2776" t="e">
        <f>VLOOKUP(E2776,PFI!A:B,2,0)</f>
        <v>#N/A</v>
      </c>
    </row>
    <row r="2777" spans="1:12">
      <c r="A2777" s="18" t="s">
        <v>1558</v>
      </c>
      <c r="B2777" s="18" t="s">
        <v>295</v>
      </c>
      <c r="C2777" s="18" t="s">
        <v>18</v>
      </c>
      <c r="D2777" s="18" t="s">
        <v>182</v>
      </c>
      <c r="E2777" s="18" t="s">
        <v>18</v>
      </c>
      <c r="F2777" s="19">
        <v>0</v>
      </c>
      <c r="G2777" s="19">
        <v>0</v>
      </c>
      <c r="H2777" s="19">
        <v>345.6</v>
      </c>
      <c r="I2777" s="19">
        <v>0</v>
      </c>
      <c r="J2777" s="19">
        <v>0</v>
      </c>
      <c r="K2777" s="19">
        <v>345.6</v>
      </c>
      <c r="L2777" t="e">
        <f>VLOOKUP(E2777,PFI!A:B,2,0)</f>
        <v>#N/A</v>
      </c>
    </row>
    <row r="2778" spans="1:12">
      <c r="A2778" s="18" t="s">
        <v>1560</v>
      </c>
      <c r="B2778" s="18" t="s">
        <v>295</v>
      </c>
      <c r="C2778" s="18" t="s">
        <v>18</v>
      </c>
      <c r="D2778" s="18" t="s">
        <v>94</v>
      </c>
      <c r="E2778" s="18" t="s">
        <v>18</v>
      </c>
      <c r="F2778" s="19">
        <v>0</v>
      </c>
      <c r="G2778" s="19">
        <v>0</v>
      </c>
      <c r="H2778" s="19">
        <v>434</v>
      </c>
      <c r="I2778" s="19">
        <v>0</v>
      </c>
      <c r="J2778" s="19">
        <v>0</v>
      </c>
      <c r="K2778" s="19">
        <v>434</v>
      </c>
      <c r="L2778" t="e">
        <f>VLOOKUP(E2778,PFI!A:B,2,0)</f>
        <v>#N/A</v>
      </c>
    </row>
    <row r="2779" spans="1:12">
      <c r="A2779" s="18" t="s">
        <v>1560</v>
      </c>
      <c r="B2779" s="18" t="s">
        <v>295</v>
      </c>
      <c r="C2779" s="18" t="s">
        <v>18</v>
      </c>
      <c r="D2779" s="18" t="s">
        <v>13</v>
      </c>
      <c r="E2779" s="18" t="s">
        <v>18</v>
      </c>
      <c r="F2779" s="19">
        <v>16000</v>
      </c>
      <c r="G2779" s="19">
        <v>16000</v>
      </c>
      <c r="H2779" s="19">
        <v>2128</v>
      </c>
      <c r="I2779" s="19">
        <v>16000</v>
      </c>
      <c r="J2779" s="19">
        <v>16000</v>
      </c>
      <c r="K2779" s="19">
        <v>2128</v>
      </c>
      <c r="L2779" t="e">
        <f>VLOOKUP(E2779,PFI!A:B,2,0)</f>
        <v>#N/A</v>
      </c>
    </row>
    <row r="2780" spans="1:12">
      <c r="A2780" s="18" t="s">
        <v>2357</v>
      </c>
      <c r="B2780" s="18" t="s">
        <v>295</v>
      </c>
      <c r="C2780" s="18" t="s">
        <v>18</v>
      </c>
      <c r="D2780" s="18" t="s">
        <v>46</v>
      </c>
      <c r="E2780" s="18" t="s">
        <v>2361</v>
      </c>
      <c r="F2780" s="19">
        <v>0</v>
      </c>
      <c r="G2780" s="19">
        <v>0</v>
      </c>
      <c r="H2780" s="19">
        <v>372.54</v>
      </c>
      <c r="I2780" s="19">
        <v>0</v>
      </c>
      <c r="J2780" s="19">
        <v>0</v>
      </c>
      <c r="K2780" s="19">
        <v>372.54</v>
      </c>
      <c r="L2780" t="e">
        <f>VLOOKUP(E2780,PFI!A:B,2,0)</f>
        <v>#N/A</v>
      </c>
    </row>
    <row r="2781" spans="1:12">
      <c r="A2781" s="18" t="s">
        <v>1570</v>
      </c>
      <c r="B2781" s="18" t="s">
        <v>295</v>
      </c>
      <c r="C2781" s="18" t="s">
        <v>18</v>
      </c>
      <c r="D2781" s="18" t="s">
        <v>57</v>
      </c>
      <c r="E2781" s="18" t="s">
        <v>18</v>
      </c>
      <c r="F2781" s="19">
        <v>0</v>
      </c>
      <c r="G2781" s="19">
        <v>0</v>
      </c>
      <c r="H2781" s="19">
        <v>1468.17</v>
      </c>
      <c r="I2781" s="19">
        <v>0</v>
      </c>
      <c r="J2781" s="19">
        <v>0</v>
      </c>
      <c r="K2781" s="19">
        <v>1468.17</v>
      </c>
      <c r="L2781" t="e">
        <f>VLOOKUP(E2781,PFI!A:B,2,0)</f>
        <v>#N/A</v>
      </c>
    </row>
    <row r="2782" spans="1:12">
      <c r="A2782" s="18" t="s">
        <v>1570</v>
      </c>
      <c r="B2782" s="18" t="s">
        <v>295</v>
      </c>
      <c r="C2782" s="18" t="s">
        <v>18</v>
      </c>
      <c r="D2782" s="18" t="s">
        <v>22</v>
      </c>
      <c r="E2782" s="18" t="s">
        <v>18</v>
      </c>
      <c r="F2782" s="19">
        <v>0</v>
      </c>
      <c r="G2782" s="19">
        <v>0</v>
      </c>
      <c r="H2782" s="19">
        <v>9390.93</v>
      </c>
      <c r="I2782" s="19">
        <v>0</v>
      </c>
      <c r="J2782" s="19">
        <v>0</v>
      </c>
      <c r="K2782" s="19">
        <v>9390.93</v>
      </c>
      <c r="L2782" t="e">
        <f>VLOOKUP(E2782,PFI!A:B,2,0)</f>
        <v>#N/A</v>
      </c>
    </row>
    <row r="2783" spans="1:12">
      <c r="A2783" s="18" t="s">
        <v>1570</v>
      </c>
      <c r="B2783" s="18" t="s">
        <v>295</v>
      </c>
      <c r="C2783" s="18" t="s">
        <v>18</v>
      </c>
      <c r="D2783" s="18" t="s">
        <v>13</v>
      </c>
      <c r="E2783" s="18" t="s">
        <v>18</v>
      </c>
      <c r="F2783" s="19">
        <v>44524</v>
      </c>
      <c r="G2783" s="19">
        <v>44524</v>
      </c>
      <c r="H2783" s="19">
        <v>14947.34</v>
      </c>
      <c r="I2783" s="19">
        <v>0</v>
      </c>
      <c r="J2783" s="19">
        <v>0</v>
      </c>
      <c r="K2783" s="19">
        <v>14947.34</v>
      </c>
      <c r="L2783" t="e">
        <f>VLOOKUP(E2783,PFI!A:B,2,0)</f>
        <v>#N/A</v>
      </c>
    </row>
    <row r="2784" spans="1:12">
      <c r="A2784" s="18" t="s">
        <v>1570</v>
      </c>
      <c r="B2784" s="18" t="s">
        <v>295</v>
      </c>
      <c r="C2784" s="18" t="s">
        <v>18</v>
      </c>
      <c r="D2784" s="18" t="s">
        <v>182</v>
      </c>
      <c r="E2784" s="18" t="s">
        <v>18</v>
      </c>
      <c r="F2784" s="19">
        <v>0</v>
      </c>
      <c r="G2784" s="19">
        <v>0</v>
      </c>
      <c r="H2784" s="19">
        <v>4419.34</v>
      </c>
      <c r="I2784" s="19">
        <v>0</v>
      </c>
      <c r="J2784" s="19">
        <v>0</v>
      </c>
      <c r="K2784" s="19">
        <v>4419.34</v>
      </c>
      <c r="L2784" t="e">
        <f>VLOOKUP(E2784,PFI!A:B,2,0)</f>
        <v>#N/A</v>
      </c>
    </row>
    <row r="2785" spans="1:12">
      <c r="A2785" s="18" t="s">
        <v>1569</v>
      </c>
      <c r="B2785" s="18" t="s">
        <v>295</v>
      </c>
      <c r="C2785" s="18" t="s">
        <v>18</v>
      </c>
      <c r="D2785" s="18" t="s">
        <v>94</v>
      </c>
      <c r="E2785" s="18" t="s">
        <v>18</v>
      </c>
      <c r="F2785" s="19">
        <v>0</v>
      </c>
      <c r="G2785" s="19">
        <v>0</v>
      </c>
      <c r="H2785" s="19">
        <v>6600</v>
      </c>
      <c r="I2785" s="19">
        <v>0</v>
      </c>
      <c r="J2785" s="19">
        <v>0</v>
      </c>
      <c r="K2785" s="19">
        <v>6600</v>
      </c>
      <c r="L2785" t="e">
        <f>VLOOKUP(E2785,PFI!A:B,2,0)</f>
        <v>#N/A</v>
      </c>
    </row>
    <row r="2786" spans="1:12">
      <c r="A2786" s="18" t="s">
        <v>1569</v>
      </c>
      <c r="B2786" s="18" t="s">
        <v>295</v>
      </c>
      <c r="C2786" s="18" t="s">
        <v>18</v>
      </c>
      <c r="D2786" s="18" t="s">
        <v>13</v>
      </c>
      <c r="E2786" s="18" t="s">
        <v>18</v>
      </c>
      <c r="F2786" s="19">
        <v>48000</v>
      </c>
      <c r="G2786" s="19">
        <v>48000</v>
      </c>
      <c r="H2786" s="19">
        <v>24561.02</v>
      </c>
      <c r="I2786" s="19">
        <v>0</v>
      </c>
      <c r="J2786" s="19">
        <v>0</v>
      </c>
      <c r="K2786" s="19">
        <v>24561.02</v>
      </c>
      <c r="L2786" t="e">
        <f>VLOOKUP(E2786,PFI!A:B,2,0)</f>
        <v>#N/A</v>
      </c>
    </row>
    <row r="2787" spans="1:12">
      <c r="A2787" s="18" t="s">
        <v>224</v>
      </c>
      <c r="B2787" s="18" t="s">
        <v>295</v>
      </c>
      <c r="C2787" s="18" t="s">
        <v>18</v>
      </c>
      <c r="D2787" s="18" t="s">
        <v>13</v>
      </c>
      <c r="E2787" s="18" t="s">
        <v>225</v>
      </c>
      <c r="F2787" s="19">
        <v>0</v>
      </c>
      <c r="G2787" s="19">
        <v>0</v>
      </c>
      <c r="H2787" s="19">
        <v>3013.17</v>
      </c>
      <c r="I2787" s="19">
        <v>0</v>
      </c>
      <c r="J2787" s="19">
        <v>0</v>
      </c>
      <c r="K2787" s="19">
        <v>3013.17</v>
      </c>
      <c r="L2787" t="str">
        <f>VLOOKUP(E2787,PFI!A:B,2,0)</f>
        <v>formation</v>
      </c>
    </row>
    <row r="2788" spans="1:12">
      <c r="A2788" s="18" t="s">
        <v>1577</v>
      </c>
      <c r="B2788" s="18" t="s">
        <v>295</v>
      </c>
      <c r="C2788" s="18" t="s">
        <v>18</v>
      </c>
      <c r="D2788" s="18" t="s">
        <v>13</v>
      </c>
      <c r="E2788" s="18" t="s">
        <v>18</v>
      </c>
      <c r="F2788" s="19">
        <v>60000</v>
      </c>
      <c r="G2788" s="19">
        <v>60000</v>
      </c>
      <c r="H2788" s="19">
        <v>29101.77</v>
      </c>
      <c r="I2788" s="19">
        <v>0</v>
      </c>
      <c r="J2788" s="19">
        <v>0</v>
      </c>
      <c r="K2788" s="19">
        <v>29101.77</v>
      </c>
      <c r="L2788" t="e">
        <f>VLOOKUP(E2788,PFI!A:B,2,0)</f>
        <v>#N/A</v>
      </c>
    </row>
    <row r="2789" spans="1:12">
      <c r="A2789" s="18" t="s">
        <v>1578</v>
      </c>
      <c r="B2789" s="18" t="s">
        <v>295</v>
      </c>
      <c r="C2789" s="18" t="s">
        <v>18</v>
      </c>
      <c r="D2789" s="18" t="s">
        <v>13</v>
      </c>
      <c r="E2789" s="18" t="s">
        <v>18</v>
      </c>
      <c r="F2789" s="19">
        <v>0</v>
      </c>
      <c r="G2789" s="19">
        <v>0</v>
      </c>
      <c r="H2789" s="19">
        <v>13874</v>
      </c>
      <c r="I2789" s="19">
        <v>0</v>
      </c>
      <c r="J2789" s="19">
        <v>0</v>
      </c>
      <c r="K2789" s="19">
        <v>13874</v>
      </c>
      <c r="L2789" t="e">
        <f>VLOOKUP(E2789,PFI!A:B,2,0)</f>
        <v>#N/A</v>
      </c>
    </row>
    <row r="2790" spans="1:12">
      <c r="A2790" s="18" t="s">
        <v>1522</v>
      </c>
      <c r="B2790" s="18" t="s">
        <v>295</v>
      </c>
      <c r="C2790" s="18" t="s">
        <v>18</v>
      </c>
      <c r="D2790" s="18" t="s">
        <v>13</v>
      </c>
      <c r="E2790" s="18" t="s">
        <v>18</v>
      </c>
      <c r="F2790" s="19">
        <v>20000</v>
      </c>
      <c r="G2790" s="19">
        <v>20000</v>
      </c>
      <c r="H2790" s="19">
        <v>1195.02</v>
      </c>
      <c r="I2790" s="19">
        <v>0</v>
      </c>
      <c r="J2790" s="19">
        <v>0</v>
      </c>
      <c r="K2790" s="19">
        <v>1195.02</v>
      </c>
      <c r="L2790" t="e">
        <f>VLOOKUP(E2790,PFI!A:B,2,0)</f>
        <v>#N/A</v>
      </c>
    </row>
    <row r="2791" spans="1:12">
      <c r="A2791" s="18" t="s">
        <v>226</v>
      </c>
      <c r="B2791" s="18" t="s">
        <v>295</v>
      </c>
      <c r="C2791" s="18" t="s">
        <v>18</v>
      </c>
      <c r="D2791" s="18" t="s">
        <v>46</v>
      </c>
      <c r="E2791" s="18" t="s">
        <v>768</v>
      </c>
      <c r="F2791" s="19">
        <v>0</v>
      </c>
      <c r="G2791" s="19">
        <v>0</v>
      </c>
      <c r="H2791" s="19">
        <v>2744.53</v>
      </c>
      <c r="I2791" s="19">
        <v>0</v>
      </c>
      <c r="J2791" s="19">
        <v>0</v>
      </c>
      <c r="K2791" s="19">
        <v>2744.53</v>
      </c>
      <c r="L2791" t="str">
        <f>VLOOKUP(E2791,PFI!A:B,2,0)</f>
        <v>formation</v>
      </c>
    </row>
    <row r="2792" spans="1:12">
      <c r="A2792" s="18" t="s">
        <v>226</v>
      </c>
      <c r="B2792" s="18" t="s">
        <v>295</v>
      </c>
      <c r="C2792" s="18" t="s">
        <v>18</v>
      </c>
      <c r="D2792" s="18" t="s">
        <v>13</v>
      </c>
      <c r="E2792" s="18" t="s">
        <v>768</v>
      </c>
      <c r="F2792" s="19">
        <v>0</v>
      </c>
      <c r="G2792" s="19">
        <v>0</v>
      </c>
      <c r="H2792" s="19">
        <v>2784.31</v>
      </c>
      <c r="I2792" s="19">
        <v>0</v>
      </c>
      <c r="J2792" s="19">
        <v>0</v>
      </c>
      <c r="K2792" s="19">
        <v>2784.31</v>
      </c>
      <c r="L2792" t="str">
        <f>VLOOKUP(E2792,PFI!A:B,2,0)</f>
        <v>formation</v>
      </c>
    </row>
    <row r="2793" spans="1:12">
      <c r="A2793" s="18" t="s">
        <v>1583</v>
      </c>
      <c r="B2793" s="18" t="s">
        <v>295</v>
      </c>
      <c r="C2793" s="18" t="s">
        <v>18</v>
      </c>
      <c r="D2793" s="18" t="s">
        <v>13</v>
      </c>
      <c r="E2793" s="18" t="s">
        <v>18</v>
      </c>
      <c r="F2793" s="19">
        <v>289000</v>
      </c>
      <c r="G2793" s="19">
        <v>289000</v>
      </c>
      <c r="H2793" s="19">
        <v>124158.03</v>
      </c>
      <c r="I2793" s="19">
        <v>0</v>
      </c>
      <c r="J2793" s="19">
        <v>0</v>
      </c>
      <c r="K2793" s="19">
        <v>124158.03</v>
      </c>
      <c r="L2793" t="e">
        <f>VLOOKUP(E2793,PFI!A:B,2,0)</f>
        <v>#N/A</v>
      </c>
    </row>
    <row r="2794" spans="1:12">
      <c r="A2794" s="18" t="s">
        <v>1584</v>
      </c>
      <c r="B2794" s="18" t="s">
        <v>295</v>
      </c>
      <c r="C2794" s="18" t="s">
        <v>18</v>
      </c>
      <c r="D2794" s="18" t="s">
        <v>57</v>
      </c>
      <c r="E2794" s="18" t="s">
        <v>18</v>
      </c>
      <c r="F2794" s="19">
        <v>0</v>
      </c>
      <c r="G2794" s="19">
        <v>0</v>
      </c>
      <c r="H2794" s="19">
        <v>1750</v>
      </c>
      <c r="I2794" s="19">
        <v>0</v>
      </c>
      <c r="J2794" s="19">
        <v>0</v>
      </c>
      <c r="K2794" s="19">
        <v>1750</v>
      </c>
      <c r="L2794" t="e">
        <f>VLOOKUP(E2794,PFI!A:B,2,0)</f>
        <v>#N/A</v>
      </c>
    </row>
    <row r="2795" spans="1:12">
      <c r="A2795" s="18" t="s">
        <v>1584</v>
      </c>
      <c r="B2795" s="18" t="s">
        <v>295</v>
      </c>
      <c r="C2795" s="18" t="s">
        <v>18</v>
      </c>
      <c r="D2795" s="18" t="s">
        <v>46</v>
      </c>
      <c r="E2795" s="18" t="s">
        <v>18</v>
      </c>
      <c r="F2795" s="19">
        <v>60700</v>
      </c>
      <c r="G2795" s="19">
        <v>60700</v>
      </c>
      <c r="H2795" s="19">
        <v>30077</v>
      </c>
      <c r="I2795" s="19">
        <v>0</v>
      </c>
      <c r="J2795" s="19">
        <v>0</v>
      </c>
      <c r="K2795" s="19">
        <v>30077</v>
      </c>
      <c r="L2795" t="e">
        <f>VLOOKUP(E2795,PFI!A:B,2,0)</f>
        <v>#N/A</v>
      </c>
    </row>
    <row r="2796" spans="1:12">
      <c r="A2796" s="18" t="s">
        <v>1584</v>
      </c>
      <c r="B2796" s="18" t="s">
        <v>295</v>
      </c>
      <c r="C2796" s="18" t="s">
        <v>18</v>
      </c>
      <c r="D2796" s="18" t="s">
        <v>59</v>
      </c>
      <c r="E2796" s="18" t="s">
        <v>18</v>
      </c>
      <c r="F2796" s="19">
        <v>0</v>
      </c>
      <c r="G2796" s="19">
        <v>0</v>
      </c>
      <c r="H2796" s="19">
        <v>1300</v>
      </c>
      <c r="I2796" s="19">
        <v>0</v>
      </c>
      <c r="J2796" s="19">
        <v>0</v>
      </c>
      <c r="K2796" s="19">
        <v>1300</v>
      </c>
      <c r="L2796" t="e">
        <f>VLOOKUP(E2796,PFI!A:B,2,0)</f>
        <v>#N/A</v>
      </c>
    </row>
    <row r="2797" spans="1:12">
      <c r="A2797" s="18" t="s">
        <v>1584</v>
      </c>
      <c r="B2797" s="18" t="s">
        <v>295</v>
      </c>
      <c r="C2797" s="18" t="s">
        <v>18</v>
      </c>
      <c r="D2797" s="18" t="s">
        <v>94</v>
      </c>
      <c r="E2797" s="18" t="s">
        <v>18</v>
      </c>
      <c r="F2797" s="19">
        <v>0</v>
      </c>
      <c r="G2797" s="19">
        <v>0</v>
      </c>
      <c r="H2797" s="19">
        <v>24997</v>
      </c>
      <c r="I2797" s="19">
        <v>0</v>
      </c>
      <c r="J2797" s="19">
        <v>0</v>
      </c>
      <c r="K2797" s="19">
        <v>24997</v>
      </c>
      <c r="L2797" t="e">
        <f>VLOOKUP(E2797,PFI!A:B,2,0)</f>
        <v>#N/A</v>
      </c>
    </row>
    <row r="2798" spans="1:12">
      <c r="A2798" s="18" t="s">
        <v>1584</v>
      </c>
      <c r="B2798" s="18" t="s">
        <v>295</v>
      </c>
      <c r="C2798" s="18" t="s">
        <v>18</v>
      </c>
      <c r="D2798" s="18" t="s">
        <v>13</v>
      </c>
      <c r="E2798" s="18" t="s">
        <v>18</v>
      </c>
      <c r="F2798" s="19">
        <v>100000</v>
      </c>
      <c r="G2798" s="19">
        <v>100000</v>
      </c>
      <c r="H2798" s="19">
        <v>4348.05</v>
      </c>
      <c r="I2798" s="19">
        <v>0</v>
      </c>
      <c r="J2798" s="19">
        <v>0</v>
      </c>
      <c r="K2798" s="19">
        <v>4348.05</v>
      </c>
      <c r="L2798" t="e">
        <f>VLOOKUP(E2798,PFI!A:B,2,0)</f>
        <v>#N/A</v>
      </c>
    </row>
    <row r="2799" spans="1:12">
      <c r="A2799" s="18" t="s">
        <v>10</v>
      </c>
      <c r="B2799" s="18" t="s">
        <v>295</v>
      </c>
      <c r="C2799" s="18" t="s">
        <v>18</v>
      </c>
      <c r="D2799" s="18" t="s">
        <v>31</v>
      </c>
      <c r="E2799" s="18" t="s">
        <v>1936</v>
      </c>
      <c r="F2799" s="19">
        <v>0</v>
      </c>
      <c r="G2799" s="19">
        <v>0</v>
      </c>
      <c r="H2799" s="19">
        <v>9208.7000000000007</v>
      </c>
      <c r="I2799" s="19">
        <v>0</v>
      </c>
      <c r="J2799" s="19">
        <v>0</v>
      </c>
      <c r="K2799" s="19">
        <v>9208.7000000000007</v>
      </c>
      <c r="L2799" t="str">
        <f>VLOOKUP(E2799,PFI!A:B,2,0)</f>
        <v>formation</v>
      </c>
    </row>
    <row r="2800" spans="1:12">
      <c r="A2800" s="18" t="s">
        <v>10</v>
      </c>
      <c r="B2800" s="18" t="s">
        <v>295</v>
      </c>
      <c r="C2800" s="18" t="s">
        <v>18</v>
      </c>
      <c r="D2800" s="18" t="s">
        <v>31</v>
      </c>
      <c r="E2800" s="18" t="s">
        <v>1749</v>
      </c>
      <c r="F2800" s="19">
        <v>0</v>
      </c>
      <c r="G2800" s="19">
        <v>0</v>
      </c>
      <c r="H2800" s="19">
        <v>13736.45</v>
      </c>
      <c r="I2800" s="19">
        <v>0</v>
      </c>
      <c r="J2800" s="19">
        <v>0</v>
      </c>
      <c r="K2800" s="19">
        <v>13736.45</v>
      </c>
      <c r="L2800" t="str">
        <f>VLOOKUP(E2800,PFI!A:B,2,0)</f>
        <v>recherche</v>
      </c>
    </row>
    <row r="2801" spans="1:12">
      <c r="A2801" s="18" t="s">
        <v>10</v>
      </c>
      <c r="B2801" s="18" t="s">
        <v>295</v>
      </c>
      <c r="C2801" s="18" t="s">
        <v>18</v>
      </c>
      <c r="D2801" s="18" t="s">
        <v>16</v>
      </c>
      <c r="E2801" s="18" t="s">
        <v>1936</v>
      </c>
      <c r="F2801" s="19">
        <v>21583</v>
      </c>
      <c r="G2801" s="19">
        <v>21583</v>
      </c>
      <c r="H2801" s="19">
        <v>0</v>
      </c>
      <c r="I2801" s="19">
        <v>21583</v>
      </c>
      <c r="J2801" s="19">
        <v>21583</v>
      </c>
      <c r="K2801" s="19">
        <v>0</v>
      </c>
      <c r="L2801" t="str">
        <f>VLOOKUP(E2801,PFI!A:B,2,0)</f>
        <v>formation</v>
      </c>
    </row>
    <row r="2802" spans="1:12">
      <c r="A2802" s="18" t="s">
        <v>10</v>
      </c>
      <c r="B2802" s="18" t="s">
        <v>295</v>
      </c>
      <c r="C2802" s="18" t="s">
        <v>18</v>
      </c>
      <c r="D2802" s="18" t="s">
        <v>13</v>
      </c>
      <c r="E2802" s="18" t="s">
        <v>370</v>
      </c>
      <c r="F2802" s="19">
        <v>0</v>
      </c>
      <c r="G2802" s="19">
        <v>0</v>
      </c>
      <c r="H2802" s="19">
        <v>5718.85</v>
      </c>
      <c r="I2802" s="19">
        <v>0</v>
      </c>
      <c r="J2802" s="19">
        <v>0</v>
      </c>
      <c r="K2802" s="19">
        <v>5718.85</v>
      </c>
      <c r="L2802" t="str">
        <f>VLOOKUP(E2802,PFI!A:B,2,0)</f>
        <v>formation</v>
      </c>
    </row>
    <row r="2803" spans="1:12">
      <c r="A2803" s="18" t="s">
        <v>2652</v>
      </c>
      <c r="B2803" s="18" t="s">
        <v>295</v>
      </c>
      <c r="C2803" s="18" t="s">
        <v>18</v>
      </c>
      <c r="D2803" s="18" t="s">
        <v>57</v>
      </c>
      <c r="E2803" s="18" t="s">
        <v>18</v>
      </c>
      <c r="F2803" s="19">
        <v>0</v>
      </c>
      <c r="G2803" s="19">
        <v>0</v>
      </c>
      <c r="H2803" s="19">
        <v>10665.43</v>
      </c>
      <c r="I2803" s="19">
        <v>0</v>
      </c>
      <c r="J2803" s="19">
        <v>0</v>
      </c>
      <c r="K2803" s="19">
        <v>10665.43</v>
      </c>
      <c r="L2803" t="e">
        <f>VLOOKUP(E2803,PFI!A:B,2,0)</f>
        <v>#N/A</v>
      </c>
    </row>
    <row r="2804" spans="1:12">
      <c r="A2804" s="18" t="s">
        <v>2652</v>
      </c>
      <c r="B2804" s="18" t="s">
        <v>295</v>
      </c>
      <c r="C2804" s="18" t="s">
        <v>18</v>
      </c>
      <c r="D2804" s="18" t="s">
        <v>13</v>
      </c>
      <c r="E2804" s="18" t="s">
        <v>18</v>
      </c>
      <c r="F2804" s="19">
        <v>6000</v>
      </c>
      <c r="G2804" s="19">
        <v>6000</v>
      </c>
      <c r="H2804" s="19">
        <v>0</v>
      </c>
      <c r="I2804" s="19">
        <v>0</v>
      </c>
      <c r="J2804" s="19">
        <v>0</v>
      </c>
      <c r="K2804" s="19">
        <v>0</v>
      </c>
      <c r="L2804" t="e">
        <f>VLOOKUP(E2804,PFI!A:B,2,0)</f>
        <v>#N/A</v>
      </c>
    </row>
    <row r="2805" spans="1:12">
      <c r="A2805" s="18" t="s">
        <v>1587</v>
      </c>
      <c r="B2805" s="18" t="s">
        <v>295</v>
      </c>
      <c r="C2805" s="18" t="s">
        <v>18</v>
      </c>
      <c r="D2805" s="18" t="s">
        <v>46</v>
      </c>
      <c r="E2805" s="18" t="s">
        <v>18</v>
      </c>
      <c r="F2805" s="19">
        <v>10305</v>
      </c>
      <c r="G2805" s="19">
        <v>10305</v>
      </c>
      <c r="H2805" s="19">
        <v>0</v>
      </c>
      <c r="I2805" s="19">
        <v>0</v>
      </c>
      <c r="J2805" s="19">
        <v>0</v>
      </c>
      <c r="K2805" s="19">
        <v>0</v>
      </c>
      <c r="L2805" t="e">
        <f>VLOOKUP(E2805,PFI!A:B,2,0)</f>
        <v>#N/A</v>
      </c>
    </row>
    <row r="2806" spans="1:12">
      <c r="A2806" s="18" t="s">
        <v>1587</v>
      </c>
      <c r="B2806" s="18" t="s">
        <v>295</v>
      </c>
      <c r="C2806" s="18" t="s">
        <v>18</v>
      </c>
      <c r="D2806" s="18" t="s">
        <v>94</v>
      </c>
      <c r="E2806" s="18" t="s">
        <v>18</v>
      </c>
      <c r="F2806" s="19">
        <v>0</v>
      </c>
      <c r="G2806" s="19">
        <v>0</v>
      </c>
      <c r="H2806" s="19">
        <v>3217.56</v>
      </c>
      <c r="I2806" s="19">
        <v>0</v>
      </c>
      <c r="J2806" s="19">
        <v>0</v>
      </c>
      <c r="K2806" s="19">
        <v>3217.56</v>
      </c>
      <c r="L2806" t="e">
        <f>VLOOKUP(E2806,PFI!A:B,2,0)</f>
        <v>#N/A</v>
      </c>
    </row>
    <row r="2807" spans="1:12">
      <c r="A2807" s="18" t="s">
        <v>1587</v>
      </c>
      <c r="B2807" s="18" t="s">
        <v>295</v>
      </c>
      <c r="C2807" s="18" t="s">
        <v>18</v>
      </c>
      <c r="D2807" s="18" t="s">
        <v>13</v>
      </c>
      <c r="E2807" s="18" t="s">
        <v>18</v>
      </c>
      <c r="F2807" s="19">
        <v>35827</v>
      </c>
      <c r="G2807" s="19">
        <v>35827</v>
      </c>
      <c r="H2807" s="19">
        <v>969.61</v>
      </c>
      <c r="I2807" s="19">
        <v>0</v>
      </c>
      <c r="J2807" s="19">
        <v>0</v>
      </c>
      <c r="K2807" s="19">
        <v>969.61</v>
      </c>
      <c r="L2807" t="e">
        <f>VLOOKUP(E2807,PFI!A:B,2,0)</f>
        <v>#N/A</v>
      </c>
    </row>
    <row r="2808" spans="1:12">
      <c r="A2808" s="18" t="s">
        <v>228</v>
      </c>
      <c r="B2808" s="18" t="s">
        <v>295</v>
      </c>
      <c r="C2808" s="18" t="s">
        <v>18</v>
      </c>
      <c r="D2808" s="18" t="s">
        <v>46</v>
      </c>
      <c r="E2808" s="18" t="s">
        <v>769</v>
      </c>
      <c r="F2808" s="19">
        <v>0</v>
      </c>
      <c r="G2808" s="19">
        <v>0</v>
      </c>
      <c r="H2808" s="19">
        <v>27363.4</v>
      </c>
      <c r="I2808" s="19">
        <v>0</v>
      </c>
      <c r="J2808" s="19">
        <v>0</v>
      </c>
      <c r="K2808" s="19">
        <v>27363.4</v>
      </c>
      <c r="L2808" t="str">
        <f>VLOOKUP(E2808,PFI!A:B,2,0)</f>
        <v>formation</v>
      </c>
    </row>
    <row r="2809" spans="1:12">
      <c r="A2809" s="18" t="s">
        <v>229</v>
      </c>
      <c r="B2809" s="18" t="s">
        <v>295</v>
      </c>
      <c r="C2809" s="18" t="s">
        <v>18</v>
      </c>
      <c r="D2809" s="18" t="s">
        <v>16</v>
      </c>
      <c r="E2809" s="18" t="s">
        <v>2367</v>
      </c>
      <c r="F2809" s="19">
        <v>2000</v>
      </c>
      <c r="G2809" s="19">
        <v>2000</v>
      </c>
      <c r="H2809" s="19">
        <v>0</v>
      </c>
      <c r="I2809" s="19">
        <v>2000</v>
      </c>
      <c r="J2809" s="19">
        <v>2000</v>
      </c>
      <c r="K2809" s="19">
        <v>0</v>
      </c>
      <c r="L2809" t="e">
        <f>VLOOKUP(E2809,PFI!A:B,2,0)</f>
        <v>#N/A</v>
      </c>
    </row>
    <row r="2810" spans="1:12">
      <c r="A2810" s="18" t="s">
        <v>74</v>
      </c>
      <c r="B2810" s="18" t="s">
        <v>295</v>
      </c>
      <c r="C2810" s="18" t="s">
        <v>18</v>
      </c>
      <c r="D2810" s="18" t="s">
        <v>13</v>
      </c>
      <c r="E2810" s="18" t="s">
        <v>242</v>
      </c>
      <c r="F2810" s="19">
        <v>0</v>
      </c>
      <c r="G2810" s="19">
        <v>0</v>
      </c>
      <c r="H2810" s="19">
        <v>13772.38</v>
      </c>
      <c r="I2810" s="19">
        <v>0</v>
      </c>
      <c r="J2810" s="19">
        <v>0</v>
      </c>
      <c r="K2810" s="19">
        <v>13772.38</v>
      </c>
      <c r="L2810" t="str">
        <f>VLOOKUP(E2810,PFI!A:B,2,0)</f>
        <v>formation</v>
      </c>
    </row>
    <row r="2811" spans="1:12">
      <c r="A2811" s="18" t="s">
        <v>1598</v>
      </c>
      <c r="B2811" s="18" t="s">
        <v>295</v>
      </c>
      <c r="C2811" s="18" t="s">
        <v>18</v>
      </c>
      <c r="D2811" s="18" t="s">
        <v>57</v>
      </c>
      <c r="E2811" s="18" t="s">
        <v>18</v>
      </c>
      <c r="F2811" s="19">
        <v>0</v>
      </c>
      <c r="G2811" s="19">
        <v>0</v>
      </c>
      <c r="H2811" s="19">
        <v>5210.04</v>
      </c>
      <c r="I2811" s="19">
        <v>0</v>
      </c>
      <c r="J2811" s="19">
        <v>0</v>
      </c>
      <c r="K2811" s="19">
        <v>5210.04</v>
      </c>
      <c r="L2811" t="e">
        <f>VLOOKUP(E2811,PFI!A:B,2,0)</f>
        <v>#N/A</v>
      </c>
    </row>
    <row r="2812" spans="1:12">
      <c r="A2812" s="18" t="s">
        <v>1598</v>
      </c>
      <c r="B2812" s="18" t="s">
        <v>295</v>
      </c>
      <c r="C2812" s="18" t="s">
        <v>18</v>
      </c>
      <c r="D2812" s="18" t="s">
        <v>13</v>
      </c>
      <c r="E2812" s="18" t="s">
        <v>18</v>
      </c>
      <c r="F2812" s="19">
        <v>400000</v>
      </c>
      <c r="G2812" s="19">
        <v>400000</v>
      </c>
      <c r="H2812" s="19">
        <v>112477.69</v>
      </c>
      <c r="I2812" s="19">
        <v>0</v>
      </c>
      <c r="J2812" s="19">
        <v>0</v>
      </c>
      <c r="K2812" s="19">
        <v>112477.69</v>
      </c>
      <c r="L2812" t="e">
        <f>VLOOKUP(E2812,PFI!A:B,2,0)</f>
        <v>#N/A</v>
      </c>
    </row>
    <row r="2813" spans="1:12">
      <c r="A2813" s="18" t="s">
        <v>1599</v>
      </c>
      <c r="B2813" s="18" t="s">
        <v>295</v>
      </c>
      <c r="C2813" s="18" t="s">
        <v>18</v>
      </c>
      <c r="D2813" s="18" t="s">
        <v>57</v>
      </c>
      <c r="E2813" s="18" t="s">
        <v>18</v>
      </c>
      <c r="F2813" s="19">
        <v>0</v>
      </c>
      <c r="G2813" s="19">
        <v>0</v>
      </c>
      <c r="H2813" s="19">
        <v>2020</v>
      </c>
      <c r="I2813" s="19">
        <v>0</v>
      </c>
      <c r="J2813" s="19">
        <v>0</v>
      </c>
      <c r="K2813" s="19">
        <v>2020</v>
      </c>
      <c r="L2813" t="e">
        <f>VLOOKUP(E2813,PFI!A:B,2,0)</f>
        <v>#N/A</v>
      </c>
    </row>
    <row r="2814" spans="1:12">
      <c r="A2814" s="18" t="s">
        <v>1599</v>
      </c>
      <c r="B2814" s="18" t="s">
        <v>295</v>
      </c>
      <c r="C2814" s="18" t="s">
        <v>18</v>
      </c>
      <c r="D2814" s="18" t="s">
        <v>46</v>
      </c>
      <c r="E2814" s="18" t="s">
        <v>18</v>
      </c>
      <c r="F2814" s="19">
        <v>0</v>
      </c>
      <c r="G2814" s="19">
        <v>0</v>
      </c>
      <c r="H2814" s="19">
        <v>3220</v>
      </c>
      <c r="I2814" s="19">
        <v>0</v>
      </c>
      <c r="J2814" s="19">
        <v>0</v>
      </c>
      <c r="K2814" s="19">
        <v>3220</v>
      </c>
      <c r="L2814" t="e">
        <f>VLOOKUP(E2814,PFI!A:B,2,0)</f>
        <v>#N/A</v>
      </c>
    </row>
    <row r="2815" spans="1:12">
      <c r="A2815" s="18" t="s">
        <v>1599</v>
      </c>
      <c r="B2815" s="18" t="s">
        <v>295</v>
      </c>
      <c r="C2815" s="18" t="s">
        <v>18</v>
      </c>
      <c r="D2815" s="18" t="s">
        <v>94</v>
      </c>
      <c r="E2815" s="18" t="s">
        <v>18</v>
      </c>
      <c r="F2815" s="19">
        <v>0</v>
      </c>
      <c r="G2815" s="19">
        <v>0</v>
      </c>
      <c r="H2815" s="19">
        <v>15540</v>
      </c>
      <c r="I2815" s="19">
        <v>0</v>
      </c>
      <c r="J2815" s="19">
        <v>0</v>
      </c>
      <c r="K2815" s="19">
        <v>15540</v>
      </c>
      <c r="L2815" t="e">
        <f>VLOOKUP(E2815,PFI!A:B,2,0)</f>
        <v>#N/A</v>
      </c>
    </row>
    <row r="2816" spans="1:12">
      <c r="A2816" s="18" t="s">
        <v>1599</v>
      </c>
      <c r="B2816" s="18" t="s">
        <v>295</v>
      </c>
      <c r="C2816" s="18" t="s">
        <v>18</v>
      </c>
      <c r="D2816" s="18" t="s">
        <v>13</v>
      </c>
      <c r="E2816" s="18" t="s">
        <v>18</v>
      </c>
      <c r="F2816" s="19">
        <v>55000</v>
      </c>
      <c r="G2816" s="19">
        <v>55000</v>
      </c>
      <c r="H2816" s="19">
        <v>2236.13</v>
      </c>
      <c r="I2816" s="19">
        <v>0</v>
      </c>
      <c r="J2816" s="19">
        <v>0</v>
      </c>
      <c r="K2816" s="19">
        <v>2236.13</v>
      </c>
      <c r="L2816" t="e">
        <f>VLOOKUP(E2816,PFI!A:B,2,0)</f>
        <v>#N/A</v>
      </c>
    </row>
    <row r="2817" spans="1:12">
      <c r="A2817" s="18" t="s">
        <v>232</v>
      </c>
      <c r="B2817" s="18" t="s">
        <v>295</v>
      </c>
      <c r="C2817" s="18" t="s">
        <v>18</v>
      </c>
      <c r="D2817" s="18" t="s">
        <v>57</v>
      </c>
      <c r="E2817" s="18" t="s">
        <v>2008</v>
      </c>
      <c r="F2817" s="19">
        <v>0</v>
      </c>
      <c r="G2817" s="19">
        <v>0</v>
      </c>
      <c r="H2817" s="19">
        <v>4093.13</v>
      </c>
      <c r="I2817" s="19">
        <v>0</v>
      </c>
      <c r="J2817" s="19">
        <v>0</v>
      </c>
      <c r="K2817" s="19">
        <v>4093.13</v>
      </c>
      <c r="L2817" t="str">
        <f>VLOOKUP(E2817,PFI!A:B,2,0)</f>
        <v>recherche</v>
      </c>
    </row>
    <row r="2818" spans="1:12">
      <c r="A2818" s="18" t="s">
        <v>232</v>
      </c>
      <c r="B2818" s="18" t="s">
        <v>295</v>
      </c>
      <c r="C2818" s="18" t="s">
        <v>18</v>
      </c>
      <c r="D2818" s="18" t="s">
        <v>57</v>
      </c>
      <c r="E2818" s="18" t="s">
        <v>319</v>
      </c>
      <c r="F2818" s="19">
        <v>0</v>
      </c>
      <c r="G2818" s="19">
        <v>0</v>
      </c>
      <c r="H2818" s="19">
        <v>5357.5</v>
      </c>
      <c r="I2818" s="19">
        <v>0</v>
      </c>
      <c r="J2818" s="19">
        <v>0</v>
      </c>
      <c r="K2818" s="19">
        <v>5357.5</v>
      </c>
      <c r="L2818" t="str">
        <f>VLOOKUP(E2818,PFI!A:B,2,0)</f>
        <v>formation</v>
      </c>
    </row>
    <row r="2819" spans="1:12">
      <c r="A2819" s="18" t="s">
        <v>232</v>
      </c>
      <c r="B2819" s="18" t="s">
        <v>295</v>
      </c>
      <c r="C2819" s="18" t="s">
        <v>18</v>
      </c>
      <c r="D2819" s="18" t="s">
        <v>46</v>
      </c>
      <c r="E2819" s="18" t="s">
        <v>2008</v>
      </c>
      <c r="F2819" s="19">
        <v>98819.56</v>
      </c>
      <c r="G2819" s="19">
        <v>98819.56</v>
      </c>
      <c r="H2819" s="19">
        <v>36756.99</v>
      </c>
      <c r="I2819" s="19">
        <v>98819.56</v>
      </c>
      <c r="J2819" s="19">
        <v>98819.56</v>
      </c>
      <c r="K2819" s="19">
        <v>36756.99</v>
      </c>
      <c r="L2819" t="str">
        <f>VLOOKUP(E2819,PFI!A:B,2,0)</f>
        <v>recherche</v>
      </c>
    </row>
    <row r="2820" spans="1:12">
      <c r="A2820" s="18" t="s">
        <v>232</v>
      </c>
      <c r="B2820" s="18" t="s">
        <v>295</v>
      </c>
      <c r="C2820" s="18" t="s">
        <v>18</v>
      </c>
      <c r="D2820" s="18" t="s">
        <v>46</v>
      </c>
      <c r="E2820" s="18" t="s">
        <v>319</v>
      </c>
      <c r="F2820" s="19">
        <v>0</v>
      </c>
      <c r="G2820" s="19">
        <v>0</v>
      </c>
      <c r="H2820" s="19">
        <v>10992.24</v>
      </c>
      <c r="I2820" s="19">
        <v>0</v>
      </c>
      <c r="J2820" s="19">
        <v>0</v>
      </c>
      <c r="K2820" s="19">
        <v>10992.24</v>
      </c>
      <c r="L2820" t="str">
        <f>VLOOKUP(E2820,PFI!A:B,2,0)</f>
        <v>formation</v>
      </c>
    </row>
    <row r="2821" spans="1:12">
      <c r="A2821" s="18" t="s">
        <v>76</v>
      </c>
      <c r="B2821" s="18" t="s">
        <v>295</v>
      </c>
      <c r="C2821" s="18" t="s">
        <v>18</v>
      </c>
      <c r="D2821" s="18" t="s">
        <v>13</v>
      </c>
      <c r="E2821" s="18" t="s">
        <v>112</v>
      </c>
      <c r="F2821" s="19">
        <v>0</v>
      </c>
      <c r="G2821" s="19">
        <v>0</v>
      </c>
      <c r="H2821" s="19">
        <v>25809.99</v>
      </c>
      <c r="I2821" s="19">
        <v>0</v>
      </c>
      <c r="J2821" s="19">
        <v>0</v>
      </c>
      <c r="K2821" s="19">
        <v>25809.99</v>
      </c>
      <c r="L2821" t="str">
        <f>VLOOKUP(E2821,PFI!A:B,2,0)</f>
        <v>formation</v>
      </c>
    </row>
    <row r="2822" spans="1:12">
      <c r="A2822" s="18" t="s">
        <v>1602</v>
      </c>
      <c r="B2822" s="18" t="s">
        <v>295</v>
      </c>
      <c r="C2822" s="18" t="s">
        <v>18</v>
      </c>
      <c r="D2822" s="18" t="s">
        <v>46</v>
      </c>
      <c r="E2822" s="18" t="s">
        <v>18</v>
      </c>
      <c r="F2822" s="19">
        <v>0</v>
      </c>
      <c r="G2822" s="19">
        <v>0</v>
      </c>
      <c r="H2822" s="19">
        <v>317.10000000000002</v>
      </c>
      <c r="I2822" s="19">
        <v>0</v>
      </c>
      <c r="J2822" s="19">
        <v>0</v>
      </c>
      <c r="K2822" s="19">
        <v>317.10000000000002</v>
      </c>
      <c r="L2822" t="e">
        <f>VLOOKUP(E2822,PFI!A:B,2,0)</f>
        <v>#N/A</v>
      </c>
    </row>
    <row r="2823" spans="1:12">
      <c r="A2823" s="18" t="s">
        <v>1602</v>
      </c>
      <c r="B2823" s="18" t="s">
        <v>295</v>
      </c>
      <c r="C2823" s="18" t="s">
        <v>18</v>
      </c>
      <c r="D2823" s="18" t="s">
        <v>13</v>
      </c>
      <c r="E2823" s="18" t="s">
        <v>2653</v>
      </c>
      <c r="F2823" s="19">
        <v>22209</v>
      </c>
      <c r="G2823" s="19">
        <v>22209</v>
      </c>
      <c r="H2823" s="19">
        <v>13863.68</v>
      </c>
      <c r="I2823" s="19">
        <v>22209</v>
      </c>
      <c r="J2823" s="19">
        <v>22209</v>
      </c>
      <c r="K2823" s="19">
        <v>13863.68</v>
      </c>
      <c r="L2823" t="e">
        <f>VLOOKUP(E2823,PFI!A:B,2,0)</f>
        <v>#N/A</v>
      </c>
    </row>
    <row r="2824" spans="1:12">
      <c r="A2824" s="18" t="s">
        <v>1602</v>
      </c>
      <c r="B2824" s="18" t="s">
        <v>295</v>
      </c>
      <c r="C2824" s="18" t="s">
        <v>18</v>
      </c>
      <c r="D2824" s="18" t="s">
        <v>13</v>
      </c>
      <c r="E2824" s="18" t="s">
        <v>18</v>
      </c>
      <c r="F2824" s="19">
        <v>1036249</v>
      </c>
      <c r="G2824" s="19">
        <v>1036249</v>
      </c>
      <c r="H2824" s="19">
        <v>304019.55</v>
      </c>
      <c r="I2824" s="19">
        <v>0</v>
      </c>
      <c r="J2824" s="19">
        <v>0</v>
      </c>
      <c r="K2824" s="19">
        <v>304019.55</v>
      </c>
      <c r="L2824" t="e">
        <f>VLOOKUP(E2824,PFI!A:B,2,0)</f>
        <v>#N/A</v>
      </c>
    </row>
    <row r="2825" spans="1:12">
      <c r="A2825" s="18" t="s">
        <v>1603</v>
      </c>
      <c r="B2825" s="18" t="s">
        <v>295</v>
      </c>
      <c r="C2825" s="18" t="s">
        <v>18</v>
      </c>
      <c r="D2825" s="18" t="s">
        <v>94</v>
      </c>
      <c r="E2825" s="18" t="s">
        <v>18</v>
      </c>
      <c r="F2825" s="19">
        <v>0</v>
      </c>
      <c r="G2825" s="19">
        <v>0</v>
      </c>
      <c r="H2825" s="19">
        <v>2846.73</v>
      </c>
      <c r="I2825" s="19">
        <v>0</v>
      </c>
      <c r="J2825" s="19">
        <v>0</v>
      </c>
      <c r="K2825" s="19">
        <v>2846.73</v>
      </c>
      <c r="L2825" t="e">
        <f>VLOOKUP(E2825,PFI!A:B,2,0)</f>
        <v>#N/A</v>
      </c>
    </row>
    <row r="2826" spans="1:12">
      <c r="A2826" s="18" t="s">
        <v>1603</v>
      </c>
      <c r="B2826" s="18" t="s">
        <v>295</v>
      </c>
      <c r="C2826" s="18" t="s">
        <v>18</v>
      </c>
      <c r="D2826" s="18" t="s">
        <v>13</v>
      </c>
      <c r="E2826" s="18" t="s">
        <v>18</v>
      </c>
      <c r="F2826" s="19">
        <v>200000</v>
      </c>
      <c r="G2826" s="19">
        <v>200000</v>
      </c>
      <c r="H2826" s="19">
        <v>56225.62</v>
      </c>
      <c r="I2826" s="19">
        <v>0</v>
      </c>
      <c r="J2826" s="19">
        <v>0</v>
      </c>
      <c r="K2826" s="19">
        <v>56225.62</v>
      </c>
      <c r="L2826" t="e">
        <f>VLOOKUP(E2826,PFI!A:B,2,0)</f>
        <v>#N/A</v>
      </c>
    </row>
    <row r="2827" spans="1:12">
      <c r="A2827" s="18" t="s">
        <v>1607</v>
      </c>
      <c r="B2827" s="18" t="s">
        <v>295</v>
      </c>
      <c r="C2827" s="18" t="s">
        <v>18</v>
      </c>
      <c r="D2827" s="18" t="s">
        <v>57</v>
      </c>
      <c r="E2827" s="18" t="s">
        <v>1940</v>
      </c>
      <c r="F2827" s="19">
        <v>15000</v>
      </c>
      <c r="G2827" s="19">
        <v>15000</v>
      </c>
      <c r="H2827" s="19">
        <v>0</v>
      </c>
      <c r="I2827" s="19">
        <v>15000</v>
      </c>
      <c r="J2827" s="19">
        <v>15000</v>
      </c>
      <c r="K2827" s="19">
        <v>0</v>
      </c>
      <c r="L2827" t="str">
        <f>VLOOKUP(E2827,PFI!A:B,2,0)</f>
        <v>formation</v>
      </c>
    </row>
    <row r="2828" spans="1:12">
      <c r="A2828" s="18" t="s">
        <v>234</v>
      </c>
      <c r="B2828" s="18" t="s">
        <v>295</v>
      </c>
      <c r="C2828" s="18" t="s">
        <v>18</v>
      </c>
      <c r="D2828" s="18" t="s">
        <v>57</v>
      </c>
      <c r="E2828" s="18" t="s">
        <v>2398</v>
      </c>
      <c r="F2828" s="19">
        <v>0</v>
      </c>
      <c r="G2828" s="19">
        <v>0</v>
      </c>
      <c r="H2828" s="19">
        <v>4361.43</v>
      </c>
      <c r="I2828" s="19">
        <v>0</v>
      </c>
      <c r="J2828" s="19">
        <v>0</v>
      </c>
      <c r="K2828" s="19">
        <v>4361.43</v>
      </c>
      <c r="L2828" t="e">
        <f>VLOOKUP(E2828,PFI!A:B,2,0)</f>
        <v>#N/A</v>
      </c>
    </row>
    <row r="2829" spans="1:12">
      <c r="A2829" s="18" t="s">
        <v>234</v>
      </c>
      <c r="B2829" s="18" t="s">
        <v>295</v>
      </c>
      <c r="C2829" s="18" t="s">
        <v>18</v>
      </c>
      <c r="D2829" s="18" t="s">
        <v>57</v>
      </c>
      <c r="E2829" s="18" t="s">
        <v>235</v>
      </c>
      <c r="F2829" s="19">
        <v>10000</v>
      </c>
      <c r="G2829" s="19">
        <v>10000</v>
      </c>
      <c r="H2829" s="19">
        <v>0</v>
      </c>
      <c r="I2829" s="19">
        <v>10000</v>
      </c>
      <c r="J2829" s="19">
        <v>10000</v>
      </c>
      <c r="K2829" s="19">
        <v>0</v>
      </c>
      <c r="L2829" t="str">
        <f>VLOOKUP(E2829,PFI!A:B,2,0)</f>
        <v>formation</v>
      </c>
    </row>
    <row r="2830" spans="1:12">
      <c r="A2830" s="18" t="s">
        <v>1620</v>
      </c>
      <c r="B2830" s="18" t="s">
        <v>295</v>
      </c>
      <c r="C2830" s="18" t="s">
        <v>18</v>
      </c>
      <c r="D2830" s="18" t="s">
        <v>57</v>
      </c>
      <c r="E2830" s="18" t="s">
        <v>18</v>
      </c>
      <c r="F2830" s="19">
        <v>626431</v>
      </c>
      <c r="G2830" s="19">
        <v>626431</v>
      </c>
      <c r="H2830" s="19">
        <v>302194.74</v>
      </c>
      <c r="I2830" s="19">
        <v>0</v>
      </c>
      <c r="J2830" s="19">
        <v>0</v>
      </c>
      <c r="K2830" s="19">
        <v>302194.74</v>
      </c>
      <c r="L2830" t="e">
        <f>VLOOKUP(E2830,PFI!A:B,2,0)</f>
        <v>#N/A</v>
      </c>
    </row>
    <row r="2831" spans="1:12">
      <c r="A2831" s="18" t="s">
        <v>1620</v>
      </c>
      <c r="B2831" s="18" t="s">
        <v>295</v>
      </c>
      <c r="C2831" s="18" t="s">
        <v>18</v>
      </c>
      <c r="D2831" s="18" t="s">
        <v>13</v>
      </c>
      <c r="E2831" s="18" t="s">
        <v>18</v>
      </c>
      <c r="F2831" s="19">
        <v>0</v>
      </c>
      <c r="G2831" s="19">
        <v>0</v>
      </c>
      <c r="H2831" s="19">
        <v>34550.559999999998</v>
      </c>
      <c r="I2831" s="19">
        <v>0</v>
      </c>
      <c r="J2831" s="19">
        <v>0</v>
      </c>
      <c r="K2831" s="19">
        <v>34550.559999999998</v>
      </c>
      <c r="L2831" t="e">
        <f>VLOOKUP(E2831,PFI!A:B,2,0)</f>
        <v>#N/A</v>
      </c>
    </row>
    <row r="2832" spans="1:12">
      <c r="A2832" s="18" t="s">
        <v>1619</v>
      </c>
      <c r="B2832" s="18" t="s">
        <v>295</v>
      </c>
      <c r="C2832" s="18" t="s">
        <v>18</v>
      </c>
      <c r="D2832" s="18" t="s">
        <v>57</v>
      </c>
      <c r="E2832" s="18" t="s">
        <v>18</v>
      </c>
      <c r="F2832" s="19">
        <v>481132</v>
      </c>
      <c r="G2832" s="19">
        <v>481132</v>
      </c>
      <c r="H2832" s="19">
        <v>39708</v>
      </c>
      <c r="I2832" s="19">
        <v>0</v>
      </c>
      <c r="J2832" s="19">
        <v>0</v>
      </c>
      <c r="K2832" s="19">
        <v>39708</v>
      </c>
      <c r="L2832" t="e">
        <f>VLOOKUP(E2832,PFI!A:B,2,0)</f>
        <v>#N/A</v>
      </c>
    </row>
    <row r="2833" spans="1:12">
      <c r="A2833" s="18" t="s">
        <v>1619</v>
      </c>
      <c r="B2833" s="18" t="s">
        <v>295</v>
      </c>
      <c r="C2833" s="18" t="s">
        <v>18</v>
      </c>
      <c r="D2833" s="18" t="s">
        <v>94</v>
      </c>
      <c r="E2833" s="18" t="s">
        <v>18</v>
      </c>
      <c r="F2833" s="19">
        <v>0</v>
      </c>
      <c r="G2833" s="19">
        <v>0</v>
      </c>
      <c r="H2833" s="19">
        <v>175149.9</v>
      </c>
      <c r="I2833" s="19">
        <v>0</v>
      </c>
      <c r="J2833" s="19">
        <v>0</v>
      </c>
      <c r="K2833" s="19">
        <v>175149.9</v>
      </c>
      <c r="L2833" t="e">
        <f>VLOOKUP(E2833,PFI!A:B,2,0)</f>
        <v>#N/A</v>
      </c>
    </row>
    <row r="2834" spans="1:12">
      <c r="A2834" s="18" t="s">
        <v>1619</v>
      </c>
      <c r="B2834" s="18" t="s">
        <v>295</v>
      </c>
      <c r="C2834" s="18" t="s">
        <v>18</v>
      </c>
      <c r="D2834" s="18" t="s">
        <v>13</v>
      </c>
      <c r="E2834" s="18" t="s">
        <v>18</v>
      </c>
      <c r="F2834" s="19">
        <v>0</v>
      </c>
      <c r="G2834" s="19">
        <v>0</v>
      </c>
      <c r="H2834" s="19">
        <v>156257.45000000001</v>
      </c>
      <c r="I2834" s="19">
        <v>0</v>
      </c>
      <c r="J2834" s="19">
        <v>0</v>
      </c>
      <c r="K2834" s="19">
        <v>156257.45000000001</v>
      </c>
      <c r="L2834" t="e">
        <f>VLOOKUP(E2834,PFI!A:B,2,0)</f>
        <v>#N/A</v>
      </c>
    </row>
    <row r="2835" spans="1:12">
      <c r="A2835" s="18" t="s">
        <v>1445</v>
      </c>
      <c r="B2835" s="18" t="s">
        <v>295</v>
      </c>
      <c r="C2835" s="18" t="s">
        <v>18</v>
      </c>
      <c r="D2835" s="18" t="s">
        <v>46</v>
      </c>
      <c r="E2835" s="18" t="s">
        <v>18</v>
      </c>
      <c r="F2835" s="19">
        <v>340000</v>
      </c>
      <c r="G2835" s="19">
        <v>340000</v>
      </c>
      <c r="H2835" s="19">
        <v>140312.17000000001</v>
      </c>
      <c r="I2835" s="19">
        <v>0</v>
      </c>
      <c r="J2835" s="19">
        <v>0</v>
      </c>
      <c r="K2835" s="19">
        <v>140312.17000000001</v>
      </c>
      <c r="L2835" t="e">
        <f>VLOOKUP(E2835,PFI!A:B,2,0)</f>
        <v>#N/A</v>
      </c>
    </row>
    <row r="2836" spans="1:12">
      <c r="A2836" s="18" t="s">
        <v>1445</v>
      </c>
      <c r="B2836" s="18" t="s">
        <v>295</v>
      </c>
      <c r="C2836" s="18" t="s">
        <v>18</v>
      </c>
      <c r="D2836" s="18" t="s">
        <v>34</v>
      </c>
      <c r="E2836" s="18" t="s">
        <v>18</v>
      </c>
      <c r="F2836" s="19">
        <v>0</v>
      </c>
      <c r="G2836" s="19">
        <v>0</v>
      </c>
      <c r="H2836" s="19">
        <v>123.48</v>
      </c>
      <c r="I2836" s="19">
        <v>0</v>
      </c>
      <c r="J2836" s="19">
        <v>0</v>
      </c>
      <c r="K2836" s="19">
        <v>123.48</v>
      </c>
      <c r="L2836" t="e">
        <f>VLOOKUP(E2836,PFI!A:B,2,0)</f>
        <v>#N/A</v>
      </c>
    </row>
    <row r="2837" spans="1:12">
      <c r="A2837" s="18" t="s">
        <v>1445</v>
      </c>
      <c r="B2837" s="18" t="s">
        <v>295</v>
      </c>
      <c r="C2837" s="18" t="s">
        <v>18</v>
      </c>
      <c r="D2837" s="18" t="s">
        <v>13</v>
      </c>
      <c r="E2837" s="18" t="s">
        <v>18</v>
      </c>
      <c r="F2837" s="19">
        <v>10000</v>
      </c>
      <c r="G2837" s="19">
        <v>10000</v>
      </c>
      <c r="H2837" s="19">
        <v>55198.1</v>
      </c>
      <c r="I2837" s="19">
        <v>0</v>
      </c>
      <c r="J2837" s="19">
        <v>0</v>
      </c>
      <c r="K2837" s="19">
        <v>55198.1</v>
      </c>
      <c r="L2837" t="e">
        <f>VLOOKUP(E2837,PFI!A:B,2,0)</f>
        <v>#N/A</v>
      </c>
    </row>
    <row r="2838" spans="1:12">
      <c r="A2838" s="18" t="s">
        <v>1446</v>
      </c>
      <c r="B2838" s="18" t="s">
        <v>295</v>
      </c>
      <c r="C2838" s="18" t="s">
        <v>18</v>
      </c>
      <c r="D2838" s="18" t="s">
        <v>94</v>
      </c>
      <c r="E2838" s="18" t="s">
        <v>18</v>
      </c>
      <c r="F2838" s="19">
        <v>0</v>
      </c>
      <c r="G2838" s="19">
        <v>0</v>
      </c>
      <c r="H2838" s="19">
        <v>60270</v>
      </c>
      <c r="I2838" s="19">
        <v>0</v>
      </c>
      <c r="J2838" s="19">
        <v>0</v>
      </c>
      <c r="K2838" s="19">
        <v>60270</v>
      </c>
      <c r="L2838" t="e">
        <f>VLOOKUP(E2838,PFI!A:B,2,0)</f>
        <v>#N/A</v>
      </c>
    </row>
    <row r="2839" spans="1:12">
      <c r="A2839" s="18" t="s">
        <v>1446</v>
      </c>
      <c r="B2839" s="18" t="s">
        <v>295</v>
      </c>
      <c r="C2839" s="18" t="s">
        <v>18</v>
      </c>
      <c r="D2839" s="18" t="s">
        <v>13</v>
      </c>
      <c r="E2839" s="18" t="s">
        <v>18</v>
      </c>
      <c r="F2839" s="19">
        <v>385000</v>
      </c>
      <c r="G2839" s="19">
        <v>385000</v>
      </c>
      <c r="H2839" s="19">
        <v>88374.29</v>
      </c>
      <c r="I2839" s="19">
        <v>0</v>
      </c>
      <c r="J2839" s="19">
        <v>0</v>
      </c>
      <c r="K2839" s="19">
        <v>88374.29</v>
      </c>
      <c r="L2839" t="e">
        <f>VLOOKUP(E2839,PFI!A:B,2,0)</f>
        <v>#N/A</v>
      </c>
    </row>
    <row r="2840" spans="1:12">
      <c r="A2840" s="18" t="s">
        <v>237</v>
      </c>
      <c r="B2840" s="18" t="s">
        <v>295</v>
      </c>
      <c r="C2840" s="18" t="s">
        <v>18</v>
      </c>
      <c r="D2840" s="18" t="s">
        <v>34</v>
      </c>
      <c r="E2840" s="18" t="s">
        <v>289</v>
      </c>
      <c r="F2840" s="19">
        <v>43518</v>
      </c>
      <c r="G2840" s="19">
        <v>43518</v>
      </c>
      <c r="H2840" s="19">
        <v>20381.28</v>
      </c>
      <c r="I2840" s="19">
        <v>43518</v>
      </c>
      <c r="J2840" s="19">
        <v>43518</v>
      </c>
      <c r="K2840" s="19">
        <v>20381.28</v>
      </c>
      <c r="L2840" t="str">
        <f>VLOOKUP(E2840,PFI!A:B,2,0)</f>
        <v>formation</v>
      </c>
    </row>
    <row r="2841" spans="1:12">
      <c r="A2841" s="18" t="s">
        <v>2654</v>
      </c>
      <c r="B2841" s="18" t="s">
        <v>295</v>
      </c>
      <c r="C2841" s="18" t="s">
        <v>18</v>
      </c>
      <c r="D2841" s="18" t="s">
        <v>34</v>
      </c>
      <c r="E2841" s="18" t="s">
        <v>18</v>
      </c>
      <c r="F2841" s="19">
        <v>0</v>
      </c>
      <c r="G2841" s="19">
        <v>0</v>
      </c>
      <c r="H2841" s="19">
        <v>105320.23</v>
      </c>
      <c r="I2841" s="19">
        <v>0</v>
      </c>
      <c r="J2841" s="19">
        <v>0</v>
      </c>
      <c r="K2841" s="19">
        <v>105320.23</v>
      </c>
      <c r="L2841" t="e">
        <f>VLOOKUP(E2841,PFI!A:B,2,0)</f>
        <v>#N/A</v>
      </c>
    </row>
    <row r="2842" spans="1:12">
      <c r="A2842" s="18" t="s">
        <v>2654</v>
      </c>
      <c r="B2842" s="18" t="s">
        <v>295</v>
      </c>
      <c r="C2842" s="18" t="s">
        <v>18</v>
      </c>
      <c r="D2842" s="18" t="s">
        <v>13</v>
      </c>
      <c r="E2842" s="18" t="s">
        <v>18</v>
      </c>
      <c r="F2842" s="19">
        <v>89699</v>
      </c>
      <c r="G2842" s="19">
        <v>89699</v>
      </c>
      <c r="H2842" s="19">
        <v>0</v>
      </c>
      <c r="I2842" s="19">
        <v>0</v>
      </c>
      <c r="J2842" s="19">
        <v>0</v>
      </c>
      <c r="K2842" s="19">
        <v>0</v>
      </c>
      <c r="L2842" t="e">
        <f>VLOOKUP(E2842,PFI!A:B,2,0)</f>
        <v>#N/A</v>
      </c>
    </row>
    <row r="2843" spans="1:12">
      <c r="A2843" s="18" t="s">
        <v>1667</v>
      </c>
      <c r="B2843" s="18" t="s">
        <v>295</v>
      </c>
      <c r="C2843" s="18" t="s">
        <v>18</v>
      </c>
      <c r="D2843" s="18" t="s">
        <v>57</v>
      </c>
      <c r="E2843" s="18" t="s">
        <v>18</v>
      </c>
      <c r="F2843" s="19">
        <v>411868</v>
      </c>
      <c r="G2843" s="19">
        <v>411868</v>
      </c>
      <c r="H2843" s="19">
        <v>92631.4</v>
      </c>
      <c r="I2843" s="19">
        <v>0</v>
      </c>
      <c r="J2843" s="19">
        <v>0</v>
      </c>
      <c r="K2843" s="19">
        <v>92631.4</v>
      </c>
      <c r="L2843" t="e">
        <f>VLOOKUP(E2843,PFI!A:B,2,0)</f>
        <v>#N/A</v>
      </c>
    </row>
    <row r="2844" spans="1:12">
      <c r="A2844" s="18" t="s">
        <v>1667</v>
      </c>
      <c r="B2844" s="18" t="s">
        <v>295</v>
      </c>
      <c r="C2844" s="18" t="s">
        <v>18</v>
      </c>
      <c r="D2844" s="18" t="s">
        <v>13</v>
      </c>
      <c r="E2844" s="18" t="s">
        <v>18</v>
      </c>
      <c r="F2844" s="19">
        <v>178360</v>
      </c>
      <c r="G2844" s="19">
        <v>178360</v>
      </c>
      <c r="H2844" s="19">
        <v>171185.83</v>
      </c>
      <c r="I2844" s="19">
        <v>0</v>
      </c>
      <c r="J2844" s="19">
        <v>0</v>
      </c>
      <c r="K2844" s="19">
        <v>171185.83</v>
      </c>
      <c r="L2844" t="e">
        <f>VLOOKUP(E2844,PFI!A:B,2,0)</f>
        <v>#N/A</v>
      </c>
    </row>
    <row r="2845" spans="1:12">
      <c r="A2845" s="18" t="s">
        <v>2665</v>
      </c>
      <c r="B2845" s="18" t="s">
        <v>295</v>
      </c>
      <c r="C2845" s="18" t="s">
        <v>18</v>
      </c>
      <c r="D2845" s="18" t="s">
        <v>13</v>
      </c>
      <c r="E2845" s="18" t="s">
        <v>18</v>
      </c>
      <c r="F2845" s="19">
        <v>4000</v>
      </c>
      <c r="G2845" s="19">
        <v>4000</v>
      </c>
      <c r="H2845" s="19">
        <v>0</v>
      </c>
      <c r="I2845" s="19">
        <v>0</v>
      </c>
      <c r="J2845" s="19">
        <v>0</v>
      </c>
      <c r="K2845" s="19">
        <v>0</v>
      </c>
      <c r="L2845" t="e">
        <f>VLOOKUP(E2845,PFI!A:B,2,0)</f>
        <v>#N/A</v>
      </c>
    </row>
    <row r="2846" spans="1:12">
      <c r="A2846" s="18" t="s">
        <v>1548</v>
      </c>
      <c r="B2846" s="18" t="s">
        <v>295</v>
      </c>
      <c r="C2846" s="18" t="s">
        <v>18</v>
      </c>
      <c r="D2846" s="18" t="s">
        <v>46</v>
      </c>
      <c r="E2846" s="18" t="s">
        <v>1378</v>
      </c>
      <c r="F2846" s="19">
        <v>0</v>
      </c>
      <c r="G2846" s="19">
        <v>0</v>
      </c>
      <c r="H2846" s="19">
        <v>1340.4</v>
      </c>
      <c r="I2846" s="19">
        <v>0</v>
      </c>
      <c r="J2846" s="19">
        <v>0</v>
      </c>
      <c r="K2846" s="19">
        <v>1340.4</v>
      </c>
      <c r="L2846" t="e">
        <f>VLOOKUP(E2846,PFI!A:B,2,0)</f>
        <v>#N/A</v>
      </c>
    </row>
    <row r="2847" spans="1:12">
      <c r="A2847" s="18" t="s">
        <v>1556</v>
      </c>
      <c r="B2847" s="18" t="s">
        <v>295</v>
      </c>
      <c r="C2847" s="18" t="s">
        <v>18</v>
      </c>
      <c r="D2847" s="18" t="s">
        <v>57</v>
      </c>
      <c r="E2847" s="18" t="s">
        <v>1380</v>
      </c>
      <c r="F2847" s="19">
        <v>1000</v>
      </c>
      <c r="G2847" s="19">
        <v>1000</v>
      </c>
      <c r="H2847" s="19">
        <v>0</v>
      </c>
      <c r="I2847" s="19">
        <v>0</v>
      </c>
      <c r="J2847" s="19">
        <v>0</v>
      </c>
      <c r="K2847" s="19">
        <v>0</v>
      </c>
      <c r="L2847" t="e">
        <f>VLOOKUP(E2847,PFI!A:B,2,0)</f>
        <v>#N/A</v>
      </c>
    </row>
    <row r="2848" spans="1:12">
      <c r="A2848" s="18" t="s">
        <v>1567</v>
      </c>
      <c r="B2848" s="18" t="s">
        <v>295</v>
      </c>
      <c r="C2848" s="18" t="s">
        <v>18</v>
      </c>
      <c r="D2848" s="18" t="s">
        <v>57</v>
      </c>
      <c r="E2848" s="18" t="s">
        <v>1395</v>
      </c>
      <c r="F2848" s="19">
        <v>0</v>
      </c>
      <c r="G2848" s="19">
        <v>0</v>
      </c>
      <c r="H2848" s="19">
        <v>960</v>
      </c>
      <c r="I2848" s="19">
        <v>0</v>
      </c>
      <c r="J2848" s="19">
        <v>0</v>
      </c>
      <c r="K2848" s="19">
        <v>960</v>
      </c>
      <c r="L2848" t="e">
        <f>VLOOKUP(E2848,PFI!A:B,2,0)</f>
        <v>#N/A</v>
      </c>
    </row>
    <row r="2849" spans="1:12">
      <c r="A2849" s="18" t="s">
        <v>1567</v>
      </c>
      <c r="B2849" s="18" t="s">
        <v>295</v>
      </c>
      <c r="C2849" s="18" t="s">
        <v>18</v>
      </c>
      <c r="D2849" s="18" t="s">
        <v>13</v>
      </c>
      <c r="E2849" s="18" t="s">
        <v>2655</v>
      </c>
      <c r="F2849" s="19">
        <v>0</v>
      </c>
      <c r="G2849" s="19">
        <v>0</v>
      </c>
      <c r="H2849" s="19">
        <v>1040</v>
      </c>
      <c r="I2849" s="19">
        <v>0</v>
      </c>
      <c r="J2849" s="19">
        <v>0</v>
      </c>
      <c r="K2849" s="19">
        <v>1040</v>
      </c>
      <c r="L2849" t="e">
        <f>VLOOKUP(E2849,PFI!A:B,2,0)</f>
        <v>#N/A</v>
      </c>
    </row>
    <row r="2850" spans="1:12">
      <c r="A2850" s="18" t="s">
        <v>1596</v>
      </c>
      <c r="B2850" s="18" t="s">
        <v>295</v>
      </c>
      <c r="C2850" s="18" t="s">
        <v>18</v>
      </c>
      <c r="D2850" s="18" t="s">
        <v>57</v>
      </c>
      <c r="E2850" s="18" t="s">
        <v>1398</v>
      </c>
      <c r="F2850" s="19">
        <v>2000</v>
      </c>
      <c r="G2850" s="19">
        <v>2000</v>
      </c>
      <c r="H2850" s="19">
        <v>0</v>
      </c>
      <c r="I2850" s="19">
        <v>0</v>
      </c>
      <c r="J2850" s="19">
        <v>0</v>
      </c>
      <c r="K2850" s="19">
        <v>0</v>
      </c>
      <c r="L2850" t="e">
        <f>VLOOKUP(E2850,PFI!A:B,2,0)</f>
        <v>#N/A</v>
      </c>
    </row>
    <row r="2851" spans="1:12">
      <c r="A2851" s="18" t="s">
        <v>1626</v>
      </c>
      <c r="B2851" s="18" t="s">
        <v>295</v>
      </c>
      <c r="C2851" s="18" t="s">
        <v>18</v>
      </c>
      <c r="D2851" s="18" t="s">
        <v>57</v>
      </c>
      <c r="E2851" s="18" t="s">
        <v>18</v>
      </c>
      <c r="F2851" s="19">
        <v>0</v>
      </c>
      <c r="G2851" s="19">
        <v>0</v>
      </c>
      <c r="H2851" s="19">
        <v>13890.47</v>
      </c>
      <c r="I2851" s="19">
        <v>0</v>
      </c>
      <c r="J2851" s="19">
        <v>0</v>
      </c>
      <c r="K2851" s="19">
        <v>13890.47</v>
      </c>
      <c r="L2851" t="e">
        <f>VLOOKUP(E2851,PFI!A:B,2,0)</f>
        <v>#N/A</v>
      </c>
    </row>
    <row r="2852" spans="1:12">
      <c r="A2852" s="18" t="s">
        <v>1626</v>
      </c>
      <c r="B2852" s="18" t="s">
        <v>295</v>
      </c>
      <c r="C2852" s="18" t="s">
        <v>18</v>
      </c>
      <c r="D2852" s="18" t="s">
        <v>46</v>
      </c>
      <c r="E2852" s="18" t="s">
        <v>18</v>
      </c>
      <c r="F2852" s="19">
        <v>0</v>
      </c>
      <c r="G2852" s="19">
        <v>0</v>
      </c>
      <c r="H2852" s="19">
        <v>4628.79</v>
      </c>
      <c r="I2852" s="19">
        <v>0</v>
      </c>
      <c r="J2852" s="19">
        <v>0</v>
      </c>
      <c r="K2852" s="19">
        <v>4628.79</v>
      </c>
      <c r="L2852" t="e">
        <f>VLOOKUP(E2852,PFI!A:B,2,0)</f>
        <v>#N/A</v>
      </c>
    </row>
    <row r="2853" spans="1:12">
      <c r="A2853" s="18" t="s">
        <v>1626</v>
      </c>
      <c r="B2853" s="18" t="s">
        <v>295</v>
      </c>
      <c r="C2853" s="18" t="s">
        <v>18</v>
      </c>
      <c r="D2853" s="18" t="s">
        <v>13</v>
      </c>
      <c r="E2853" s="18" t="s">
        <v>18</v>
      </c>
      <c r="F2853" s="19">
        <v>400000</v>
      </c>
      <c r="G2853" s="19">
        <v>400000</v>
      </c>
      <c r="H2853" s="19">
        <v>126710.16</v>
      </c>
      <c r="I2853" s="19">
        <v>0</v>
      </c>
      <c r="J2853" s="19">
        <v>0</v>
      </c>
      <c r="K2853" s="19">
        <v>126710.16</v>
      </c>
      <c r="L2853" t="e">
        <f>VLOOKUP(E2853,PFI!A:B,2,0)</f>
        <v>#N/A</v>
      </c>
    </row>
    <row r="2854" spans="1:12">
      <c r="A2854" s="18" t="s">
        <v>1633</v>
      </c>
      <c r="B2854" s="18" t="s">
        <v>295</v>
      </c>
      <c r="C2854" s="18" t="s">
        <v>18</v>
      </c>
      <c r="D2854" s="18" t="s">
        <v>59</v>
      </c>
      <c r="E2854" s="18" t="s">
        <v>18</v>
      </c>
      <c r="F2854" s="19">
        <v>0</v>
      </c>
      <c r="G2854" s="19">
        <v>0</v>
      </c>
      <c r="H2854" s="19">
        <v>4336</v>
      </c>
      <c r="I2854" s="19">
        <v>0</v>
      </c>
      <c r="J2854" s="19">
        <v>0</v>
      </c>
      <c r="K2854" s="19">
        <v>4336</v>
      </c>
      <c r="L2854" t="e">
        <f>VLOOKUP(E2854,PFI!A:B,2,0)</f>
        <v>#N/A</v>
      </c>
    </row>
    <row r="2855" spans="1:12">
      <c r="A2855" s="18" t="s">
        <v>1633</v>
      </c>
      <c r="B2855" s="18" t="s">
        <v>295</v>
      </c>
      <c r="C2855" s="18" t="s">
        <v>18</v>
      </c>
      <c r="D2855" s="18" t="s">
        <v>13</v>
      </c>
      <c r="E2855" s="18" t="s">
        <v>18</v>
      </c>
      <c r="F2855" s="19">
        <v>50000</v>
      </c>
      <c r="G2855" s="19">
        <v>50000</v>
      </c>
      <c r="H2855" s="19">
        <v>21063.55</v>
      </c>
      <c r="I2855" s="19">
        <v>0</v>
      </c>
      <c r="J2855" s="19">
        <v>0</v>
      </c>
      <c r="K2855" s="19">
        <v>21063.55</v>
      </c>
      <c r="L2855" t="e">
        <f>VLOOKUP(E2855,PFI!A:B,2,0)</f>
        <v>#N/A</v>
      </c>
    </row>
    <row r="2856" spans="1:12">
      <c r="A2856" s="18" t="s">
        <v>1634</v>
      </c>
      <c r="B2856" s="18" t="s">
        <v>295</v>
      </c>
      <c r="C2856" s="18" t="s">
        <v>18</v>
      </c>
      <c r="D2856" s="18" t="s">
        <v>13</v>
      </c>
      <c r="E2856" s="18" t="s">
        <v>18</v>
      </c>
      <c r="F2856" s="19">
        <v>50000</v>
      </c>
      <c r="G2856" s="19">
        <v>50000</v>
      </c>
      <c r="H2856" s="19">
        <v>0</v>
      </c>
      <c r="I2856" s="19">
        <v>0</v>
      </c>
      <c r="J2856" s="19">
        <v>0</v>
      </c>
      <c r="K2856" s="19">
        <v>0</v>
      </c>
      <c r="L2856" t="e">
        <f>VLOOKUP(E2856,PFI!A:B,2,0)</f>
        <v>#N/A</v>
      </c>
    </row>
    <row r="2857" spans="1:12">
      <c r="A2857" s="18" t="s">
        <v>1249</v>
      </c>
      <c r="B2857" s="18" t="s">
        <v>295</v>
      </c>
      <c r="C2857" s="18" t="s">
        <v>18</v>
      </c>
      <c r="D2857" s="18" t="s">
        <v>13</v>
      </c>
      <c r="E2857" s="18" t="s">
        <v>1939</v>
      </c>
      <c r="F2857" s="19">
        <v>13100</v>
      </c>
      <c r="G2857" s="19">
        <v>13100</v>
      </c>
      <c r="H2857" s="19">
        <v>9436.27</v>
      </c>
      <c r="I2857" s="19">
        <v>13100</v>
      </c>
      <c r="J2857" s="19">
        <v>13100</v>
      </c>
      <c r="K2857" s="19">
        <v>9436.27</v>
      </c>
      <c r="L2857" t="str">
        <f>VLOOKUP(E2857,PFI!A:B,2,0)</f>
        <v>formation</v>
      </c>
    </row>
    <row r="2858" spans="1:12">
      <c r="A2858" s="18" t="s">
        <v>240</v>
      </c>
      <c r="B2858" s="18" t="s">
        <v>295</v>
      </c>
      <c r="C2858" s="18" t="s">
        <v>18</v>
      </c>
      <c r="D2858" s="18" t="s">
        <v>59</v>
      </c>
      <c r="E2858" s="18" t="s">
        <v>2518</v>
      </c>
      <c r="F2858" s="19">
        <v>0</v>
      </c>
      <c r="G2858" s="19">
        <v>0</v>
      </c>
      <c r="H2858" s="19">
        <v>268565</v>
      </c>
      <c r="I2858" s="19">
        <v>0</v>
      </c>
      <c r="J2858" s="19">
        <v>0</v>
      </c>
      <c r="K2858" s="19">
        <v>268565</v>
      </c>
      <c r="L2858" t="e">
        <f>VLOOKUP(E2858,PFI!A:B,2,0)</f>
        <v>#N/A</v>
      </c>
    </row>
    <row r="2859" spans="1:12">
      <c r="A2859" s="18" t="s">
        <v>240</v>
      </c>
      <c r="B2859" s="18" t="s">
        <v>295</v>
      </c>
      <c r="C2859" s="18" t="s">
        <v>18</v>
      </c>
      <c r="D2859" s="18" t="s">
        <v>59</v>
      </c>
      <c r="E2859" s="18" t="s">
        <v>302</v>
      </c>
      <c r="F2859" s="19">
        <v>70221.13</v>
      </c>
      <c r="G2859" s="19">
        <v>70221.13</v>
      </c>
      <c r="H2859" s="19">
        <v>0</v>
      </c>
      <c r="I2859" s="19">
        <v>70221.13</v>
      </c>
      <c r="J2859" s="19">
        <v>70221.13</v>
      </c>
      <c r="K2859" s="19">
        <v>0</v>
      </c>
      <c r="L2859" t="str">
        <f>VLOOKUP(E2859,PFI!A:B,2,0)</f>
        <v>formation</v>
      </c>
    </row>
    <row r="2860" spans="1:12">
      <c r="A2860" s="18" t="s">
        <v>240</v>
      </c>
      <c r="B2860" s="18" t="s">
        <v>295</v>
      </c>
      <c r="C2860" s="18" t="s">
        <v>18</v>
      </c>
      <c r="D2860" s="18" t="s">
        <v>13</v>
      </c>
      <c r="E2860" s="18" t="s">
        <v>302</v>
      </c>
      <c r="F2860" s="19">
        <v>0</v>
      </c>
      <c r="G2860" s="19">
        <v>0</v>
      </c>
      <c r="H2860" s="19">
        <v>42114.34</v>
      </c>
      <c r="I2860" s="19">
        <v>0</v>
      </c>
      <c r="J2860" s="19">
        <v>0</v>
      </c>
      <c r="K2860" s="19">
        <v>42114.34</v>
      </c>
      <c r="L2860" t="str">
        <f>VLOOKUP(E2860,PFI!A:B,2,0)</f>
        <v>formation</v>
      </c>
    </row>
    <row r="2861" spans="1:12">
      <c r="A2861" s="18" t="s">
        <v>240</v>
      </c>
      <c r="B2861" s="18" t="s">
        <v>295</v>
      </c>
      <c r="C2861" s="18" t="s">
        <v>18</v>
      </c>
      <c r="D2861" s="18" t="s">
        <v>13</v>
      </c>
      <c r="E2861" s="18" t="s">
        <v>2027</v>
      </c>
      <c r="F2861" s="19">
        <v>19277.490000000002</v>
      </c>
      <c r="G2861" s="19">
        <v>19277.490000000002</v>
      </c>
      <c r="H2861" s="19">
        <v>0</v>
      </c>
      <c r="I2861" s="19">
        <v>19277.490000000002</v>
      </c>
      <c r="J2861" s="19">
        <v>19277.490000000002</v>
      </c>
      <c r="K2861" s="19">
        <v>0</v>
      </c>
      <c r="L2861" t="str">
        <f>VLOOKUP(E2861,PFI!A:B,2,0)</f>
        <v>recherche</v>
      </c>
    </row>
    <row r="2862" spans="1:12">
      <c r="A2862" s="18" t="s">
        <v>240</v>
      </c>
      <c r="B2862" s="18" t="s">
        <v>295</v>
      </c>
      <c r="C2862" s="18" t="s">
        <v>18</v>
      </c>
      <c r="D2862" s="18" t="s">
        <v>13</v>
      </c>
      <c r="E2862" s="18" t="s">
        <v>792</v>
      </c>
      <c r="F2862" s="19">
        <v>0</v>
      </c>
      <c r="G2862" s="19">
        <v>0</v>
      </c>
      <c r="H2862" s="19">
        <v>15975.27</v>
      </c>
      <c r="I2862" s="19">
        <v>0</v>
      </c>
      <c r="J2862" s="19">
        <v>0</v>
      </c>
      <c r="K2862" s="19">
        <v>15975.27</v>
      </c>
      <c r="L2862" t="str">
        <f>VLOOKUP(E2862,PFI!A:B,2,0)</f>
        <v>formation</v>
      </c>
    </row>
    <row r="2863" spans="1:12">
      <c r="A2863" s="18" t="s">
        <v>1639</v>
      </c>
      <c r="B2863" s="18" t="s">
        <v>295</v>
      </c>
      <c r="C2863" s="18" t="s">
        <v>18</v>
      </c>
      <c r="D2863" s="18" t="s">
        <v>46</v>
      </c>
      <c r="E2863" s="18" t="s">
        <v>18</v>
      </c>
      <c r="F2863" s="19">
        <v>0</v>
      </c>
      <c r="G2863" s="19">
        <v>0</v>
      </c>
      <c r="H2863" s="19">
        <v>107.93</v>
      </c>
      <c r="I2863" s="19">
        <v>0</v>
      </c>
      <c r="J2863" s="19">
        <v>0</v>
      </c>
      <c r="K2863" s="19">
        <v>107.93</v>
      </c>
      <c r="L2863" t="e">
        <f>VLOOKUP(E2863,PFI!A:B,2,0)</f>
        <v>#N/A</v>
      </c>
    </row>
    <row r="2864" spans="1:12">
      <c r="A2864" s="18" t="s">
        <v>1639</v>
      </c>
      <c r="B2864" s="18" t="s">
        <v>295</v>
      </c>
      <c r="C2864" s="18" t="s">
        <v>18</v>
      </c>
      <c r="D2864" s="18" t="s">
        <v>16</v>
      </c>
      <c r="E2864" s="18" t="s">
        <v>18</v>
      </c>
      <c r="F2864" s="19">
        <v>0</v>
      </c>
      <c r="G2864" s="19">
        <v>0</v>
      </c>
      <c r="H2864" s="19">
        <v>4158.75</v>
      </c>
      <c r="I2864" s="19">
        <v>0</v>
      </c>
      <c r="J2864" s="19">
        <v>0</v>
      </c>
      <c r="K2864" s="19">
        <v>4158.75</v>
      </c>
      <c r="L2864" t="e">
        <f>VLOOKUP(E2864,PFI!A:B,2,0)</f>
        <v>#N/A</v>
      </c>
    </row>
    <row r="2865" spans="1:12">
      <c r="A2865" s="18" t="s">
        <v>1639</v>
      </c>
      <c r="B2865" s="18" t="s">
        <v>295</v>
      </c>
      <c r="C2865" s="18" t="s">
        <v>18</v>
      </c>
      <c r="D2865" s="18" t="s">
        <v>19</v>
      </c>
      <c r="E2865" s="18" t="s">
        <v>18</v>
      </c>
      <c r="F2865" s="19">
        <v>0</v>
      </c>
      <c r="G2865" s="19">
        <v>0</v>
      </c>
      <c r="H2865" s="19">
        <v>1235.04</v>
      </c>
      <c r="I2865" s="19">
        <v>0</v>
      </c>
      <c r="J2865" s="19">
        <v>0</v>
      </c>
      <c r="K2865" s="19">
        <v>1235.04</v>
      </c>
      <c r="L2865" t="e">
        <f>VLOOKUP(E2865,PFI!A:B,2,0)</f>
        <v>#N/A</v>
      </c>
    </row>
    <row r="2866" spans="1:12">
      <c r="A2866" s="18" t="s">
        <v>1639</v>
      </c>
      <c r="B2866" s="18" t="s">
        <v>295</v>
      </c>
      <c r="C2866" s="18" t="s">
        <v>18</v>
      </c>
      <c r="D2866" s="18" t="s">
        <v>13</v>
      </c>
      <c r="E2866" s="18" t="s">
        <v>18</v>
      </c>
      <c r="F2866" s="19">
        <v>100000</v>
      </c>
      <c r="G2866" s="19">
        <v>100000</v>
      </c>
      <c r="H2866" s="19">
        <v>28127.57</v>
      </c>
      <c r="I2866" s="19">
        <v>0</v>
      </c>
      <c r="J2866" s="19">
        <v>0</v>
      </c>
      <c r="K2866" s="19">
        <v>28127.57</v>
      </c>
      <c r="L2866" t="e">
        <f>VLOOKUP(E2866,PFI!A:B,2,0)</f>
        <v>#N/A</v>
      </c>
    </row>
    <row r="2867" spans="1:12">
      <c r="A2867" s="18" t="s">
        <v>1639</v>
      </c>
      <c r="B2867" s="18" t="s">
        <v>295</v>
      </c>
      <c r="C2867" s="18" t="s">
        <v>18</v>
      </c>
      <c r="D2867" s="18" t="s">
        <v>182</v>
      </c>
      <c r="E2867" s="18" t="s">
        <v>18</v>
      </c>
      <c r="F2867" s="19">
        <v>0</v>
      </c>
      <c r="G2867" s="19">
        <v>0</v>
      </c>
      <c r="H2867" s="19">
        <v>1555.57</v>
      </c>
      <c r="I2867" s="19">
        <v>0</v>
      </c>
      <c r="J2867" s="19">
        <v>0</v>
      </c>
      <c r="K2867" s="19">
        <v>1555.57</v>
      </c>
      <c r="L2867" t="e">
        <f>VLOOKUP(E2867,PFI!A:B,2,0)</f>
        <v>#N/A</v>
      </c>
    </row>
    <row r="2868" spans="1:12">
      <c r="A2868" s="18" t="s">
        <v>2656</v>
      </c>
      <c r="B2868" s="18" t="s">
        <v>295</v>
      </c>
      <c r="C2868" s="18" t="s">
        <v>18</v>
      </c>
      <c r="D2868" s="18" t="s">
        <v>22</v>
      </c>
      <c r="E2868" s="18" t="s">
        <v>18</v>
      </c>
      <c r="F2868" s="19">
        <v>0</v>
      </c>
      <c r="G2868" s="19">
        <v>0</v>
      </c>
      <c r="H2868" s="19">
        <v>326.95999999999998</v>
      </c>
      <c r="I2868" s="19">
        <v>0</v>
      </c>
      <c r="J2868" s="19">
        <v>0</v>
      </c>
      <c r="K2868" s="19">
        <v>326.95999999999998</v>
      </c>
      <c r="L2868" t="e">
        <f>VLOOKUP(E2868,PFI!A:B,2,0)</f>
        <v>#N/A</v>
      </c>
    </row>
    <row r="2869" spans="1:12">
      <c r="A2869" s="18" t="s">
        <v>2656</v>
      </c>
      <c r="B2869" s="18" t="s">
        <v>295</v>
      </c>
      <c r="C2869" s="18" t="s">
        <v>18</v>
      </c>
      <c r="D2869" s="18" t="s">
        <v>13</v>
      </c>
      <c r="E2869" s="18" t="s">
        <v>18</v>
      </c>
      <c r="F2869" s="19">
        <v>0</v>
      </c>
      <c r="G2869" s="19">
        <v>0</v>
      </c>
      <c r="H2869" s="19">
        <v>575.12</v>
      </c>
      <c r="I2869" s="19">
        <v>0</v>
      </c>
      <c r="J2869" s="19">
        <v>0</v>
      </c>
      <c r="K2869" s="19">
        <v>575.12</v>
      </c>
      <c r="L2869" t="e">
        <f>VLOOKUP(E2869,PFI!A:B,2,0)</f>
        <v>#N/A</v>
      </c>
    </row>
    <row r="2870" spans="1:12">
      <c r="A2870" s="18" t="s">
        <v>1093</v>
      </c>
      <c r="B2870" s="18" t="s">
        <v>295</v>
      </c>
      <c r="C2870" s="18" t="s">
        <v>18</v>
      </c>
      <c r="D2870" s="18" t="s">
        <v>13</v>
      </c>
      <c r="E2870" s="18" t="s">
        <v>18</v>
      </c>
      <c r="F2870" s="19">
        <v>0</v>
      </c>
      <c r="G2870" s="19">
        <v>0</v>
      </c>
      <c r="H2870" s="19">
        <v>2905.07</v>
      </c>
      <c r="I2870" s="19">
        <v>0</v>
      </c>
      <c r="J2870" s="19">
        <v>0</v>
      </c>
      <c r="K2870" s="19">
        <v>2905.07</v>
      </c>
      <c r="L2870" t="e">
        <f>VLOOKUP(E2870,PFI!A:B,2,0)</f>
        <v>#N/A</v>
      </c>
    </row>
    <row r="2871" spans="1:12">
      <c r="A2871" s="18" t="s">
        <v>2529</v>
      </c>
      <c r="B2871" s="18" t="s">
        <v>295</v>
      </c>
      <c r="C2871" s="18" t="s">
        <v>18</v>
      </c>
      <c r="D2871" s="18" t="s">
        <v>13</v>
      </c>
      <c r="E2871" s="18" t="s">
        <v>1942</v>
      </c>
      <c r="F2871" s="19">
        <v>17000</v>
      </c>
      <c r="G2871" s="19">
        <v>17000</v>
      </c>
      <c r="H2871" s="19">
        <v>0</v>
      </c>
      <c r="I2871" s="19">
        <v>17000</v>
      </c>
      <c r="J2871" s="19">
        <v>17000</v>
      </c>
      <c r="K2871" s="19">
        <v>0</v>
      </c>
      <c r="L2871" t="str">
        <f>VLOOKUP(E2871,PFI!A:B,2,0)</f>
        <v>formation</v>
      </c>
    </row>
    <row r="2872" spans="1:12">
      <c r="A2872" s="18" t="s">
        <v>2530</v>
      </c>
      <c r="B2872" s="18" t="s">
        <v>295</v>
      </c>
      <c r="C2872" s="18" t="s">
        <v>18</v>
      </c>
      <c r="D2872" s="18" t="s">
        <v>16</v>
      </c>
      <c r="E2872" s="18" t="s">
        <v>2531</v>
      </c>
      <c r="F2872" s="19">
        <v>82928.98</v>
      </c>
      <c r="G2872" s="19">
        <v>82928.98</v>
      </c>
      <c r="H2872" s="19">
        <v>0</v>
      </c>
      <c r="I2872" s="19">
        <v>82928.98</v>
      </c>
      <c r="J2872" s="19">
        <v>82928.98</v>
      </c>
      <c r="K2872" s="19">
        <v>0</v>
      </c>
      <c r="L2872" t="e">
        <f>VLOOKUP(E2872,PFI!A:B,2,0)</f>
        <v>#N/A</v>
      </c>
    </row>
    <row r="2873" spans="1:12">
      <c r="A2873" s="18" t="s">
        <v>2530</v>
      </c>
      <c r="B2873" s="18" t="s">
        <v>295</v>
      </c>
      <c r="C2873" s="18" t="s">
        <v>18</v>
      </c>
      <c r="D2873" s="18" t="s">
        <v>13</v>
      </c>
      <c r="E2873" s="18" t="s">
        <v>2531</v>
      </c>
      <c r="F2873" s="19">
        <v>0</v>
      </c>
      <c r="G2873" s="19">
        <v>0</v>
      </c>
      <c r="H2873" s="19">
        <v>11756.48</v>
      </c>
      <c r="I2873" s="19">
        <v>0</v>
      </c>
      <c r="J2873" s="19">
        <v>0</v>
      </c>
      <c r="K2873" s="19">
        <v>11756.48</v>
      </c>
      <c r="L2873" t="e">
        <f>VLOOKUP(E2873,PFI!A:B,2,0)</f>
        <v>#N/A</v>
      </c>
    </row>
    <row r="2874" spans="1:12">
      <c r="A2874" s="18" t="s">
        <v>2666</v>
      </c>
      <c r="B2874" s="18" t="s">
        <v>295</v>
      </c>
      <c r="C2874" s="18" t="s">
        <v>18</v>
      </c>
      <c r="D2874" s="18" t="s">
        <v>13</v>
      </c>
      <c r="E2874" s="18" t="s">
        <v>18</v>
      </c>
      <c r="F2874" s="19">
        <v>16000</v>
      </c>
      <c r="G2874" s="19">
        <v>16000</v>
      </c>
      <c r="H2874" s="19">
        <v>0</v>
      </c>
      <c r="I2874" s="19">
        <v>0</v>
      </c>
      <c r="J2874" s="19">
        <v>0</v>
      </c>
      <c r="K2874" s="19">
        <v>0</v>
      </c>
      <c r="L2874" t="e">
        <f>VLOOKUP(E2874,PFI!A:B,2,0)</f>
        <v>#N/A</v>
      </c>
    </row>
    <row r="2875" spans="1:12">
      <c r="A2875" s="18" t="s">
        <v>2667</v>
      </c>
      <c r="B2875" s="18" t="s">
        <v>295</v>
      </c>
      <c r="C2875" s="18" t="s">
        <v>18</v>
      </c>
      <c r="D2875" s="18" t="s">
        <v>13</v>
      </c>
      <c r="E2875" s="18" t="s">
        <v>18</v>
      </c>
      <c r="F2875" s="19">
        <v>21680</v>
      </c>
      <c r="G2875" s="19">
        <v>21680</v>
      </c>
      <c r="H2875" s="19">
        <v>0</v>
      </c>
      <c r="I2875" s="19">
        <v>0</v>
      </c>
      <c r="J2875" s="19">
        <v>0</v>
      </c>
      <c r="K2875" s="19">
        <v>0</v>
      </c>
      <c r="L2875" t="e">
        <f>VLOOKUP(E2875,PFI!A:B,2,0)</f>
        <v>#N/A</v>
      </c>
    </row>
    <row r="2876" spans="1:12">
      <c r="A2876" s="18" t="s">
        <v>243</v>
      </c>
      <c r="B2876" s="18" t="s">
        <v>295</v>
      </c>
      <c r="C2876" s="18" t="s">
        <v>18</v>
      </c>
      <c r="D2876" s="18" t="s">
        <v>46</v>
      </c>
      <c r="E2876" s="18" t="s">
        <v>1740</v>
      </c>
      <c r="F2876" s="19">
        <v>857189.47</v>
      </c>
      <c r="G2876" s="19">
        <v>857189.47</v>
      </c>
      <c r="H2876" s="19">
        <v>0</v>
      </c>
      <c r="I2876" s="19">
        <v>857189.47</v>
      </c>
      <c r="J2876" s="19">
        <v>857189.47</v>
      </c>
      <c r="K2876" s="19">
        <v>0</v>
      </c>
      <c r="L2876" t="str">
        <f>VLOOKUP(E2876,PFI!A:B,2,0)</f>
        <v>formation</v>
      </c>
    </row>
    <row r="2877" spans="1:12">
      <c r="A2877" s="18" t="s">
        <v>243</v>
      </c>
      <c r="B2877" s="18" t="s">
        <v>295</v>
      </c>
      <c r="C2877" s="18" t="s">
        <v>18</v>
      </c>
      <c r="D2877" s="18" t="s">
        <v>46</v>
      </c>
      <c r="E2877" s="18" t="s">
        <v>244</v>
      </c>
      <c r="F2877" s="19">
        <v>72059</v>
      </c>
      <c r="G2877" s="19">
        <v>72059</v>
      </c>
      <c r="H2877" s="19">
        <v>0</v>
      </c>
      <c r="I2877" s="19">
        <v>72059</v>
      </c>
      <c r="J2877" s="19">
        <v>72059</v>
      </c>
      <c r="K2877" s="19">
        <v>0</v>
      </c>
      <c r="L2877" t="str">
        <f>VLOOKUP(E2877,PFI!A:B,2,0)</f>
        <v>formation</v>
      </c>
    </row>
    <row r="2878" spans="1:12">
      <c r="A2878" s="18" t="s">
        <v>243</v>
      </c>
      <c r="B2878" s="18" t="s">
        <v>295</v>
      </c>
      <c r="C2878" s="18" t="s">
        <v>18</v>
      </c>
      <c r="D2878" s="18" t="s">
        <v>31</v>
      </c>
      <c r="E2878" s="18" t="s">
        <v>1740</v>
      </c>
      <c r="F2878" s="19">
        <v>0</v>
      </c>
      <c r="G2878" s="19">
        <v>0</v>
      </c>
      <c r="H2878" s="19">
        <v>88792.17</v>
      </c>
      <c r="I2878" s="19">
        <v>0</v>
      </c>
      <c r="J2878" s="19">
        <v>0</v>
      </c>
      <c r="K2878" s="19">
        <v>88792.17</v>
      </c>
      <c r="L2878" t="str">
        <f>VLOOKUP(E2878,PFI!A:B,2,0)</f>
        <v>formation</v>
      </c>
    </row>
    <row r="2879" spans="1:12">
      <c r="A2879" s="18" t="s">
        <v>243</v>
      </c>
      <c r="B2879" s="18" t="s">
        <v>295</v>
      </c>
      <c r="C2879" s="18" t="s">
        <v>18</v>
      </c>
      <c r="D2879" s="18" t="s">
        <v>16</v>
      </c>
      <c r="E2879" s="18" t="s">
        <v>1740</v>
      </c>
      <c r="F2879" s="19">
        <v>0</v>
      </c>
      <c r="G2879" s="19">
        <v>0</v>
      </c>
      <c r="H2879" s="19">
        <v>66851.12</v>
      </c>
      <c r="I2879" s="19">
        <v>0</v>
      </c>
      <c r="J2879" s="19">
        <v>0</v>
      </c>
      <c r="K2879" s="19">
        <v>66851.12</v>
      </c>
      <c r="L2879" t="str">
        <f>VLOOKUP(E2879,PFI!A:B,2,0)</f>
        <v>formation</v>
      </c>
    </row>
    <row r="2880" spans="1:12">
      <c r="A2880" s="18" t="s">
        <v>243</v>
      </c>
      <c r="B2880" s="18" t="s">
        <v>295</v>
      </c>
      <c r="C2880" s="18" t="s">
        <v>18</v>
      </c>
      <c r="D2880" s="18" t="s">
        <v>13</v>
      </c>
      <c r="E2880" s="18" t="s">
        <v>1740</v>
      </c>
      <c r="F2880" s="19">
        <v>0</v>
      </c>
      <c r="G2880" s="19">
        <v>0</v>
      </c>
      <c r="H2880" s="19">
        <v>224861.6</v>
      </c>
      <c r="I2880" s="19">
        <v>0</v>
      </c>
      <c r="J2880" s="19">
        <v>0</v>
      </c>
      <c r="K2880" s="19">
        <v>224861.6</v>
      </c>
      <c r="L2880" t="str">
        <f>VLOOKUP(E2880,PFI!A:B,2,0)</f>
        <v>formation</v>
      </c>
    </row>
    <row r="2881" spans="1:12">
      <c r="A2881" s="18" t="s">
        <v>243</v>
      </c>
      <c r="B2881" s="18" t="s">
        <v>295</v>
      </c>
      <c r="C2881" s="18" t="s">
        <v>18</v>
      </c>
      <c r="D2881" s="18" t="s">
        <v>13</v>
      </c>
      <c r="E2881" s="18" t="s">
        <v>244</v>
      </c>
      <c r="F2881" s="19">
        <v>0</v>
      </c>
      <c r="G2881" s="19">
        <v>0</v>
      </c>
      <c r="H2881" s="19">
        <v>25992.560000000001</v>
      </c>
      <c r="I2881" s="19">
        <v>0</v>
      </c>
      <c r="J2881" s="19">
        <v>0</v>
      </c>
      <c r="K2881" s="19">
        <v>25992.560000000001</v>
      </c>
      <c r="L2881" t="str">
        <f>VLOOKUP(E2881,PFI!A:B,2,0)</f>
        <v>formation</v>
      </c>
    </row>
    <row r="2882" spans="1:12">
      <c r="A2882" s="18" t="s">
        <v>83</v>
      </c>
      <c r="B2882" s="18" t="s">
        <v>295</v>
      </c>
      <c r="C2882" s="18" t="s">
        <v>18</v>
      </c>
      <c r="D2882" s="18" t="s">
        <v>16</v>
      </c>
      <c r="E2882" s="18" t="s">
        <v>245</v>
      </c>
      <c r="F2882" s="19">
        <v>34032</v>
      </c>
      <c r="G2882" s="19">
        <v>34032</v>
      </c>
      <c r="H2882" s="19">
        <v>0</v>
      </c>
      <c r="I2882" s="19">
        <v>34032</v>
      </c>
      <c r="J2882" s="19">
        <v>34032</v>
      </c>
      <c r="K2882" s="19">
        <v>0</v>
      </c>
      <c r="L2882" t="str">
        <f>VLOOKUP(E2882,PFI!A:B,2,0)</f>
        <v>formation</v>
      </c>
    </row>
    <row r="2883" spans="1:12">
      <c r="A2883" s="18" t="s">
        <v>83</v>
      </c>
      <c r="B2883" s="18" t="s">
        <v>295</v>
      </c>
      <c r="C2883" s="18" t="s">
        <v>18</v>
      </c>
      <c r="D2883" s="18" t="s">
        <v>13</v>
      </c>
      <c r="E2883" s="18" t="s">
        <v>245</v>
      </c>
      <c r="F2883" s="19">
        <v>0</v>
      </c>
      <c r="G2883" s="19">
        <v>0</v>
      </c>
      <c r="H2883" s="19">
        <v>57731.34</v>
      </c>
      <c r="I2883" s="19">
        <v>0</v>
      </c>
      <c r="J2883" s="19">
        <v>0</v>
      </c>
      <c r="K2883" s="19">
        <v>57731.34</v>
      </c>
      <c r="L2883" t="str">
        <f>VLOOKUP(E2883,PFI!A:B,2,0)</f>
        <v>formation</v>
      </c>
    </row>
    <row r="2884" spans="1:12">
      <c r="A2884" s="18" t="s">
        <v>1471</v>
      </c>
      <c r="B2884" s="18" t="s">
        <v>295</v>
      </c>
      <c r="C2884" s="18" t="s">
        <v>18</v>
      </c>
      <c r="D2884" s="18" t="s">
        <v>13</v>
      </c>
      <c r="E2884" s="18" t="s">
        <v>18</v>
      </c>
      <c r="F2884" s="19">
        <v>0</v>
      </c>
      <c r="G2884" s="19">
        <v>0</v>
      </c>
      <c r="H2884" s="19">
        <v>2700.5</v>
      </c>
      <c r="I2884" s="19">
        <v>0</v>
      </c>
      <c r="J2884" s="19">
        <v>0</v>
      </c>
      <c r="K2884" s="19">
        <v>2700.5</v>
      </c>
      <c r="L2884" t="e">
        <f>VLOOKUP(E2884,PFI!A:B,2,0)</f>
        <v>#N/A</v>
      </c>
    </row>
    <row r="2885" spans="1:12">
      <c r="A2885" s="18" t="s">
        <v>1472</v>
      </c>
      <c r="B2885" s="18" t="s">
        <v>295</v>
      </c>
      <c r="C2885" s="18" t="s">
        <v>18</v>
      </c>
      <c r="D2885" s="18" t="s">
        <v>59</v>
      </c>
      <c r="E2885" s="18" t="s">
        <v>18</v>
      </c>
      <c r="F2885" s="19">
        <v>0</v>
      </c>
      <c r="G2885" s="19">
        <v>0</v>
      </c>
      <c r="H2885" s="19">
        <v>1028.6400000000001</v>
      </c>
      <c r="I2885" s="19">
        <v>0</v>
      </c>
      <c r="J2885" s="19">
        <v>0</v>
      </c>
      <c r="K2885" s="19">
        <v>1028.6400000000001</v>
      </c>
      <c r="L2885" t="e">
        <f>VLOOKUP(E2885,PFI!A:B,2,0)</f>
        <v>#N/A</v>
      </c>
    </row>
    <row r="2886" spans="1:12">
      <c r="A2886" s="18" t="s">
        <v>1472</v>
      </c>
      <c r="B2886" s="18" t="s">
        <v>295</v>
      </c>
      <c r="C2886" s="18" t="s">
        <v>18</v>
      </c>
      <c r="D2886" s="18" t="s">
        <v>16</v>
      </c>
      <c r="E2886" s="18" t="s">
        <v>18</v>
      </c>
      <c r="F2886" s="19">
        <v>0</v>
      </c>
      <c r="G2886" s="19">
        <v>0</v>
      </c>
      <c r="H2886" s="19">
        <v>1627.88</v>
      </c>
      <c r="I2886" s="19">
        <v>0</v>
      </c>
      <c r="J2886" s="19">
        <v>0</v>
      </c>
      <c r="K2886" s="19">
        <v>1627.88</v>
      </c>
      <c r="L2886" t="e">
        <f>VLOOKUP(E2886,PFI!A:B,2,0)</f>
        <v>#N/A</v>
      </c>
    </row>
    <row r="2887" spans="1:12">
      <c r="A2887" s="18" t="s">
        <v>1472</v>
      </c>
      <c r="B2887" s="18" t="s">
        <v>295</v>
      </c>
      <c r="C2887" s="18" t="s">
        <v>18</v>
      </c>
      <c r="D2887" s="18" t="s">
        <v>13</v>
      </c>
      <c r="E2887" s="18" t="s">
        <v>18</v>
      </c>
      <c r="F2887" s="19">
        <v>0</v>
      </c>
      <c r="G2887" s="19">
        <v>0</v>
      </c>
      <c r="H2887" s="19">
        <v>22269.52</v>
      </c>
      <c r="I2887" s="19">
        <v>0</v>
      </c>
      <c r="J2887" s="19">
        <v>0</v>
      </c>
      <c r="K2887" s="19">
        <v>22269.52</v>
      </c>
      <c r="L2887" t="e">
        <f>VLOOKUP(E2887,PFI!A:B,2,0)</f>
        <v>#N/A</v>
      </c>
    </row>
    <row r="2888" spans="1:12">
      <c r="A2888" s="18" t="s">
        <v>1473</v>
      </c>
      <c r="B2888" s="18" t="s">
        <v>295</v>
      </c>
      <c r="C2888" s="18" t="s">
        <v>18</v>
      </c>
      <c r="D2888" s="18" t="s">
        <v>13</v>
      </c>
      <c r="E2888" s="18" t="s">
        <v>18</v>
      </c>
      <c r="F2888" s="19">
        <v>100000</v>
      </c>
      <c r="G2888" s="19">
        <v>100000</v>
      </c>
      <c r="H2888" s="19">
        <v>0</v>
      </c>
      <c r="I2888" s="19">
        <v>0</v>
      </c>
      <c r="J2888" s="19">
        <v>0</v>
      </c>
      <c r="K2888" s="19">
        <v>0</v>
      </c>
      <c r="L2888" t="e">
        <f>VLOOKUP(E2888,PFI!A:B,2,0)</f>
        <v>#N/A</v>
      </c>
    </row>
    <row r="2889" spans="1:12">
      <c r="A2889" s="18" t="s">
        <v>1469</v>
      </c>
      <c r="B2889" s="18" t="s">
        <v>295</v>
      </c>
      <c r="C2889" s="18" t="s">
        <v>18</v>
      </c>
      <c r="D2889" s="18" t="s">
        <v>57</v>
      </c>
      <c r="E2889" s="18" t="s">
        <v>18</v>
      </c>
      <c r="F2889" s="19">
        <v>0</v>
      </c>
      <c r="G2889" s="19">
        <v>0</v>
      </c>
      <c r="H2889" s="19">
        <v>513083.62</v>
      </c>
      <c r="I2889" s="19">
        <v>0</v>
      </c>
      <c r="J2889" s="19">
        <v>0</v>
      </c>
      <c r="K2889" s="19">
        <v>513083.62</v>
      </c>
      <c r="L2889" t="e">
        <f>VLOOKUP(E2889,PFI!A:B,2,0)</f>
        <v>#N/A</v>
      </c>
    </row>
    <row r="2890" spans="1:12">
      <c r="A2890" s="18" t="s">
        <v>1469</v>
      </c>
      <c r="B2890" s="18" t="s">
        <v>295</v>
      </c>
      <c r="C2890" s="18" t="s">
        <v>18</v>
      </c>
      <c r="D2890" s="18" t="s">
        <v>46</v>
      </c>
      <c r="E2890" s="18" t="s">
        <v>18</v>
      </c>
      <c r="F2890" s="19">
        <v>0</v>
      </c>
      <c r="G2890" s="19">
        <v>0</v>
      </c>
      <c r="H2890" s="19">
        <v>83130.47</v>
      </c>
      <c r="I2890" s="19">
        <v>0</v>
      </c>
      <c r="J2890" s="19">
        <v>0</v>
      </c>
      <c r="K2890" s="19">
        <v>83130.47</v>
      </c>
      <c r="L2890" t="e">
        <f>VLOOKUP(E2890,PFI!A:B,2,0)</f>
        <v>#N/A</v>
      </c>
    </row>
    <row r="2891" spans="1:12">
      <c r="A2891" s="18" t="s">
        <v>1469</v>
      </c>
      <c r="B2891" s="18" t="s">
        <v>295</v>
      </c>
      <c r="C2891" s="18" t="s">
        <v>18</v>
      </c>
      <c r="D2891" s="18" t="s">
        <v>59</v>
      </c>
      <c r="E2891" s="18" t="s">
        <v>18</v>
      </c>
      <c r="F2891" s="19">
        <v>0</v>
      </c>
      <c r="G2891" s="19">
        <v>0</v>
      </c>
      <c r="H2891" s="19">
        <v>14180.38</v>
      </c>
      <c r="I2891" s="19">
        <v>0</v>
      </c>
      <c r="J2891" s="19">
        <v>0</v>
      </c>
      <c r="K2891" s="19">
        <v>14180.38</v>
      </c>
      <c r="L2891" t="e">
        <f>VLOOKUP(E2891,PFI!A:B,2,0)</f>
        <v>#N/A</v>
      </c>
    </row>
    <row r="2892" spans="1:12">
      <c r="A2892" s="18" t="s">
        <v>1469</v>
      </c>
      <c r="B2892" s="18" t="s">
        <v>295</v>
      </c>
      <c r="C2892" s="18" t="s">
        <v>18</v>
      </c>
      <c r="D2892" s="18" t="s">
        <v>34</v>
      </c>
      <c r="E2892" s="18" t="s">
        <v>18</v>
      </c>
      <c r="F2892" s="19">
        <v>0</v>
      </c>
      <c r="G2892" s="19">
        <v>0</v>
      </c>
      <c r="H2892" s="19">
        <v>847177</v>
      </c>
      <c r="I2892" s="19">
        <v>0</v>
      </c>
      <c r="J2892" s="19">
        <v>0</v>
      </c>
      <c r="K2892" s="19">
        <v>847177</v>
      </c>
      <c r="L2892" t="e">
        <f>VLOOKUP(E2892,PFI!A:B,2,0)</f>
        <v>#N/A</v>
      </c>
    </row>
    <row r="2893" spans="1:12">
      <c r="A2893" s="18" t="s">
        <v>1469</v>
      </c>
      <c r="B2893" s="18" t="s">
        <v>295</v>
      </c>
      <c r="C2893" s="18" t="s">
        <v>18</v>
      </c>
      <c r="D2893" s="18" t="s">
        <v>31</v>
      </c>
      <c r="E2893" s="18" t="s">
        <v>18</v>
      </c>
      <c r="F2893" s="19">
        <v>0</v>
      </c>
      <c r="G2893" s="19">
        <v>0</v>
      </c>
      <c r="H2893" s="19">
        <v>174526.11</v>
      </c>
      <c r="I2893" s="19">
        <v>0</v>
      </c>
      <c r="J2893" s="19">
        <v>0</v>
      </c>
      <c r="K2893" s="19">
        <v>174526.11</v>
      </c>
      <c r="L2893" t="e">
        <f>VLOOKUP(E2893,PFI!A:B,2,0)</f>
        <v>#N/A</v>
      </c>
    </row>
    <row r="2894" spans="1:12">
      <c r="A2894" s="18" t="s">
        <v>1469</v>
      </c>
      <c r="B2894" s="18" t="s">
        <v>295</v>
      </c>
      <c r="C2894" s="18" t="s">
        <v>18</v>
      </c>
      <c r="D2894" s="18" t="s">
        <v>15</v>
      </c>
      <c r="E2894" s="18" t="s">
        <v>18</v>
      </c>
      <c r="F2894" s="19">
        <v>0</v>
      </c>
      <c r="G2894" s="19">
        <v>0</v>
      </c>
      <c r="H2894" s="19">
        <v>26496.57</v>
      </c>
      <c r="I2894" s="19">
        <v>0</v>
      </c>
      <c r="J2894" s="19">
        <v>0</v>
      </c>
      <c r="K2894" s="19">
        <v>26496.57</v>
      </c>
      <c r="L2894" t="e">
        <f>VLOOKUP(E2894,PFI!A:B,2,0)</f>
        <v>#N/A</v>
      </c>
    </row>
    <row r="2895" spans="1:12">
      <c r="A2895" s="18" t="s">
        <v>1469</v>
      </c>
      <c r="B2895" s="18" t="s">
        <v>295</v>
      </c>
      <c r="C2895" s="18" t="s">
        <v>18</v>
      </c>
      <c r="D2895" s="18" t="s">
        <v>27</v>
      </c>
      <c r="E2895" s="18" t="s">
        <v>18</v>
      </c>
      <c r="F2895" s="19">
        <v>0</v>
      </c>
      <c r="G2895" s="19">
        <v>0</v>
      </c>
      <c r="H2895" s="19">
        <v>94816.25</v>
      </c>
      <c r="I2895" s="19">
        <v>0</v>
      </c>
      <c r="J2895" s="19">
        <v>0</v>
      </c>
      <c r="K2895" s="19">
        <v>94816.25</v>
      </c>
      <c r="L2895" t="e">
        <f>VLOOKUP(E2895,PFI!A:B,2,0)</f>
        <v>#N/A</v>
      </c>
    </row>
    <row r="2896" spans="1:12">
      <c r="A2896" s="18" t="s">
        <v>1469</v>
      </c>
      <c r="B2896" s="18" t="s">
        <v>295</v>
      </c>
      <c r="C2896" s="18" t="s">
        <v>18</v>
      </c>
      <c r="D2896" s="18" t="s">
        <v>58</v>
      </c>
      <c r="E2896" s="18" t="s">
        <v>18</v>
      </c>
      <c r="F2896" s="19">
        <v>0</v>
      </c>
      <c r="G2896" s="19">
        <v>0</v>
      </c>
      <c r="H2896" s="19">
        <v>26472.959999999999</v>
      </c>
      <c r="I2896" s="19">
        <v>0</v>
      </c>
      <c r="J2896" s="19">
        <v>0</v>
      </c>
      <c r="K2896" s="19">
        <v>26472.959999999999</v>
      </c>
      <c r="L2896" t="e">
        <f>VLOOKUP(E2896,PFI!A:B,2,0)</f>
        <v>#N/A</v>
      </c>
    </row>
    <row r="2897" spans="1:12">
      <c r="A2897" s="18" t="s">
        <v>1469</v>
      </c>
      <c r="B2897" s="18" t="s">
        <v>295</v>
      </c>
      <c r="C2897" s="18" t="s">
        <v>18</v>
      </c>
      <c r="D2897" s="18" t="s">
        <v>22</v>
      </c>
      <c r="E2897" s="18" t="s">
        <v>18</v>
      </c>
      <c r="F2897" s="19">
        <v>0</v>
      </c>
      <c r="G2897" s="19">
        <v>0</v>
      </c>
      <c r="H2897" s="19">
        <v>37030.239999999998</v>
      </c>
      <c r="I2897" s="19">
        <v>0</v>
      </c>
      <c r="J2897" s="19">
        <v>0</v>
      </c>
      <c r="K2897" s="19">
        <v>37030.239999999998</v>
      </c>
      <c r="L2897" t="e">
        <f>VLOOKUP(E2897,PFI!A:B,2,0)</f>
        <v>#N/A</v>
      </c>
    </row>
    <row r="2898" spans="1:12">
      <c r="A2898" s="18" t="s">
        <v>1469</v>
      </c>
      <c r="B2898" s="18" t="s">
        <v>295</v>
      </c>
      <c r="C2898" s="18" t="s">
        <v>18</v>
      </c>
      <c r="D2898" s="18" t="s">
        <v>16</v>
      </c>
      <c r="E2898" s="18" t="s">
        <v>18</v>
      </c>
      <c r="F2898" s="19">
        <v>0</v>
      </c>
      <c r="G2898" s="19">
        <v>0</v>
      </c>
      <c r="H2898" s="19">
        <v>14963.52</v>
      </c>
      <c r="I2898" s="19">
        <v>0</v>
      </c>
      <c r="J2898" s="19">
        <v>0</v>
      </c>
      <c r="K2898" s="19">
        <v>14963.52</v>
      </c>
      <c r="L2898" t="e">
        <f>VLOOKUP(E2898,PFI!A:B,2,0)</f>
        <v>#N/A</v>
      </c>
    </row>
    <row r="2899" spans="1:12">
      <c r="A2899" s="18" t="s">
        <v>1469</v>
      </c>
      <c r="B2899" s="18" t="s">
        <v>295</v>
      </c>
      <c r="C2899" s="18" t="s">
        <v>18</v>
      </c>
      <c r="D2899" s="18" t="s">
        <v>19</v>
      </c>
      <c r="E2899" s="18" t="s">
        <v>18</v>
      </c>
      <c r="F2899" s="19">
        <v>0</v>
      </c>
      <c r="G2899" s="19">
        <v>0</v>
      </c>
      <c r="H2899" s="19">
        <v>429438.01</v>
      </c>
      <c r="I2899" s="19">
        <v>0</v>
      </c>
      <c r="J2899" s="19">
        <v>0</v>
      </c>
      <c r="K2899" s="19">
        <v>429438.01</v>
      </c>
      <c r="L2899" t="e">
        <f>VLOOKUP(E2899,PFI!A:B,2,0)</f>
        <v>#N/A</v>
      </c>
    </row>
    <row r="2900" spans="1:12">
      <c r="A2900" s="18" t="s">
        <v>1469</v>
      </c>
      <c r="B2900" s="18" t="s">
        <v>295</v>
      </c>
      <c r="C2900" s="18" t="s">
        <v>18</v>
      </c>
      <c r="D2900" s="18" t="s">
        <v>13</v>
      </c>
      <c r="E2900" s="18" t="s">
        <v>18</v>
      </c>
      <c r="F2900" s="19">
        <v>187719599</v>
      </c>
      <c r="G2900" s="19">
        <v>187719599</v>
      </c>
      <c r="H2900" s="19">
        <v>76356616.030000001</v>
      </c>
      <c r="I2900" s="19">
        <v>0</v>
      </c>
      <c r="J2900" s="19">
        <v>0</v>
      </c>
      <c r="K2900" s="19">
        <v>76356616.030000001</v>
      </c>
      <c r="L2900" t="e">
        <f>VLOOKUP(E2900,PFI!A:B,2,0)</f>
        <v>#N/A</v>
      </c>
    </row>
    <row r="2901" spans="1:12">
      <c r="A2901" s="18" t="s">
        <v>1469</v>
      </c>
      <c r="B2901" s="18" t="s">
        <v>295</v>
      </c>
      <c r="C2901" s="18" t="s">
        <v>18</v>
      </c>
      <c r="D2901" s="18" t="s">
        <v>182</v>
      </c>
      <c r="E2901" s="18" t="s">
        <v>18</v>
      </c>
      <c r="F2901" s="19">
        <v>0</v>
      </c>
      <c r="G2901" s="19">
        <v>0</v>
      </c>
      <c r="H2901" s="19">
        <v>86894.25</v>
      </c>
      <c r="I2901" s="19">
        <v>0</v>
      </c>
      <c r="J2901" s="19">
        <v>0</v>
      </c>
      <c r="K2901" s="19">
        <v>86894.25</v>
      </c>
      <c r="L2901" t="e">
        <f>VLOOKUP(E2901,PFI!A:B,2,0)</f>
        <v>#N/A</v>
      </c>
    </row>
    <row r="2902" spans="1:12">
      <c r="A2902" s="18" t="s">
        <v>1469</v>
      </c>
      <c r="B2902" s="18" t="s">
        <v>295</v>
      </c>
      <c r="C2902" s="18" t="s">
        <v>18</v>
      </c>
      <c r="D2902" s="18" t="s">
        <v>888</v>
      </c>
      <c r="E2902" s="18" t="s">
        <v>18</v>
      </c>
      <c r="F2902" s="19">
        <v>0</v>
      </c>
      <c r="G2902" s="19">
        <v>0</v>
      </c>
      <c r="H2902" s="19">
        <v>38059.06</v>
      </c>
      <c r="I2902" s="19">
        <v>0</v>
      </c>
      <c r="J2902" s="19">
        <v>0</v>
      </c>
      <c r="K2902" s="19">
        <v>38059.06</v>
      </c>
      <c r="L2902" t="e">
        <f>VLOOKUP(E2902,PFI!A:B,2,0)</f>
        <v>#N/A</v>
      </c>
    </row>
    <row r="2903" spans="1:12">
      <c r="A2903" s="18" t="s">
        <v>2668</v>
      </c>
      <c r="B2903" s="18" t="s">
        <v>295</v>
      </c>
      <c r="C2903" s="18" t="s">
        <v>18</v>
      </c>
      <c r="D2903" s="18" t="s">
        <v>13</v>
      </c>
      <c r="E2903" s="18" t="s">
        <v>18</v>
      </c>
      <c r="F2903" s="19">
        <v>383456</v>
      </c>
      <c r="G2903" s="19">
        <v>383456</v>
      </c>
      <c r="H2903" s="19">
        <v>0</v>
      </c>
      <c r="I2903" s="19">
        <v>0</v>
      </c>
      <c r="J2903" s="19">
        <v>0</v>
      </c>
      <c r="K2903" s="19">
        <v>0</v>
      </c>
      <c r="L2903" t="e">
        <f>VLOOKUP(E2903,PFI!A:B,2,0)</f>
        <v>#N/A</v>
      </c>
    </row>
    <row r="2904" spans="1:12">
      <c r="A2904" s="18" t="s">
        <v>1485</v>
      </c>
      <c r="B2904" s="18" t="s">
        <v>295</v>
      </c>
      <c r="C2904" s="18" t="s">
        <v>18</v>
      </c>
      <c r="D2904" s="18" t="s">
        <v>13</v>
      </c>
      <c r="E2904" s="18" t="s">
        <v>18</v>
      </c>
      <c r="F2904" s="19">
        <v>1300000</v>
      </c>
      <c r="G2904" s="19">
        <v>1300000</v>
      </c>
      <c r="H2904" s="19">
        <v>299500.43</v>
      </c>
      <c r="I2904" s="19">
        <v>0</v>
      </c>
      <c r="J2904" s="19">
        <v>0</v>
      </c>
      <c r="K2904" s="19">
        <v>299500.43</v>
      </c>
      <c r="L2904" t="e">
        <f>VLOOKUP(E2904,PFI!A:B,2,0)</f>
        <v>#N/A</v>
      </c>
    </row>
    <row r="2905" spans="1:12">
      <c r="A2905" s="18" t="s">
        <v>1480</v>
      </c>
      <c r="B2905" s="18" t="s">
        <v>295</v>
      </c>
      <c r="C2905" s="18" t="s">
        <v>18</v>
      </c>
      <c r="D2905" s="18" t="s">
        <v>57</v>
      </c>
      <c r="E2905" s="18" t="s">
        <v>18</v>
      </c>
      <c r="F2905" s="19">
        <v>0</v>
      </c>
      <c r="G2905" s="19">
        <v>0</v>
      </c>
      <c r="H2905" s="19">
        <v>3817407</v>
      </c>
      <c r="I2905" s="19">
        <v>0</v>
      </c>
      <c r="J2905" s="19">
        <v>0</v>
      </c>
      <c r="K2905" s="19">
        <v>3817407</v>
      </c>
      <c r="L2905" t="e">
        <f>VLOOKUP(E2905,PFI!A:B,2,0)</f>
        <v>#N/A</v>
      </c>
    </row>
    <row r="2906" spans="1:12">
      <c r="A2906" s="18" t="s">
        <v>1480</v>
      </c>
      <c r="B2906" s="18" t="s">
        <v>295</v>
      </c>
      <c r="C2906" s="18" t="s">
        <v>18</v>
      </c>
      <c r="D2906" s="18" t="s">
        <v>46</v>
      </c>
      <c r="E2906" s="18" t="s">
        <v>18</v>
      </c>
      <c r="F2906" s="19">
        <v>0</v>
      </c>
      <c r="G2906" s="19">
        <v>0</v>
      </c>
      <c r="H2906" s="19">
        <v>1843934.82</v>
      </c>
      <c r="I2906" s="19">
        <v>0</v>
      </c>
      <c r="J2906" s="19">
        <v>0</v>
      </c>
      <c r="K2906" s="19">
        <v>1843934.82</v>
      </c>
      <c r="L2906" t="e">
        <f>VLOOKUP(E2906,PFI!A:B,2,0)</f>
        <v>#N/A</v>
      </c>
    </row>
    <row r="2907" spans="1:12">
      <c r="A2907" s="18" t="s">
        <v>1480</v>
      </c>
      <c r="B2907" s="18" t="s">
        <v>295</v>
      </c>
      <c r="C2907" s="18" t="s">
        <v>18</v>
      </c>
      <c r="D2907" s="18" t="s">
        <v>59</v>
      </c>
      <c r="E2907" s="18" t="s">
        <v>18</v>
      </c>
      <c r="F2907" s="19">
        <v>0</v>
      </c>
      <c r="G2907" s="19">
        <v>0</v>
      </c>
      <c r="H2907" s="19">
        <v>44333.79</v>
      </c>
      <c r="I2907" s="19">
        <v>0</v>
      </c>
      <c r="J2907" s="19">
        <v>0</v>
      </c>
      <c r="K2907" s="19">
        <v>44333.79</v>
      </c>
      <c r="L2907" t="e">
        <f>VLOOKUP(E2907,PFI!A:B,2,0)</f>
        <v>#N/A</v>
      </c>
    </row>
    <row r="2908" spans="1:12">
      <c r="A2908" s="18" t="s">
        <v>1480</v>
      </c>
      <c r="B2908" s="18" t="s">
        <v>295</v>
      </c>
      <c r="C2908" s="18" t="s">
        <v>18</v>
      </c>
      <c r="D2908" s="18" t="s">
        <v>15</v>
      </c>
      <c r="E2908" s="18" t="s">
        <v>18</v>
      </c>
      <c r="F2908" s="19">
        <v>0</v>
      </c>
      <c r="G2908" s="19">
        <v>0</v>
      </c>
      <c r="H2908" s="19">
        <v>3726.9</v>
      </c>
      <c r="I2908" s="19">
        <v>0</v>
      </c>
      <c r="J2908" s="19">
        <v>0</v>
      </c>
      <c r="K2908" s="19">
        <v>3726.9</v>
      </c>
      <c r="L2908" t="e">
        <f>VLOOKUP(E2908,PFI!A:B,2,0)</f>
        <v>#N/A</v>
      </c>
    </row>
    <row r="2909" spans="1:12">
      <c r="A2909" s="18" t="s">
        <v>1480</v>
      </c>
      <c r="B2909" s="18" t="s">
        <v>295</v>
      </c>
      <c r="C2909" s="18" t="s">
        <v>18</v>
      </c>
      <c r="D2909" s="18" t="s">
        <v>94</v>
      </c>
      <c r="E2909" s="18" t="s">
        <v>18</v>
      </c>
      <c r="F2909" s="19">
        <v>0</v>
      </c>
      <c r="G2909" s="19">
        <v>0</v>
      </c>
      <c r="H2909" s="19">
        <v>4114.5600000000004</v>
      </c>
      <c r="I2909" s="19">
        <v>0</v>
      </c>
      <c r="J2909" s="19">
        <v>0</v>
      </c>
      <c r="K2909" s="19">
        <v>4114.5600000000004</v>
      </c>
      <c r="L2909" t="e">
        <f>VLOOKUP(E2909,PFI!A:B,2,0)</f>
        <v>#N/A</v>
      </c>
    </row>
    <row r="2910" spans="1:12">
      <c r="A2910" s="18" t="s">
        <v>1480</v>
      </c>
      <c r="B2910" s="18" t="s">
        <v>295</v>
      </c>
      <c r="C2910" s="18" t="s">
        <v>18</v>
      </c>
      <c r="D2910" s="18" t="s">
        <v>13</v>
      </c>
      <c r="E2910" s="18" t="s">
        <v>18</v>
      </c>
      <c r="F2910" s="19">
        <v>7881000</v>
      </c>
      <c r="G2910" s="19">
        <v>7881000</v>
      </c>
      <c r="H2910" s="19">
        <v>125231.47</v>
      </c>
      <c r="I2910" s="19">
        <v>0</v>
      </c>
      <c r="J2910" s="19">
        <v>0</v>
      </c>
      <c r="K2910" s="19">
        <v>125231.47</v>
      </c>
      <c r="L2910" t="e">
        <f>VLOOKUP(E2910,PFI!A:B,2,0)</f>
        <v>#N/A</v>
      </c>
    </row>
    <row r="2911" spans="1:12">
      <c r="A2911" s="18" t="s">
        <v>1479</v>
      </c>
      <c r="B2911" s="18" t="s">
        <v>295</v>
      </c>
      <c r="C2911" s="18" t="s">
        <v>18</v>
      </c>
      <c r="D2911" s="18" t="s">
        <v>13</v>
      </c>
      <c r="E2911" s="18" t="s">
        <v>18</v>
      </c>
      <c r="F2911" s="19">
        <v>1800000</v>
      </c>
      <c r="G2911" s="19">
        <v>1800000</v>
      </c>
      <c r="H2911" s="19">
        <v>31974.799999999999</v>
      </c>
      <c r="I2911" s="19">
        <v>1800000</v>
      </c>
      <c r="J2911" s="19">
        <v>1800000</v>
      </c>
      <c r="K2911" s="19">
        <v>31974.799999999999</v>
      </c>
      <c r="L2911" t="e">
        <f>VLOOKUP(E2911,PFI!A:B,2,0)</f>
        <v>#N/A</v>
      </c>
    </row>
    <row r="2912" spans="1:12">
      <c r="A2912" s="18" t="s">
        <v>1757</v>
      </c>
      <c r="B2912" s="18" t="s">
        <v>295</v>
      </c>
      <c r="C2912" s="18" t="s">
        <v>18</v>
      </c>
      <c r="D2912" s="18" t="s">
        <v>13</v>
      </c>
      <c r="E2912" s="18" t="s">
        <v>2657</v>
      </c>
      <c r="F2912" s="19">
        <v>0</v>
      </c>
      <c r="G2912" s="19">
        <v>0</v>
      </c>
      <c r="H2912" s="19">
        <v>57555.59</v>
      </c>
      <c r="I2912" s="19">
        <v>0</v>
      </c>
      <c r="J2912" s="19">
        <v>0</v>
      </c>
      <c r="K2912" s="19">
        <v>57555.59</v>
      </c>
      <c r="L2912" t="e">
        <f>VLOOKUP(E2912,PFI!A:B,2,0)</f>
        <v>#N/A</v>
      </c>
    </row>
    <row r="2913" spans="1:12">
      <c r="A2913" s="18" t="s">
        <v>1765</v>
      </c>
      <c r="B2913" s="18" t="s">
        <v>295</v>
      </c>
      <c r="C2913" s="18" t="s">
        <v>18</v>
      </c>
      <c r="D2913" s="18" t="s">
        <v>13</v>
      </c>
      <c r="E2913" s="18" t="s">
        <v>2658</v>
      </c>
      <c r="F2913" s="19">
        <v>0</v>
      </c>
      <c r="G2913" s="19">
        <v>0</v>
      </c>
      <c r="H2913" s="19">
        <v>17855.04</v>
      </c>
      <c r="I2913" s="19">
        <v>0</v>
      </c>
      <c r="J2913" s="19">
        <v>0</v>
      </c>
      <c r="K2913" s="19">
        <v>17855.04</v>
      </c>
      <c r="L2913" t="e">
        <f>VLOOKUP(E2913,PFI!A:B,2,0)</f>
        <v>#N/A</v>
      </c>
    </row>
    <row r="2914" spans="1:12">
      <c r="A2914" s="18" t="s">
        <v>1765</v>
      </c>
      <c r="B2914" s="18" t="s">
        <v>295</v>
      </c>
      <c r="C2914" s="18" t="s">
        <v>18</v>
      </c>
      <c r="D2914" s="18" t="s">
        <v>888</v>
      </c>
      <c r="E2914" s="18" t="s">
        <v>2669</v>
      </c>
      <c r="F2914" s="19">
        <v>10000</v>
      </c>
      <c r="G2914" s="19">
        <v>10000</v>
      </c>
      <c r="H2914" s="19">
        <v>0</v>
      </c>
      <c r="I2914" s="19">
        <v>10000</v>
      </c>
      <c r="J2914" s="19">
        <v>10000</v>
      </c>
      <c r="K2914" s="19">
        <v>0</v>
      </c>
      <c r="L2914" t="e">
        <f>VLOOKUP(E2914,PFI!A:B,2,0)</f>
        <v>#N/A</v>
      </c>
    </row>
    <row r="2915" spans="1:12">
      <c r="A2915" s="18" t="s">
        <v>1765</v>
      </c>
      <c r="B2915" s="18" t="s">
        <v>295</v>
      </c>
      <c r="C2915" s="18" t="s">
        <v>18</v>
      </c>
      <c r="D2915" s="18" t="s">
        <v>888</v>
      </c>
      <c r="E2915" s="18" t="s">
        <v>2658</v>
      </c>
      <c r="F2915" s="19">
        <v>0</v>
      </c>
      <c r="G2915" s="19">
        <v>0</v>
      </c>
      <c r="H2915" s="19">
        <v>931.14</v>
      </c>
      <c r="I2915" s="19">
        <v>0</v>
      </c>
      <c r="J2915" s="19">
        <v>0</v>
      </c>
      <c r="K2915" s="19">
        <v>931.14</v>
      </c>
      <c r="L2915" t="e">
        <f>VLOOKUP(E2915,PFI!A:B,2,0)</f>
        <v>#N/A</v>
      </c>
    </row>
    <row r="2916" spans="1:12">
      <c r="A2916" s="18" t="s">
        <v>2659</v>
      </c>
      <c r="B2916" s="18" t="s">
        <v>295</v>
      </c>
      <c r="C2916" s="18" t="s">
        <v>18</v>
      </c>
      <c r="D2916" s="18" t="s">
        <v>13</v>
      </c>
      <c r="E2916" s="18" t="s">
        <v>18</v>
      </c>
      <c r="F2916" s="19">
        <v>254000</v>
      </c>
      <c r="G2916" s="19">
        <v>254000</v>
      </c>
      <c r="H2916" s="19">
        <v>36678.69</v>
      </c>
      <c r="I2916" s="19">
        <v>0</v>
      </c>
      <c r="J2916" s="19">
        <v>0</v>
      </c>
      <c r="K2916" s="19">
        <v>36678.69</v>
      </c>
      <c r="L2916" t="e">
        <f>VLOOKUP(E2916,PFI!A:B,2,0)</f>
        <v>#N/A</v>
      </c>
    </row>
    <row r="2917" spans="1:12">
      <c r="A2917" s="18" t="s">
        <v>2659</v>
      </c>
      <c r="B2917" s="18" t="s">
        <v>295</v>
      </c>
      <c r="C2917" s="18" t="s">
        <v>18</v>
      </c>
      <c r="D2917" s="18" t="s">
        <v>888</v>
      </c>
      <c r="E2917" s="18" t="s">
        <v>18</v>
      </c>
      <c r="F2917" s="19">
        <v>0</v>
      </c>
      <c r="G2917" s="19">
        <v>0</v>
      </c>
      <c r="H2917" s="19">
        <v>247.5</v>
      </c>
      <c r="I2917" s="19">
        <v>0</v>
      </c>
      <c r="J2917" s="19">
        <v>0</v>
      </c>
      <c r="K2917" s="19">
        <v>247.5</v>
      </c>
      <c r="L2917" t="e">
        <f>VLOOKUP(E2917,PFI!A:B,2,0)</f>
        <v>#N/A</v>
      </c>
    </row>
    <row r="2918" spans="1:12">
      <c r="A2918" s="18" t="s">
        <v>2660</v>
      </c>
      <c r="B2918" s="18" t="s">
        <v>295</v>
      </c>
      <c r="C2918" s="18" t="s">
        <v>18</v>
      </c>
      <c r="D2918" s="18" t="s">
        <v>13</v>
      </c>
      <c r="E2918" s="18" t="s">
        <v>18</v>
      </c>
      <c r="F2918" s="19">
        <v>300000</v>
      </c>
      <c r="G2918" s="19">
        <v>300000</v>
      </c>
      <c r="H2918" s="19">
        <v>130798.29</v>
      </c>
      <c r="I2918" s="19">
        <v>0</v>
      </c>
      <c r="J2918" s="19">
        <v>0</v>
      </c>
      <c r="K2918" s="19">
        <v>130798.29</v>
      </c>
      <c r="L2918" t="e">
        <f>VLOOKUP(E2918,PFI!A:B,2,0)</f>
        <v>#N/A</v>
      </c>
    </row>
    <row r="2919" spans="1:12">
      <c r="A2919" s="18" t="s">
        <v>2661</v>
      </c>
      <c r="B2919" s="18" t="s">
        <v>295</v>
      </c>
      <c r="C2919" s="18" t="s">
        <v>18</v>
      </c>
      <c r="D2919" s="18" t="s">
        <v>13</v>
      </c>
      <c r="E2919" s="18" t="s">
        <v>18</v>
      </c>
      <c r="F2919" s="19">
        <v>265000</v>
      </c>
      <c r="G2919" s="19">
        <v>265000</v>
      </c>
      <c r="H2919" s="19">
        <v>98049.49</v>
      </c>
      <c r="I2919" s="19">
        <v>0</v>
      </c>
      <c r="J2919" s="19">
        <v>0</v>
      </c>
      <c r="K2919" s="19">
        <v>98049.49</v>
      </c>
      <c r="L2919" t="e">
        <f>VLOOKUP(E2919,PFI!A:B,2,0)</f>
        <v>#N/A</v>
      </c>
    </row>
    <row r="2920" spans="1:12">
      <c r="A2920" s="18" t="s">
        <v>1347</v>
      </c>
      <c r="B2920" s="18" t="s">
        <v>295</v>
      </c>
      <c r="C2920" s="18" t="s">
        <v>18</v>
      </c>
      <c r="D2920" s="18" t="s">
        <v>13</v>
      </c>
      <c r="E2920" s="18" t="s">
        <v>18</v>
      </c>
      <c r="F2920" s="19">
        <v>0</v>
      </c>
      <c r="G2920" s="19">
        <v>0</v>
      </c>
      <c r="H2920" s="19">
        <v>42490.42</v>
      </c>
      <c r="I2920" s="19">
        <v>0</v>
      </c>
      <c r="J2920" s="19">
        <v>0</v>
      </c>
      <c r="K2920" s="19">
        <v>42490.42</v>
      </c>
      <c r="L2920" t="e">
        <f>VLOOKUP(E2920,PFI!A:B,2,0)</f>
        <v>#N/A</v>
      </c>
    </row>
    <row r="2921" spans="1:12">
      <c r="A2921" s="18" t="s">
        <v>1347</v>
      </c>
      <c r="B2921" s="18" t="s">
        <v>295</v>
      </c>
      <c r="C2921" s="18" t="s">
        <v>18</v>
      </c>
      <c r="D2921" s="18" t="s">
        <v>888</v>
      </c>
      <c r="E2921" s="18" t="s">
        <v>18</v>
      </c>
      <c r="F2921" s="19">
        <v>116700</v>
      </c>
      <c r="G2921" s="19">
        <v>116700</v>
      </c>
      <c r="H2921" s="19">
        <v>19900</v>
      </c>
      <c r="I2921" s="19">
        <v>0</v>
      </c>
      <c r="J2921" s="19">
        <v>0</v>
      </c>
      <c r="K2921" s="19">
        <v>19900</v>
      </c>
      <c r="L2921" t="e">
        <f>VLOOKUP(E2921,PFI!A:B,2,0)</f>
        <v>#N/A</v>
      </c>
    </row>
    <row r="2922" spans="1:12">
      <c r="A2922" s="18" t="s">
        <v>1671</v>
      </c>
      <c r="B2922" s="18" t="s">
        <v>295</v>
      </c>
      <c r="C2922" s="18" t="s">
        <v>18</v>
      </c>
      <c r="D2922" s="18" t="s">
        <v>13</v>
      </c>
      <c r="E2922" s="18" t="s">
        <v>18</v>
      </c>
      <c r="F2922" s="19">
        <v>0</v>
      </c>
      <c r="G2922" s="19">
        <v>0</v>
      </c>
      <c r="H2922" s="19">
        <v>696</v>
      </c>
      <c r="I2922" s="19">
        <v>0</v>
      </c>
      <c r="J2922" s="19">
        <v>0</v>
      </c>
      <c r="K2922" s="19">
        <v>696</v>
      </c>
      <c r="L2922" t="e">
        <f>VLOOKUP(E2922,PFI!A:B,2,0)</f>
        <v>#N/A</v>
      </c>
    </row>
    <row r="2923" spans="1:12">
      <c r="A2923" s="18" t="s">
        <v>247</v>
      </c>
      <c r="B2923" s="18" t="s">
        <v>295</v>
      </c>
      <c r="C2923" s="18" t="s">
        <v>18</v>
      </c>
      <c r="D2923" s="18" t="s">
        <v>46</v>
      </c>
      <c r="E2923" s="18" t="s">
        <v>18</v>
      </c>
      <c r="F2923" s="19">
        <v>0</v>
      </c>
      <c r="G2923" s="19">
        <v>0</v>
      </c>
      <c r="H2923" s="19">
        <v>19989.16</v>
      </c>
      <c r="I2923" s="19">
        <v>0</v>
      </c>
      <c r="J2923" s="19">
        <v>0</v>
      </c>
      <c r="K2923" s="19">
        <v>19989.16</v>
      </c>
      <c r="L2923" t="e">
        <f>VLOOKUP(E2923,PFI!A:B,2,0)</f>
        <v>#N/A</v>
      </c>
    </row>
    <row r="2924" spans="1:12">
      <c r="A2924" s="18" t="s">
        <v>247</v>
      </c>
      <c r="B2924" s="18" t="s">
        <v>295</v>
      </c>
      <c r="C2924" s="18" t="s">
        <v>18</v>
      </c>
      <c r="D2924" s="18" t="s">
        <v>59</v>
      </c>
      <c r="E2924" s="18" t="s">
        <v>1077</v>
      </c>
      <c r="F2924" s="19">
        <v>0</v>
      </c>
      <c r="G2924" s="19">
        <v>0</v>
      </c>
      <c r="H2924" s="19">
        <v>102156.63</v>
      </c>
      <c r="I2924" s="19">
        <v>0</v>
      </c>
      <c r="J2924" s="19">
        <v>0</v>
      </c>
      <c r="K2924" s="19">
        <v>102156.63</v>
      </c>
      <c r="L2924" t="str">
        <f>VLOOKUP(E2924,PFI!A:B,2,0)</f>
        <v>recherche</v>
      </c>
    </row>
    <row r="2925" spans="1:12">
      <c r="A2925" s="18" t="s">
        <v>247</v>
      </c>
      <c r="B2925" s="18" t="s">
        <v>295</v>
      </c>
      <c r="C2925" s="18" t="s">
        <v>18</v>
      </c>
      <c r="D2925" s="18" t="s">
        <v>59</v>
      </c>
      <c r="E2925" s="18" t="s">
        <v>290</v>
      </c>
      <c r="F2925" s="19">
        <v>0</v>
      </c>
      <c r="G2925" s="19">
        <v>0</v>
      </c>
      <c r="H2925" s="19">
        <v>148162.79999999999</v>
      </c>
      <c r="I2925" s="19">
        <v>0</v>
      </c>
      <c r="J2925" s="19">
        <v>0</v>
      </c>
      <c r="K2925" s="19">
        <v>148162.79999999999</v>
      </c>
      <c r="L2925" t="str">
        <f>VLOOKUP(E2925,PFI!A:B,2,0)</f>
        <v>recherche</v>
      </c>
    </row>
    <row r="2926" spans="1:12">
      <c r="A2926" s="18" t="s">
        <v>247</v>
      </c>
      <c r="B2926" s="18" t="s">
        <v>295</v>
      </c>
      <c r="C2926" s="18" t="s">
        <v>18</v>
      </c>
      <c r="D2926" s="18" t="s">
        <v>59</v>
      </c>
      <c r="E2926" s="18" t="s">
        <v>303</v>
      </c>
      <c r="F2926" s="19">
        <v>0</v>
      </c>
      <c r="G2926" s="19">
        <v>0</v>
      </c>
      <c r="H2926" s="19">
        <v>129423.42</v>
      </c>
      <c r="I2926" s="19">
        <v>0</v>
      </c>
      <c r="J2926" s="19">
        <v>0</v>
      </c>
      <c r="K2926" s="19">
        <v>129423.42</v>
      </c>
      <c r="L2926" t="str">
        <f>VLOOKUP(E2926,PFI!A:B,2,0)</f>
        <v>recherche</v>
      </c>
    </row>
    <row r="2927" spans="1:12">
      <c r="A2927" s="18" t="s">
        <v>247</v>
      </c>
      <c r="B2927" s="18" t="s">
        <v>295</v>
      </c>
      <c r="C2927" s="18" t="s">
        <v>18</v>
      </c>
      <c r="D2927" s="18" t="s">
        <v>59</v>
      </c>
      <c r="E2927" s="18" t="s">
        <v>291</v>
      </c>
      <c r="F2927" s="19">
        <v>100000</v>
      </c>
      <c r="G2927" s="19">
        <v>100000</v>
      </c>
      <c r="H2927" s="19">
        <v>55904.13</v>
      </c>
      <c r="I2927" s="19">
        <v>100000</v>
      </c>
      <c r="J2927" s="19">
        <v>100000</v>
      </c>
      <c r="K2927" s="19">
        <v>55904.13</v>
      </c>
      <c r="L2927" t="str">
        <f>VLOOKUP(E2927,PFI!A:B,2,0)</f>
        <v>recherche</v>
      </c>
    </row>
    <row r="2928" spans="1:12">
      <c r="A2928" s="18" t="s">
        <v>247</v>
      </c>
      <c r="B2928" s="18" t="s">
        <v>295</v>
      </c>
      <c r="C2928" s="18" t="s">
        <v>18</v>
      </c>
      <c r="D2928" s="18" t="s">
        <v>59</v>
      </c>
      <c r="E2928" s="18" t="s">
        <v>292</v>
      </c>
      <c r="F2928" s="19">
        <v>0</v>
      </c>
      <c r="G2928" s="19">
        <v>0</v>
      </c>
      <c r="H2928" s="19">
        <v>315583.40999999997</v>
      </c>
      <c r="I2928" s="19">
        <v>0</v>
      </c>
      <c r="J2928" s="19">
        <v>0</v>
      </c>
      <c r="K2928" s="19">
        <v>315583.40999999997</v>
      </c>
      <c r="L2928" t="str">
        <f>VLOOKUP(E2928,PFI!A:B,2,0)</f>
        <v>recherche</v>
      </c>
    </row>
    <row r="2929" spans="1:12">
      <c r="A2929" s="18" t="s">
        <v>247</v>
      </c>
      <c r="B2929" s="18" t="s">
        <v>295</v>
      </c>
      <c r="C2929" s="18" t="s">
        <v>18</v>
      </c>
      <c r="D2929" s="18" t="s">
        <v>59</v>
      </c>
      <c r="E2929" s="18" t="s">
        <v>293</v>
      </c>
      <c r="F2929" s="19">
        <v>50500</v>
      </c>
      <c r="G2929" s="19">
        <v>50500</v>
      </c>
      <c r="H2929" s="19">
        <v>138592.59</v>
      </c>
      <c r="I2929" s="19">
        <v>50500</v>
      </c>
      <c r="J2929" s="19">
        <v>50500</v>
      </c>
      <c r="K2929" s="19">
        <v>138592.59</v>
      </c>
      <c r="L2929" t="str">
        <f>VLOOKUP(E2929,PFI!A:B,2,0)</f>
        <v>recherche</v>
      </c>
    </row>
    <row r="2930" spans="1:12">
      <c r="A2930" s="18" t="s">
        <v>247</v>
      </c>
      <c r="B2930" s="18" t="s">
        <v>295</v>
      </c>
      <c r="C2930" s="18" t="s">
        <v>18</v>
      </c>
      <c r="D2930" s="18" t="s">
        <v>59</v>
      </c>
      <c r="E2930" s="18" t="s">
        <v>294</v>
      </c>
      <c r="F2930" s="19">
        <v>135060</v>
      </c>
      <c r="G2930" s="19">
        <v>135060</v>
      </c>
      <c r="H2930" s="19">
        <v>73898.070000000007</v>
      </c>
      <c r="I2930" s="19">
        <v>135060</v>
      </c>
      <c r="J2930" s="19">
        <v>135060</v>
      </c>
      <c r="K2930" s="19">
        <v>73898.070000000007</v>
      </c>
      <c r="L2930" t="str">
        <f>VLOOKUP(E2930,PFI!A:B,2,0)</f>
        <v>recherche</v>
      </c>
    </row>
    <row r="2931" spans="1:12">
      <c r="A2931" s="18" t="s">
        <v>247</v>
      </c>
      <c r="B2931" s="18" t="s">
        <v>295</v>
      </c>
      <c r="C2931" s="18" t="s">
        <v>18</v>
      </c>
      <c r="D2931" s="18" t="s">
        <v>59</v>
      </c>
      <c r="E2931" s="18" t="s">
        <v>18</v>
      </c>
      <c r="F2931" s="19">
        <v>5431801</v>
      </c>
      <c r="G2931" s="19">
        <v>5431801</v>
      </c>
      <c r="H2931" s="19">
        <v>3452743.38</v>
      </c>
      <c r="I2931" s="19">
        <v>0</v>
      </c>
      <c r="J2931" s="19">
        <v>0</v>
      </c>
      <c r="K2931" s="19">
        <v>3452743.38</v>
      </c>
      <c r="L2931" t="e">
        <f>VLOOKUP(E2931,PFI!A:B,2,0)</f>
        <v>#N/A</v>
      </c>
    </row>
    <row r="2932" spans="1:12">
      <c r="A2932" s="18" t="s">
        <v>247</v>
      </c>
      <c r="B2932" s="18" t="s">
        <v>295</v>
      </c>
      <c r="C2932" s="18" t="s">
        <v>18</v>
      </c>
      <c r="D2932" s="18" t="s">
        <v>31</v>
      </c>
      <c r="E2932" s="18" t="s">
        <v>293</v>
      </c>
      <c r="F2932" s="19">
        <v>0</v>
      </c>
      <c r="G2932" s="19">
        <v>0</v>
      </c>
      <c r="H2932" s="19">
        <v>46362.559999999998</v>
      </c>
      <c r="I2932" s="19">
        <v>0</v>
      </c>
      <c r="J2932" s="19">
        <v>0</v>
      </c>
      <c r="K2932" s="19">
        <v>46362.559999999998</v>
      </c>
      <c r="L2932" t="str">
        <f>VLOOKUP(E2932,PFI!A:B,2,0)</f>
        <v>recherche</v>
      </c>
    </row>
    <row r="2933" spans="1:12">
      <c r="A2933" s="18" t="s">
        <v>247</v>
      </c>
      <c r="B2933" s="18" t="s">
        <v>295</v>
      </c>
      <c r="C2933" s="18" t="s">
        <v>18</v>
      </c>
      <c r="D2933" s="18" t="s">
        <v>22</v>
      </c>
      <c r="E2933" s="18" t="s">
        <v>1077</v>
      </c>
      <c r="F2933" s="19">
        <v>162353.22</v>
      </c>
      <c r="G2933" s="19">
        <v>162353.22</v>
      </c>
      <c r="H2933" s="19">
        <v>0</v>
      </c>
      <c r="I2933" s="19">
        <v>162353.22</v>
      </c>
      <c r="J2933" s="19">
        <v>162353.22</v>
      </c>
      <c r="K2933" s="19">
        <v>0</v>
      </c>
      <c r="L2933" t="str">
        <f>VLOOKUP(E2933,PFI!A:B,2,0)</f>
        <v>recherche</v>
      </c>
    </row>
    <row r="2934" spans="1:12">
      <c r="A2934" s="18" t="s">
        <v>247</v>
      </c>
      <c r="B2934" s="18" t="s">
        <v>295</v>
      </c>
      <c r="C2934" s="18" t="s">
        <v>18</v>
      </c>
      <c r="D2934" s="18" t="s">
        <v>22</v>
      </c>
      <c r="E2934" s="18" t="s">
        <v>293</v>
      </c>
      <c r="F2934" s="19">
        <v>-21500</v>
      </c>
      <c r="G2934" s="19">
        <v>-21500</v>
      </c>
      <c r="H2934" s="19">
        <v>0</v>
      </c>
      <c r="I2934" s="19">
        <v>-21500</v>
      </c>
      <c r="J2934" s="19">
        <v>-21500</v>
      </c>
      <c r="K2934" s="19">
        <v>0</v>
      </c>
      <c r="L2934" t="str">
        <f>VLOOKUP(E2934,PFI!A:B,2,0)</f>
        <v>recherche</v>
      </c>
    </row>
    <row r="2935" spans="1:12">
      <c r="A2935" s="18" t="s">
        <v>247</v>
      </c>
      <c r="B2935" s="18" t="s">
        <v>295</v>
      </c>
      <c r="C2935" s="18" t="s">
        <v>18</v>
      </c>
      <c r="D2935" s="18" t="s">
        <v>16</v>
      </c>
      <c r="E2935" s="18" t="s">
        <v>303</v>
      </c>
      <c r="F2935" s="19">
        <v>231761.25</v>
      </c>
      <c r="G2935" s="19">
        <v>231761.25</v>
      </c>
      <c r="H2935" s="19">
        <v>0</v>
      </c>
      <c r="I2935" s="19">
        <v>231761.25</v>
      </c>
      <c r="J2935" s="19">
        <v>231761.25</v>
      </c>
      <c r="K2935" s="19">
        <v>0</v>
      </c>
      <c r="L2935" t="str">
        <f>VLOOKUP(E2935,PFI!A:B,2,0)</f>
        <v>recherche</v>
      </c>
    </row>
    <row r="2936" spans="1:12">
      <c r="A2936" s="18" t="s">
        <v>247</v>
      </c>
      <c r="B2936" s="18" t="s">
        <v>295</v>
      </c>
      <c r="C2936" s="18" t="s">
        <v>18</v>
      </c>
      <c r="D2936" s="18" t="s">
        <v>16</v>
      </c>
      <c r="E2936" s="18" t="s">
        <v>293</v>
      </c>
      <c r="F2936" s="19">
        <v>136542</v>
      </c>
      <c r="G2936" s="19">
        <v>136542</v>
      </c>
      <c r="H2936" s="19">
        <v>0</v>
      </c>
      <c r="I2936" s="19">
        <v>136542</v>
      </c>
      <c r="J2936" s="19">
        <v>136542</v>
      </c>
      <c r="K2936" s="19">
        <v>0</v>
      </c>
      <c r="L2936" t="str">
        <f>VLOOKUP(E2936,PFI!A:B,2,0)</f>
        <v>recherche</v>
      </c>
    </row>
    <row r="2937" spans="1:12">
      <c r="A2937" s="18" t="s">
        <v>247</v>
      </c>
      <c r="B2937" s="18" t="s">
        <v>295</v>
      </c>
      <c r="C2937" s="18" t="s">
        <v>18</v>
      </c>
      <c r="D2937" s="18" t="s">
        <v>13</v>
      </c>
      <c r="E2937" s="18" t="s">
        <v>290</v>
      </c>
      <c r="F2937" s="19">
        <v>250666.67</v>
      </c>
      <c r="G2937" s="19">
        <v>250666.67</v>
      </c>
      <c r="H2937" s="19">
        <v>0</v>
      </c>
      <c r="I2937" s="19">
        <v>250666.67</v>
      </c>
      <c r="J2937" s="19">
        <v>250666.67</v>
      </c>
      <c r="K2937" s="19">
        <v>0</v>
      </c>
      <c r="L2937" t="str">
        <f>VLOOKUP(E2937,PFI!A:B,2,0)</f>
        <v>recherche</v>
      </c>
    </row>
    <row r="2938" spans="1:12">
      <c r="A2938" s="18" t="s">
        <v>247</v>
      </c>
      <c r="B2938" s="18" t="s">
        <v>295</v>
      </c>
      <c r="C2938" s="18" t="s">
        <v>18</v>
      </c>
      <c r="D2938" s="18" t="s">
        <v>13</v>
      </c>
      <c r="E2938" s="18" t="s">
        <v>292</v>
      </c>
      <c r="F2938" s="19">
        <v>472634.69</v>
      </c>
      <c r="G2938" s="19">
        <v>472634.69</v>
      </c>
      <c r="H2938" s="19">
        <v>0</v>
      </c>
      <c r="I2938" s="19">
        <v>472634.69</v>
      </c>
      <c r="J2938" s="19">
        <v>472634.69</v>
      </c>
      <c r="K2938" s="19">
        <v>0</v>
      </c>
      <c r="L2938" t="str">
        <f>VLOOKUP(E2938,PFI!A:B,2,0)</f>
        <v>recherche</v>
      </c>
    </row>
    <row r="2939" spans="1:12">
      <c r="A2939" s="18" t="s">
        <v>247</v>
      </c>
      <c r="B2939" s="18" t="s">
        <v>295</v>
      </c>
      <c r="C2939" s="18" t="s">
        <v>18</v>
      </c>
      <c r="D2939" s="18" t="s">
        <v>13</v>
      </c>
      <c r="E2939" s="18" t="s">
        <v>293</v>
      </c>
      <c r="F2939" s="19">
        <v>68100</v>
      </c>
      <c r="G2939" s="19">
        <v>68100</v>
      </c>
      <c r="H2939" s="19">
        <v>0</v>
      </c>
      <c r="I2939" s="19">
        <v>68100</v>
      </c>
      <c r="J2939" s="19">
        <v>68100</v>
      </c>
      <c r="K2939" s="19">
        <v>0</v>
      </c>
      <c r="L2939" t="str">
        <f>VLOOKUP(E2939,PFI!A:B,2,0)</f>
        <v>recherche</v>
      </c>
    </row>
    <row r="2940" spans="1:12">
      <c r="A2940" s="18" t="s">
        <v>247</v>
      </c>
      <c r="B2940" s="18" t="s">
        <v>295</v>
      </c>
      <c r="C2940" s="18" t="s">
        <v>18</v>
      </c>
      <c r="D2940" s="18" t="s">
        <v>13</v>
      </c>
      <c r="E2940" s="18" t="s">
        <v>18</v>
      </c>
      <c r="F2940" s="19">
        <v>0</v>
      </c>
      <c r="G2940" s="19">
        <v>0</v>
      </c>
      <c r="H2940" s="19">
        <v>2736.24</v>
      </c>
      <c r="I2940" s="19">
        <v>0</v>
      </c>
      <c r="J2940" s="19">
        <v>0</v>
      </c>
      <c r="K2940" s="19">
        <v>2736.24</v>
      </c>
      <c r="L2940" t="e">
        <f>VLOOKUP(E2940,PFI!A:B,2,0)</f>
        <v>#N/A</v>
      </c>
    </row>
    <row r="2941" spans="1:12">
      <c r="A2941" s="18" t="s">
        <v>98</v>
      </c>
      <c r="B2941" s="18" t="s">
        <v>295</v>
      </c>
      <c r="C2941" s="18" t="s">
        <v>18</v>
      </c>
      <c r="D2941" s="18" t="s">
        <v>16</v>
      </c>
      <c r="E2941" s="18" t="s">
        <v>1935</v>
      </c>
      <c r="F2941" s="19">
        <v>0</v>
      </c>
      <c r="G2941" s="19">
        <v>0</v>
      </c>
      <c r="H2941" s="19">
        <v>1840.19</v>
      </c>
      <c r="I2941" s="19">
        <v>0</v>
      </c>
      <c r="J2941" s="19">
        <v>0</v>
      </c>
      <c r="K2941" s="19">
        <v>1840.19</v>
      </c>
      <c r="L2941" t="str">
        <f>VLOOKUP(E2941,PFI!A:B,2,0)</f>
        <v>formation</v>
      </c>
    </row>
    <row r="2942" spans="1:12">
      <c r="A2942" s="18" t="s">
        <v>98</v>
      </c>
      <c r="B2942" s="18" t="s">
        <v>295</v>
      </c>
      <c r="C2942" s="18" t="s">
        <v>18</v>
      </c>
      <c r="D2942" s="18" t="s">
        <v>16</v>
      </c>
      <c r="E2942" s="18" t="s">
        <v>18</v>
      </c>
      <c r="F2942" s="19">
        <v>8000</v>
      </c>
      <c r="G2942" s="19">
        <v>8000</v>
      </c>
      <c r="H2942" s="19">
        <v>0</v>
      </c>
      <c r="I2942" s="19">
        <v>0</v>
      </c>
      <c r="J2942" s="19">
        <v>0</v>
      </c>
      <c r="K2942" s="19">
        <v>0</v>
      </c>
      <c r="L2942" t="e">
        <f>VLOOKUP(E2942,PFI!A:B,2,0)</f>
        <v>#N/A</v>
      </c>
    </row>
    <row r="2943" spans="1:12">
      <c r="A2943" s="18" t="s">
        <v>98</v>
      </c>
      <c r="B2943" s="18" t="s">
        <v>295</v>
      </c>
      <c r="C2943" s="18" t="s">
        <v>18</v>
      </c>
      <c r="D2943" s="18" t="s">
        <v>13</v>
      </c>
      <c r="E2943" s="18" t="s">
        <v>248</v>
      </c>
      <c r="F2943" s="19">
        <v>0</v>
      </c>
      <c r="G2943" s="19">
        <v>0</v>
      </c>
      <c r="H2943" s="19">
        <v>3049.48</v>
      </c>
      <c r="I2943" s="19">
        <v>0</v>
      </c>
      <c r="J2943" s="19">
        <v>0</v>
      </c>
      <c r="K2943" s="19">
        <v>3049.48</v>
      </c>
      <c r="L2943" t="str">
        <f>VLOOKUP(E2943,PFI!A:B,2,0)</f>
        <v>recherche</v>
      </c>
    </row>
    <row r="2944" spans="1:12">
      <c r="A2944" s="18" t="s">
        <v>98</v>
      </c>
      <c r="B2944" s="18" t="s">
        <v>295</v>
      </c>
      <c r="C2944" s="18" t="s">
        <v>18</v>
      </c>
      <c r="D2944" s="18" t="s">
        <v>13</v>
      </c>
      <c r="E2944" s="18" t="s">
        <v>250</v>
      </c>
      <c r="F2944" s="19">
        <v>0</v>
      </c>
      <c r="G2944" s="19">
        <v>0</v>
      </c>
      <c r="H2944" s="19">
        <v>216.72</v>
      </c>
      <c r="I2944" s="19">
        <v>0</v>
      </c>
      <c r="J2944" s="19">
        <v>0</v>
      </c>
      <c r="K2944" s="19">
        <v>216.72</v>
      </c>
      <c r="L2944" t="str">
        <f>VLOOKUP(E2944,PFI!A:B,2,0)</f>
        <v>formation</v>
      </c>
    </row>
    <row r="2945" spans="1:12">
      <c r="A2945" s="18" t="s">
        <v>98</v>
      </c>
      <c r="B2945" s="18" t="s">
        <v>295</v>
      </c>
      <c r="C2945" s="18" t="s">
        <v>18</v>
      </c>
      <c r="D2945" s="18" t="s">
        <v>13</v>
      </c>
      <c r="E2945" s="18" t="s">
        <v>1935</v>
      </c>
      <c r="F2945" s="19">
        <v>0</v>
      </c>
      <c r="G2945" s="19">
        <v>0</v>
      </c>
      <c r="H2945" s="19">
        <v>3430.66</v>
      </c>
      <c r="I2945" s="19">
        <v>0</v>
      </c>
      <c r="J2945" s="19">
        <v>0</v>
      </c>
      <c r="K2945" s="19">
        <v>3430.66</v>
      </c>
      <c r="L2945" t="str">
        <f>VLOOKUP(E2945,PFI!A:B,2,0)</f>
        <v>formation</v>
      </c>
    </row>
    <row r="2946" spans="1:12">
      <c r="A2946" s="18" t="s">
        <v>98</v>
      </c>
      <c r="B2946" s="18" t="s">
        <v>295</v>
      </c>
      <c r="C2946" s="18" t="s">
        <v>18</v>
      </c>
      <c r="D2946" s="18" t="s">
        <v>13</v>
      </c>
      <c r="E2946" s="18" t="s">
        <v>18</v>
      </c>
      <c r="F2946" s="19">
        <v>0</v>
      </c>
      <c r="G2946" s="19">
        <v>0</v>
      </c>
      <c r="H2946" s="19">
        <v>698.35</v>
      </c>
      <c r="I2946" s="19">
        <v>0</v>
      </c>
      <c r="J2946" s="19">
        <v>0</v>
      </c>
      <c r="K2946" s="19">
        <v>698.35</v>
      </c>
      <c r="L2946" t="e">
        <f>VLOOKUP(E2946,PFI!A:B,2,0)</f>
        <v>#N/A</v>
      </c>
    </row>
    <row r="2947" spans="1:12">
      <c r="A2947" s="18" t="s">
        <v>2662</v>
      </c>
      <c r="B2947" s="18" t="s">
        <v>295</v>
      </c>
      <c r="C2947" s="18" t="s">
        <v>18</v>
      </c>
      <c r="D2947" s="18" t="s">
        <v>13</v>
      </c>
      <c r="E2947" s="18" t="s">
        <v>18</v>
      </c>
      <c r="F2947" s="19">
        <v>3176</v>
      </c>
      <c r="G2947" s="19">
        <v>3176</v>
      </c>
      <c r="H2947" s="19">
        <v>776.7</v>
      </c>
      <c r="I2947" s="19">
        <v>0</v>
      </c>
      <c r="J2947" s="19">
        <v>0</v>
      </c>
      <c r="K2947" s="19">
        <v>776.7</v>
      </c>
      <c r="L2947" t="e">
        <f>VLOOKUP(E2947,PFI!A:B,2,0)</f>
        <v>#N/A</v>
      </c>
    </row>
    <row r="2948" spans="1:12">
      <c r="A2948" s="18" t="s">
        <v>2551</v>
      </c>
      <c r="B2948" s="18" t="s">
        <v>295</v>
      </c>
      <c r="C2948" s="18" t="s">
        <v>18</v>
      </c>
      <c r="D2948" s="18" t="s">
        <v>57</v>
      </c>
      <c r="E2948" s="18" t="s">
        <v>2553</v>
      </c>
      <c r="F2948" s="19">
        <v>0</v>
      </c>
      <c r="G2948" s="19">
        <v>0</v>
      </c>
      <c r="H2948" s="19">
        <v>559.03</v>
      </c>
      <c r="I2948" s="19">
        <v>0</v>
      </c>
      <c r="J2948" s="19">
        <v>0</v>
      </c>
      <c r="K2948" s="19">
        <v>559.03</v>
      </c>
      <c r="L2948" t="e">
        <f>VLOOKUP(E2948,PFI!A:B,2,0)</f>
        <v>#N/A</v>
      </c>
    </row>
    <row r="2949" spans="1:12">
      <c r="A2949" s="18" t="s">
        <v>2551</v>
      </c>
      <c r="B2949" s="18" t="s">
        <v>295</v>
      </c>
      <c r="C2949" s="18" t="s">
        <v>18</v>
      </c>
      <c r="D2949" s="18" t="s">
        <v>57</v>
      </c>
      <c r="E2949" s="18" t="s">
        <v>1924</v>
      </c>
      <c r="F2949" s="19">
        <v>0</v>
      </c>
      <c r="G2949" s="19">
        <v>0</v>
      </c>
      <c r="H2949" s="19">
        <v>3621.67</v>
      </c>
      <c r="I2949" s="19">
        <v>0</v>
      </c>
      <c r="J2949" s="19">
        <v>0</v>
      </c>
      <c r="K2949" s="19">
        <v>3621.67</v>
      </c>
      <c r="L2949" t="str">
        <f>VLOOKUP(E2949,PFI!A:B,2,0)</f>
        <v>formation</v>
      </c>
    </row>
    <row r="2950" spans="1:12">
      <c r="A2950" s="18" t="s">
        <v>2551</v>
      </c>
      <c r="B2950" s="18" t="s">
        <v>295</v>
      </c>
      <c r="C2950" s="18" t="s">
        <v>18</v>
      </c>
      <c r="D2950" s="18" t="s">
        <v>16</v>
      </c>
      <c r="E2950" s="18" t="s">
        <v>2006</v>
      </c>
      <c r="F2950" s="19">
        <v>42939</v>
      </c>
      <c r="G2950" s="19">
        <v>42939</v>
      </c>
      <c r="H2950" s="19">
        <v>0</v>
      </c>
      <c r="I2950" s="19">
        <v>42939</v>
      </c>
      <c r="J2950" s="19">
        <v>42939</v>
      </c>
      <c r="K2950" s="19">
        <v>0</v>
      </c>
      <c r="L2950" t="str">
        <f>VLOOKUP(E2950,PFI!A:B,2,0)</f>
        <v>recherche</v>
      </c>
    </row>
    <row r="2951" spans="1:12">
      <c r="A2951" s="18" t="s">
        <v>2551</v>
      </c>
      <c r="B2951" s="18" t="s">
        <v>295</v>
      </c>
      <c r="C2951" s="18" t="s">
        <v>18</v>
      </c>
      <c r="D2951" s="18" t="s">
        <v>13</v>
      </c>
      <c r="E2951" s="18" t="s">
        <v>2006</v>
      </c>
      <c r="F2951" s="19">
        <v>0</v>
      </c>
      <c r="G2951" s="19">
        <v>0</v>
      </c>
      <c r="H2951" s="19">
        <v>24178.78</v>
      </c>
      <c r="I2951" s="19">
        <v>0</v>
      </c>
      <c r="J2951" s="19">
        <v>0</v>
      </c>
      <c r="K2951" s="19">
        <v>24178.78</v>
      </c>
      <c r="L2951" t="str">
        <f>VLOOKUP(E2951,PFI!A:B,2,0)</f>
        <v>recherche</v>
      </c>
    </row>
    <row r="2952" spans="1:12">
      <c r="A2952" s="18" t="s">
        <v>251</v>
      </c>
      <c r="B2952" s="18" t="s">
        <v>295</v>
      </c>
      <c r="C2952" s="18" t="s">
        <v>18</v>
      </c>
      <c r="D2952" s="18" t="s">
        <v>22</v>
      </c>
      <c r="E2952" s="18" t="s">
        <v>241</v>
      </c>
      <c r="F2952" s="19">
        <v>0</v>
      </c>
      <c r="G2952" s="19">
        <v>0</v>
      </c>
      <c r="H2952" s="19">
        <v>46540.7</v>
      </c>
      <c r="I2952" s="19">
        <v>0</v>
      </c>
      <c r="J2952" s="19">
        <v>0</v>
      </c>
      <c r="K2952" s="19">
        <v>46540.7</v>
      </c>
      <c r="L2952" t="str">
        <f>VLOOKUP(E2952,PFI!A:B,2,0)</f>
        <v>formation</v>
      </c>
    </row>
    <row r="2953" spans="1:12">
      <c r="A2953" s="18" t="s">
        <v>251</v>
      </c>
      <c r="B2953" s="18" t="s">
        <v>295</v>
      </c>
      <c r="C2953" s="18" t="s">
        <v>18</v>
      </c>
      <c r="D2953" s="18" t="s">
        <v>13</v>
      </c>
      <c r="E2953" s="18" t="s">
        <v>241</v>
      </c>
      <c r="F2953" s="19">
        <v>0</v>
      </c>
      <c r="G2953" s="19">
        <v>0</v>
      </c>
      <c r="H2953" s="19">
        <v>19739.54</v>
      </c>
      <c r="I2953" s="19">
        <v>0</v>
      </c>
      <c r="J2953" s="19">
        <v>0</v>
      </c>
      <c r="K2953" s="19">
        <v>19739.54</v>
      </c>
      <c r="L2953" t="str">
        <f>VLOOKUP(E2953,PFI!A:B,2,0)</f>
        <v>formation</v>
      </c>
    </row>
    <row r="2954" spans="1:12">
      <c r="A2954" s="18" t="s">
        <v>253</v>
      </c>
      <c r="B2954" s="18" t="s">
        <v>295</v>
      </c>
      <c r="C2954" s="18" t="s">
        <v>18</v>
      </c>
      <c r="D2954" s="18" t="s">
        <v>59</v>
      </c>
      <c r="E2954" s="18" t="s">
        <v>254</v>
      </c>
      <c r="F2954" s="19">
        <v>0</v>
      </c>
      <c r="G2954" s="19">
        <v>0</v>
      </c>
      <c r="H2954" s="19">
        <v>1500</v>
      </c>
      <c r="I2954" s="19">
        <v>0</v>
      </c>
      <c r="J2954" s="19">
        <v>0</v>
      </c>
      <c r="K2954" s="19">
        <v>1500</v>
      </c>
      <c r="L2954" t="str">
        <f>VLOOKUP(E2954,PFI!A:B,2,0)</f>
        <v>recherche</v>
      </c>
    </row>
    <row r="2955" spans="1:12">
      <c r="A2955" s="18" t="s">
        <v>253</v>
      </c>
      <c r="B2955" s="18" t="s">
        <v>295</v>
      </c>
      <c r="C2955" s="18" t="s">
        <v>18</v>
      </c>
      <c r="D2955" s="18" t="s">
        <v>13</v>
      </c>
      <c r="E2955" s="18" t="s">
        <v>254</v>
      </c>
      <c r="F2955" s="19">
        <v>0</v>
      </c>
      <c r="G2955" s="19">
        <v>0</v>
      </c>
      <c r="H2955" s="19">
        <v>6750</v>
      </c>
      <c r="I2955" s="19">
        <v>0</v>
      </c>
      <c r="J2955" s="19">
        <v>0</v>
      </c>
      <c r="K2955" s="19">
        <v>6750</v>
      </c>
      <c r="L2955" t="str">
        <f>VLOOKUP(E2955,PFI!A:B,2,0)</f>
        <v>recherche</v>
      </c>
    </row>
    <row r="2956" spans="1:12">
      <c r="A2956" s="18" t="s">
        <v>1647</v>
      </c>
      <c r="B2956" s="18" t="s">
        <v>295</v>
      </c>
      <c r="C2956" s="18" t="s">
        <v>18</v>
      </c>
      <c r="D2956" s="18" t="s">
        <v>34</v>
      </c>
      <c r="E2956" s="18" t="s">
        <v>18</v>
      </c>
      <c r="F2956" s="19">
        <v>0</v>
      </c>
      <c r="G2956" s="19">
        <v>0</v>
      </c>
      <c r="H2956" s="19">
        <v>421.96</v>
      </c>
      <c r="I2956" s="19">
        <v>0</v>
      </c>
      <c r="J2956" s="19">
        <v>0</v>
      </c>
      <c r="K2956" s="19">
        <v>421.96</v>
      </c>
      <c r="L2956" t="e">
        <f>VLOOKUP(E2956,PFI!A:B,2,0)</f>
        <v>#N/A</v>
      </c>
    </row>
    <row r="2957" spans="1:12">
      <c r="A2957" s="18" t="s">
        <v>1647</v>
      </c>
      <c r="B2957" s="18" t="s">
        <v>295</v>
      </c>
      <c r="C2957" s="18" t="s">
        <v>18</v>
      </c>
      <c r="D2957" s="18" t="s">
        <v>13</v>
      </c>
      <c r="E2957" s="18" t="s">
        <v>18</v>
      </c>
      <c r="F2957" s="19">
        <v>45000</v>
      </c>
      <c r="G2957" s="19">
        <v>45000</v>
      </c>
      <c r="H2957" s="19">
        <v>8080.77</v>
      </c>
      <c r="I2957" s="19">
        <v>0</v>
      </c>
      <c r="J2957" s="19">
        <v>0</v>
      </c>
      <c r="K2957" s="19">
        <v>8080.77</v>
      </c>
      <c r="L2957" t="e">
        <f>VLOOKUP(E2957,PFI!A:B,2,0)</f>
        <v>#N/A</v>
      </c>
    </row>
    <row r="2958" spans="1:12">
      <c r="A2958" s="18" t="s">
        <v>2663</v>
      </c>
      <c r="B2958" s="18" t="s">
        <v>295</v>
      </c>
      <c r="C2958" s="18" t="s">
        <v>18</v>
      </c>
      <c r="D2958" s="18" t="s">
        <v>13</v>
      </c>
      <c r="E2958" s="18" t="s">
        <v>18</v>
      </c>
      <c r="F2958" s="19">
        <v>0</v>
      </c>
      <c r="G2958" s="19">
        <v>0</v>
      </c>
      <c r="H2958" s="19">
        <v>351.98</v>
      </c>
      <c r="I2958" s="19">
        <v>0</v>
      </c>
      <c r="J2958" s="19">
        <v>0</v>
      </c>
      <c r="K2958" s="19">
        <v>351.98</v>
      </c>
      <c r="L2958" t="e">
        <f>VLOOKUP(E2958,PFI!A:B,2,0)</f>
        <v>#N/A</v>
      </c>
    </row>
    <row r="2959" spans="1:12">
      <c r="A2959" s="18" t="s">
        <v>1758</v>
      </c>
      <c r="B2959" s="18" t="s">
        <v>295</v>
      </c>
      <c r="C2959" s="18" t="s">
        <v>18</v>
      </c>
      <c r="D2959" s="18" t="s">
        <v>46</v>
      </c>
      <c r="E2959" s="18" t="s">
        <v>2562</v>
      </c>
      <c r="F2959" s="19">
        <v>0</v>
      </c>
      <c r="G2959" s="19">
        <v>0</v>
      </c>
      <c r="H2959" s="19">
        <v>40.32</v>
      </c>
      <c r="I2959" s="19">
        <v>0</v>
      </c>
      <c r="J2959" s="19">
        <v>0</v>
      </c>
      <c r="K2959" s="19">
        <v>40.32</v>
      </c>
      <c r="L2959" t="e">
        <f>VLOOKUP(E2959,PFI!A:B,2,0)</f>
        <v>#N/A</v>
      </c>
    </row>
    <row r="2960" spans="1:12">
      <c r="A2960" s="18" t="s">
        <v>1763</v>
      </c>
      <c r="B2960" s="18" t="s">
        <v>295</v>
      </c>
      <c r="C2960" s="18" t="s">
        <v>18</v>
      </c>
      <c r="D2960" s="18" t="s">
        <v>19</v>
      </c>
      <c r="E2960" s="18" t="s">
        <v>18</v>
      </c>
      <c r="F2960" s="19">
        <v>0</v>
      </c>
      <c r="G2960" s="19">
        <v>0</v>
      </c>
      <c r="H2960" s="19">
        <v>3805.78</v>
      </c>
      <c r="I2960" s="19">
        <v>0</v>
      </c>
      <c r="J2960" s="19">
        <v>0</v>
      </c>
      <c r="K2960" s="19">
        <v>3805.78</v>
      </c>
      <c r="L2960" t="e">
        <f>VLOOKUP(E2960,PFI!A:B,2,0)</f>
        <v>#N/A</v>
      </c>
    </row>
    <row r="2961" spans="1:12">
      <c r="A2961" s="18" t="s">
        <v>1763</v>
      </c>
      <c r="B2961" s="18" t="s">
        <v>295</v>
      </c>
      <c r="C2961" s="18" t="s">
        <v>18</v>
      </c>
      <c r="D2961" s="18" t="s">
        <v>13</v>
      </c>
      <c r="E2961" s="18" t="s">
        <v>18</v>
      </c>
      <c r="F2961" s="19">
        <v>5000</v>
      </c>
      <c r="G2961" s="19">
        <v>5000</v>
      </c>
      <c r="H2961" s="19">
        <v>0</v>
      </c>
      <c r="I2961" s="19">
        <v>0</v>
      </c>
      <c r="J2961" s="19">
        <v>0</v>
      </c>
      <c r="K2961" s="19">
        <v>0</v>
      </c>
      <c r="L2961" t="e">
        <f>VLOOKUP(E2961,PFI!A:B,2,0)</f>
        <v>#N/A</v>
      </c>
    </row>
    <row r="2962" spans="1:12">
      <c r="A2962" s="18" t="s">
        <v>1656</v>
      </c>
      <c r="B2962" s="18" t="s">
        <v>295</v>
      </c>
      <c r="C2962" s="18" t="s">
        <v>18</v>
      </c>
      <c r="D2962" s="18" t="s">
        <v>57</v>
      </c>
      <c r="E2962" s="18" t="s">
        <v>18</v>
      </c>
      <c r="F2962" s="19">
        <v>0</v>
      </c>
      <c r="G2962" s="19">
        <v>0</v>
      </c>
      <c r="H2962" s="19">
        <v>65215.67</v>
      </c>
      <c r="I2962" s="19">
        <v>0</v>
      </c>
      <c r="J2962" s="19">
        <v>0</v>
      </c>
      <c r="K2962" s="19">
        <v>65215.67</v>
      </c>
      <c r="L2962" t="e">
        <f>VLOOKUP(E2962,PFI!A:B,2,0)</f>
        <v>#N/A</v>
      </c>
    </row>
    <row r="2963" spans="1:12">
      <c r="A2963" s="18" t="s">
        <v>1656</v>
      </c>
      <c r="B2963" s="18" t="s">
        <v>295</v>
      </c>
      <c r="C2963" s="18" t="s">
        <v>18</v>
      </c>
      <c r="D2963" s="18" t="s">
        <v>46</v>
      </c>
      <c r="E2963" s="18" t="s">
        <v>18</v>
      </c>
      <c r="F2963" s="19">
        <v>0</v>
      </c>
      <c r="G2963" s="19">
        <v>0</v>
      </c>
      <c r="H2963" s="19">
        <v>75531.520000000004</v>
      </c>
      <c r="I2963" s="19">
        <v>0</v>
      </c>
      <c r="J2963" s="19">
        <v>0</v>
      </c>
      <c r="K2963" s="19">
        <v>75531.520000000004</v>
      </c>
      <c r="L2963" t="e">
        <f>VLOOKUP(E2963,PFI!A:B,2,0)</f>
        <v>#N/A</v>
      </c>
    </row>
    <row r="2964" spans="1:12">
      <c r="A2964" s="18" t="s">
        <v>1656</v>
      </c>
      <c r="B2964" s="18" t="s">
        <v>295</v>
      </c>
      <c r="C2964" s="18" t="s">
        <v>18</v>
      </c>
      <c r="D2964" s="18" t="s">
        <v>59</v>
      </c>
      <c r="E2964" s="18" t="s">
        <v>18</v>
      </c>
      <c r="F2964" s="19">
        <v>0</v>
      </c>
      <c r="G2964" s="19">
        <v>0</v>
      </c>
      <c r="H2964" s="19">
        <v>25027.119999999999</v>
      </c>
      <c r="I2964" s="19">
        <v>0</v>
      </c>
      <c r="J2964" s="19">
        <v>0</v>
      </c>
      <c r="K2964" s="19">
        <v>25027.119999999999</v>
      </c>
      <c r="L2964" t="e">
        <f>VLOOKUP(E2964,PFI!A:B,2,0)</f>
        <v>#N/A</v>
      </c>
    </row>
    <row r="2965" spans="1:12">
      <c r="A2965" s="18" t="s">
        <v>1656</v>
      </c>
      <c r="B2965" s="18" t="s">
        <v>295</v>
      </c>
      <c r="C2965" s="18" t="s">
        <v>18</v>
      </c>
      <c r="D2965" s="18" t="s">
        <v>19</v>
      </c>
      <c r="E2965" s="18" t="s">
        <v>18</v>
      </c>
      <c r="F2965" s="19">
        <v>0</v>
      </c>
      <c r="G2965" s="19">
        <v>0</v>
      </c>
      <c r="H2965" s="19">
        <v>1108.5</v>
      </c>
      <c r="I2965" s="19">
        <v>0</v>
      </c>
      <c r="J2965" s="19">
        <v>0</v>
      </c>
      <c r="K2965" s="19">
        <v>1108.5</v>
      </c>
      <c r="L2965" t="e">
        <f>VLOOKUP(E2965,PFI!A:B,2,0)</f>
        <v>#N/A</v>
      </c>
    </row>
    <row r="2966" spans="1:12">
      <c r="A2966" s="18" t="s">
        <v>1656</v>
      </c>
      <c r="B2966" s="18" t="s">
        <v>295</v>
      </c>
      <c r="C2966" s="18" t="s">
        <v>18</v>
      </c>
      <c r="D2966" s="18" t="s">
        <v>13</v>
      </c>
      <c r="E2966" s="18" t="s">
        <v>18</v>
      </c>
      <c r="F2966" s="19">
        <v>555000</v>
      </c>
      <c r="G2966" s="19">
        <v>555000</v>
      </c>
      <c r="H2966" s="19">
        <v>120543.99</v>
      </c>
      <c r="I2966" s="19">
        <v>0</v>
      </c>
      <c r="J2966" s="19">
        <v>0</v>
      </c>
      <c r="K2966" s="19">
        <v>120543.99</v>
      </c>
      <c r="L2966" t="e">
        <f>VLOOKUP(E2966,PFI!A:B,2,0)</f>
        <v>#N/A</v>
      </c>
    </row>
    <row r="2967" spans="1:12">
      <c r="A2967" s="18" t="s">
        <v>1663</v>
      </c>
      <c r="B2967" s="18" t="s">
        <v>295</v>
      </c>
      <c r="C2967" s="18" t="s">
        <v>18</v>
      </c>
      <c r="D2967" s="18" t="s">
        <v>94</v>
      </c>
      <c r="E2967" s="18" t="s">
        <v>18</v>
      </c>
      <c r="F2967" s="19">
        <v>0</v>
      </c>
      <c r="G2967" s="19">
        <v>0</v>
      </c>
      <c r="H2967" s="19">
        <v>106256</v>
      </c>
      <c r="I2967" s="19">
        <v>0</v>
      </c>
      <c r="J2967" s="19">
        <v>0</v>
      </c>
      <c r="K2967" s="19">
        <v>106256</v>
      </c>
      <c r="L2967" t="e">
        <f>VLOOKUP(E2967,PFI!A:B,2,0)</f>
        <v>#N/A</v>
      </c>
    </row>
    <row r="2968" spans="1:12">
      <c r="A2968" s="18" t="s">
        <v>1663</v>
      </c>
      <c r="B2968" s="18" t="s">
        <v>295</v>
      </c>
      <c r="C2968" s="18" t="s">
        <v>18</v>
      </c>
      <c r="D2968" s="18" t="s">
        <v>13</v>
      </c>
      <c r="E2968" s="18" t="s">
        <v>18</v>
      </c>
      <c r="F2968" s="19">
        <v>570000</v>
      </c>
      <c r="G2968" s="19">
        <v>570000</v>
      </c>
      <c r="H2968" s="19">
        <v>60056.51</v>
      </c>
      <c r="I2968" s="19">
        <v>0</v>
      </c>
      <c r="J2968" s="19">
        <v>0</v>
      </c>
      <c r="K2968" s="19">
        <v>60056.51</v>
      </c>
      <c r="L2968" t="e">
        <f>VLOOKUP(E2968,PFI!A:B,2,0)</f>
        <v>#N/A</v>
      </c>
    </row>
    <row r="2969" spans="1:12">
      <c r="A2969" s="18" t="s">
        <v>255</v>
      </c>
      <c r="B2969" s="18" t="s">
        <v>295</v>
      </c>
      <c r="C2969" s="18" t="s">
        <v>18</v>
      </c>
      <c r="D2969" s="18" t="s">
        <v>13</v>
      </c>
      <c r="E2969" s="18" t="s">
        <v>369</v>
      </c>
      <c r="F2969" s="19">
        <v>0</v>
      </c>
      <c r="G2969" s="19">
        <v>0</v>
      </c>
      <c r="H2969" s="19">
        <v>828.2</v>
      </c>
      <c r="I2969" s="19">
        <v>0</v>
      </c>
      <c r="J2969" s="19">
        <v>0</v>
      </c>
      <c r="K2969" s="19">
        <v>828.2</v>
      </c>
      <c r="L2969" t="str">
        <f>VLOOKUP(E2969,PFI!A:B,2,0)</f>
        <v>formation</v>
      </c>
    </row>
    <row r="2970" spans="1:12">
      <c r="A2970" s="18" t="s">
        <v>255</v>
      </c>
      <c r="B2970" s="18" t="s">
        <v>295</v>
      </c>
      <c r="C2970" s="18" t="s">
        <v>18</v>
      </c>
      <c r="D2970" s="18" t="s">
        <v>13</v>
      </c>
      <c r="E2970" s="18" t="s">
        <v>368</v>
      </c>
      <c r="F2970" s="19">
        <v>0</v>
      </c>
      <c r="G2970" s="19">
        <v>0</v>
      </c>
      <c r="H2970" s="19">
        <v>828.2</v>
      </c>
      <c r="I2970" s="19">
        <v>0</v>
      </c>
      <c r="J2970" s="19">
        <v>0</v>
      </c>
      <c r="K2970" s="19">
        <v>828.2</v>
      </c>
      <c r="L2970" t="str">
        <f>VLOOKUP(E2970,PFI!A:B,2,0)</f>
        <v>formation</v>
      </c>
    </row>
    <row r="2971" spans="1:12">
      <c r="A2971" s="18" t="s">
        <v>101</v>
      </c>
      <c r="B2971" s="18" t="s">
        <v>295</v>
      </c>
      <c r="C2971" s="18" t="s">
        <v>18</v>
      </c>
      <c r="D2971" s="18" t="s">
        <v>16</v>
      </c>
      <c r="E2971" s="18" t="s">
        <v>2564</v>
      </c>
      <c r="F2971" s="19">
        <v>13666</v>
      </c>
      <c r="G2971" s="19">
        <v>13666</v>
      </c>
      <c r="H2971" s="19">
        <v>0</v>
      </c>
      <c r="I2971" s="19">
        <v>13666</v>
      </c>
      <c r="J2971" s="19">
        <v>13666</v>
      </c>
      <c r="K2971" s="19">
        <v>0</v>
      </c>
      <c r="L2971" t="e">
        <f>VLOOKUP(E2971,PFI!A:B,2,0)</f>
        <v>#N/A</v>
      </c>
    </row>
    <row r="2972" spans="1:12">
      <c r="A2972" s="18" t="s">
        <v>1494</v>
      </c>
      <c r="B2972" s="18" t="s">
        <v>295</v>
      </c>
      <c r="C2972" s="18" t="s">
        <v>18</v>
      </c>
      <c r="D2972" s="18" t="s">
        <v>13</v>
      </c>
      <c r="E2972" s="18" t="s">
        <v>18</v>
      </c>
      <c r="F2972" s="19">
        <v>65000</v>
      </c>
      <c r="G2972" s="19">
        <v>65000</v>
      </c>
      <c r="H2972" s="19">
        <v>76218.27</v>
      </c>
      <c r="I2972" s="19">
        <v>0</v>
      </c>
      <c r="J2972" s="19">
        <v>0</v>
      </c>
      <c r="K2972" s="19">
        <v>76218.27</v>
      </c>
      <c r="L2972" t="e">
        <f>VLOOKUP(E2972,PFI!A:B,2,0)</f>
        <v>#N/A</v>
      </c>
    </row>
    <row r="2973" spans="1:12">
      <c r="A2973" s="18" t="s">
        <v>1494</v>
      </c>
      <c r="B2973" s="18" t="s">
        <v>295</v>
      </c>
      <c r="C2973" s="18" t="s">
        <v>18</v>
      </c>
      <c r="D2973" s="18" t="s">
        <v>2371</v>
      </c>
      <c r="E2973" s="18" t="s">
        <v>18</v>
      </c>
      <c r="F2973" s="19">
        <v>0</v>
      </c>
      <c r="G2973" s="19">
        <v>0</v>
      </c>
      <c r="H2973" s="19">
        <v>274.17</v>
      </c>
      <c r="I2973" s="19">
        <v>0</v>
      </c>
      <c r="J2973" s="19">
        <v>0</v>
      </c>
      <c r="K2973" s="19">
        <v>274.17</v>
      </c>
      <c r="L2973" t="e">
        <f>VLOOKUP(E2973,PFI!A:B,2,0)</f>
        <v>#N/A</v>
      </c>
    </row>
    <row r="2974" spans="1:12">
      <c r="A2974" s="18" t="s">
        <v>102</v>
      </c>
      <c r="B2974" s="18" t="s">
        <v>295</v>
      </c>
      <c r="C2974" s="18" t="s">
        <v>18</v>
      </c>
      <c r="D2974" s="18" t="s">
        <v>13</v>
      </c>
      <c r="E2974" s="18" t="s">
        <v>238</v>
      </c>
      <c r="F2974" s="19">
        <v>38627</v>
      </c>
      <c r="G2974" s="19">
        <v>38627</v>
      </c>
      <c r="H2974" s="19">
        <v>42219.26</v>
      </c>
      <c r="I2974" s="19">
        <v>38627</v>
      </c>
      <c r="J2974" s="19">
        <v>38627</v>
      </c>
      <c r="K2974" s="19">
        <v>42219.26</v>
      </c>
      <c r="L2974" t="e">
        <f>VLOOKUP(E2974,PFI!A:B,2,0)</f>
        <v>#N/A</v>
      </c>
    </row>
    <row r="2975" spans="1:12">
      <c r="A2975" s="18" t="s">
        <v>102</v>
      </c>
      <c r="B2975" s="18" t="s">
        <v>295</v>
      </c>
      <c r="C2975" s="18" t="s">
        <v>18</v>
      </c>
      <c r="D2975" s="18" t="s">
        <v>13</v>
      </c>
      <c r="E2975" s="18" t="s">
        <v>1937</v>
      </c>
      <c r="F2975" s="19">
        <v>4000</v>
      </c>
      <c r="G2975" s="19">
        <v>4000</v>
      </c>
      <c r="H2975" s="19">
        <v>0</v>
      </c>
      <c r="I2975" s="19">
        <v>4000</v>
      </c>
      <c r="J2975" s="19">
        <v>4000</v>
      </c>
      <c r="K2975" s="19">
        <v>0</v>
      </c>
      <c r="L2975" t="str">
        <f>VLOOKUP(E2975,PFI!A:B,2,0)</f>
        <v>formation</v>
      </c>
    </row>
    <row r="2976" spans="1:12">
      <c r="A2976" s="18" t="s">
        <v>102</v>
      </c>
      <c r="B2976" s="18" t="s">
        <v>295</v>
      </c>
      <c r="C2976" s="18" t="s">
        <v>18</v>
      </c>
      <c r="D2976" s="18" t="s">
        <v>13</v>
      </c>
      <c r="E2976" s="18" t="s">
        <v>357</v>
      </c>
      <c r="F2976" s="19">
        <v>0</v>
      </c>
      <c r="G2976" s="19">
        <v>0</v>
      </c>
      <c r="H2976" s="19">
        <v>23026.07</v>
      </c>
      <c r="I2976" s="19">
        <v>0</v>
      </c>
      <c r="J2976" s="19">
        <v>0</v>
      </c>
      <c r="K2976" s="19">
        <v>23026.07</v>
      </c>
      <c r="L2976" t="str">
        <f>VLOOKUP(E2976,PFI!A:B,2,0)</f>
        <v>recherche</v>
      </c>
    </row>
    <row r="2977" spans="1:12">
      <c r="A2977" s="18" t="s">
        <v>102</v>
      </c>
      <c r="B2977" s="18" t="s">
        <v>295</v>
      </c>
      <c r="C2977" s="18" t="s">
        <v>18</v>
      </c>
      <c r="D2977" s="18" t="s">
        <v>13</v>
      </c>
      <c r="E2977" s="18" t="s">
        <v>18</v>
      </c>
      <c r="F2977" s="19">
        <v>78000</v>
      </c>
      <c r="G2977" s="19">
        <v>78000</v>
      </c>
      <c r="H2977" s="19">
        <v>24823.77</v>
      </c>
      <c r="I2977" s="19">
        <v>0</v>
      </c>
      <c r="J2977" s="19">
        <v>0</v>
      </c>
      <c r="K2977" s="19">
        <v>24823.77</v>
      </c>
      <c r="L2977" t="e">
        <f>VLOOKUP(E2977,PFI!A:B,2,0)</f>
        <v>#N/A</v>
      </c>
    </row>
    <row r="2978" spans="1:12">
      <c r="A2978" s="18" t="s">
        <v>258</v>
      </c>
      <c r="B2978" s="18" t="s">
        <v>295</v>
      </c>
      <c r="C2978" s="18" t="s">
        <v>18</v>
      </c>
      <c r="D2978" s="18" t="s">
        <v>13</v>
      </c>
      <c r="E2978" s="18" t="s">
        <v>259</v>
      </c>
      <c r="F2978" s="19">
        <v>231590</v>
      </c>
      <c r="G2978" s="19">
        <v>231590</v>
      </c>
      <c r="H2978" s="19">
        <v>0</v>
      </c>
      <c r="I2978" s="19">
        <v>231590</v>
      </c>
      <c r="J2978" s="19">
        <v>231590</v>
      </c>
      <c r="K2978" s="19">
        <v>0</v>
      </c>
      <c r="L2978" t="str">
        <f>VLOOKUP(E2978,PFI!A:B,2,0)</f>
        <v>formation</v>
      </c>
    </row>
    <row r="2979" spans="1:12">
      <c r="A2979" s="18" t="s">
        <v>109</v>
      </c>
      <c r="B2979" s="18" t="s">
        <v>295</v>
      </c>
      <c r="C2979" s="18" t="s">
        <v>18</v>
      </c>
      <c r="D2979" s="18" t="s">
        <v>59</v>
      </c>
      <c r="E2979" s="18" t="s">
        <v>2036</v>
      </c>
      <c r="F2979" s="19">
        <v>0</v>
      </c>
      <c r="G2979" s="19">
        <v>0</v>
      </c>
      <c r="H2979" s="19">
        <v>13201.21</v>
      </c>
      <c r="I2979" s="19">
        <v>0</v>
      </c>
      <c r="J2979" s="19">
        <v>0</v>
      </c>
      <c r="K2979" s="19">
        <v>13201.21</v>
      </c>
      <c r="L2979" t="str">
        <f>VLOOKUP(E2979,PFI!A:B,2,0)</f>
        <v>recherche</v>
      </c>
    </row>
    <row r="2980" spans="1:12">
      <c r="A2980" s="18" t="s">
        <v>109</v>
      </c>
      <c r="B2980" s="18" t="s">
        <v>295</v>
      </c>
      <c r="C2980" s="18" t="s">
        <v>18</v>
      </c>
      <c r="D2980" s="18" t="s">
        <v>16</v>
      </c>
      <c r="E2980" s="18" t="s">
        <v>2571</v>
      </c>
      <c r="F2980" s="19">
        <v>26898.240000000002</v>
      </c>
      <c r="G2980" s="19">
        <v>26898.240000000002</v>
      </c>
      <c r="H2980" s="19">
        <v>0</v>
      </c>
      <c r="I2980" s="19">
        <v>26898.240000000002</v>
      </c>
      <c r="J2980" s="19">
        <v>26898.240000000002</v>
      </c>
      <c r="K2980" s="19">
        <v>0</v>
      </c>
      <c r="L2980" t="e">
        <f>VLOOKUP(E2980,PFI!A:B,2,0)</f>
        <v>#N/A</v>
      </c>
    </row>
    <row r="2981" spans="1:12">
      <c r="A2981" s="18" t="s">
        <v>109</v>
      </c>
      <c r="B2981" s="18" t="s">
        <v>295</v>
      </c>
      <c r="C2981" s="18" t="s">
        <v>18</v>
      </c>
      <c r="D2981" s="18" t="s">
        <v>16</v>
      </c>
      <c r="E2981" s="18" t="s">
        <v>1944</v>
      </c>
      <c r="F2981" s="19">
        <v>19260</v>
      </c>
      <c r="G2981" s="19">
        <v>19260</v>
      </c>
      <c r="H2981" s="19">
        <v>0</v>
      </c>
      <c r="I2981" s="19">
        <v>19260</v>
      </c>
      <c r="J2981" s="19">
        <v>19260</v>
      </c>
      <c r="K2981" s="19">
        <v>0</v>
      </c>
      <c r="L2981" t="str">
        <f>VLOOKUP(E2981,PFI!A:B,2,0)</f>
        <v>formation</v>
      </c>
    </row>
    <row r="2982" spans="1:12">
      <c r="A2982" s="18" t="s">
        <v>109</v>
      </c>
      <c r="B2982" s="18" t="s">
        <v>295</v>
      </c>
      <c r="C2982" s="18" t="s">
        <v>18</v>
      </c>
      <c r="D2982" s="18" t="s">
        <v>16</v>
      </c>
      <c r="E2982" s="18" t="s">
        <v>2574</v>
      </c>
      <c r="F2982" s="19">
        <v>20541.39</v>
      </c>
      <c r="G2982" s="19">
        <v>20541.39</v>
      </c>
      <c r="H2982" s="19">
        <v>0</v>
      </c>
      <c r="I2982" s="19">
        <v>20541.39</v>
      </c>
      <c r="J2982" s="19">
        <v>20541.39</v>
      </c>
      <c r="K2982" s="19">
        <v>0</v>
      </c>
      <c r="L2982" t="e">
        <f>VLOOKUP(E2982,PFI!A:B,2,0)</f>
        <v>#N/A</v>
      </c>
    </row>
    <row r="2983" spans="1:12">
      <c r="A2983" s="18" t="s">
        <v>109</v>
      </c>
      <c r="B2983" s="18" t="s">
        <v>295</v>
      </c>
      <c r="C2983" s="18" t="s">
        <v>18</v>
      </c>
      <c r="D2983" s="18" t="s">
        <v>16</v>
      </c>
      <c r="E2983" s="18" t="s">
        <v>1941</v>
      </c>
      <c r="F2983" s="19">
        <v>12000</v>
      </c>
      <c r="G2983" s="19">
        <v>12000</v>
      </c>
      <c r="H2983" s="19">
        <v>0</v>
      </c>
      <c r="I2983" s="19">
        <v>12000</v>
      </c>
      <c r="J2983" s="19">
        <v>12000</v>
      </c>
      <c r="K2983" s="19">
        <v>0</v>
      </c>
      <c r="L2983" t="str">
        <f>VLOOKUP(E2983,PFI!A:B,2,0)</f>
        <v>formation</v>
      </c>
    </row>
    <row r="2984" spans="1:12">
      <c r="A2984" s="18" t="s">
        <v>109</v>
      </c>
      <c r="B2984" s="18" t="s">
        <v>295</v>
      </c>
      <c r="C2984" s="18" t="s">
        <v>18</v>
      </c>
      <c r="D2984" s="18" t="s">
        <v>13</v>
      </c>
      <c r="E2984" s="18" t="s">
        <v>2664</v>
      </c>
      <c r="F2984" s="19">
        <v>0</v>
      </c>
      <c r="G2984" s="19">
        <v>0</v>
      </c>
      <c r="H2984" s="19">
        <v>6100</v>
      </c>
      <c r="I2984" s="19">
        <v>0</v>
      </c>
      <c r="J2984" s="19">
        <v>0</v>
      </c>
      <c r="K2984" s="19">
        <v>6100</v>
      </c>
      <c r="L2984" t="e">
        <f>VLOOKUP(E2984,PFI!A:B,2,0)</f>
        <v>#N/A</v>
      </c>
    </row>
    <row r="2985" spans="1:12">
      <c r="A2985" s="18" t="s">
        <v>109</v>
      </c>
      <c r="B2985" s="18" t="s">
        <v>295</v>
      </c>
      <c r="C2985" s="18" t="s">
        <v>18</v>
      </c>
      <c r="D2985" s="18" t="s">
        <v>13</v>
      </c>
      <c r="E2985" s="18" t="s">
        <v>2573</v>
      </c>
      <c r="F2985" s="19">
        <v>22160</v>
      </c>
      <c r="G2985" s="19">
        <v>22160</v>
      </c>
      <c r="H2985" s="19">
        <v>0</v>
      </c>
      <c r="I2985" s="19">
        <v>22160</v>
      </c>
      <c r="J2985" s="19">
        <v>22160</v>
      </c>
      <c r="K2985" s="19">
        <v>0</v>
      </c>
      <c r="L2985" t="e">
        <f>VLOOKUP(E2985,PFI!A:B,2,0)</f>
        <v>#N/A</v>
      </c>
    </row>
    <row r="2986" spans="1:12">
      <c r="A2986" s="18" t="s">
        <v>109</v>
      </c>
      <c r="B2986" s="18" t="s">
        <v>295</v>
      </c>
      <c r="C2986" s="18" t="s">
        <v>18</v>
      </c>
      <c r="D2986" s="18" t="s">
        <v>13</v>
      </c>
      <c r="E2986" s="18" t="s">
        <v>1950</v>
      </c>
      <c r="F2986" s="19">
        <v>0</v>
      </c>
      <c r="G2986" s="19">
        <v>0</v>
      </c>
      <c r="H2986" s="19">
        <v>19320</v>
      </c>
      <c r="I2986" s="19">
        <v>0</v>
      </c>
      <c r="J2986" s="19">
        <v>0</v>
      </c>
      <c r="K2986" s="19">
        <v>19320</v>
      </c>
      <c r="L2986" t="str">
        <f>VLOOKUP(E2986,PFI!A:B,2,0)</f>
        <v>formation</v>
      </c>
    </row>
    <row r="2987" spans="1:12">
      <c r="A2987" s="18" t="s">
        <v>109</v>
      </c>
      <c r="B2987" s="18" t="s">
        <v>295</v>
      </c>
      <c r="C2987" s="18" t="s">
        <v>18</v>
      </c>
      <c r="D2987" s="18" t="s">
        <v>13</v>
      </c>
      <c r="E2987" s="18" t="s">
        <v>2574</v>
      </c>
      <c r="F2987" s="19">
        <v>-8206</v>
      </c>
      <c r="G2987" s="19">
        <v>-8206</v>
      </c>
      <c r="H2987" s="19">
        <v>0</v>
      </c>
      <c r="I2987" s="19">
        <v>-8206</v>
      </c>
      <c r="J2987" s="19">
        <v>-8206</v>
      </c>
      <c r="K2987" s="19">
        <v>0</v>
      </c>
      <c r="L2987" t="e">
        <f>VLOOKUP(E2987,PFI!A:B,2,0)</f>
        <v>#N/A</v>
      </c>
    </row>
    <row r="2988" spans="1:12">
      <c r="A2988" s="18" t="s">
        <v>109</v>
      </c>
      <c r="B2988" s="18" t="s">
        <v>295</v>
      </c>
      <c r="C2988" s="18" t="s">
        <v>18</v>
      </c>
      <c r="D2988" s="18" t="s">
        <v>13</v>
      </c>
      <c r="E2988" s="18" t="s">
        <v>2036</v>
      </c>
      <c r="F2988" s="19">
        <v>0</v>
      </c>
      <c r="G2988" s="19">
        <v>0</v>
      </c>
      <c r="H2988" s="19">
        <v>3912.65</v>
      </c>
      <c r="I2988" s="19">
        <v>0</v>
      </c>
      <c r="J2988" s="19">
        <v>0</v>
      </c>
      <c r="K2988" s="19">
        <v>3912.65</v>
      </c>
      <c r="L2988" t="str">
        <f>VLOOKUP(E2988,PFI!A:B,2,0)</f>
        <v>recherche</v>
      </c>
    </row>
    <row r="2989" spans="1:12">
      <c r="A2989" s="18" t="s">
        <v>109</v>
      </c>
      <c r="B2989" s="18" t="s">
        <v>295</v>
      </c>
      <c r="C2989" s="18" t="s">
        <v>18</v>
      </c>
      <c r="D2989" s="18" t="s">
        <v>13</v>
      </c>
      <c r="E2989" s="18" t="s">
        <v>2062</v>
      </c>
      <c r="F2989" s="19">
        <v>0</v>
      </c>
      <c r="G2989" s="19">
        <v>0</v>
      </c>
      <c r="H2989" s="19">
        <v>45733.06</v>
      </c>
      <c r="I2989" s="19">
        <v>0</v>
      </c>
      <c r="J2989" s="19">
        <v>0</v>
      </c>
      <c r="K2989" s="19">
        <v>45733.06</v>
      </c>
      <c r="L2989" t="str">
        <f>VLOOKUP(E2989,PFI!A:B,2,0)</f>
        <v>recherche</v>
      </c>
    </row>
    <row r="2990" spans="1:12">
      <c r="A2990" s="18" t="s">
        <v>109</v>
      </c>
      <c r="B2990" s="18" t="s">
        <v>295</v>
      </c>
      <c r="C2990" s="18" t="s">
        <v>18</v>
      </c>
      <c r="D2990" s="18" t="s">
        <v>13</v>
      </c>
      <c r="E2990" s="18" t="s">
        <v>18</v>
      </c>
      <c r="F2990" s="19">
        <v>0</v>
      </c>
      <c r="G2990" s="19">
        <v>0</v>
      </c>
      <c r="H2990" s="19">
        <v>7177.99</v>
      </c>
      <c r="I2990" s="19">
        <v>0</v>
      </c>
      <c r="J2990" s="19">
        <v>0</v>
      </c>
      <c r="K2990" s="19">
        <v>7177.99</v>
      </c>
      <c r="L2990" t="e">
        <f>VLOOKUP(E2990,PFI!A:B,2,0)</f>
        <v>#N/A</v>
      </c>
    </row>
    <row r="2991" spans="1:12">
      <c r="A2991" s="18" t="s">
        <v>268</v>
      </c>
      <c r="B2991" s="18" t="s">
        <v>295</v>
      </c>
      <c r="C2991" s="18" t="s">
        <v>18</v>
      </c>
      <c r="D2991" s="18" t="s">
        <v>46</v>
      </c>
      <c r="E2991" s="18" t="s">
        <v>269</v>
      </c>
      <c r="F2991" s="19">
        <v>30000</v>
      </c>
      <c r="G2991" s="19">
        <v>30000</v>
      </c>
      <c r="H2991" s="19">
        <v>3278.79</v>
      </c>
      <c r="I2991" s="19">
        <v>30000</v>
      </c>
      <c r="J2991" s="19">
        <v>30000</v>
      </c>
      <c r="K2991" s="19">
        <v>3278.79</v>
      </c>
      <c r="L2991" t="str">
        <f>VLOOKUP(E2991,PFI!A:B,2,0)</f>
        <v>formation</v>
      </c>
    </row>
    <row r="2992" spans="1:12">
      <c r="A2992" s="18" t="s">
        <v>268</v>
      </c>
      <c r="B2992" s="18" t="s">
        <v>295</v>
      </c>
      <c r="C2992" s="18" t="s">
        <v>18</v>
      </c>
      <c r="D2992" s="18" t="s">
        <v>16</v>
      </c>
      <c r="E2992" s="18" t="s">
        <v>269</v>
      </c>
      <c r="F2992" s="19">
        <v>30000</v>
      </c>
      <c r="G2992" s="19">
        <v>30000</v>
      </c>
      <c r="H2992" s="19">
        <v>0</v>
      </c>
      <c r="I2992" s="19">
        <v>30000</v>
      </c>
      <c r="J2992" s="19">
        <v>30000</v>
      </c>
      <c r="K2992" s="19">
        <v>0</v>
      </c>
      <c r="L2992" t="str">
        <f>VLOOKUP(E2992,PFI!A:B,2,0)</f>
        <v>formation</v>
      </c>
    </row>
    <row r="2993" spans="1:12">
      <c r="A2993" s="18" t="s">
        <v>268</v>
      </c>
      <c r="B2993" s="18" t="s">
        <v>295</v>
      </c>
      <c r="C2993" s="18" t="s">
        <v>18</v>
      </c>
      <c r="D2993" s="18" t="s">
        <v>13</v>
      </c>
      <c r="E2993" s="18" t="s">
        <v>269</v>
      </c>
      <c r="F2993" s="19">
        <v>0</v>
      </c>
      <c r="G2993" s="19">
        <v>0</v>
      </c>
      <c r="H2993" s="19">
        <v>30394.15</v>
      </c>
      <c r="I2993" s="19">
        <v>0</v>
      </c>
      <c r="J2993" s="19">
        <v>0</v>
      </c>
      <c r="K2993" s="19">
        <v>30394.15</v>
      </c>
      <c r="L2993" t="str">
        <f>VLOOKUP(E2993,PFI!A:B,2,0)</f>
        <v>formation</v>
      </c>
    </row>
    <row r="2994" spans="1:12">
      <c r="A2994" s="18" t="s">
        <v>268</v>
      </c>
      <c r="B2994" s="18" t="s">
        <v>295</v>
      </c>
      <c r="C2994" s="18" t="s">
        <v>18</v>
      </c>
      <c r="D2994" s="18" t="s">
        <v>13</v>
      </c>
      <c r="E2994" s="18" t="s">
        <v>2577</v>
      </c>
      <c r="F2994" s="19">
        <v>0</v>
      </c>
      <c r="G2994" s="19">
        <v>0</v>
      </c>
      <c r="H2994" s="19">
        <v>1800</v>
      </c>
      <c r="I2994" s="19">
        <v>0</v>
      </c>
      <c r="J2994" s="19">
        <v>0</v>
      </c>
      <c r="K2994" s="19">
        <v>1800</v>
      </c>
      <c r="L2994" t="e">
        <f>VLOOKUP(E2994,PFI!A:B,2,0)</f>
        <v>#N/A</v>
      </c>
    </row>
    <row r="2995" spans="1:12">
      <c r="A2995" s="18" t="s">
        <v>2579</v>
      </c>
      <c r="B2995" s="18" t="s">
        <v>295</v>
      </c>
      <c r="C2995" s="18" t="s">
        <v>18</v>
      </c>
      <c r="D2995" s="18" t="s">
        <v>13</v>
      </c>
      <c r="E2995" s="18" t="s">
        <v>18</v>
      </c>
      <c r="F2995" s="19">
        <v>0</v>
      </c>
      <c r="G2995" s="19">
        <v>0</v>
      </c>
      <c r="H2995" s="19">
        <v>981.5</v>
      </c>
      <c r="I2995" s="19">
        <v>0</v>
      </c>
      <c r="J2995" s="19">
        <v>0</v>
      </c>
      <c r="K2995" s="19">
        <v>981.5</v>
      </c>
      <c r="L2995" t="e">
        <f>VLOOKUP(E2995,PFI!A:B,2,0)</f>
        <v>#N/A</v>
      </c>
    </row>
    <row r="2996" spans="1:12">
      <c r="A2996" s="18" t="s">
        <v>1488</v>
      </c>
      <c r="B2996" s="18" t="s">
        <v>295</v>
      </c>
      <c r="C2996" s="18" t="s">
        <v>18</v>
      </c>
      <c r="D2996" s="18" t="s">
        <v>13</v>
      </c>
      <c r="E2996" s="18" t="s">
        <v>18</v>
      </c>
      <c r="F2996" s="19">
        <v>0</v>
      </c>
      <c r="G2996" s="19">
        <v>0</v>
      </c>
      <c r="H2996" s="19">
        <v>31184.400000000001</v>
      </c>
      <c r="I2996" s="19">
        <v>0</v>
      </c>
      <c r="J2996" s="19">
        <v>0</v>
      </c>
      <c r="K2996" s="19">
        <v>31184.400000000001</v>
      </c>
      <c r="L2996" t="e">
        <f>VLOOKUP(E2996,PFI!A:B,2,0)</f>
        <v>#N/A</v>
      </c>
    </row>
    <row r="2997" spans="1:12">
      <c r="A2997" s="18" t="s">
        <v>1489</v>
      </c>
      <c r="B2997" s="18" t="s">
        <v>295</v>
      </c>
      <c r="C2997" s="18" t="s">
        <v>18</v>
      </c>
      <c r="D2997" s="18" t="s">
        <v>13</v>
      </c>
      <c r="E2997" s="18" t="s">
        <v>18</v>
      </c>
      <c r="F2997" s="19">
        <v>0</v>
      </c>
      <c r="G2997" s="19">
        <v>0</v>
      </c>
      <c r="H2997" s="19">
        <v>37956.86</v>
      </c>
      <c r="I2997" s="19">
        <v>0</v>
      </c>
      <c r="J2997" s="19">
        <v>0</v>
      </c>
      <c r="K2997" s="19">
        <v>37956.86</v>
      </c>
      <c r="L2997" t="e">
        <f>VLOOKUP(E2997,PFI!A:B,2,0)</f>
        <v>#N/A</v>
      </c>
    </row>
    <row r="2998" spans="1:12">
      <c r="A2998" s="18" t="s">
        <v>923</v>
      </c>
      <c r="B2998" s="18" t="s">
        <v>295</v>
      </c>
      <c r="C2998" s="18" t="s">
        <v>18</v>
      </c>
      <c r="D2998" s="18" t="s">
        <v>13</v>
      </c>
      <c r="E2998" s="18" t="s">
        <v>1759</v>
      </c>
      <c r="F2998" s="19">
        <v>0</v>
      </c>
      <c r="G2998" s="19">
        <v>843303</v>
      </c>
      <c r="H2998" s="19">
        <v>0</v>
      </c>
      <c r="I2998" s="19">
        <v>0</v>
      </c>
      <c r="J2998" s="19">
        <v>757543</v>
      </c>
      <c r="K2998" s="19">
        <v>0</v>
      </c>
      <c r="L2998" t="e">
        <f>VLOOKUP(E2998,PFI!A:B,2,0)</f>
        <v>#N/A</v>
      </c>
    </row>
    <row r="2999" spans="1:12">
      <c r="A2999" s="18" t="s">
        <v>122</v>
      </c>
      <c r="B2999" s="18" t="s">
        <v>2670</v>
      </c>
      <c r="C2999" s="18" t="s">
        <v>18</v>
      </c>
      <c r="D2999" s="18" t="s">
        <v>16</v>
      </c>
      <c r="E2999" s="18" t="s">
        <v>296</v>
      </c>
      <c r="F2999" s="19">
        <v>0</v>
      </c>
      <c r="G2999" s="19">
        <v>0</v>
      </c>
      <c r="H2999" s="19">
        <v>254.1</v>
      </c>
      <c r="I2999" s="19">
        <v>0</v>
      </c>
      <c r="J2999" s="19">
        <v>0</v>
      </c>
      <c r="K2999" s="19">
        <v>254.1</v>
      </c>
      <c r="L2999" t="str">
        <f>VLOOKUP(E2999,PFI!A:B,2,0)</f>
        <v>recherche</v>
      </c>
    </row>
    <row r="3000" spans="1:12">
      <c r="A3000" s="18" t="s">
        <v>132</v>
      </c>
      <c r="B3000" s="18" t="s">
        <v>2670</v>
      </c>
      <c r="C3000" s="18" t="s">
        <v>18</v>
      </c>
      <c r="D3000" s="18" t="s">
        <v>13</v>
      </c>
      <c r="E3000" s="18" t="s">
        <v>2002</v>
      </c>
      <c r="F3000" s="19">
        <v>0</v>
      </c>
      <c r="G3000" s="19">
        <v>0</v>
      </c>
      <c r="H3000" s="19">
        <v>21.06</v>
      </c>
      <c r="I3000" s="19">
        <v>0</v>
      </c>
      <c r="J3000" s="19">
        <v>0</v>
      </c>
      <c r="K3000" s="19">
        <v>21.06</v>
      </c>
      <c r="L3000" t="str">
        <f>VLOOKUP(E3000,PFI!A:B,2,0)</f>
        <v>recherche</v>
      </c>
    </row>
    <row r="3001" spans="1:12">
      <c r="A3001" s="18" t="s">
        <v>136</v>
      </c>
      <c r="B3001" s="18" t="s">
        <v>2670</v>
      </c>
      <c r="C3001" s="18" t="s">
        <v>18</v>
      </c>
      <c r="D3001" s="18" t="s">
        <v>22</v>
      </c>
      <c r="E3001" s="18" t="s">
        <v>2242</v>
      </c>
      <c r="F3001" s="19">
        <v>0</v>
      </c>
      <c r="G3001" s="19">
        <v>0</v>
      </c>
      <c r="H3001" s="19">
        <v>49.03</v>
      </c>
      <c r="I3001" s="19">
        <v>0</v>
      </c>
      <c r="J3001" s="19">
        <v>0</v>
      </c>
      <c r="K3001" s="19">
        <v>49.03</v>
      </c>
      <c r="L3001" t="e">
        <f>VLOOKUP(E3001,PFI!A:B,2,0)</f>
        <v>#N/A</v>
      </c>
    </row>
    <row r="3002" spans="1:12">
      <c r="A3002" s="18" t="s">
        <v>136</v>
      </c>
      <c r="B3002" s="18" t="s">
        <v>2670</v>
      </c>
      <c r="C3002" s="18" t="s">
        <v>18</v>
      </c>
      <c r="D3002" s="18" t="s">
        <v>16</v>
      </c>
      <c r="E3002" s="18" t="s">
        <v>2043</v>
      </c>
      <c r="F3002" s="19">
        <v>0</v>
      </c>
      <c r="G3002" s="19">
        <v>0</v>
      </c>
      <c r="H3002" s="19">
        <v>160.80000000000001</v>
      </c>
      <c r="I3002" s="19">
        <v>0</v>
      </c>
      <c r="J3002" s="19">
        <v>0</v>
      </c>
      <c r="K3002" s="19">
        <v>160.80000000000001</v>
      </c>
      <c r="L3002" t="str">
        <f>VLOOKUP(E3002,PFI!A:B,2,0)</f>
        <v>recherche</v>
      </c>
    </row>
    <row r="3003" spans="1:12">
      <c r="A3003" s="18" t="s">
        <v>140</v>
      </c>
      <c r="B3003" s="18" t="s">
        <v>2670</v>
      </c>
      <c r="C3003" s="18" t="s">
        <v>18</v>
      </c>
      <c r="D3003" s="18" t="s">
        <v>13</v>
      </c>
      <c r="E3003" s="18" t="s">
        <v>2022</v>
      </c>
      <c r="F3003" s="19">
        <v>0</v>
      </c>
      <c r="G3003" s="19">
        <v>0</v>
      </c>
      <c r="H3003" s="19">
        <v>6.58</v>
      </c>
      <c r="I3003" s="19">
        <v>0</v>
      </c>
      <c r="J3003" s="19">
        <v>0</v>
      </c>
      <c r="K3003" s="19">
        <v>6.58</v>
      </c>
      <c r="L3003" t="str">
        <f>VLOOKUP(E3003,PFI!A:B,2,0)</f>
        <v>recherche</v>
      </c>
    </row>
    <row r="3004" spans="1:12">
      <c r="A3004" s="18" t="s">
        <v>140</v>
      </c>
      <c r="B3004" s="18" t="s">
        <v>2670</v>
      </c>
      <c r="C3004" s="18" t="s">
        <v>18</v>
      </c>
      <c r="D3004" s="18" t="s">
        <v>13</v>
      </c>
      <c r="E3004" s="18" t="s">
        <v>1743</v>
      </c>
      <c r="F3004" s="19">
        <v>0</v>
      </c>
      <c r="G3004" s="19">
        <v>0</v>
      </c>
      <c r="H3004" s="19">
        <v>23.8</v>
      </c>
      <c r="I3004" s="19">
        <v>0</v>
      </c>
      <c r="J3004" s="19">
        <v>0</v>
      </c>
      <c r="K3004" s="19">
        <v>23.8</v>
      </c>
      <c r="L3004" t="str">
        <f>VLOOKUP(E3004,PFI!A:B,2,0)</f>
        <v>recherche</v>
      </c>
    </row>
    <row r="3005" spans="1:12">
      <c r="A3005" s="18" t="s">
        <v>24</v>
      </c>
      <c r="B3005" s="18" t="s">
        <v>2670</v>
      </c>
      <c r="C3005" s="18" t="s">
        <v>18</v>
      </c>
      <c r="D3005" s="18" t="s">
        <v>16</v>
      </c>
      <c r="E3005" s="18" t="s">
        <v>2020</v>
      </c>
      <c r="F3005" s="19">
        <v>0</v>
      </c>
      <c r="G3005" s="19">
        <v>0</v>
      </c>
      <c r="H3005" s="19">
        <v>300</v>
      </c>
      <c r="I3005" s="19">
        <v>0</v>
      </c>
      <c r="J3005" s="19">
        <v>0</v>
      </c>
      <c r="K3005" s="19">
        <v>300</v>
      </c>
      <c r="L3005" t="str">
        <f>VLOOKUP(E3005,PFI!A:B,2,0)</f>
        <v>recherche</v>
      </c>
    </row>
    <row r="3006" spans="1:12">
      <c r="A3006" s="18" t="s">
        <v>24</v>
      </c>
      <c r="B3006" s="18" t="s">
        <v>2670</v>
      </c>
      <c r="C3006" s="18" t="s">
        <v>18</v>
      </c>
      <c r="D3006" s="18" t="s">
        <v>13</v>
      </c>
      <c r="E3006" s="18" t="s">
        <v>2020</v>
      </c>
      <c r="F3006" s="19">
        <v>0</v>
      </c>
      <c r="G3006" s="19">
        <v>0</v>
      </c>
      <c r="H3006" s="19">
        <v>396</v>
      </c>
      <c r="I3006" s="19">
        <v>0</v>
      </c>
      <c r="J3006" s="19">
        <v>0</v>
      </c>
      <c r="K3006" s="19">
        <v>396</v>
      </c>
      <c r="L3006" t="str">
        <f>VLOOKUP(E3006,PFI!A:B,2,0)</f>
        <v>recherche</v>
      </c>
    </row>
    <row r="3007" spans="1:12">
      <c r="A3007" s="18" t="s">
        <v>26</v>
      </c>
      <c r="B3007" s="18" t="s">
        <v>2670</v>
      </c>
      <c r="C3007" s="18" t="s">
        <v>18</v>
      </c>
      <c r="D3007" s="18" t="s">
        <v>59</v>
      </c>
      <c r="E3007" s="18" t="s">
        <v>156</v>
      </c>
      <c r="F3007" s="19">
        <v>0</v>
      </c>
      <c r="G3007" s="19">
        <v>0</v>
      </c>
      <c r="H3007" s="19">
        <v>57.38</v>
      </c>
      <c r="I3007" s="19">
        <v>0</v>
      </c>
      <c r="J3007" s="19">
        <v>0</v>
      </c>
      <c r="K3007" s="19">
        <v>57.38</v>
      </c>
      <c r="L3007" t="str">
        <f>VLOOKUP(E3007,PFI!A:B,2,0)</f>
        <v>recherche</v>
      </c>
    </row>
    <row r="3008" spans="1:12">
      <c r="A3008" s="18" t="s">
        <v>26</v>
      </c>
      <c r="B3008" s="18" t="s">
        <v>2670</v>
      </c>
      <c r="C3008" s="18" t="s">
        <v>18</v>
      </c>
      <c r="D3008" s="18" t="s">
        <v>27</v>
      </c>
      <c r="E3008" s="18" t="s">
        <v>2260</v>
      </c>
      <c r="F3008" s="19">
        <v>0</v>
      </c>
      <c r="G3008" s="19">
        <v>0</v>
      </c>
      <c r="H3008" s="19">
        <v>1.51</v>
      </c>
      <c r="I3008" s="19">
        <v>0</v>
      </c>
      <c r="J3008" s="19">
        <v>0</v>
      </c>
      <c r="K3008" s="19">
        <v>1.51</v>
      </c>
      <c r="L3008" t="e">
        <f>VLOOKUP(E3008,PFI!A:B,2,0)</f>
        <v>#N/A</v>
      </c>
    </row>
    <row r="3009" spans="1:12">
      <c r="A3009" s="18" t="s">
        <v>26</v>
      </c>
      <c r="B3009" s="18" t="s">
        <v>2670</v>
      </c>
      <c r="C3009" s="18" t="s">
        <v>18</v>
      </c>
      <c r="D3009" s="18" t="s">
        <v>27</v>
      </c>
      <c r="E3009" s="18" t="s">
        <v>2261</v>
      </c>
      <c r="F3009" s="19">
        <v>0</v>
      </c>
      <c r="G3009" s="19">
        <v>0</v>
      </c>
      <c r="H3009" s="19">
        <v>58.89</v>
      </c>
      <c r="I3009" s="19">
        <v>0</v>
      </c>
      <c r="J3009" s="19">
        <v>0</v>
      </c>
      <c r="K3009" s="19">
        <v>58.89</v>
      </c>
      <c r="L3009" t="e">
        <f>VLOOKUP(E3009,PFI!A:B,2,0)</f>
        <v>#N/A</v>
      </c>
    </row>
    <row r="3010" spans="1:12">
      <c r="A3010" s="18" t="s">
        <v>26</v>
      </c>
      <c r="B3010" s="18" t="s">
        <v>2670</v>
      </c>
      <c r="C3010" s="18" t="s">
        <v>18</v>
      </c>
      <c r="D3010" s="18" t="s">
        <v>27</v>
      </c>
      <c r="E3010" s="18" t="s">
        <v>776</v>
      </c>
      <c r="F3010" s="19">
        <v>0</v>
      </c>
      <c r="G3010" s="19">
        <v>0</v>
      </c>
      <c r="H3010" s="19">
        <v>10.9</v>
      </c>
      <c r="I3010" s="19">
        <v>0</v>
      </c>
      <c r="J3010" s="19">
        <v>0</v>
      </c>
      <c r="K3010" s="19">
        <v>10.9</v>
      </c>
      <c r="L3010" t="str">
        <f>VLOOKUP(E3010,PFI!A:B,2,0)</f>
        <v>recherche</v>
      </c>
    </row>
    <row r="3011" spans="1:12">
      <c r="A3011" s="18" t="s">
        <v>113</v>
      </c>
      <c r="B3011" s="18" t="s">
        <v>2670</v>
      </c>
      <c r="C3011" s="18" t="s">
        <v>18</v>
      </c>
      <c r="D3011" s="18" t="s">
        <v>15</v>
      </c>
      <c r="E3011" s="18" t="s">
        <v>115</v>
      </c>
      <c r="F3011" s="19">
        <v>0</v>
      </c>
      <c r="G3011" s="19">
        <v>0</v>
      </c>
      <c r="H3011" s="19">
        <v>3</v>
      </c>
      <c r="I3011" s="19">
        <v>0</v>
      </c>
      <c r="J3011" s="19">
        <v>0</v>
      </c>
      <c r="K3011" s="19">
        <v>3</v>
      </c>
      <c r="L3011" t="str">
        <f>VLOOKUP(E3011,PFI!A:B,2,0)</f>
        <v>recherche</v>
      </c>
    </row>
    <row r="3012" spans="1:12">
      <c r="A3012" s="18" t="s">
        <v>113</v>
      </c>
      <c r="B3012" s="18" t="s">
        <v>2670</v>
      </c>
      <c r="C3012" s="18" t="s">
        <v>18</v>
      </c>
      <c r="D3012" s="18" t="s">
        <v>15</v>
      </c>
      <c r="E3012" s="18" t="s">
        <v>168</v>
      </c>
      <c r="F3012" s="19">
        <v>0</v>
      </c>
      <c r="G3012" s="19">
        <v>0</v>
      </c>
      <c r="H3012" s="19">
        <v>2560</v>
      </c>
      <c r="I3012" s="19">
        <v>0</v>
      </c>
      <c r="J3012" s="19">
        <v>0</v>
      </c>
      <c r="K3012" s="19">
        <v>2560</v>
      </c>
      <c r="L3012" t="str">
        <f>VLOOKUP(E3012,PFI!A:B,2,0)</f>
        <v>recherche</v>
      </c>
    </row>
    <row r="3013" spans="1:12">
      <c r="A3013" s="18" t="s">
        <v>113</v>
      </c>
      <c r="B3013" s="18" t="s">
        <v>2670</v>
      </c>
      <c r="C3013" s="18" t="s">
        <v>18</v>
      </c>
      <c r="D3013" s="18" t="s">
        <v>15</v>
      </c>
      <c r="E3013" s="18" t="s">
        <v>18</v>
      </c>
      <c r="F3013" s="19">
        <v>0</v>
      </c>
      <c r="G3013" s="19">
        <v>0</v>
      </c>
      <c r="H3013" s="19">
        <v>2000</v>
      </c>
      <c r="I3013" s="19">
        <v>0</v>
      </c>
      <c r="J3013" s="19">
        <v>0</v>
      </c>
      <c r="K3013" s="19">
        <v>1000</v>
      </c>
      <c r="L3013" t="e">
        <f>VLOOKUP(E3013,PFI!A:B,2,0)</f>
        <v>#N/A</v>
      </c>
    </row>
    <row r="3014" spans="1:12">
      <c r="A3014" s="18" t="s">
        <v>29</v>
      </c>
      <c r="B3014" s="18" t="s">
        <v>2670</v>
      </c>
      <c r="C3014" s="18" t="s">
        <v>18</v>
      </c>
      <c r="D3014" s="18" t="s">
        <v>15</v>
      </c>
      <c r="E3014" s="18" t="s">
        <v>179</v>
      </c>
      <c r="F3014" s="19">
        <v>0</v>
      </c>
      <c r="G3014" s="19">
        <v>0</v>
      </c>
      <c r="H3014" s="19">
        <v>69.75</v>
      </c>
      <c r="I3014" s="19">
        <v>0</v>
      </c>
      <c r="J3014" s="19">
        <v>0</v>
      </c>
      <c r="K3014" s="19">
        <v>69.75</v>
      </c>
      <c r="L3014" t="str">
        <f>VLOOKUP(E3014,PFI!A:B,2,0)</f>
        <v>formation</v>
      </c>
    </row>
    <row r="3015" spans="1:12">
      <c r="A3015" s="18" t="s">
        <v>30</v>
      </c>
      <c r="B3015" s="18" t="s">
        <v>2670</v>
      </c>
      <c r="C3015" s="18" t="s">
        <v>18</v>
      </c>
      <c r="D3015" s="18" t="s">
        <v>31</v>
      </c>
      <c r="E3015" s="18" t="s">
        <v>316</v>
      </c>
      <c r="F3015" s="19">
        <v>0</v>
      </c>
      <c r="G3015" s="19">
        <v>0</v>
      </c>
      <c r="H3015" s="19">
        <v>92.4</v>
      </c>
      <c r="I3015" s="19">
        <v>0</v>
      </c>
      <c r="J3015" s="19">
        <v>0</v>
      </c>
      <c r="K3015" s="19">
        <v>92.4</v>
      </c>
      <c r="L3015" t="str">
        <f>VLOOKUP(E3015,PFI!A:B,2,0)</f>
        <v>recherche</v>
      </c>
    </row>
    <row r="3016" spans="1:12">
      <c r="A3016" s="18" t="s">
        <v>30</v>
      </c>
      <c r="B3016" s="18" t="s">
        <v>2670</v>
      </c>
      <c r="C3016" s="18" t="s">
        <v>18</v>
      </c>
      <c r="D3016" s="18" t="s">
        <v>31</v>
      </c>
      <c r="E3016" s="18" t="s">
        <v>184</v>
      </c>
      <c r="F3016" s="19">
        <v>0</v>
      </c>
      <c r="G3016" s="19">
        <v>0</v>
      </c>
      <c r="H3016" s="19">
        <v>109</v>
      </c>
      <c r="I3016" s="19">
        <v>0</v>
      </c>
      <c r="J3016" s="19">
        <v>0</v>
      </c>
      <c r="K3016" s="19">
        <v>109</v>
      </c>
      <c r="L3016" t="str">
        <f>VLOOKUP(E3016,PFI!A:B,2,0)</f>
        <v>recherche</v>
      </c>
    </row>
    <row r="3017" spans="1:12">
      <c r="A3017" s="18" t="s">
        <v>30</v>
      </c>
      <c r="B3017" s="18" t="s">
        <v>2670</v>
      </c>
      <c r="C3017" s="18" t="s">
        <v>18</v>
      </c>
      <c r="D3017" s="18" t="s">
        <v>16</v>
      </c>
      <c r="E3017" s="18" t="s">
        <v>1992</v>
      </c>
      <c r="F3017" s="19">
        <v>0</v>
      </c>
      <c r="G3017" s="19">
        <v>0</v>
      </c>
      <c r="H3017" s="19">
        <v>22.48</v>
      </c>
      <c r="I3017" s="19">
        <v>0</v>
      </c>
      <c r="J3017" s="19">
        <v>0</v>
      </c>
      <c r="K3017" s="19">
        <v>22.48</v>
      </c>
      <c r="L3017" t="str">
        <f>VLOOKUP(E3017,PFI!A:B,2,0)</f>
        <v>recherche</v>
      </c>
    </row>
    <row r="3018" spans="1:12">
      <c r="A3018" s="18" t="s">
        <v>30</v>
      </c>
      <c r="B3018" s="18" t="s">
        <v>2670</v>
      </c>
      <c r="C3018" s="18" t="s">
        <v>18</v>
      </c>
      <c r="D3018" s="18" t="s">
        <v>16</v>
      </c>
      <c r="E3018" s="18" t="s">
        <v>18</v>
      </c>
      <c r="F3018" s="19">
        <v>0</v>
      </c>
      <c r="G3018" s="19">
        <v>0</v>
      </c>
      <c r="H3018" s="19">
        <v>1.68</v>
      </c>
      <c r="I3018" s="19">
        <v>0</v>
      </c>
      <c r="J3018" s="19">
        <v>0</v>
      </c>
      <c r="K3018" s="19">
        <v>1.68</v>
      </c>
      <c r="L3018" t="e">
        <f>VLOOKUP(E3018,PFI!A:B,2,0)</f>
        <v>#N/A</v>
      </c>
    </row>
    <row r="3019" spans="1:12">
      <c r="A3019" s="18" t="s">
        <v>1728</v>
      </c>
      <c r="B3019" s="18" t="s">
        <v>2670</v>
      </c>
      <c r="C3019" s="18" t="s">
        <v>18</v>
      </c>
      <c r="D3019" s="18" t="s">
        <v>31</v>
      </c>
      <c r="E3019" s="18" t="s">
        <v>18</v>
      </c>
      <c r="F3019" s="19">
        <v>0</v>
      </c>
      <c r="G3019" s="19">
        <v>0</v>
      </c>
      <c r="H3019" s="19">
        <v>109</v>
      </c>
      <c r="I3019" s="19">
        <v>0</v>
      </c>
      <c r="J3019" s="19">
        <v>0</v>
      </c>
      <c r="K3019" s="19">
        <v>109</v>
      </c>
      <c r="L3019" t="e">
        <f>VLOOKUP(E3019,PFI!A:B,2,0)</f>
        <v>#N/A</v>
      </c>
    </row>
    <row r="3020" spans="1:12">
      <c r="A3020" s="18" t="s">
        <v>192</v>
      </c>
      <c r="B3020" s="18" t="s">
        <v>2670</v>
      </c>
      <c r="C3020" s="18" t="s">
        <v>18</v>
      </c>
      <c r="D3020" s="18" t="s">
        <v>59</v>
      </c>
      <c r="E3020" s="18" t="s">
        <v>194</v>
      </c>
      <c r="F3020" s="19">
        <v>0</v>
      </c>
      <c r="G3020" s="19">
        <v>0</v>
      </c>
      <c r="H3020" s="19">
        <v>57.38</v>
      </c>
      <c r="I3020" s="19">
        <v>0</v>
      </c>
      <c r="J3020" s="19">
        <v>0</v>
      </c>
      <c r="K3020" s="19">
        <v>57.38</v>
      </c>
      <c r="L3020" t="str">
        <f>VLOOKUP(E3020,PFI!A:B,2,0)</f>
        <v>recherche</v>
      </c>
    </row>
    <row r="3021" spans="1:12">
      <c r="A3021" s="18" t="s">
        <v>38</v>
      </c>
      <c r="B3021" s="18" t="s">
        <v>2670</v>
      </c>
      <c r="C3021" s="18" t="s">
        <v>18</v>
      </c>
      <c r="D3021" s="18" t="s">
        <v>31</v>
      </c>
      <c r="E3021" s="18" t="s">
        <v>18</v>
      </c>
      <c r="F3021" s="19">
        <v>0</v>
      </c>
      <c r="G3021" s="19">
        <v>0</v>
      </c>
      <c r="H3021" s="19">
        <v>76.3</v>
      </c>
      <c r="I3021" s="19">
        <v>0</v>
      </c>
      <c r="J3021" s="19">
        <v>0</v>
      </c>
      <c r="K3021" s="19">
        <v>76.3</v>
      </c>
      <c r="L3021" t="e">
        <f>VLOOKUP(E3021,PFI!A:B,2,0)</f>
        <v>#N/A</v>
      </c>
    </row>
    <row r="3022" spans="1:12">
      <c r="A3022" s="18" t="s">
        <v>40</v>
      </c>
      <c r="B3022" s="18" t="s">
        <v>2670</v>
      </c>
      <c r="C3022" s="18" t="s">
        <v>18</v>
      </c>
      <c r="D3022" s="18" t="s">
        <v>31</v>
      </c>
      <c r="E3022" s="18" t="s">
        <v>350</v>
      </c>
      <c r="F3022" s="19">
        <v>0</v>
      </c>
      <c r="G3022" s="19">
        <v>0</v>
      </c>
      <c r="H3022" s="19">
        <v>54.5</v>
      </c>
      <c r="I3022" s="19">
        <v>0</v>
      </c>
      <c r="J3022" s="19">
        <v>0</v>
      </c>
      <c r="K3022" s="19">
        <v>54.5</v>
      </c>
      <c r="L3022" t="str">
        <f>VLOOKUP(E3022,PFI!A:B,2,0)</f>
        <v>recherche</v>
      </c>
    </row>
    <row r="3023" spans="1:12">
      <c r="A3023" s="18" t="s">
        <v>210</v>
      </c>
      <c r="B3023" s="18" t="s">
        <v>2670</v>
      </c>
      <c r="C3023" s="18" t="s">
        <v>18</v>
      </c>
      <c r="D3023" s="18" t="s">
        <v>16</v>
      </c>
      <c r="E3023" s="18" t="s">
        <v>354</v>
      </c>
      <c r="F3023" s="19">
        <v>0</v>
      </c>
      <c r="G3023" s="19">
        <v>0</v>
      </c>
      <c r="H3023" s="19">
        <v>63.36</v>
      </c>
      <c r="I3023" s="19">
        <v>0</v>
      </c>
      <c r="J3023" s="19">
        <v>0</v>
      </c>
      <c r="K3023" s="19">
        <v>63.36</v>
      </c>
      <c r="L3023" t="str">
        <f>VLOOKUP(E3023,PFI!A:B,2,0)</f>
        <v>recherche</v>
      </c>
    </row>
    <row r="3024" spans="1:12">
      <c r="A3024" s="18" t="s">
        <v>210</v>
      </c>
      <c r="B3024" s="18" t="s">
        <v>2670</v>
      </c>
      <c r="C3024" s="18" t="s">
        <v>18</v>
      </c>
      <c r="D3024" s="18" t="s">
        <v>16</v>
      </c>
      <c r="E3024" s="18" t="s">
        <v>348</v>
      </c>
      <c r="F3024" s="19">
        <v>0</v>
      </c>
      <c r="G3024" s="19">
        <v>0</v>
      </c>
      <c r="H3024" s="19">
        <v>75.86</v>
      </c>
      <c r="I3024" s="19">
        <v>0</v>
      </c>
      <c r="J3024" s="19">
        <v>0</v>
      </c>
      <c r="K3024" s="19">
        <v>75.86</v>
      </c>
      <c r="L3024" t="str">
        <f>VLOOKUP(E3024,PFI!A:B,2,0)</f>
        <v>recherche</v>
      </c>
    </row>
    <row r="3025" spans="1:12">
      <c r="A3025" s="18" t="s">
        <v>212</v>
      </c>
      <c r="B3025" s="18" t="s">
        <v>2670</v>
      </c>
      <c r="C3025" s="18" t="s">
        <v>18</v>
      </c>
      <c r="D3025" s="18" t="s">
        <v>22</v>
      </c>
      <c r="E3025" s="18" t="s">
        <v>18</v>
      </c>
      <c r="F3025" s="19">
        <v>0</v>
      </c>
      <c r="G3025" s="19">
        <v>0</v>
      </c>
      <c r="H3025" s="19">
        <v>715</v>
      </c>
      <c r="I3025" s="19">
        <v>0</v>
      </c>
      <c r="J3025" s="19">
        <v>0</v>
      </c>
      <c r="K3025" s="19">
        <v>1508.04</v>
      </c>
      <c r="L3025" t="e">
        <f>VLOOKUP(E3025,PFI!A:B,2,0)</f>
        <v>#N/A</v>
      </c>
    </row>
    <row r="3026" spans="1:12">
      <c r="A3026" s="18" t="s">
        <v>42</v>
      </c>
      <c r="B3026" s="18" t="s">
        <v>2670</v>
      </c>
      <c r="C3026" s="18" t="s">
        <v>18</v>
      </c>
      <c r="D3026" s="18" t="s">
        <v>59</v>
      </c>
      <c r="E3026" s="18" t="s">
        <v>1980</v>
      </c>
      <c r="F3026" s="19">
        <v>0</v>
      </c>
      <c r="G3026" s="19">
        <v>0</v>
      </c>
      <c r="H3026" s="19">
        <v>24.16</v>
      </c>
      <c r="I3026" s="19">
        <v>0</v>
      </c>
      <c r="J3026" s="19">
        <v>0</v>
      </c>
      <c r="K3026" s="19">
        <v>24.16</v>
      </c>
      <c r="L3026" t="str">
        <f>VLOOKUP(E3026,PFI!A:B,2,0)</f>
        <v>recherche</v>
      </c>
    </row>
    <row r="3027" spans="1:12">
      <c r="A3027" s="18" t="s">
        <v>215</v>
      </c>
      <c r="B3027" s="18" t="s">
        <v>2670</v>
      </c>
      <c r="C3027" s="18" t="s">
        <v>18</v>
      </c>
      <c r="D3027" s="18" t="s">
        <v>57</v>
      </c>
      <c r="E3027" s="18" t="s">
        <v>217</v>
      </c>
      <c r="F3027" s="19">
        <v>0</v>
      </c>
      <c r="G3027" s="19">
        <v>0</v>
      </c>
      <c r="H3027" s="19">
        <v>860.35</v>
      </c>
      <c r="I3027" s="19">
        <v>0</v>
      </c>
      <c r="J3027" s="19">
        <v>0</v>
      </c>
      <c r="K3027" s="19">
        <v>860.35</v>
      </c>
      <c r="L3027" t="str">
        <f>VLOOKUP(E3027,PFI!A:B,2,0)</f>
        <v>recherche</v>
      </c>
    </row>
    <row r="3028" spans="1:12">
      <c r="A3028" s="18" t="s">
        <v>215</v>
      </c>
      <c r="B3028" s="18" t="s">
        <v>2670</v>
      </c>
      <c r="C3028" s="18" t="s">
        <v>18</v>
      </c>
      <c r="D3028" s="18" t="s">
        <v>16</v>
      </c>
      <c r="E3028" s="18" t="s">
        <v>217</v>
      </c>
      <c r="F3028" s="19">
        <v>0</v>
      </c>
      <c r="G3028" s="19">
        <v>0</v>
      </c>
      <c r="H3028" s="19">
        <v>63.36</v>
      </c>
      <c r="I3028" s="19">
        <v>0</v>
      </c>
      <c r="J3028" s="19">
        <v>0</v>
      </c>
      <c r="K3028" s="19">
        <v>63.36</v>
      </c>
      <c r="L3028" t="str">
        <f>VLOOKUP(E3028,PFI!A:B,2,0)</f>
        <v>recherche</v>
      </c>
    </row>
    <row r="3029" spans="1:12">
      <c r="A3029" s="18" t="s">
        <v>215</v>
      </c>
      <c r="B3029" s="18" t="s">
        <v>2670</v>
      </c>
      <c r="C3029" s="18" t="s">
        <v>18</v>
      </c>
      <c r="D3029" s="18" t="s">
        <v>13</v>
      </c>
      <c r="E3029" s="18" t="s">
        <v>217</v>
      </c>
      <c r="F3029" s="19">
        <v>0</v>
      </c>
      <c r="G3029" s="19">
        <v>0</v>
      </c>
      <c r="H3029" s="19">
        <v>1348.91</v>
      </c>
      <c r="I3029" s="19">
        <v>0</v>
      </c>
      <c r="J3029" s="19">
        <v>0</v>
      </c>
      <c r="K3029" s="19">
        <v>1348.91</v>
      </c>
      <c r="L3029" t="str">
        <f>VLOOKUP(E3029,PFI!A:B,2,0)</f>
        <v>recherche</v>
      </c>
    </row>
    <row r="3030" spans="1:12">
      <c r="A3030" s="18" t="s">
        <v>55</v>
      </c>
      <c r="B3030" s="18" t="s">
        <v>2670</v>
      </c>
      <c r="C3030" s="18" t="s">
        <v>18</v>
      </c>
      <c r="D3030" s="18" t="s">
        <v>16</v>
      </c>
      <c r="E3030" s="18" t="s">
        <v>2040</v>
      </c>
      <c r="F3030" s="19">
        <v>0</v>
      </c>
      <c r="G3030" s="19">
        <v>0</v>
      </c>
      <c r="H3030" s="19">
        <v>142.54</v>
      </c>
      <c r="I3030" s="19">
        <v>0</v>
      </c>
      <c r="J3030" s="19">
        <v>0</v>
      </c>
      <c r="K3030" s="19">
        <v>142.54</v>
      </c>
      <c r="L3030" t="str">
        <f>VLOOKUP(E3030,PFI!A:B,2,0)</f>
        <v>recherche</v>
      </c>
    </row>
    <row r="3031" spans="1:12">
      <c r="A3031" s="18" t="s">
        <v>55</v>
      </c>
      <c r="B3031" s="18" t="s">
        <v>2670</v>
      </c>
      <c r="C3031" s="18" t="s">
        <v>18</v>
      </c>
      <c r="D3031" s="18" t="s">
        <v>16</v>
      </c>
      <c r="E3031" s="18" t="s">
        <v>1986</v>
      </c>
      <c r="F3031" s="19">
        <v>0</v>
      </c>
      <c r="G3031" s="19">
        <v>0</v>
      </c>
      <c r="H3031" s="19">
        <v>102.22</v>
      </c>
      <c r="I3031" s="19">
        <v>0</v>
      </c>
      <c r="J3031" s="19">
        <v>0</v>
      </c>
      <c r="K3031" s="19">
        <v>102.22</v>
      </c>
      <c r="L3031" t="str">
        <f>VLOOKUP(E3031,PFI!A:B,2,0)</f>
        <v>recherche</v>
      </c>
    </row>
    <row r="3032" spans="1:12">
      <c r="A3032" s="18" t="s">
        <v>1549</v>
      </c>
      <c r="B3032" s="18" t="s">
        <v>2670</v>
      </c>
      <c r="C3032" s="18" t="s">
        <v>18</v>
      </c>
      <c r="D3032" s="18" t="s">
        <v>13</v>
      </c>
      <c r="E3032" s="18" t="s">
        <v>18</v>
      </c>
      <c r="F3032" s="19">
        <v>0</v>
      </c>
      <c r="G3032" s="19">
        <v>0</v>
      </c>
      <c r="H3032" s="19">
        <v>34.56</v>
      </c>
      <c r="I3032" s="19">
        <v>0</v>
      </c>
      <c r="J3032" s="19">
        <v>0</v>
      </c>
      <c r="K3032" s="19">
        <v>34.56</v>
      </c>
      <c r="L3032" t="e">
        <f>VLOOKUP(E3032,PFI!A:B,2,0)</f>
        <v>#N/A</v>
      </c>
    </row>
    <row r="3033" spans="1:12">
      <c r="A3033" s="18" t="s">
        <v>1570</v>
      </c>
      <c r="B3033" s="18" t="s">
        <v>2670</v>
      </c>
      <c r="C3033" s="18" t="s">
        <v>18</v>
      </c>
      <c r="D3033" s="18" t="s">
        <v>22</v>
      </c>
      <c r="E3033" s="18" t="s">
        <v>18</v>
      </c>
      <c r="F3033" s="19">
        <v>0</v>
      </c>
      <c r="G3033" s="19">
        <v>0</v>
      </c>
      <c r="H3033" s="19">
        <v>27.32</v>
      </c>
      <c r="I3033" s="19">
        <v>0</v>
      </c>
      <c r="J3033" s="19">
        <v>0</v>
      </c>
      <c r="K3033" s="19">
        <v>27.32</v>
      </c>
      <c r="L3033" t="e">
        <f>VLOOKUP(E3033,PFI!A:B,2,0)</f>
        <v>#N/A</v>
      </c>
    </row>
    <row r="3034" spans="1:12">
      <c r="A3034" s="18" t="s">
        <v>224</v>
      </c>
      <c r="B3034" s="18" t="s">
        <v>2670</v>
      </c>
      <c r="C3034" s="18" t="s">
        <v>18</v>
      </c>
      <c r="D3034" s="18" t="s">
        <v>13</v>
      </c>
      <c r="E3034" s="18" t="s">
        <v>225</v>
      </c>
      <c r="F3034" s="19">
        <v>0</v>
      </c>
      <c r="G3034" s="19">
        <v>0</v>
      </c>
      <c r="H3034" s="19">
        <v>150</v>
      </c>
      <c r="I3034" s="19">
        <v>0</v>
      </c>
      <c r="J3034" s="19">
        <v>0</v>
      </c>
      <c r="K3034" s="19">
        <v>150</v>
      </c>
      <c r="L3034" t="str">
        <f>VLOOKUP(E3034,PFI!A:B,2,0)</f>
        <v>formation</v>
      </c>
    </row>
    <row r="3035" spans="1:12">
      <c r="A3035" s="18" t="s">
        <v>1583</v>
      </c>
      <c r="B3035" s="18" t="s">
        <v>2670</v>
      </c>
      <c r="C3035" s="18" t="s">
        <v>18</v>
      </c>
      <c r="D3035" s="18" t="s">
        <v>13</v>
      </c>
      <c r="E3035" s="18" t="s">
        <v>18</v>
      </c>
      <c r="F3035" s="19">
        <v>0</v>
      </c>
      <c r="G3035" s="19">
        <v>0</v>
      </c>
      <c r="H3035" s="19">
        <v>182.52</v>
      </c>
      <c r="I3035" s="19">
        <v>0</v>
      </c>
      <c r="J3035" s="19">
        <v>0</v>
      </c>
      <c r="K3035" s="19">
        <v>182.52</v>
      </c>
      <c r="L3035" t="e">
        <f>VLOOKUP(E3035,PFI!A:B,2,0)</f>
        <v>#N/A</v>
      </c>
    </row>
    <row r="3036" spans="1:12">
      <c r="A3036" s="18" t="s">
        <v>10</v>
      </c>
      <c r="B3036" s="18" t="s">
        <v>2670</v>
      </c>
      <c r="C3036" s="18" t="s">
        <v>18</v>
      </c>
      <c r="D3036" s="18" t="s">
        <v>31</v>
      </c>
      <c r="E3036" s="18" t="s">
        <v>1936</v>
      </c>
      <c r="F3036" s="19">
        <v>0</v>
      </c>
      <c r="G3036" s="19">
        <v>0</v>
      </c>
      <c r="H3036" s="19">
        <v>31.68</v>
      </c>
      <c r="I3036" s="19">
        <v>0</v>
      </c>
      <c r="J3036" s="19">
        <v>0</v>
      </c>
      <c r="K3036" s="19">
        <v>31.68</v>
      </c>
      <c r="L3036" t="str">
        <f>VLOOKUP(E3036,PFI!A:B,2,0)</f>
        <v>formation</v>
      </c>
    </row>
    <row r="3037" spans="1:12">
      <c r="A3037" s="18" t="s">
        <v>228</v>
      </c>
      <c r="B3037" s="18" t="s">
        <v>2670</v>
      </c>
      <c r="C3037" s="18" t="s">
        <v>18</v>
      </c>
      <c r="D3037" s="18" t="s">
        <v>46</v>
      </c>
      <c r="E3037" s="18" t="s">
        <v>769</v>
      </c>
      <c r="F3037" s="19">
        <v>0</v>
      </c>
      <c r="G3037" s="19">
        <v>0</v>
      </c>
      <c r="H3037" s="19">
        <v>54.17</v>
      </c>
      <c r="I3037" s="19">
        <v>0</v>
      </c>
      <c r="J3037" s="19">
        <v>0</v>
      </c>
      <c r="K3037" s="19">
        <v>54.17</v>
      </c>
      <c r="L3037" t="str">
        <f>VLOOKUP(E3037,PFI!A:B,2,0)</f>
        <v>formation</v>
      </c>
    </row>
    <row r="3038" spans="1:12">
      <c r="A3038" s="18" t="s">
        <v>74</v>
      </c>
      <c r="B3038" s="18" t="s">
        <v>2670</v>
      </c>
      <c r="C3038" s="18" t="s">
        <v>18</v>
      </c>
      <c r="D3038" s="18" t="s">
        <v>13</v>
      </c>
      <c r="E3038" s="18" t="s">
        <v>242</v>
      </c>
      <c r="F3038" s="19">
        <v>0</v>
      </c>
      <c r="G3038" s="19">
        <v>0</v>
      </c>
      <c r="H3038" s="19">
        <v>300</v>
      </c>
      <c r="I3038" s="19">
        <v>0</v>
      </c>
      <c r="J3038" s="19">
        <v>0</v>
      </c>
      <c r="K3038" s="19">
        <v>300</v>
      </c>
      <c r="L3038" t="str">
        <f>VLOOKUP(E3038,PFI!A:B,2,0)</f>
        <v>formation</v>
      </c>
    </row>
    <row r="3039" spans="1:12">
      <c r="A3039" s="18" t="s">
        <v>1598</v>
      </c>
      <c r="B3039" s="18" t="s">
        <v>2670</v>
      </c>
      <c r="C3039" s="18" t="s">
        <v>18</v>
      </c>
      <c r="D3039" s="18" t="s">
        <v>13</v>
      </c>
      <c r="E3039" s="18" t="s">
        <v>18</v>
      </c>
      <c r="F3039" s="19">
        <v>0</v>
      </c>
      <c r="G3039" s="19">
        <v>0</v>
      </c>
      <c r="H3039" s="19">
        <v>289.73</v>
      </c>
      <c r="I3039" s="19">
        <v>0</v>
      </c>
      <c r="J3039" s="19">
        <v>0</v>
      </c>
      <c r="K3039" s="19">
        <v>289.73</v>
      </c>
      <c r="L3039" t="e">
        <f>VLOOKUP(E3039,PFI!A:B,2,0)</f>
        <v>#N/A</v>
      </c>
    </row>
    <row r="3040" spans="1:12">
      <c r="A3040" s="18" t="s">
        <v>232</v>
      </c>
      <c r="B3040" s="18" t="s">
        <v>2670</v>
      </c>
      <c r="C3040" s="18" t="s">
        <v>18</v>
      </c>
      <c r="D3040" s="18" t="s">
        <v>46</v>
      </c>
      <c r="E3040" s="18" t="s">
        <v>2008</v>
      </c>
      <c r="F3040" s="19">
        <v>0</v>
      </c>
      <c r="G3040" s="19">
        <v>0</v>
      </c>
      <c r="H3040" s="19">
        <v>63.36</v>
      </c>
      <c r="I3040" s="19">
        <v>0</v>
      </c>
      <c r="J3040" s="19">
        <v>0</v>
      </c>
      <c r="K3040" s="19">
        <v>63.36</v>
      </c>
      <c r="L3040" t="str">
        <f>VLOOKUP(E3040,PFI!A:B,2,0)</f>
        <v>recherche</v>
      </c>
    </row>
    <row r="3041" spans="1:12">
      <c r="A3041" s="18" t="s">
        <v>76</v>
      </c>
      <c r="B3041" s="18" t="s">
        <v>2670</v>
      </c>
      <c r="C3041" s="18" t="s">
        <v>18</v>
      </c>
      <c r="D3041" s="18" t="s">
        <v>13</v>
      </c>
      <c r="E3041" s="18" t="s">
        <v>112</v>
      </c>
      <c r="F3041" s="19">
        <v>0</v>
      </c>
      <c r="G3041" s="19">
        <v>0</v>
      </c>
      <c r="H3041" s="19">
        <v>63.36</v>
      </c>
      <c r="I3041" s="19">
        <v>0</v>
      </c>
      <c r="J3041" s="19">
        <v>0</v>
      </c>
      <c r="K3041" s="19">
        <v>63.36</v>
      </c>
      <c r="L3041" t="str">
        <f>VLOOKUP(E3041,PFI!A:B,2,0)</f>
        <v>formation</v>
      </c>
    </row>
    <row r="3042" spans="1:12">
      <c r="A3042" s="18" t="s">
        <v>1602</v>
      </c>
      <c r="B3042" s="18" t="s">
        <v>2670</v>
      </c>
      <c r="C3042" s="18" t="s">
        <v>18</v>
      </c>
      <c r="D3042" s="18" t="s">
        <v>13</v>
      </c>
      <c r="E3042" s="18" t="s">
        <v>18</v>
      </c>
      <c r="F3042" s="19">
        <v>0</v>
      </c>
      <c r="G3042" s="19">
        <v>0</v>
      </c>
      <c r="H3042" s="19">
        <v>526.33000000000004</v>
      </c>
      <c r="I3042" s="19">
        <v>0</v>
      </c>
      <c r="J3042" s="19">
        <v>0</v>
      </c>
      <c r="K3042" s="19">
        <v>526.33000000000004</v>
      </c>
      <c r="L3042" t="e">
        <f>VLOOKUP(E3042,PFI!A:B,2,0)</f>
        <v>#N/A</v>
      </c>
    </row>
    <row r="3043" spans="1:12">
      <c r="A3043" s="18" t="s">
        <v>1620</v>
      </c>
      <c r="B3043" s="18" t="s">
        <v>2670</v>
      </c>
      <c r="C3043" s="18" t="s">
        <v>18</v>
      </c>
      <c r="D3043" s="18" t="s">
        <v>57</v>
      </c>
      <c r="E3043" s="18" t="s">
        <v>18</v>
      </c>
      <c r="F3043" s="19">
        <v>0</v>
      </c>
      <c r="G3043" s="19">
        <v>0</v>
      </c>
      <c r="H3043" s="19">
        <v>1662.6</v>
      </c>
      <c r="I3043" s="19">
        <v>0</v>
      </c>
      <c r="J3043" s="19">
        <v>0</v>
      </c>
      <c r="K3043" s="19">
        <v>1662.6</v>
      </c>
      <c r="L3043" t="e">
        <f>VLOOKUP(E3043,PFI!A:B,2,0)</f>
        <v>#N/A</v>
      </c>
    </row>
    <row r="3044" spans="1:12">
      <c r="A3044" s="18" t="s">
        <v>1620</v>
      </c>
      <c r="B3044" s="18" t="s">
        <v>2670</v>
      </c>
      <c r="C3044" s="18" t="s">
        <v>18</v>
      </c>
      <c r="D3044" s="18" t="s">
        <v>13</v>
      </c>
      <c r="E3044" s="18" t="s">
        <v>18</v>
      </c>
      <c r="F3044" s="19">
        <v>0</v>
      </c>
      <c r="G3044" s="19">
        <v>0</v>
      </c>
      <c r="H3044" s="19">
        <v>181.72</v>
      </c>
      <c r="I3044" s="19">
        <v>0</v>
      </c>
      <c r="J3044" s="19">
        <v>0</v>
      </c>
      <c r="K3044" s="19">
        <v>181.72</v>
      </c>
      <c r="L3044" t="e">
        <f>VLOOKUP(E3044,PFI!A:B,2,0)</f>
        <v>#N/A</v>
      </c>
    </row>
    <row r="3045" spans="1:12">
      <c r="A3045" s="18" t="s">
        <v>1445</v>
      </c>
      <c r="B3045" s="18" t="s">
        <v>2670</v>
      </c>
      <c r="C3045" s="18" t="s">
        <v>18</v>
      </c>
      <c r="D3045" s="18" t="s">
        <v>46</v>
      </c>
      <c r="E3045" s="18" t="s">
        <v>18</v>
      </c>
      <c r="F3045" s="19">
        <v>0</v>
      </c>
      <c r="G3045" s="19">
        <v>0</v>
      </c>
      <c r="H3045" s="19">
        <v>277.95</v>
      </c>
      <c r="I3045" s="19">
        <v>0</v>
      </c>
      <c r="J3045" s="19">
        <v>0</v>
      </c>
      <c r="K3045" s="19">
        <v>277.95</v>
      </c>
      <c r="L3045" t="e">
        <f>VLOOKUP(E3045,PFI!A:B,2,0)</f>
        <v>#N/A</v>
      </c>
    </row>
    <row r="3046" spans="1:12">
      <c r="A3046" s="18" t="s">
        <v>1445</v>
      </c>
      <c r="B3046" s="18" t="s">
        <v>2670</v>
      </c>
      <c r="C3046" s="18" t="s">
        <v>18</v>
      </c>
      <c r="D3046" s="18" t="s">
        <v>13</v>
      </c>
      <c r="E3046" s="18" t="s">
        <v>18</v>
      </c>
      <c r="F3046" s="19">
        <v>0</v>
      </c>
      <c r="G3046" s="19">
        <v>0</v>
      </c>
      <c r="H3046" s="19">
        <v>300</v>
      </c>
      <c r="I3046" s="19">
        <v>0</v>
      </c>
      <c r="J3046" s="19">
        <v>0</v>
      </c>
      <c r="K3046" s="19">
        <v>300</v>
      </c>
      <c r="L3046" t="e">
        <f>VLOOKUP(E3046,PFI!A:B,2,0)</f>
        <v>#N/A</v>
      </c>
    </row>
    <row r="3047" spans="1:12">
      <c r="A3047" s="18" t="s">
        <v>237</v>
      </c>
      <c r="B3047" s="18" t="s">
        <v>2670</v>
      </c>
      <c r="C3047" s="18" t="s">
        <v>18</v>
      </c>
      <c r="D3047" s="18" t="s">
        <v>34</v>
      </c>
      <c r="E3047" s="18" t="s">
        <v>289</v>
      </c>
      <c r="F3047" s="19">
        <v>0</v>
      </c>
      <c r="G3047" s="19">
        <v>0</v>
      </c>
      <c r="H3047" s="19">
        <v>90.86</v>
      </c>
      <c r="I3047" s="19">
        <v>0</v>
      </c>
      <c r="J3047" s="19">
        <v>0</v>
      </c>
      <c r="K3047" s="19">
        <v>90.86</v>
      </c>
      <c r="L3047" t="str">
        <f>VLOOKUP(E3047,PFI!A:B,2,0)</f>
        <v>formation</v>
      </c>
    </row>
    <row r="3048" spans="1:12">
      <c r="A3048" s="18" t="s">
        <v>1667</v>
      </c>
      <c r="B3048" s="18" t="s">
        <v>2670</v>
      </c>
      <c r="C3048" s="18" t="s">
        <v>18</v>
      </c>
      <c r="D3048" s="18" t="s">
        <v>13</v>
      </c>
      <c r="E3048" s="18" t="s">
        <v>18</v>
      </c>
      <c r="F3048" s="19">
        <v>0</v>
      </c>
      <c r="G3048" s="19">
        <v>0</v>
      </c>
      <c r="H3048" s="19">
        <v>221.56</v>
      </c>
      <c r="I3048" s="19">
        <v>0</v>
      </c>
      <c r="J3048" s="19">
        <v>0</v>
      </c>
      <c r="K3048" s="19">
        <v>221.56</v>
      </c>
      <c r="L3048" t="e">
        <f>VLOOKUP(E3048,PFI!A:B,2,0)</f>
        <v>#N/A</v>
      </c>
    </row>
    <row r="3049" spans="1:12">
      <c r="A3049" s="18" t="s">
        <v>1626</v>
      </c>
      <c r="B3049" s="18" t="s">
        <v>2670</v>
      </c>
      <c r="C3049" s="18" t="s">
        <v>18</v>
      </c>
      <c r="D3049" s="18" t="s">
        <v>13</v>
      </c>
      <c r="E3049" s="18" t="s">
        <v>18</v>
      </c>
      <c r="F3049" s="19">
        <v>0</v>
      </c>
      <c r="G3049" s="19">
        <v>0</v>
      </c>
      <c r="H3049" s="19">
        <v>4438.66</v>
      </c>
      <c r="I3049" s="19">
        <v>0</v>
      </c>
      <c r="J3049" s="19">
        <v>0</v>
      </c>
      <c r="K3049" s="19">
        <v>4438.66</v>
      </c>
      <c r="L3049" t="e">
        <f>VLOOKUP(E3049,PFI!A:B,2,0)</f>
        <v>#N/A</v>
      </c>
    </row>
    <row r="3050" spans="1:12">
      <c r="A3050" s="18" t="s">
        <v>1633</v>
      </c>
      <c r="B3050" s="18" t="s">
        <v>2670</v>
      </c>
      <c r="C3050" s="18" t="s">
        <v>18</v>
      </c>
      <c r="D3050" s="18" t="s">
        <v>13</v>
      </c>
      <c r="E3050" s="18" t="s">
        <v>18</v>
      </c>
      <c r="F3050" s="19">
        <v>0</v>
      </c>
      <c r="G3050" s="19">
        <v>0</v>
      </c>
      <c r="H3050" s="19">
        <v>161.46</v>
      </c>
      <c r="I3050" s="19">
        <v>0</v>
      </c>
      <c r="J3050" s="19">
        <v>0</v>
      </c>
      <c r="K3050" s="19">
        <v>161.46</v>
      </c>
      <c r="L3050" t="e">
        <f>VLOOKUP(E3050,PFI!A:B,2,0)</f>
        <v>#N/A</v>
      </c>
    </row>
    <row r="3051" spans="1:12">
      <c r="A3051" s="18" t="s">
        <v>240</v>
      </c>
      <c r="B3051" s="18" t="s">
        <v>2670</v>
      </c>
      <c r="C3051" s="18" t="s">
        <v>18</v>
      </c>
      <c r="D3051" s="18" t="s">
        <v>13</v>
      </c>
      <c r="E3051" s="18" t="s">
        <v>2027</v>
      </c>
      <c r="F3051" s="19">
        <v>0</v>
      </c>
      <c r="G3051" s="19">
        <v>0</v>
      </c>
      <c r="H3051" s="19">
        <v>0</v>
      </c>
      <c r="I3051" s="19">
        <v>0</v>
      </c>
      <c r="J3051" s="19">
        <v>0</v>
      </c>
      <c r="K3051" s="19">
        <v>0</v>
      </c>
      <c r="L3051" t="str">
        <f>VLOOKUP(E3051,PFI!A:B,2,0)</f>
        <v>recherche</v>
      </c>
    </row>
    <row r="3052" spans="1:12">
      <c r="A3052" s="18" t="s">
        <v>240</v>
      </c>
      <c r="B3052" s="18" t="s">
        <v>2670</v>
      </c>
      <c r="C3052" s="18" t="s">
        <v>18</v>
      </c>
      <c r="D3052" s="18" t="s">
        <v>13</v>
      </c>
      <c r="E3052" s="18" t="s">
        <v>792</v>
      </c>
      <c r="F3052" s="19">
        <v>0</v>
      </c>
      <c r="G3052" s="19">
        <v>0</v>
      </c>
      <c r="H3052" s="19">
        <v>126.78</v>
      </c>
      <c r="I3052" s="19">
        <v>0</v>
      </c>
      <c r="J3052" s="19">
        <v>0</v>
      </c>
      <c r="K3052" s="19">
        <v>126.78</v>
      </c>
      <c r="L3052" t="str">
        <f>VLOOKUP(E3052,PFI!A:B,2,0)</f>
        <v>formation</v>
      </c>
    </row>
    <row r="3053" spans="1:12">
      <c r="A3053" s="18" t="s">
        <v>1639</v>
      </c>
      <c r="B3053" s="18" t="s">
        <v>2670</v>
      </c>
      <c r="C3053" s="18" t="s">
        <v>18</v>
      </c>
      <c r="D3053" s="18" t="s">
        <v>13</v>
      </c>
      <c r="E3053" s="18" t="s">
        <v>18</v>
      </c>
      <c r="F3053" s="19">
        <v>0</v>
      </c>
      <c r="G3053" s="19">
        <v>0</v>
      </c>
      <c r="H3053" s="19">
        <v>117.86</v>
      </c>
      <c r="I3053" s="19">
        <v>0</v>
      </c>
      <c r="J3053" s="19">
        <v>0</v>
      </c>
      <c r="K3053" s="19">
        <v>117.86</v>
      </c>
      <c r="L3053" t="e">
        <f>VLOOKUP(E3053,PFI!A:B,2,0)</f>
        <v>#N/A</v>
      </c>
    </row>
    <row r="3054" spans="1:12">
      <c r="A3054" s="18" t="s">
        <v>243</v>
      </c>
      <c r="B3054" s="18" t="s">
        <v>2670</v>
      </c>
      <c r="C3054" s="18" t="s">
        <v>18</v>
      </c>
      <c r="D3054" s="18" t="s">
        <v>13</v>
      </c>
      <c r="E3054" s="18" t="s">
        <v>1740</v>
      </c>
      <c r="F3054" s="19">
        <v>0</v>
      </c>
      <c r="G3054" s="19">
        <v>0</v>
      </c>
      <c r="H3054" s="19">
        <v>546.54</v>
      </c>
      <c r="I3054" s="19">
        <v>0</v>
      </c>
      <c r="J3054" s="19">
        <v>0</v>
      </c>
      <c r="K3054" s="19">
        <v>546.54</v>
      </c>
      <c r="L3054" t="str">
        <f>VLOOKUP(E3054,PFI!A:B,2,0)</f>
        <v>formation</v>
      </c>
    </row>
    <row r="3055" spans="1:12">
      <c r="A3055" s="18" t="s">
        <v>243</v>
      </c>
      <c r="B3055" s="18" t="s">
        <v>2670</v>
      </c>
      <c r="C3055" s="18" t="s">
        <v>18</v>
      </c>
      <c r="D3055" s="18" t="s">
        <v>13</v>
      </c>
      <c r="E3055" s="18" t="s">
        <v>244</v>
      </c>
      <c r="F3055" s="19">
        <v>0</v>
      </c>
      <c r="G3055" s="19">
        <v>0</v>
      </c>
      <c r="H3055" s="19">
        <v>245.08</v>
      </c>
      <c r="I3055" s="19">
        <v>0</v>
      </c>
      <c r="J3055" s="19">
        <v>0</v>
      </c>
      <c r="K3055" s="19">
        <v>245.08</v>
      </c>
      <c r="L3055" t="str">
        <f>VLOOKUP(E3055,PFI!A:B,2,0)</f>
        <v>formation</v>
      </c>
    </row>
    <row r="3056" spans="1:12">
      <c r="A3056" s="18" t="s">
        <v>1473</v>
      </c>
      <c r="B3056" s="18" t="s">
        <v>2670</v>
      </c>
      <c r="C3056" s="18" t="s">
        <v>18</v>
      </c>
      <c r="D3056" s="18" t="s">
        <v>13</v>
      </c>
      <c r="E3056" s="18" t="s">
        <v>18</v>
      </c>
      <c r="F3056" s="19">
        <v>0</v>
      </c>
      <c r="G3056" s="19">
        <v>0</v>
      </c>
      <c r="H3056" s="19">
        <v>29882.04</v>
      </c>
      <c r="I3056" s="19">
        <v>0</v>
      </c>
      <c r="J3056" s="19">
        <v>0</v>
      </c>
      <c r="K3056" s="19">
        <v>1816.49</v>
      </c>
      <c r="L3056" t="e">
        <f>VLOOKUP(E3056,PFI!A:B,2,0)</f>
        <v>#N/A</v>
      </c>
    </row>
    <row r="3057" spans="1:12">
      <c r="A3057" s="18" t="s">
        <v>1473</v>
      </c>
      <c r="B3057" s="18" t="s">
        <v>2670</v>
      </c>
      <c r="C3057" s="18" t="s">
        <v>18</v>
      </c>
      <c r="D3057" s="18" t="s">
        <v>182</v>
      </c>
      <c r="E3057" s="18" t="s">
        <v>18</v>
      </c>
      <c r="F3057" s="19">
        <v>0</v>
      </c>
      <c r="G3057" s="19">
        <v>0</v>
      </c>
      <c r="H3057" s="19">
        <v>97215.03</v>
      </c>
      <c r="I3057" s="19">
        <v>0</v>
      </c>
      <c r="J3057" s="19">
        <v>0</v>
      </c>
      <c r="K3057" s="19">
        <v>140606.60999999999</v>
      </c>
      <c r="L3057" t="e">
        <f>VLOOKUP(E3057,PFI!A:B,2,0)</f>
        <v>#N/A</v>
      </c>
    </row>
    <row r="3058" spans="1:12">
      <c r="A3058" s="18" t="s">
        <v>1474</v>
      </c>
      <c r="B3058" s="18" t="s">
        <v>2670</v>
      </c>
      <c r="C3058" s="18" t="s">
        <v>18</v>
      </c>
      <c r="D3058" s="18" t="s">
        <v>13</v>
      </c>
      <c r="E3058" s="18" t="s">
        <v>18</v>
      </c>
      <c r="F3058" s="19">
        <v>0</v>
      </c>
      <c r="G3058" s="19">
        <v>0</v>
      </c>
      <c r="H3058" s="19">
        <v>3015.48</v>
      </c>
      <c r="I3058" s="19">
        <v>0</v>
      </c>
      <c r="J3058" s="19">
        <v>0</v>
      </c>
      <c r="K3058" s="19">
        <v>2853.5</v>
      </c>
      <c r="L3058" t="e">
        <f>VLOOKUP(E3058,PFI!A:B,2,0)</f>
        <v>#N/A</v>
      </c>
    </row>
    <row r="3059" spans="1:12">
      <c r="A3059" s="18" t="s">
        <v>1469</v>
      </c>
      <c r="B3059" s="18" t="s">
        <v>2670</v>
      </c>
      <c r="C3059" s="18" t="s">
        <v>18</v>
      </c>
      <c r="D3059" s="18" t="s">
        <v>57</v>
      </c>
      <c r="E3059" s="18" t="s">
        <v>18</v>
      </c>
      <c r="F3059" s="19">
        <v>0</v>
      </c>
      <c r="G3059" s="19">
        <v>0</v>
      </c>
      <c r="H3059" s="19">
        <v>3110.39</v>
      </c>
      <c r="I3059" s="19">
        <v>0</v>
      </c>
      <c r="J3059" s="19">
        <v>0</v>
      </c>
      <c r="K3059" s="19">
        <v>3110.39</v>
      </c>
      <c r="L3059" t="e">
        <f>VLOOKUP(E3059,PFI!A:B,2,0)</f>
        <v>#N/A</v>
      </c>
    </row>
    <row r="3060" spans="1:12">
      <c r="A3060" s="18" t="s">
        <v>1469</v>
      </c>
      <c r="B3060" s="18" t="s">
        <v>2670</v>
      </c>
      <c r="C3060" s="18" t="s">
        <v>18</v>
      </c>
      <c r="D3060" s="18" t="s">
        <v>46</v>
      </c>
      <c r="E3060" s="18" t="s">
        <v>18</v>
      </c>
      <c r="F3060" s="19">
        <v>0</v>
      </c>
      <c r="G3060" s="19">
        <v>0</v>
      </c>
      <c r="H3060" s="19">
        <v>547.12</v>
      </c>
      <c r="I3060" s="19">
        <v>0</v>
      </c>
      <c r="J3060" s="19">
        <v>0</v>
      </c>
      <c r="K3060" s="19">
        <v>547.12</v>
      </c>
      <c r="L3060" t="e">
        <f>VLOOKUP(E3060,PFI!A:B,2,0)</f>
        <v>#N/A</v>
      </c>
    </row>
    <row r="3061" spans="1:12">
      <c r="A3061" s="18" t="s">
        <v>1469</v>
      </c>
      <c r="B3061" s="18" t="s">
        <v>2670</v>
      </c>
      <c r="C3061" s="18" t="s">
        <v>18</v>
      </c>
      <c r="D3061" s="18" t="s">
        <v>34</v>
      </c>
      <c r="E3061" s="18" t="s">
        <v>18</v>
      </c>
      <c r="F3061" s="19">
        <v>0</v>
      </c>
      <c r="G3061" s="19">
        <v>0</v>
      </c>
      <c r="H3061" s="19">
        <v>3453.62</v>
      </c>
      <c r="I3061" s="19">
        <v>0</v>
      </c>
      <c r="J3061" s="19">
        <v>0</v>
      </c>
      <c r="K3061" s="19">
        <v>3453.62</v>
      </c>
      <c r="L3061" t="e">
        <f>VLOOKUP(E3061,PFI!A:B,2,0)</f>
        <v>#N/A</v>
      </c>
    </row>
    <row r="3062" spans="1:12">
      <c r="A3062" s="18" t="s">
        <v>1469</v>
      </c>
      <c r="B3062" s="18" t="s">
        <v>2670</v>
      </c>
      <c r="C3062" s="18" t="s">
        <v>18</v>
      </c>
      <c r="D3062" s="18" t="s">
        <v>31</v>
      </c>
      <c r="E3062" s="18" t="s">
        <v>18</v>
      </c>
      <c r="F3062" s="19">
        <v>0</v>
      </c>
      <c r="G3062" s="19">
        <v>0</v>
      </c>
      <c r="H3062" s="19">
        <v>447.1</v>
      </c>
      <c r="I3062" s="19">
        <v>0</v>
      </c>
      <c r="J3062" s="19">
        <v>0</v>
      </c>
      <c r="K3062" s="19">
        <v>447.1</v>
      </c>
      <c r="L3062" t="e">
        <f>VLOOKUP(E3062,PFI!A:B,2,0)</f>
        <v>#N/A</v>
      </c>
    </row>
    <row r="3063" spans="1:12">
      <c r="A3063" s="18" t="s">
        <v>1469</v>
      </c>
      <c r="B3063" s="18" t="s">
        <v>2670</v>
      </c>
      <c r="C3063" s="18" t="s">
        <v>18</v>
      </c>
      <c r="D3063" s="18" t="s">
        <v>15</v>
      </c>
      <c r="E3063" s="18" t="s">
        <v>18</v>
      </c>
      <c r="F3063" s="19">
        <v>0</v>
      </c>
      <c r="G3063" s="19">
        <v>0</v>
      </c>
      <c r="H3063" s="19">
        <v>99.12</v>
      </c>
      <c r="I3063" s="19">
        <v>0</v>
      </c>
      <c r="J3063" s="19">
        <v>0</v>
      </c>
      <c r="K3063" s="19">
        <v>99.12</v>
      </c>
      <c r="L3063" t="e">
        <f>VLOOKUP(E3063,PFI!A:B,2,0)</f>
        <v>#N/A</v>
      </c>
    </row>
    <row r="3064" spans="1:12">
      <c r="A3064" s="18" t="s">
        <v>1469</v>
      </c>
      <c r="B3064" s="18" t="s">
        <v>2670</v>
      </c>
      <c r="C3064" s="18" t="s">
        <v>18</v>
      </c>
      <c r="D3064" s="18" t="s">
        <v>27</v>
      </c>
      <c r="E3064" s="18" t="s">
        <v>18</v>
      </c>
      <c r="F3064" s="19">
        <v>0</v>
      </c>
      <c r="G3064" s="19">
        <v>0</v>
      </c>
      <c r="H3064" s="19">
        <v>303.7</v>
      </c>
      <c r="I3064" s="19">
        <v>0</v>
      </c>
      <c r="J3064" s="19">
        <v>0</v>
      </c>
      <c r="K3064" s="19">
        <v>303.7</v>
      </c>
      <c r="L3064" t="e">
        <f>VLOOKUP(E3064,PFI!A:B,2,0)</f>
        <v>#N/A</v>
      </c>
    </row>
    <row r="3065" spans="1:12">
      <c r="A3065" s="18" t="s">
        <v>1469</v>
      </c>
      <c r="B3065" s="18" t="s">
        <v>2670</v>
      </c>
      <c r="C3065" s="18" t="s">
        <v>18</v>
      </c>
      <c r="D3065" s="18" t="s">
        <v>22</v>
      </c>
      <c r="E3065" s="18" t="s">
        <v>18</v>
      </c>
      <c r="F3065" s="19">
        <v>0</v>
      </c>
      <c r="G3065" s="19">
        <v>0</v>
      </c>
      <c r="H3065" s="19">
        <v>151.19999999999999</v>
      </c>
      <c r="I3065" s="19">
        <v>0</v>
      </c>
      <c r="J3065" s="19">
        <v>0</v>
      </c>
      <c r="K3065" s="19">
        <v>151.19999999999999</v>
      </c>
      <c r="L3065" t="e">
        <f>VLOOKUP(E3065,PFI!A:B,2,0)</f>
        <v>#N/A</v>
      </c>
    </row>
    <row r="3066" spans="1:12">
      <c r="A3066" s="18" t="s">
        <v>1469</v>
      </c>
      <c r="B3066" s="18" t="s">
        <v>2670</v>
      </c>
      <c r="C3066" s="18" t="s">
        <v>18</v>
      </c>
      <c r="D3066" s="18" t="s">
        <v>19</v>
      </c>
      <c r="E3066" s="18" t="s">
        <v>18</v>
      </c>
      <c r="F3066" s="19">
        <v>0</v>
      </c>
      <c r="G3066" s="19">
        <v>0</v>
      </c>
      <c r="H3066" s="19">
        <v>400.01</v>
      </c>
      <c r="I3066" s="19">
        <v>0</v>
      </c>
      <c r="J3066" s="19">
        <v>0</v>
      </c>
      <c r="K3066" s="19">
        <v>400.01</v>
      </c>
      <c r="L3066" t="e">
        <f>VLOOKUP(E3066,PFI!A:B,2,0)</f>
        <v>#N/A</v>
      </c>
    </row>
    <row r="3067" spans="1:12">
      <c r="A3067" s="18" t="s">
        <v>1469</v>
      </c>
      <c r="B3067" s="18" t="s">
        <v>2670</v>
      </c>
      <c r="C3067" s="18" t="s">
        <v>18</v>
      </c>
      <c r="D3067" s="18" t="s">
        <v>13</v>
      </c>
      <c r="E3067" s="18" t="s">
        <v>18</v>
      </c>
      <c r="F3067" s="19">
        <v>0</v>
      </c>
      <c r="G3067" s="19">
        <v>0</v>
      </c>
      <c r="H3067" s="19">
        <v>563699.04</v>
      </c>
      <c r="I3067" s="19">
        <v>0</v>
      </c>
      <c r="J3067" s="19">
        <v>0</v>
      </c>
      <c r="K3067" s="19">
        <v>539185.46</v>
      </c>
      <c r="L3067" t="e">
        <f>VLOOKUP(E3067,PFI!A:B,2,0)</f>
        <v>#N/A</v>
      </c>
    </row>
    <row r="3068" spans="1:12">
      <c r="A3068" s="18" t="s">
        <v>1469</v>
      </c>
      <c r="B3068" s="18" t="s">
        <v>2670</v>
      </c>
      <c r="C3068" s="18" t="s">
        <v>18</v>
      </c>
      <c r="D3068" s="18" t="s">
        <v>182</v>
      </c>
      <c r="E3068" s="18" t="s">
        <v>18</v>
      </c>
      <c r="F3068" s="19">
        <v>0</v>
      </c>
      <c r="G3068" s="19">
        <v>0</v>
      </c>
      <c r="H3068" s="19">
        <v>108.26</v>
      </c>
      <c r="I3068" s="19">
        <v>0</v>
      </c>
      <c r="J3068" s="19">
        <v>0</v>
      </c>
      <c r="K3068" s="19">
        <v>108.26</v>
      </c>
      <c r="L3068" t="e">
        <f>VLOOKUP(E3068,PFI!A:B,2,0)</f>
        <v>#N/A</v>
      </c>
    </row>
    <row r="3069" spans="1:12">
      <c r="A3069" s="18" t="s">
        <v>2668</v>
      </c>
      <c r="B3069" s="18" t="s">
        <v>2670</v>
      </c>
      <c r="C3069" s="18" t="s">
        <v>18</v>
      </c>
      <c r="D3069" s="18" t="s">
        <v>13</v>
      </c>
      <c r="E3069" s="18" t="s">
        <v>18</v>
      </c>
      <c r="F3069" s="19">
        <v>0</v>
      </c>
      <c r="G3069" s="19">
        <v>0</v>
      </c>
      <c r="H3069" s="19">
        <v>16760.43</v>
      </c>
      <c r="I3069" s="19">
        <v>0</v>
      </c>
      <c r="J3069" s="19">
        <v>0</v>
      </c>
      <c r="K3069" s="19">
        <v>16760.43</v>
      </c>
      <c r="L3069" t="e">
        <f>VLOOKUP(E3069,PFI!A:B,2,0)</f>
        <v>#N/A</v>
      </c>
    </row>
    <row r="3070" spans="1:12">
      <c r="A3070" s="18" t="s">
        <v>1485</v>
      </c>
      <c r="B3070" s="18" t="s">
        <v>2670</v>
      </c>
      <c r="C3070" s="18" t="s">
        <v>18</v>
      </c>
      <c r="D3070" s="18" t="s">
        <v>13</v>
      </c>
      <c r="E3070" s="18" t="s">
        <v>18</v>
      </c>
      <c r="F3070" s="19">
        <v>0</v>
      </c>
      <c r="G3070" s="19">
        <v>0</v>
      </c>
      <c r="H3070" s="19">
        <v>621.84</v>
      </c>
      <c r="I3070" s="19">
        <v>0</v>
      </c>
      <c r="J3070" s="19">
        <v>0</v>
      </c>
      <c r="K3070" s="19">
        <v>621.84</v>
      </c>
      <c r="L3070" t="e">
        <f>VLOOKUP(E3070,PFI!A:B,2,0)</f>
        <v>#N/A</v>
      </c>
    </row>
    <row r="3071" spans="1:12">
      <c r="A3071" s="18" t="s">
        <v>1479</v>
      </c>
      <c r="B3071" s="18" t="s">
        <v>2670</v>
      </c>
      <c r="C3071" s="18" t="s">
        <v>18</v>
      </c>
      <c r="D3071" s="18" t="s">
        <v>13</v>
      </c>
      <c r="E3071" s="18" t="s">
        <v>18</v>
      </c>
      <c r="F3071" s="19">
        <v>0</v>
      </c>
      <c r="G3071" s="19">
        <v>0</v>
      </c>
      <c r="H3071" s="19">
        <v>31.68</v>
      </c>
      <c r="I3071" s="19">
        <v>0</v>
      </c>
      <c r="J3071" s="19">
        <v>0</v>
      </c>
      <c r="K3071" s="19">
        <v>31.68</v>
      </c>
      <c r="L3071" t="e">
        <f>VLOOKUP(E3071,PFI!A:B,2,0)</f>
        <v>#N/A</v>
      </c>
    </row>
    <row r="3072" spans="1:12">
      <c r="A3072" s="18" t="s">
        <v>1757</v>
      </c>
      <c r="B3072" s="18" t="s">
        <v>2670</v>
      </c>
      <c r="C3072" s="18" t="s">
        <v>18</v>
      </c>
      <c r="D3072" s="18" t="s">
        <v>13</v>
      </c>
      <c r="E3072" s="18" t="s">
        <v>2657</v>
      </c>
      <c r="F3072" s="19">
        <v>0</v>
      </c>
      <c r="G3072" s="19">
        <v>0</v>
      </c>
      <c r="H3072" s="19">
        <v>21.8</v>
      </c>
      <c r="I3072" s="19">
        <v>0</v>
      </c>
      <c r="J3072" s="19">
        <v>0</v>
      </c>
      <c r="K3072" s="19">
        <v>21.8</v>
      </c>
      <c r="L3072" t="e">
        <f>VLOOKUP(E3072,PFI!A:B,2,0)</f>
        <v>#N/A</v>
      </c>
    </row>
    <row r="3073" spans="1:12">
      <c r="A3073" s="18" t="s">
        <v>2659</v>
      </c>
      <c r="B3073" s="18" t="s">
        <v>2670</v>
      </c>
      <c r="C3073" s="18" t="s">
        <v>18</v>
      </c>
      <c r="D3073" s="18" t="s">
        <v>13</v>
      </c>
      <c r="E3073" s="18" t="s">
        <v>18</v>
      </c>
      <c r="F3073" s="19">
        <v>0</v>
      </c>
      <c r="G3073" s="19">
        <v>0</v>
      </c>
      <c r="H3073" s="19">
        <v>130.80000000000001</v>
      </c>
      <c r="I3073" s="19">
        <v>0</v>
      </c>
      <c r="J3073" s="19">
        <v>0</v>
      </c>
      <c r="K3073" s="19">
        <v>130.80000000000001</v>
      </c>
      <c r="L3073" t="e">
        <f>VLOOKUP(E3073,PFI!A:B,2,0)</f>
        <v>#N/A</v>
      </c>
    </row>
    <row r="3074" spans="1:12">
      <c r="A3074" s="18" t="s">
        <v>247</v>
      </c>
      <c r="B3074" s="18" t="s">
        <v>2670</v>
      </c>
      <c r="C3074" s="18" t="s">
        <v>18</v>
      </c>
      <c r="D3074" s="18" t="s">
        <v>59</v>
      </c>
      <c r="E3074" s="18" t="s">
        <v>1077</v>
      </c>
      <c r="F3074" s="19">
        <v>0</v>
      </c>
      <c r="G3074" s="19">
        <v>0</v>
      </c>
      <c r="H3074" s="19">
        <v>141.56</v>
      </c>
      <c r="I3074" s="19">
        <v>0</v>
      </c>
      <c r="J3074" s="19">
        <v>0</v>
      </c>
      <c r="K3074" s="19">
        <v>141.56</v>
      </c>
      <c r="L3074" t="str">
        <f>VLOOKUP(E3074,PFI!A:B,2,0)</f>
        <v>recherche</v>
      </c>
    </row>
    <row r="3075" spans="1:12">
      <c r="A3075" s="18" t="s">
        <v>247</v>
      </c>
      <c r="B3075" s="18" t="s">
        <v>2670</v>
      </c>
      <c r="C3075" s="18" t="s">
        <v>18</v>
      </c>
      <c r="D3075" s="18" t="s">
        <v>59</v>
      </c>
      <c r="E3075" s="18" t="s">
        <v>303</v>
      </c>
      <c r="F3075" s="19">
        <v>0</v>
      </c>
      <c r="G3075" s="19">
        <v>0</v>
      </c>
      <c r="H3075" s="19">
        <v>198.25</v>
      </c>
      <c r="I3075" s="19">
        <v>0</v>
      </c>
      <c r="J3075" s="19">
        <v>0</v>
      </c>
      <c r="K3075" s="19">
        <v>198.25</v>
      </c>
      <c r="L3075" t="str">
        <f>VLOOKUP(E3075,PFI!A:B,2,0)</f>
        <v>recherche</v>
      </c>
    </row>
    <row r="3076" spans="1:12">
      <c r="A3076" s="18" t="s">
        <v>247</v>
      </c>
      <c r="B3076" s="18" t="s">
        <v>2670</v>
      </c>
      <c r="C3076" s="18" t="s">
        <v>18</v>
      </c>
      <c r="D3076" s="18" t="s">
        <v>59</v>
      </c>
      <c r="E3076" s="18" t="s">
        <v>292</v>
      </c>
      <c r="F3076" s="19">
        <v>0</v>
      </c>
      <c r="G3076" s="19">
        <v>0</v>
      </c>
      <c r="H3076" s="19">
        <v>278.18</v>
      </c>
      <c r="I3076" s="19">
        <v>0</v>
      </c>
      <c r="J3076" s="19">
        <v>0</v>
      </c>
      <c r="K3076" s="19">
        <v>278.18</v>
      </c>
      <c r="L3076" t="str">
        <f>VLOOKUP(E3076,PFI!A:B,2,0)</f>
        <v>recherche</v>
      </c>
    </row>
    <row r="3077" spans="1:12">
      <c r="A3077" s="18" t="s">
        <v>247</v>
      </c>
      <c r="B3077" s="18" t="s">
        <v>2670</v>
      </c>
      <c r="C3077" s="18" t="s">
        <v>18</v>
      </c>
      <c r="D3077" s="18" t="s">
        <v>59</v>
      </c>
      <c r="E3077" s="18" t="s">
        <v>293</v>
      </c>
      <c r="F3077" s="19">
        <v>0</v>
      </c>
      <c r="G3077" s="19">
        <v>0</v>
      </c>
      <c r="H3077" s="19">
        <v>69.459999999999994</v>
      </c>
      <c r="I3077" s="19">
        <v>0</v>
      </c>
      <c r="J3077" s="19">
        <v>0</v>
      </c>
      <c r="K3077" s="19">
        <v>69.459999999999994</v>
      </c>
      <c r="L3077" t="str">
        <f>VLOOKUP(E3077,PFI!A:B,2,0)</f>
        <v>recherche</v>
      </c>
    </row>
    <row r="3078" spans="1:12">
      <c r="A3078" s="18" t="s">
        <v>247</v>
      </c>
      <c r="B3078" s="18" t="s">
        <v>2670</v>
      </c>
      <c r="C3078" s="18" t="s">
        <v>18</v>
      </c>
      <c r="D3078" s="18" t="s">
        <v>59</v>
      </c>
      <c r="E3078" s="18" t="s">
        <v>294</v>
      </c>
      <c r="F3078" s="19">
        <v>0</v>
      </c>
      <c r="G3078" s="19">
        <v>0</v>
      </c>
      <c r="H3078" s="19">
        <v>129.86000000000001</v>
      </c>
      <c r="I3078" s="19">
        <v>0</v>
      </c>
      <c r="J3078" s="19">
        <v>0</v>
      </c>
      <c r="K3078" s="19">
        <v>129.86000000000001</v>
      </c>
      <c r="L3078" t="str">
        <f>VLOOKUP(E3078,PFI!A:B,2,0)</f>
        <v>recherche</v>
      </c>
    </row>
    <row r="3079" spans="1:12">
      <c r="A3079" s="18" t="s">
        <v>247</v>
      </c>
      <c r="B3079" s="18" t="s">
        <v>2670</v>
      </c>
      <c r="C3079" s="18" t="s">
        <v>18</v>
      </c>
      <c r="D3079" s="18" t="s">
        <v>59</v>
      </c>
      <c r="E3079" s="18" t="s">
        <v>18</v>
      </c>
      <c r="F3079" s="19">
        <v>0</v>
      </c>
      <c r="G3079" s="19">
        <v>0</v>
      </c>
      <c r="H3079" s="19">
        <v>809.98</v>
      </c>
      <c r="I3079" s="19">
        <v>0</v>
      </c>
      <c r="J3079" s="19">
        <v>0</v>
      </c>
      <c r="K3079" s="19">
        <v>809.98</v>
      </c>
      <c r="L3079" t="e">
        <f>VLOOKUP(E3079,PFI!A:B,2,0)</f>
        <v>#N/A</v>
      </c>
    </row>
    <row r="3080" spans="1:12">
      <c r="A3080" s="18" t="s">
        <v>98</v>
      </c>
      <c r="B3080" s="18" t="s">
        <v>2670</v>
      </c>
      <c r="C3080" s="18" t="s">
        <v>18</v>
      </c>
      <c r="D3080" s="18" t="s">
        <v>94</v>
      </c>
      <c r="E3080" s="18" t="s">
        <v>18</v>
      </c>
      <c r="F3080" s="19">
        <v>0</v>
      </c>
      <c r="G3080" s="19">
        <v>0</v>
      </c>
      <c r="H3080" s="19">
        <v>700</v>
      </c>
      <c r="I3080" s="19">
        <v>0</v>
      </c>
      <c r="J3080" s="19">
        <v>0</v>
      </c>
      <c r="K3080" s="19">
        <v>500</v>
      </c>
      <c r="L3080" t="e">
        <f>VLOOKUP(E3080,PFI!A:B,2,0)</f>
        <v>#N/A</v>
      </c>
    </row>
    <row r="3081" spans="1:12">
      <c r="A3081" s="18" t="s">
        <v>251</v>
      </c>
      <c r="B3081" s="18" t="s">
        <v>2670</v>
      </c>
      <c r="C3081" s="18" t="s">
        <v>18</v>
      </c>
      <c r="D3081" s="18" t="s">
        <v>22</v>
      </c>
      <c r="E3081" s="18" t="s">
        <v>241</v>
      </c>
      <c r="F3081" s="19">
        <v>0</v>
      </c>
      <c r="G3081" s="19">
        <v>0</v>
      </c>
      <c r="H3081" s="19">
        <v>87.2</v>
      </c>
      <c r="I3081" s="19">
        <v>0</v>
      </c>
      <c r="J3081" s="19">
        <v>0</v>
      </c>
      <c r="K3081" s="19">
        <v>87.2</v>
      </c>
      <c r="L3081" t="str">
        <f>VLOOKUP(E3081,PFI!A:B,2,0)</f>
        <v>formation</v>
      </c>
    </row>
    <row r="3082" spans="1:12">
      <c r="A3082" s="18" t="s">
        <v>1656</v>
      </c>
      <c r="B3082" s="18" t="s">
        <v>2670</v>
      </c>
      <c r="C3082" s="18" t="s">
        <v>18</v>
      </c>
      <c r="D3082" s="18" t="s">
        <v>57</v>
      </c>
      <c r="E3082" s="18" t="s">
        <v>18</v>
      </c>
      <c r="F3082" s="19">
        <v>0</v>
      </c>
      <c r="G3082" s="19">
        <v>0</v>
      </c>
      <c r="H3082" s="19">
        <v>87.2</v>
      </c>
      <c r="I3082" s="19">
        <v>0</v>
      </c>
      <c r="J3082" s="19">
        <v>0</v>
      </c>
      <c r="K3082" s="19">
        <v>87.2</v>
      </c>
      <c r="L3082" t="e">
        <f>VLOOKUP(E3082,PFI!A:B,2,0)</f>
        <v>#N/A</v>
      </c>
    </row>
    <row r="3083" spans="1:12">
      <c r="A3083" s="18" t="s">
        <v>1656</v>
      </c>
      <c r="B3083" s="18" t="s">
        <v>2670</v>
      </c>
      <c r="C3083" s="18" t="s">
        <v>18</v>
      </c>
      <c r="D3083" s="18" t="s">
        <v>46</v>
      </c>
      <c r="E3083" s="18" t="s">
        <v>18</v>
      </c>
      <c r="F3083" s="19">
        <v>0</v>
      </c>
      <c r="G3083" s="19">
        <v>0</v>
      </c>
      <c r="H3083" s="19">
        <v>359.26</v>
      </c>
      <c r="I3083" s="19">
        <v>0</v>
      </c>
      <c r="J3083" s="19">
        <v>0</v>
      </c>
      <c r="K3083" s="19">
        <v>359.26</v>
      </c>
      <c r="L3083" t="e">
        <f>VLOOKUP(E3083,PFI!A:B,2,0)</f>
        <v>#N/A</v>
      </c>
    </row>
    <row r="3084" spans="1:12">
      <c r="A3084" s="18" t="s">
        <v>1656</v>
      </c>
      <c r="B3084" s="18" t="s">
        <v>2670</v>
      </c>
      <c r="C3084" s="18" t="s">
        <v>18</v>
      </c>
      <c r="D3084" s="18" t="s">
        <v>59</v>
      </c>
      <c r="E3084" s="18" t="s">
        <v>18</v>
      </c>
      <c r="F3084" s="19">
        <v>0</v>
      </c>
      <c r="G3084" s="19">
        <v>0</v>
      </c>
      <c r="H3084" s="19">
        <v>69.459999999999994</v>
      </c>
      <c r="I3084" s="19">
        <v>0</v>
      </c>
      <c r="J3084" s="19">
        <v>0</v>
      </c>
      <c r="K3084" s="19">
        <v>69.459999999999994</v>
      </c>
      <c r="L3084" t="e">
        <f>VLOOKUP(E3084,PFI!A:B,2,0)</f>
        <v>#N/A</v>
      </c>
    </row>
    <row r="3085" spans="1:12">
      <c r="A3085" s="18" t="s">
        <v>1656</v>
      </c>
      <c r="B3085" s="18" t="s">
        <v>2670</v>
      </c>
      <c r="C3085" s="18" t="s">
        <v>18</v>
      </c>
      <c r="D3085" s="18" t="s">
        <v>13</v>
      </c>
      <c r="E3085" s="18" t="s">
        <v>18</v>
      </c>
      <c r="F3085" s="19">
        <v>0</v>
      </c>
      <c r="G3085" s="19">
        <v>0</v>
      </c>
      <c r="H3085" s="19">
        <v>536.22</v>
      </c>
      <c r="I3085" s="19">
        <v>0</v>
      </c>
      <c r="J3085" s="19">
        <v>0</v>
      </c>
      <c r="K3085" s="19">
        <v>536.22</v>
      </c>
      <c r="L3085" t="e">
        <f>VLOOKUP(E3085,PFI!A:B,2,0)</f>
        <v>#N/A</v>
      </c>
    </row>
    <row r="3086" spans="1:12">
      <c r="A3086" s="18" t="s">
        <v>1494</v>
      </c>
      <c r="B3086" s="18" t="s">
        <v>2670</v>
      </c>
      <c r="C3086" s="18" t="s">
        <v>18</v>
      </c>
      <c r="D3086" s="18" t="s">
        <v>13</v>
      </c>
      <c r="E3086" s="18" t="s">
        <v>18</v>
      </c>
      <c r="F3086" s="19">
        <v>0</v>
      </c>
      <c r="G3086" s="19">
        <v>0</v>
      </c>
      <c r="H3086" s="19">
        <v>149.76</v>
      </c>
      <c r="I3086" s="19">
        <v>0</v>
      </c>
      <c r="J3086" s="19">
        <v>0</v>
      </c>
      <c r="K3086" s="19">
        <v>149.76</v>
      </c>
      <c r="L3086" t="e">
        <f>VLOOKUP(E3086,PFI!A:B,2,0)</f>
        <v>#N/A</v>
      </c>
    </row>
    <row r="3087" spans="1:12">
      <c r="A3087" s="18" t="s">
        <v>102</v>
      </c>
      <c r="B3087" s="18" t="s">
        <v>2670</v>
      </c>
      <c r="C3087" s="18" t="s">
        <v>18</v>
      </c>
      <c r="D3087" s="18" t="s">
        <v>13</v>
      </c>
      <c r="E3087" s="18" t="s">
        <v>238</v>
      </c>
      <c r="F3087" s="19">
        <v>0</v>
      </c>
      <c r="G3087" s="19">
        <v>0</v>
      </c>
      <c r="H3087" s="19">
        <v>153.27000000000001</v>
      </c>
      <c r="I3087" s="19">
        <v>0</v>
      </c>
      <c r="J3087" s="19">
        <v>0</v>
      </c>
      <c r="K3087" s="19">
        <v>153.27000000000001</v>
      </c>
      <c r="L3087" t="e">
        <f>VLOOKUP(E3087,PFI!A:B,2,0)</f>
        <v>#N/A</v>
      </c>
    </row>
    <row r="3088" spans="1:12">
      <c r="A3088" s="18" t="s">
        <v>102</v>
      </c>
      <c r="B3088" s="18" t="s">
        <v>2670</v>
      </c>
      <c r="C3088" s="18" t="s">
        <v>18</v>
      </c>
      <c r="D3088" s="18" t="s">
        <v>13</v>
      </c>
      <c r="E3088" s="18" t="s">
        <v>357</v>
      </c>
      <c r="F3088" s="19">
        <v>0</v>
      </c>
      <c r="G3088" s="19">
        <v>0</v>
      </c>
      <c r="H3088" s="19">
        <v>48.64</v>
      </c>
      <c r="I3088" s="19">
        <v>0</v>
      </c>
      <c r="J3088" s="19">
        <v>0</v>
      </c>
      <c r="K3088" s="19">
        <v>48.64</v>
      </c>
      <c r="L3088" t="str">
        <f>VLOOKUP(E3088,PFI!A:B,2,0)</f>
        <v>recherche</v>
      </c>
    </row>
    <row r="3089" spans="1:12">
      <c r="A3089" s="18" t="s">
        <v>102</v>
      </c>
      <c r="B3089" s="18" t="s">
        <v>2670</v>
      </c>
      <c r="C3089" s="18" t="s">
        <v>18</v>
      </c>
      <c r="D3089" s="18" t="s">
        <v>13</v>
      </c>
      <c r="E3089" s="18" t="s">
        <v>18</v>
      </c>
      <c r="F3089" s="19">
        <v>0</v>
      </c>
      <c r="G3089" s="19">
        <v>0</v>
      </c>
      <c r="H3089" s="19">
        <v>150</v>
      </c>
      <c r="I3089" s="19">
        <v>0</v>
      </c>
      <c r="J3089" s="19">
        <v>0</v>
      </c>
      <c r="K3089" s="19">
        <v>150</v>
      </c>
      <c r="L3089" t="e">
        <f>VLOOKUP(E3089,PFI!A:B,2,0)</f>
        <v>#N/A</v>
      </c>
    </row>
    <row r="3090" spans="1:12">
      <c r="A3090" s="18" t="s">
        <v>109</v>
      </c>
      <c r="B3090" s="18" t="s">
        <v>2670</v>
      </c>
      <c r="C3090" s="18" t="s">
        <v>18</v>
      </c>
      <c r="D3090" s="18" t="s">
        <v>59</v>
      </c>
      <c r="E3090" s="18" t="s">
        <v>2036</v>
      </c>
      <c r="F3090" s="19">
        <v>0</v>
      </c>
      <c r="G3090" s="19">
        <v>0</v>
      </c>
      <c r="H3090" s="19">
        <v>45.62</v>
      </c>
      <c r="I3090" s="19">
        <v>0</v>
      </c>
      <c r="J3090" s="19">
        <v>0</v>
      </c>
      <c r="K3090" s="19">
        <v>45.62</v>
      </c>
      <c r="L3090" t="str">
        <f>VLOOKUP(E3090,PFI!A:B,2,0)</f>
        <v>recherche</v>
      </c>
    </row>
    <row r="3091" spans="1:12">
      <c r="A3091" s="18" t="s">
        <v>26</v>
      </c>
      <c r="B3091" s="18" t="s">
        <v>924</v>
      </c>
      <c r="C3091" s="18" t="s">
        <v>111</v>
      </c>
      <c r="D3091" s="18" t="s">
        <v>18</v>
      </c>
      <c r="E3091" s="18" t="s">
        <v>1071</v>
      </c>
      <c r="F3091" s="19">
        <v>0</v>
      </c>
      <c r="G3091" s="19">
        <v>0</v>
      </c>
      <c r="H3091" s="19">
        <v>0</v>
      </c>
      <c r="I3091" s="19">
        <v>0</v>
      </c>
      <c r="J3091" s="19">
        <v>0</v>
      </c>
      <c r="K3091" s="19">
        <v>-780.27</v>
      </c>
      <c r="L3091" t="str">
        <f>VLOOKUP(E3091,PFI!A:B,2,0)</f>
        <v>recherche</v>
      </c>
    </row>
    <row r="3092" spans="1:12">
      <c r="A3092" s="18" t="s">
        <v>26</v>
      </c>
      <c r="B3092" s="18" t="s">
        <v>924</v>
      </c>
      <c r="C3092" s="18" t="s">
        <v>111</v>
      </c>
      <c r="D3092" s="18" t="s">
        <v>18</v>
      </c>
      <c r="E3092" s="18" t="s">
        <v>2085</v>
      </c>
      <c r="F3092" s="19">
        <v>0</v>
      </c>
      <c r="G3092" s="19">
        <v>0</v>
      </c>
      <c r="H3092" s="19">
        <v>0</v>
      </c>
      <c r="I3092" s="19">
        <v>0</v>
      </c>
      <c r="J3092" s="19">
        <v>0</v>
      </c>
      <c r="K3092" s="19">
        <v>-19800</v>
      </c>
      <c r="L3092" t="str">
        <f>VLOOKUP(E3092,PFI!A:B,2,0)</f>
        <v>recherche</v>
      </c>
    </row>
    <row r="3093" spans="1:12">
      <c r="A3093" s="18" t="s">
        <v>26</v>
      </c>
      <c r="B3093" s="18" t="s">
        <v>924</v>
      </c>
      <c r="C3093" s="18" t="s">
        <v>111</v>
      </c>
      <c r="D3093" s="18" t="s">
        <v>18</v>
      </c>
      <c r="E3093" s="18" t="s">
        <v>1072</v>
      </c>
      <c r="F3093" s="19">
        <v>0</v>
      </c>
      <c r="G3093" s="19">
        <v>0</v>
      </c>
      <c r="H3093" s="19">
        <v>0</v>
      </c>
      <c r="I3093" s="19">
        <v>0</v>
      </c>
      <c r="J3093" s="19">
        <v>0</v>
      </c>
      <c r="K3093" s="19">
        <v>-780.27</v>
      </c>
      <c r="L3093" t="str">
        <f>VLOOKUP(E3093,PFI!A:B,2,0)</f>
        <v>recherche</v>
      </c>
    </row>
    <row r="3094" spans="1:12">
      <c r="A3094" s="18" t="s">
        <v>29</v>
      </c>
      <c r="B3094" s="18" t="s">
        <v>924</v>
      </c>
      <c r="C3094" s="18" t="s">
        <v>111</v>
      </c>
      <c r="D3094" s="18" t="s">
        <v>18</v>
      </c>
      <c r="E3094" s="18" t="s">
        <v>2084</v>
      </c>
      <c r="F3094" s="19">
        <v>0</v>
      </c>
      <c r="G3094" s="19">
        <v>0</v>
      </c>
      <c r="H3094" s="19">
        <v>4840</v>
      </c>
      <c r="I3094" s="19">
        <v>0</v>
      </c>
      <c r="J3094" s="19">
        <v>0</v>
      </c>
      <c r="K3094" s="19">
        <v>0</v>
      </c>
      <c r="L3094" t="str">
        <f>VLOOKUP(E3094,PFI!A:B,2,0)</f>
        <v>recherche</v>
      </c>
    </row>
    <row r="3095" spans="1:12">
      <c r="A3095" s="18" t="s">
        <v>40</v>
      </c>
      <c r="B3095" s="18" t="s">
        <v>924</v>
      </c>
      <c r="C3095" s="18" t="s">
        <v>111</v>
      </c>
      <c r="D3095" s="18" t="s">
        <v>18</v>
      </c>
      <c r="E3095" s="18" t="s">
        <v>41</v>
      </c>
      <c r="F3095" s="19">
        <v>0</v>
      </c>
      <c r="G3095" s="19">
        <v>0</v>
      </c>
      <c r="H3095" s="19">
        <v>0</v>
      </c>
      <c r="I3095" s="19">
        <v>0</v>
      </c>
      <c r="J3095" s="19">
        <v>0</v>
      </c>
      <c r="K3095" s="19">
        <v>-9680</v>
      </c>
      <c r="L3095" t="str">
        <f>VLOOKUP(E3095,PFI!A:B,2,0)</f>
        <v>recherche</v>
      </c>
    </row>
    <row r="3096" spans="1:12">
      <c r="A3096" s="18" t="s">
        <v>55</v>
      </c>
      <c r="B3096" s="18" t="s">
        <v>924</v>
      </c>
      <c r="C3096" s="18" t="s">
        <v>111</v>
      </c>
      <c r="D3096" s="18" t="s">
        <v>18</v>
      </c>
      <c r="E3096" s="18" t="s">
        <v>2671</v>
      </c>
      <c r="F3096" s="19">
        <v>0</v>
      </c>
      <c r="G3096" s="19">
        <v>0</v>
      </c>
      <c r="H3096" s="19">
        <v>0</v>
      </c>
      <c r="I3096" s="19">
        <v>0</v>
      </c>
      <c r="J3096" s="19">
        <v>0</v>
      </c>
      <c r="K3096" s="19">
        <v>-10200</v>
      </c>
      <c r="L3096" t="s">
        <v>2100</v>
      </c>
    </row>
    <row r="3097" spans="1:12">
      <c r="A3097" s="18" t="s">
        <v>247</v>
      </c>
      <c r="B3097" s="18" t="s">
        <v>924</v>
      </c>
      <c r="C3097" s="18" t="s">
        <v>111</v>
      </c>
      <c r="D3097" s="18" t="s">
        <v>18</v>
      </c>
      <c r="E3097" s="18" t="s">
        <v>2672</v>
      </c>
      <c r="F3097" s="19">
        <v>0</v>
      </c>
      <c r="G3097" s="19">
        <v>0</v>
      </c>
      <c r="H3097" s="19">
        <v>0</v>
      </c>
      <c r="I3097" s="19">
        <v>0</v>
      </c>
      <c r="J3097" s="19">
        <v>0</v>
      </c>
      <c r="K3097" s="19">
        <v>-1167.6300000000001</v>
      </c>
      <c r="L3097" t="s">
        <v>1958</v>
      </c>
    </row>
    <row r="3098" spans="1:12">
      <c r="A3098" s="18" t="s">
        <v>33</v>
      </c>
      <c r="B3098" s="18" t="s">
        <v>924</v>
      </c>
      <c r="C3098" s="18" t="s">
        <v>305</v>
      </c>
      <c r="D3098" s="18" t="s">
        <v>18</v>
      </c>
      <c r="E3098" s="18" t="s">
        <v>35</v>
      </c>
      <c r="F3098" s="19">
        <v>0</v>
      </c>
      <c r="G3098" s="19">
        <v>0</v>
      </c>
      <c r="H3098" s="19">
        <v>-500</v>
      </c>
      <c r="I3098" s="19">
        <v>0</v>
      </c>
      <c r="J3098" s="19">
        <v>0</v>
      </c>
      <c r="K3098" s="19">
        <v>-500</v>
      </c>
      <c r="L3098" t="str">
        <f>VLOOKUP(E3098,PFI!A:B,2,0)</f>
        <v>recherche</v>
      </c>
    </row>
    <row r="3099" spans="1:12">
      <c r="A3099" s="18" t="s">
        <v>72</v>
      </c>
      <c r="B3099" s="18" t="s">
        <v>924</v>
      </c>
      <c r="C3099" s="18" t="s">
        <v>305</v>
      </c>
      <c r="D3099" s="18" t="s">
        <v>18</v>
      </c>
      <c r="E3099" s="18" t="s">
        <v>73</v>
      </c>
      <c r="F3099" s="19">
        <v>0</v>
      </c>
      <c r="G3099" s="19">
        <v>0</v>
      </c>
      <c r="H3099" s="19">
        <v>-353.04</v>
      </c>
      <c r="I3099" s="19">
        <v>0</v>
      </c>
      <c r="J3099" s="19">
        <v>0</v>
      </c>
      <c r="K3099" s="19">
        <v>-353.04</v>
      </c>
      <c r="L3099" t="str">
        <f>VLOOKUP(E3099,PFI!A:B,2,0)</f>
        <v>formation</v>
      </c>
    </row>
    <row r="3100" spans="1:12">
      <c r="A3100" s="18" t="s">
        <v>923</v>
      </c>
      <c r="B3100" s="18" t="s">
        <v>924</v>
      </c>
      <c r="C3100" s="18" t="s">
        <v>305</v>
      </c>
      <c r="D3100" s="18" t="s">
        <v>18</v>
      </c>
      <c r="E3100" s="18" t="s">
        <v>925</v>
      </c>
      <c r="F3100" s="19">
        <v>0</v>
      </c>
      <c r="G3100" s="19">
        <v>0</v>
      </c>
      <c r="H3100" s="19">
        <v>-3715659.18</v>
      </c>
      <c r="I3100" s="19">
        <v>0</v>
      </c>
      <c r="J3100" s="19">
        <v>0</v>
      </c>
      <c r="K3100" s="19">
        <v>-2972527.34</v>
      </c>
      <c r="L3100" t="s">
        <v>1958</v>
      </c>
    </row>
    <row r="3101" spans="1:12">
      <c r="A3101" s="18" t="s">
        <v>26</v>
      </c>
      <c r="B3101" s="18" t="s">
        <v>924</v>
      </c>
      <c r="C3101" s="18" t="s">
        <v>849</v>
      </c>
      <c r="D3101" s="18" t="s">
        <v>18</v>
      </c>
      <c r="E3101" s="18" t="s">
        <v>1072</v>
      </c>
      <c r="F3101" s="19">
        <v>0</v>
      </c>
      <c r="G3101" s="19">
        <v>0</v>
      </c>
      <c r="H3101" s="19">
        <v>-355.33</v>
      </c>
      <c r="I3101" s="19">
        <v>0</v>
      </c>
      <c r="J3101" s="19">
        <v>0</v>
      </c>
      <c r="K3101" s="19">
        <v>-355.33</v>
      </c>
      <c r="L3101" t="str">
        <f>VLOOKUP(E3101,PFI!A:B,2,0)</f>
        <v>recherche</v>
      </c>
    </row>
    <row r="3102" spans="1:12">
      <c r="A3102" s="18" t="s">
        <v>26</v>
      </c>
      <c r="B3102" s="18" t="s">
        <v>924</v>
      </c>
      <c r="C3102" s="18" t="s">
        <v>849</v>
      </c>
      <c r="D3102" s="18" t="s">
        <v>18</v>
      </c>
      <c r="E3102" s="18" t="s">
        <v>2086</v>
      </c>
      <c r="F3102" s="19">
        <v>0</v>
      </c>
      <c r="G3102" s="19">
        <v>0</v>
      </c>
      <c r="H3102" s="19">
        <v>1000</v>
      </c>
      <c r="I3102" s="19">
        <v>0</v>
      </c>
      <c r="J3102" s="19">
        <v>0</v>
      </c>
      <c r="K3102" s="19">
        <v>1000</v>
      </c>
      <c r="L3102" t="str">
        <f>VLOOKUP(E3102,PFI!A:B,2,0)</f>
        <v>recherche</v>
      </c>
    </row>
    <row r="3103" spans="1:12">
      <c r="A3103" s="18" t="s">
        <v>29</v>
      </c>
      <c r="B3103" s="18" t="s">
        <v>924</v>
      </c>
      <c r="C3103" s="18" t="s">
        <v>849</v>
      </c>
      <c r="D3103" s="18" t="s">
        <v>18</v>
      </c>
      <c r="E3103" s="18" t="s">
        <v>2084</v>
      </c>
      <c r="F3103" s="19">
        <v>0</v>
      </c>
      <c r="G3103" s="19">
        <v>0</v>
      </c>
      <c r="H3103" s="19">
        <v>0</v>
      </c>
      <c r="I3103" s="19">
        <v>0</v>
      </c>
      <c r="J3103" s="19">
        <v>0</v>
      </c>
      <c r="K3103" s="19">
        <v>-2210.29</v>
      </c>
      <c r="L3103" t="str">
        <f>VLOOKUP(E3103,PFI!A:B,2,0)</f>
        <v>recherche</v>
      </c>
    </row>
    <row r="3104" spans="1:12">
      <c r="A3104" s="18" t="s">
        <v>55</v>
      </c>
      <c r="B3104" s="18" t="s">
        <v>924</v>
      </c>
      <c r="C3104" s="18" t="s">
        <v>849</v>
      </c>
      <c r="D3104" s="18" t="s">
        <v>18</v>
      </c>
      <c r="E3104" s="18" t="s">
        <v>56</v>
      </c>
      <c r="F3104" s="19">
        <v>0</v>
      </c>
      <c r="G3104" s="19">
        <v>0</v>
      </c>
      <c r="H3104" s="19">
        <v>0</v>
      </c>
      <c r="I3104" s="19">
        <v>0</v>
      </c>
      <c r="J3104" s="19">
        <v>0</v>
      </c>
      <c r="K3104" s="19">
        <v>-2351.46</v>
      </c>
      <c r="L3104" t="s">
        <v>2100</v>
      </c>
    </row>
    <row r="3105" spans="1:12">
      <c r="A3105" s="18" t="s">
        <v>55</v>
      </c>
      <c r="B3105" s="18" t="s">
        <v>924</v>
      </c>
      <c r="C3105" s="18" t="s">
        <v>849</v>
      </c>
      <c r="D3105" s="18" t="s">
        <v>18</v>
      </c>
      <c r="E3105" s="18" t="s">
        <v>2177</v>
      </c>
      <c r="F3105" s="19">
        <v>0</v>
      </c>
      <c r="G3105" s="19">
        <v>0</v>
      </c>
      <c r="H3105" s="19">
        <v>0</v>
      </c>
      <c r="I3105" s="19">
        <v>0</v>
      </c>
      <c r="J3105" s="19">
        <v>0</v>
      </c>
      <c r="K3105" s="19">
        <v>-800</v>
      </c>
      <c r="L3105" t="s">
        <v>2100</v>
      </c>
    </row>
    <row r="3106" spans="1:12">
      <c r="A3106" s="18" t="s">
        <v>55</v>
      </c>
      <c r="B3106" s="18" t="s">
        <v>924</v>
      </c>
      <c r="C3106" s="18" t="s">
        <v>849</v>
      </c>
      <c r="D3106" s="18" t="s">
        <v>18</v>
      </c>
      <c r="E3106" s="18" t="s">
        <v>2189</v>
      </c>
      <c r="F3106" s="19">
        <v>0</v>
      </c>
      <c r="G3106" s="19">
        <v>0</v>
      </c>
      <c r="H3106" s="19">
        <v>-469.92</v>
      </c>
      <c r="I3106" s="19">
        <v>0</v>
      </c>
      <c r="J3106" s="19">
        <v>0</v>
      </c>
      <c r="K3106" s="19">
        <v>0</v>
      </c>
      <c r="L3106" t="s">
        <v>2100</v>
      </c>
    </row>
    <row r="3107" spans="1:12">
      <c r="A3107" s="18" t="s">
        <v>55</v>
      </c>
      <c r="B3107" s="18" t="s">
        <v>924</v>
      </c>
      <c r="C3107" s="18" t="s">
        <v>849</v>
      </c>
      <c r="D3107" s="18" t="s">
        <v>18</v>
      </c>
      <c r="E3107" s="18" t="s">
        <v>2172</v>
      </c>
      <c r="F3107" s="19">
        <v>0</v>
      </c>
      <c r="G3107" s="19">
        <v>0</v>
      </c>
      <c r="H3107" s="19">
        <v>0</v>
      </c>
      <c r="I3107" s="19">
        <v>0</v>
      </c>
      <c r="J3107" s="19">
        <v>0</v>
      </c>
      <c r="K3107" s="19">
        <v>-11228.8</v>
      </c>
      <c r="L3107" t="s">
        <v>2100</v>
      </c>
    </row>
    <row r="3108" spans="1:12">
      <c r="A3108" s="18" t="s">
        <v>55</v>
      </c>
      <c r="B3108" s="18" t="s">
        <v>924</v>
      </c>
      <c r="C3108" s="18" t="s">
        <v>849</v>
      </c>
      <c r="D3108" s="18" t="s">
        <v>18</v>
      </c>
      <c r="E3108" s="18" t="s">
        <v>2143</v>
      </c>
      <c r="F3108" s="19">
        <v>0</v>
      </c>
      <c r="G3108" s="19">
        <v>0</v>
      </c>
      <c r="H3108" s="19">
        <v>0</v>
      </c>
      <c r="I3108" s="19">
        <v>0</v>
      </c>
      <c r="J3108" s="19">
        <v>0</v>
      </c>
      <c r="K3108" s="19">
        <v>-4490.8999999999996</v>
      </c>
      <c r="L3108" t="s">
        <v>2100</v>
      </c>
    </row>
    <row r="3109" spans="1:12">
      <c r="A3109" s="18" t="s">
        <v>55</v>
      </c>
      <c r="B3109" s="18" t="s">
        <v>924</v>
      </c>
      <c r="C3109" s="18" t="s">
        <v>849</v>
      </c>
      <c r="D3109" s="18" t="s">
        <v>18</v>
      </c>
      <c r="E3109" s="18" t="s">
        <v>2196</v>
      </c>
      <c r="F3109" s="19">
        <v>0</v>
      </c>
      <c r="G3109" s="19">
        <v>0</v>
      </c>
      <c r="H3109" s="19">
        <v>0</v>
      </c>
      <c r="I3109" s="19">
        <v>0</v>
      </c>
      <c r="J3109" s="19">
        <v>0</v>
      </c>
      <c r="K3109" s="19">
        <v>-1400.37</v>
      </c>
      <c r="L3109" t="s">
        <v>2100</v>
      </c>
    </row>
    <row r="3110" spans="1:12">
      <c r="A3110" s="18" t="s">
        <v>55</v>
      </c>
      <c r="B3110" s="18" t="s">
        <v>924</v>
      </c>
      <c r="C3110" s="18" t="s">
        <v>849</v>
      </c>
      <c r="D3110" s="18" t="s">
        <v>18</v>
      </c>
      <c r="E3110" s="18" t="s">
        <v>2625</v>
      </c>
      <c r="F3110" s="19">
        <v>0</v>
      </c>
      <c r="G3110" s="19">
        <v>0</v>
      </c>
      <c r="H3110" s="19">
        <v>-1973.18</v>
      </c>
      <c r="I3110" s="19">
        <v>0</v>
      </c>
      <c r="J3110" s="19">
        <v>0</v>
      </c>
      <c r="K3110" s="19">
        <v>-1973.18</v>
      </c>
      <c r="L3110" t="s">
        <v>2100</v>
      </c>
    </row>
    <row r="3111" spans="1:12">
      <c r="A3111" s="18" t="s">
        <v>55</v>
      </c>
      <c r="B3111" s="18" t="s">
        <v>924</v>
      </c>
      <c r="C3111" s="18" t="s">
        <v>849</v>
      </c>
      <c r="D3111" s="18" t="s">
        <v>18</v>
      </c>
      <c r="E3111" s="18" t="s">
        <v>2200</v>
      </c>
      <c r="F3111" s="19">
        <v>0</v>
      </c>
      <c r="G3111" s="19">
        <v>0</v>
      </c>
      <c r="H3111" s="19">
        <v>2638.87</v>
      </c>
      <c r="I3111" s="19">
        <v>0</v>
      </c>
      <c r="J3111" s="19">
        <v>0</v>
      </c>
      <c r="K3111" s="19">
        <v>2638.87</v>
      </c>
      <c r="L3111" t="s">
        <v>2100</v>
      </c>
    </row>
    <row r="3112" spans="1:12">
      <c r="A3112" s="18" t="s">
        <v>72</v>
      </c>
      <c r="B3112" s="18" t="s">
        <v>924</v>
      </c>
      <c r="C3112" s="18" t="s">
        <v>849</v>
      </c>
      <c r="D3112" s="18" t="s">
        <v>18</v>
      </c>
      <c r="E3112" s="18" t="s">
        <v>73</v>
      </c>
      <c r="F3112" s="19">
        <v>0</v>
      </c>
      <c r="G3112" s="19">
        <v>0</v>
      </c>
      <c r="H3112" s="19">
        <v>-1397.15</v>
      </c>
      <c r="I3112" s="19">
        <v>0</v>
      </c>
      <c r="J3112" s="19">
        <v>0</v>
      </c>
      <c r="K3112" s="19">
        <v>-1397.15</v>
      </c>
      <c r="L3112" t="str">
        <f>VLOOKUP(E3112,PFI!A:B,2,0)</f>
        <v>formation</v>
      </c>
    </row>
    <row r="3113" spans="1:12">
      <c r="A3113" s="18" t="s">
        <v>77</v>
      </c>
      <c r="B3113" s="18" t="s">
        <v>924</v>
      </c>
      <c r="C3113" s="18" t="s">
        <v>849</v>
      </c>
      <c r="D3113" s="18" t="s">
        <v>18</v>
      </c>
      <c r="E3113" s="18" t="s">
        <v>78</v>
      </c>
      <c r="F3113" s="19">
        <v>0</v>
      </c>
      <c r="G3113" s="19">
        <v>0</v>
      </c>
      <c r="H3113" s="19">
        <v>-4465.1899999999996</v>
      </c>
      <c r="I3113" s="19">
        <v>0</v>
      </c>
      <c r="J3113" s="19">
        <v>0</v>
      </c>
      <c r="K3113" s="19">
        <v>0</v>
      </c>
      <c r="L3113" t="str">
        <f>VLOOKUP(E3113,PFI!A:B,2,0)</f>
        <v>formation</v>
      </c>
    </row>
    <row r="3114" spans="1:12">
      <c r="A3114" s="18" t="s">
        <v>912</v>
      </c>
      <c r="B3114" s="18" t="s">
        <v>924</v>
      </c>
      <c r="C3114" s="18" t="s">
        <v>849</v>
      </c>
      <c r="D3114" s="18" t="s">
        <v>18</v>
      </c>
      <c r="E3114" s="18" t="s">
        <v>909</v>
      </c>
      <c r="F3114" s="19">
        <v>0</v>
      </c>
      <c r="G3114" s="19">
        <v>0</v>
      </c>
      <c r="H3114" s="19">
        <v>0</v>
      </c>
      <c r="I3114" s="19">
        <v>0</v>
      </c>
      <c r="J3114" s="19">
        <v>-50000</v>
      </c>
      <c r="K3114" s="19">
        <v>0</v>
      </c>
      <c r="L3114" t="str">
        <f>VLOOKUP(E3114,PFI!A:B,2,0)</f>
        <v>PPI</v>
      </c>
    </row>
    <row r="3115" spans="1:12">
      <c r="A3115" s="18" t="s">
        <v>96</v>
      </c>
      <c r="B3115" s="18" t="s">
        <v>924</v>
      </c>
      <c r="C3115" s="18" t="s">
        <v>849</v>
      </c>
      <c r="D3115" s="18" t="s">
        <v>18</v>
      </c>
      <c r="E3115" s="18" t="s">
        <v>97</v>
      </c>
      <c r="F3115" s="19">
        <v>0</v>
      </c>
      <c r="G3115" s="19">
        <v>0</v>
      </c>
      <c r="H3115" s="19">
        <v>-898.5</v>
      </c>
      <c r="I3115" s="19">
        <v>0</v>
      </c>
      <c r="J3115" s="19">
        <v>0</v>
      </c>
      <c r="K3115" s="19">
        <v>-898.5</v>
      </c>
      <c r="L3115" t="str">
        <f>VLOOKUP(E3115,PFI!A:B,2,0)</f>
        <v>recherche</v>
      </c>
    </row>
    <row r="3116" spans="1:12">
      <c r="A3116" s="18" t="s">
        <v>17</v>
      </c>
      <c r="B3116" s="18" t="s">
        <v>924</v>
      </c>
      <c r="C3116" s="18" t="s">
        <v>18</v>
      </c>
      <c r="D3116" s="18" t="s">
        <v>19</v>
      </c>
      <c r="E3116" s="18" t="s">
        <v>909</v>
      </c>
      <c r="F3116" s="19">
        <v>0</v>
      </c>
      <c r="G3116" s="19">
        <v>0</v>
      </c>
      <c r="H3116" s="19">
        <v>-1200</v>
      </c>
      <c r="I3116" s="19">
        <v>0</v>
      </c>
      <c r="J3116" s="19">
        <v>0</v>
      </c>
      <c r="K3116" s="19">
        <v>-1200</v>
      </c>
      <c r="L3116" t="str">
        <f>VLOOKUP(E3116,PFI!A:B,2,0)</f>
        <v>PPI</v>
      </c>
    </row>
    <row r="3117" spans="1:12">
      <c r="A3117" s="18" t="s">
        <v>17</v>
      </c>
      <c r="B3117" s="18" t="s">
        <v>926</v>
      </c>
      <c r="C3117" s="18" t="s">
        <v>305</v>
      </c>
      <c r="D3117" s="18" t="s">
        <v>18</v>
      </c>
      <c r="E3117" s="18" t="s">
        <v>909</v>
      </c>
      <c r="F3117" s="19">
        <v>0</v>
      </c>
      <c r="G3117" s="19">
        <v>0</v>
      </c>
      <c r="H3117" s="19">
        <v>0</v>
      </c>
      <c r="I3117" s="19">
        <v>0</v>
      </c>
      <c r="J3117" s="19">
        <v>0</v>
      </c>
      <c r="K3117" s="19">
        <v>-2718851.96</v>
      </c>
      <c r="L3117" t="str">
        <f>VLOOKUP(E3117,PFI!A:B,2,0)</f>
        <v>PPI</v>
      </c>
    </row>
    <row r="3118" spans="1:12">
      <c r="A3118" s="18" t="s">
        <v>911</v>
      </c>
      <c r="B3118" s="18" t="s">
        <v>926</v>
      </c>
      <c r="C3118" s="18" t="s">
        <v>305</v>
      </c>
      <c r="D3118" s="18" t="s">
        <v>18</v>
      </c>
      <c r="E3118" s="18" t="s">
        <v>20</v>
      </c>
      <c r="F3118" s="19">
        <v>0</v>
      </c>
      <c r="G3118" s="19">
        <v>0</v>
      </c>
      <c r="H3118" s="19">
        <v>0</v>
      </c>
      <c r="I3118" s="19">
        <v>-3753300</v>
      </c>
      <c r="J3118" s="19">
        <v>-3753300</v>
      </c>
      <c r="K3118" s="19">
        <v>0</v>
      </c>
      <c r="L3118" t="str">
        <f>VLOOKUP(E3118,PFI!A:B,2,0)</f>
        <v>PPI</v>
      </c>
    </row>
    <row r="3119" spans="1:12">
      <c r="A3119" s="18" t="s">
        <v>246</v>
      </c>
      <c r="B3119" s="18" t="s">
        <v>926</v>
      </c>
      <c r="C3119" s="18" t="s">
        <v>305</v>
      </c>
      <c r="D3119" s="18" t="s">
        <v>18</v>
      </c>
      <c r="E3119" s="18" t="s">
        <v>2673</v>
      </c>
      <c r="F3119" s="19">
        <v>0</v>
      </c>
      <c r="G3119" s="19">
        <v>0</v>
      </c>
      <c r="H3119" s="19">
        <v>-34000</v>
      </c>
      <c r="I3119" s="19">
        <v>0</v>
      </c>
      <c r="J3119" s="19">
        <v>0</v>
      </c>
      <c r="K3119" s="19">
        <v>-34000</v>
      </c>
      <c r="L3119" t="s">
        <v>2810</v>
      </c>
    </row>
    <row r="3120" spans="1:12">
      <c r="A3120" s="18" t="s">
        <v>246</v>
      </c>
      <c r="B3120" s="18" t="s">
        <v>926</v>
      </c>
      <c r="C3120" s="18" t="s">
        <v>305</v>
      </c>
      <c r="D3120" s="18" t="s">
        <v>18</v>
      </c>
      <c r="E3120" s="18" t="s">
        <v>775</v>
      </c>
      <c r="F3120" s="19">
        <v>0</v>
      </c>
      <c r="G3120" s="19">
        <v>0</v>
      </c>
      <c r="H3120" s="19">
        <v>-400000</v>
      </c>
      <c r="I3120" s="19">
        <v>0</v>
      </c>
      <c r="J3120" s="19">
        <v>0</v>
      </c>
      <c r="K3120" s="19">
        <v>0</v>
      </c>
      <c r="L3120" t="s">
        <v>2810</v>
      </c>
    </row>
    <row r="3121" spans="1:12">
      <c r="A3121" s="18" t="s">
        <v>87</v>
      </c>
      <c r="B3121" s="18" t="s">
        <v>926</v>
      </c>
      <c r="C3121" s="18" t="s">
        <v>305</v>
      </c>
      <c r="D3121" s="18" t="s">
        <v>18</v>
      </c>
      <c r="E3121" s="18" t="s">
        <v>88</v>
      </c>
      <c r="F3121" s="19">
        <v>0</v>
      </c>
      <c r="G3121" s="19">
        <v>0</v>
      </c>
      <c r="H3121" s="19">
        <v>0</v>
      </c>
      <c r="I3121" s="19">
        <v>-6211500</v>
      </c>
      <c r="J3121" s="19">
        <v>-6211500</v>
      </c>
      <c r="K3121" s="19">
        <v>0</v>
      </c>
      <c r="L3121" t="str">
        <f>VLOOKUP(E3121,PFI!A:B,2,0)</f>
        <v>PPI</v>
      </c>
    </row>
    <row r="3122" spans="1:12">
      <c r="A3122" s="18" t="s">
        <v>87</v>
      </c>
      <c r="B3122" s="18" t="s">
        <v>926</v>
      </c>
      <c r="C3122" s="18" t="s">
        <v>305</v>
      </c>
      <c r="D3122" s="18" t="s">
        <v>18</v>
      </c>
      <c r="E3122" s="18" t="s">
        <v>2112</v>
      </c>
      <c r="F3122" s="19">
        <v>0</v>
      </c>
      <c r="G3122" s="19">
        <v>0</v>
      </c>
      <c r="H3122" s="19">
        <v>0</v>
      </c>
      <c r="I3122" s="19">
        <v>-380000</v>
      </c>
      <c r="J3122" s="19">
        <v>-380000</v>
      </c>
      <c r="K3122" s="19">
        <v>-169599</v>
      </c>
      <c r="L3122" t="str">
        <f>VLOOKUP(E3122,PFI!A:B,2,0)</f>
        <v>PPI</v>
      </c>
    </row>
    <row r="3123" spans="1:12">
      <c r="A3123" s="18" t="s">
        <v>87</v>
      </c>
      <c r="B3123" s="18" t="s">
        <v>926</v>
      </c>
      <c r="C3123" s="18" t="s">
        <v>305</v>
      </c>
      <c r="D3123" s="18" t="s">
        <v>18</v>
      </c>
      <c r="E3123" s="18" t="s">
        <v>2111</v>
      </c>
      <c r="F3123" s="19">
        <v>0</v>
      </c>
      <c r="G3123" s="19">
        <v>0</v>
      </c>
      <c r="H3123" s="19">
        <v>0</v>
      </c>
      <c r="I3123" s="19">
        <v>-112000</v>
      </c>
      <c r="J3123" s="19">
        <v>-112000</v>
      </c>
      <c r="K3123" s="19">
        <v>0</v>
      </c>
      <c r="L3123" t="str">
        <f>VLOOKUP(E3123,PFI!A:B,2,0)</f>
        <v>PPI</v>
      </c>
    </row>
    <row r="3124" spans="1:12">
      <c r="A3124" s="18" t="s">
        <v>87</v>
      </c>
      <c r="B3124" s="18" t="s">
        <v>926</v>
      </c>
      <c r="C3124" s="18" t="s">
        <v>305</v>
      </c>
      <c r="D3124" s="18" t="s">
        <v>18</v>
      </c>
      <c r="E3124" s="18" t="s">
        <v>2110</v>
      </c>
      <c r="F3124" s="19">
        <v>0</v>
      </c>
      <c r="G3124" s="19">
        <v>0</v>
      </c>
      <c r="H3124" s="19">
        <v>0</v>
      </c>
      <c r="I3124" s="19">
        <v>-31000</v>
      </c>
      <c r="J3124" s="19">
        <v>-31000</v>
      </c>
      <c r="K3124" s="19">
        <v>0</v>
      </c>
      <c r="L3124" t="str">
        <f>VLOOKUP(E3124,PFI!A:B,2,0)</f>
        <v>PPI</v>
      </c>
    </row>
    <row r="3125" spans="1:12">
      <c r="A3125" s="18" t="s">
        <v>87</v>
      </c>
      <c r="B3125" s="18" t="s">
        <v>926</v>
      </c>
      <c r="C3125" s="18" t="s">
        <v>305</v>
      </c>
      <c r="D3125" s="18" t="s">
        <v>18</v>
      </c>
      <c r="E3125" s="18" t="s">
        <v>2117</v>
      </c>
      <c r="F3125" s="19">
        <v>0</v>
      </c>
      <c r="G3125" s="19">
        <v>0</v>
      </c>
      <c r="H3125" s="19">
        <v>0</v>
      </c>
      <c r="I3125" s="19">
        <v>-42000</v>
      </c>
      <c r="J3125" s="19">
        <v>-42000</v>
      </c>
      <c r="K3125" s="19">
        <v>-41000</v>
      </c>
      <c r="L3125" t="str">
        <f>VLOOKUP(E3125,PFI!A:B,2,0)</f>
        <v>PPI</v>
      </c>
    </row>
    <row r="3126" spans="1:12">
      <c r="A3126" s="18" t="s">
        <v>87</v>
      </c>
      <c r="B3126" s="18" t="s">
        <v>926</v>
      </c>
      <c r="C3126" s="18" t="s">
        <v>305</v>
      </c>
      <c r="D3126" s="18" t="s">
        <v>18</v>
      </c>
      <c r="E3126" s="18" t="s">
        <v>2118</v>
      </c>
      <c r="F3126" s="19">
        <v>0</v>
      </c>
      <c r="G3126" s="19">
        <v>0</v>
      </c>
      <c r="H3126" s="19">
        <v>0</v>
      </c>
      <c r="I3126" s="19">
        <v>-215000</v>
      </c>
      <c r="J3126" s="19">
        <v>-215000</v>
      </c>
      <c r="K3126" s="19">
        <v>-210000</v>
      </c>
      <c r="L3126" t="str">
        <f>VLOOKUP(E3126,PFI!A:B,2,0)</f>
        <v>PPI</v>
      </c>
    </row>
    <row r="3127" spans="1:12">
      <c r="A3127" s="18" t="s">
        <v>87</v>
      </c>
      <c r="B3127" s="18" t="s">
        <v>926</v>
      </c>
      <c r="C3127" s="18" t="s">
        <v>305</v>
      </c>
      <c r="D3127" s="18" t="s">
        <v>18</v>
      </c>
      <c r="E3127" s="18" t="s">
        <v>2119</v>
      </c>
      <c r="F3127" s="19">
        <v>0</v>
      </c>
      <c r="G3127" s="19">
        <v>0</v>
      </c>
      <c r="H3127" s="19">
        <v>0</v>
      </c>
      <c r="I3127" s="19">
        <v>-184000</v>
      </c>
      <c r="J3127" s="19">
        <v>-184000</v>
      </c>
      <c r="K3127" s="19">
        <v>-179000</v>
      </c>
      <c r="L3127" t="str">
        <f>VLOOKUP(E3127,PFI!A:B,2,0)</f>
        <v>PPI</v>
      </c>
    </row>
    <row r="3128" spans="1:12">
      <c r="A3128" s="18" t="s">
        <v>87</v>
      </c>
      <c r="B3128" s="18" t="s">
        <v>926</v>
      </c>
      <c r="C3128" s="18" t="s">
        <v>305</v>
      </c>
      <c r="D3128" s="18" t="s">
        <v>18</v>
      </c>
      <c r="E3128" s="18" t="s">
        <v>2120</v>
      </c>
      <c r="F3128" s="19">
        <v>0</v>
      </c>
      <c r="G3128" s="19">
        <v>0</v>
      </c>
      <c r="H3128" s="19">
        <v>0</v>
      </c>
      <c r="I3128" s="19">
        <v>-1602650</v>
      </c>
      <c r="J3128" s="19">
        <v>-1602650</v>
      </c>
      <c r="K3128" s="19">
        <v>-1602650</v>
      </c>
      <c r="L3128" t="str">
        <f>VLOOKUP(E3128,PFI!A:B,2,0)</f>
        <v>PPI</v>
      </c>
    </row>
    <row r="3129" spans="1:12">
      <c r="A3129" s="18" t="s">
        <v>87</v>
      </c>
      <c r="B3129" s="18" t="s">
        <v>926</v>
      </c>
      <c r="C3129" s="18" t="s">
        <v>305</v>
      </c>
      <c r="D3129" s="18" t="s">
        <v>18</v>
      </c>
      <c r="E3129" s="18" t="s">
        <v>2121</v>
      </c>
      <c r="F3129" s="19">
        <v>0</v>
      </c>
      <c r="G3129" s="19">
        <v>0</v>
      </c>
      <c r="H3129" s="19">
        <v>0</v>
      </c>
      <c r="I3129" s="19">
        <v>-1262550</v>
      </c>
      <c r="J3129" s="19">
        <v>-1262550</v>
      </c>
      <c r="K3129" s="19">
        <v>-1262550</v>
      </c>
      <c r="L3129" t="str">
        <f>VLOOKUP(E3129,PFI!A:B,2,0)</f>
        <v>PPI</v>
      </c>
    </row>
    <row r="3130" spans="1:12">
      <c r="A3130" s="18" t="s">
        <v>87</v>
      </c>
      <c r="B3130" s="18" t="s">
        <v>926</v>
      </c>
      <c r="C3130" s="18" t="s">
        <v>305</v>
      </c>
      <c r="D3130" s="18" t="s">
        <v>18</v>
      </c>
      <c r="E3130" s="18" t="s">
        <v>2123</v>
      </c>
      <c r="F3130" s="19">
        <v>0</v>
      </c>
      <c r="G3130" s="19">
        <v>0</v>
      </c>
      <c r="H3130" s="19">
        <v>0</v>
      </c>
      <c r="I3130" s="19">
        <v>-2713200</v>
      </c>
      <c r="J3130" s="19">
        <v>-2713200</v>
      </c>
      <c r="K3130" s="19">
        <v>-2092777.9</v>
      </c>
      <c r="L3130" t="str">
        <f>VLOOKUP(E3130,PFI!A:B,2,0)</f>
        <v>PPI</v>
      </c>
    </row>
    <row r="3131" spans="1:12">
      <c r="A3131" s="18" t="s">
        <v>87</v>
      </c>
      <c r="B3131" s="18" t="s">
        <v>926</v>
      </c>
      <c r="C3131" s="18" t="s">
        <v>305</v>
      </c>
      <c r="D3131" s="18" t="s">
        <v>18</v>
      </c>
      <c r="E3131" s="18" t="s">
        <v>2124</v>
      </c>
      <c r="F3131" s="19">
        <v>0</v>
      </c>
      <c r="G3131" s="19">
        <v>0</v>
      </c>
      <c r="H3131" s="19">
        <v>0</v>
      </c>
      <c r="I3131" s="19">
        <v>-86000</v>
      </c>
      <c r="J3131" s="19">
        <v>-86000</v>
      </c>
      <c r="K3131" s="19">
        <v>-42606</v>
      </c>
      <c r="L3131" t="str">
        <f>VLOOKUP(E3131,PFI!A:B,2,0)</f>
        <v>PPI</v>
      </c>
    </row>
    <row r="3132" spans="1:12">
      <c r="A3132" s="18" t="s">
        <v>87</v>
      </c>
      <c r="B3132" s="18" t="s">
        <v>926</v>
      </c>
      <c r="C3132" s="18" t="s">
        <v>305</v>
      </c>
      <c r="D3132" s="18" t="s">
        <v>18</v>
      </c>
      <c r="E3132" s="18" t="s">
        <v>2113</v>
      </c>
      <c r="F3132" s="19">
        <v>0</v>
      </c>
      <c r="G3132" s="19">
        <v>0</v>
      </c>
      <c r="H3132" s="19">
        <v>0</v>
      </c>
      <c r="I3132" s="19">
        <v>-2484250</v>
      </c>
      <c r="J3132" s="19">
        <v>-2484250</v>
      </c>
      <c r="K3132" s="19">
        <v>-1705290.42</v>
      </c>
      <c r="L3132" t="str">
        <f>VLOOKUP(E3132,PFI!A:B,2,0)</f>
        <v>PPI</v>
      </c>
    </row>
    <row r="3133" spans="1:12">
      <c r="A3133" s="18" t="s">
        <v>87</v>
      </c>
      <c r="B3133" s="18" t="s">
        <v>926</v>
      </c>
      <c r="C3133" s="18" t="s">
        <v>305</v>
      </c>
      <c r="D3133" s="18" t="s">
        <v>18</v>
      </c>
      <c r="E3133" s="18" t="s">
        <v>2115</v>
      </c>
      <c r="F3133" s="19">
        <v>0</v>
      </c>
      <c r="G3133" s="19">
        <v>0</v>
      </c>
      <c r="H3133" s="19">
        <v>0</v>
      </c>
      <c r="I3133" s="19">
        <v>-85500</v>
      </c>
      <c r="J3133" s="19">
        <v>-85500</v>
      </c>
      <c r="K3133" s="19">
        <v>-32091.14</v>
      </c>
      <c r="L3133" t="str">
        <f>VLOOKUP(E3133,PFI!A:B,2,0)</f>
        <v>PPI</v>
      </c>
    </row>
    <row r="3134" spans="1:12">
      <c r="A3134" s="18" t="s">
        <v>87</v>
      </c>
      <c r="B3134" s="18" t="s">
        <v>926</v>
      </c>
      <c r="C3134" s="18" t="s">
        <v>305</v>
      </c>
      <c r="D3134" s="18" t="s">
        <v>18</v>
      </c>
      <c r="E3134" s="18" t="s">
        <v>2116</v>
      </c>
      <c r="F3134" s="19">
        <v>0</v>
      </c>
      <c r="G3134" s="19">
        <v>0</v>
      </c>
      <c r="H3134" s="19">
        <v>0</v>
      </c>
      <c r="I3134" s="19">
        <v>-81400</v>
      </c>
      <c r="J3134" s="19">
        <v>-81400</v>
      </c>
      <c r="K3134" s="19">
        <v>-17146</v>
      </c>
      <c r="L3134" t="str">
        <f>VLOOKUP(E3134,PFI!A:B,2,0)</f>
        <v>PPI</v>
      </c>
    </row>
    <row r="3135" spans="1:12">
      <c r="A3135" s="18" t="s">
        <v>87</v>
      </c>
      <c r="B3135" s="18" t="s">
        <v>926</v>
      </c>
      <c r="C3135" s="18" t="s">
        <v>305</v>
      </c>
      <c r="D3135" s="18" t="s">
        <v>18</v>
      </c>
      <c r="E3135" s="18" t="s">
        <v>89</v>
      </c>
      <c r="F3135" s="19">
        <v>0</v>
      </c>
      <c r="G3135" s="19">
        <v>0</v>
      </c>
      <c r="H3135" s="19">
        <v>0</v>
      </c>
      <c r="I3135" s="19">
        <v>-11946711.5</v>
      </c>
      <c r="J3135" s="19">
        <v>-11946711.5</v>
      </c>
      <c r="K3135" s="19">
        <v>0</v>
      </c>
      <c r="L3135" t="str">
        <f>VLOOKUP(E3135,PFI!A:B,2,0)</f>
        <v>PPI</v>
      </c>
    </row>
    <row r="3136" spans="1:12">
      <c r="A3136" s="18" t="s">
        <v>87</v>
      </c>
      <c r="B3136" s="18" t="s">
        <v>926</v>
      </c>
      <c r="C3136" s="18" t="s">
        <v>305</v>
      </c>
      <c r="D3136" s="18" t="s">
        <v>18</v>
      </c>
      <c r="E3136" s="18" t="s">
        <v>20</v>
      </c>
      <c r="F3136" s="19">
        <v>0</v>
      </c>
      <c r="G3136" s="19">
        <v>0</v>
      </c>
      <c r="H3136" s="19">
        <v>0</v>
      </c>
      <c r="I3136" s="19">
        <v>-7449000</v>
      </c>
      <c r="J3136" s="19">
        <v>-3629959</v>
      </c>
      <c r="K3136" s="19">
        <v>0</v>
      </c>
      <c r="L3136" t="str">
        <f>VLOOKUP(E3136,PFI!A:B,2,0)</f>
        <v>PPI</v>
      </c>
    </row>
    <row r="3137" spans="1:12">
      <c r="A3137" s="18" t="s">
        <v>87</v>
      </c>
      <c r="B3137" s="18" t="s">
        <v>926</v>
      </c>
      <c r="C3137" s="18" t="s">
        <v>305</v>
      </c>
      <c r="D3137" s="18" t="s">
        <v>18</v>
      </c>
      <c r="E3137" s="18" t="s">
        <v>2125</v>
      </c>
      <c r="F3137" s="19">
        <v>0</v>
      </c>
      <c r="G3137" s="19">
        <v>0</v>
      </c>
      <c r="H3137" s="19">
        <v>0</v>
      </c>
      <c r="I3137" s="19">
        <v>-888250</v>
      </c>
      <c r="J3137" s="19">
        <v>-888250</v>
      </c>
      <c r="K3137" s="19">
        <v>-800119</v>
      </c>
      <c r="L3137" t="str">
        <f>VLOOKUP(E3137,PFI!A:B,2,0)</f>
        <v>PPI</v>
      </c>
    </row>
    <row r="3138" spans="1:12">
      <c r="A3138" s="18" t="s">
        <v>247</v>
      </c>
      <c r="B3138" s="18" t="s">
        <v>306</v>
      </c>
      <c r="C3138" s="18" t="s">
        <v>111</v>
      </c>
      <c r="D3138" s="18" t="s">
        <v>18</v>
      </c>
      <c r="E3138" s="18" t="s">
        <v>2672</v>
      </c>
      <c r="F3138" s="19">
        <v>0</v>
      </c>
      <c r="G3138" s="19">
        <v>0</v>
      </c>
      <c r="H3138" s="19">
        <v>0</v>
      </c>
      <c r="I3138" s="19">
        <v>11167.53</v>
      </c>
      <c r="J3138" s="19">
        <v>11167.53</v>
      </c>
      <c r="K3138" s="19">
        <v>0</v>
      </c>
      <c r="L3138" t="s">
        <v>1958</v>
      </c>
    </row>
    <row r="3139" spans="1:12">
      <c r="A3139" s="18" t="s">
        <v>24</v>
      </c>
      <c r="B3139" s="18" t="s">
        <v>306</v>
      </c>
      <c r="C3139" s="18" t="s">
        <v>114</v>
      </c>
      <c r="D3139" s="18" t="s">
        <v>18</v>
      </c>
      <c r="E3139" s="18" t="s">
        <v>25</v>
      </c>
      <c r="F3139" s="19">
        <v>0</v>
      </c>
      <c r="G3139" s="19">
        <v>0</v>
      </c>
      <c r="H3139" s="19">
        <v>0</v>
      </c>
      <c r="I3139" s="19">
        <v>-361954</v>
      </c>
      <c r="J3139" s="19">
        <v>-361954</v>
      </c>
      <c r="K3139" s="19">
        <v>0</v>
      </c>
      <c r="L3139" t="str">
        <f>VLOOKUP(E3139,PFI!A:B,2,0)</f>
        <v>recherche</v>
      </c>
    </row>
    <row r="3140" spans="1:12">
      <c r="A3140" s="18" t="s">
        <v>26</v>
      </c>
      <c r="B3140" s="18" t="s">
        <v>306</v>
      </c>
      <c r="C3140" s="18" t="s">
        <v>114</v>
      </c>
      <c r="D3140" s="18" t="s">
        <v>18</v>
      </c>
      <c r="E3140" s="18" t="s">
        <v>1071</v>
      </c>
      <c r="F3140" s="19">
        <v>0</v>
      </c>
      <c r="G3140" s="19">
        <v>0</v>
      </c>
      <c r="H3140" s="19">
        <v>-52126.62</v>
      </c>
      <c r="I3140" s="19">
        <v>0</v>
      </c>
      <c r="J3140" s="19">
        <v>0</v>
      </c>
      <c r="K3140" s="19">
        <v>-52126.62</v>
      </c>
      <c r="L3140" t="str">
        <f>VLOOKUP(E3140,PFI!A:B,2,0)</f>
        <v>recherche</v>
      </c>
    </row>
    <row r="3141" spans="1:12">
      <c r="A3141" s="18" t="s">
        <v>26</v>
      </c>
      <c r="B3141" s="18" t="s">
        <v>306</v>
      </c>
      <c r="C3141" s="18" t="s">
        <v>114</v>
      </c>
      <c r="D3141" s="18" t="s">
        <v>18</v>
      </c>
      <c r="E3141" s="18" t="s">
        <v>2085</v>
      </c>
      <c r="F3141" s="19">
        <v>0</v>
      </c>
      <c r="G3141" s="19">
        <v>0</v>
      </c>
      <c r="H3141" s="19">
        <v>-52184.57</v>
      </c>
      <c r="I3141" s="19">
        <v>0</v>
      </c>
      <c r="J3141" s="19">
        <v>0</v>
      </c>
      <c r="K3141" s="19">
        <v>-52184.57</v>
      </c>
      <c r="L3141" t="str">
        <f>VLOOKUP(E3141,PFI!A:B,2,0)</f>
        <v>recherche</v>
      </c>
    </row>
    <row r="3142" spans="1:12">
      <c r="A3142" s="18" t="s">
        <v>26</v>
      </c>
      <c r="B3142" s="18" t="s">
        <v>306</v>
      </c>
      <c r="C3142" s="18" t="s">
        <v>114</v>
      </c>
      <c r="D3142" s="18" t="s">
        <v>18</v>
      </c>
      <c r="E3142" s="18" t="s">
        <v>1072</v>
      </c>
      <c r="F3142" s="19">
        <v>0</v>
      </c>
      <c r="G3142" s="19">
        <v>0</v>
      </c>
      <c r="H3142" s="19">
        <v>-51767.41</v>
      </c>
      <c r="I3142" s="19">
        <v>0</v>
      </c>
      <c r="J3142" s="19">
        <v>0</v>
      </c>
      <c r="K3142" s="19">
        <v>-51767.41</v>
      </c>
      <c r="L3142" t="str">
        <f>VLOOKUP(E3142,PFI!A:B,2,0)</f>
        <v>recherche</v>
      </c>
    </row>
    <row r="3143" spans="1:12">
      <c r="A3143" s="18" t="s">
        <v>26</v>
      </c>
      <c r="B3143" s="18" t="s">
        <v>306</v>
      </c>
      <c r="C3143" s="18" t="s">
        <v>114</v>
      </c>
      <c r="D3143" s="18" t="s">
        <v>18</v>
      </c>
      <c r="E3143" s="18" t="s">
        <v>2086</v>
      </c>
      <c r="F3143" s="19">
        <v>0</v>
      </c>
      <c r="G3143" s="19">
        <v>0</v>
      </c>
      <c r="H3143" s="19">
        <v>-52187.17</v>
      </c>
      <c r="I3143" s="19">
        <v>0</v>
      </c>
      <c r="J3143" s="19">
        <v>0</v>
      </c>
      <c r="K3143" s="19">
        <v>-52187.17</v>
      </c>
      <c r="L3143" t="str">
        <f>VLOOKUP(E3143,PFI!A:B,2,0)</f>
        <v>recherche</v>
      </c>
    </row>
    <row r="3144" spans="1:12">
      <c r="A3144" s="18" t="s">
        <v>29</v>
      </c>
      <c r="B3144" s="18" t="s">
        <v>306</v>
      </c>
      <c r="C3144" s="18" t="s">
        <v>114</v>
      </c>
      <c r="D3144" s="18" t="s">
        <v>18</v>
      </c>
      <c r="E3144" s="18" t="s">
        <v>2084</v>
      </c>
      <c r="F3144" s="19">
        <v>0</v>
      </c>
      <c r="G3144" s="19">
        <v>0</v>
      </c>
      <c r="H3144" s="19">
        <v>-22286.31</v>
      </c>
      <c r="I3144" s="19">
        <v>0</v>
      </c>
      <c r="J3144" s="19">
        <v>0</v>
      </c>
      <c r="K3144" s="19">
        <v>-22286.31</v>
      </c>
      <c r="L3144" t="str">
        <f>VLOOKUP(E3144,PFI!A:B,2,0)</f>
        <v>recherche</v>
      </c>
    </row>
    <row r="3145" spans="1:12">
      <c r="A3145" s="18" t="s">
        <v>30</v>
      </c>
      <c r="B3145" s="18" t="s">
        <v>306</v>
      </c>
      <c r="C3145" s="18" t="s">
        <v>114</v>
      </c>
      <c r="D3145" s="18" t="s">
        <v>18</v>
      </c>
      <c r="E3145" s="18" t="s">
        <v>32</v>
      </c>
      <c r="F3145" s="19">
        <v>0</v>
      </c>
      <c r="G3145" s="19">
        <v>0</v>
      </c>
      <c r="H3145" s="19">
        <v>-4024</v>
      </c>
      <c r="I3145" s="19">
        <v>0</v>
      </c>
      <c r="J3145" s="19">
        <v>0</v>
      </c>
      <c r="K3145" s="19">
        <v>0</v>
      </c>
      <c r="L3145" t="str">
        <f>VLOOKUP(E3145,PFI!A:B,2,0)</f>
        <v>recherche</v>
      </c>
    </row>
    <row r="3146" spans="1:12">
      <c r="A3146" s="18" t="s">
        <v>2289</v>
      </c>
      <c r="B3146" s="18" t="s">
        <v>306</v>
      </c>
      <c r="C3146" s="18" t="s">
        <v>114</v>
      </c>
      <c r="D3146" s="18" t="s">
        <v>18</v>
      </c>
      <c r="E3146" s="18" t="s">
        <v>732</v>
      </c>
      <c r="F3146" s="19">
        <v>0</v>
      </c>
      <c r="G3146" s="19">
        <v>0</v>
      </c>
      <c r="H3146" s="19">
        <v>0</v>
      </c>
      <c r="I3146" s="19">
        <v>0</v>
      </c>
      <c r="J3146" s="19">
        <v>0</v>
      </c>
      <c r="K3146" s="19">
        <v>-621934.19999999995</v>
      </c>
      <c r="L3146" t="str">
        <f>VLOOKUP(E3146,PFI!A:B,2,0)</f>
        <v>formation</v>
      </c>
    </row>
    <row r="3147" spans="1:12">
      <c r="A3147" s="18" t="s">
        <v>33</v>
      </c>
      <c r="B3147" s="18" t="s">
        <v>306</v>
      </c>
      <c r="C3147" s="18" t="s">
        <v>114</v>
      </c>
      <c r="D3147" s="18" t="s">
        <v>18</v>
      </c>
      <c r="E3147" s="18" t="s">
        <v>35</v>
      </c>
      <c r="F3147" s="19">
        <v>0</v>
      </c>
      <c r="G3147" s="19">
        <v>0</v>
      </c>
      <c r="H3147" s="19">
        <v>-505781</v>
      </c>
      <c r="I3147" s="19">
        <v>0</v>
      </c>
      <c r="J3147" s="19">
        <v>0</v>
      </c>
      <c r="K3147" s="19">
        <v>-1816358.28</v>
      </c>
      <c r="L3147" t="str">
        <f>VLOOKUP(E3147,PFI!A:B,2,0)</f>
        <v>recherche</v>
      </c>
    </row>
    <row r="3148" spans="1:12">
      <c r="A3148" s="18" t="s">
        <v>38</v>
      </c>
      <c r="B3148" s="18" t="s">
        <v>306</v>
      </c>
      <c r="C3148" s="18" t="s">
        <v>114</v>
      </c>
      <c r="D3148" s="18" t="s">
        <v>18</v>
      </c>
      <c r="E3148" s="18" t="s">
        <v>39</v>
      </c>
      <c r="F3148" s="19">
        <v>0</v>
      </c>
      <c r="G3148" s="19">
        <v>0</v>
      </c>
      <c r="H3148" s="19">
        <v>-2478.65</v>
      </c>
      <c r="I3148" s="19">
        <v>0</v>
      </c>
      <c r="J3148" s="19">
        <v>0</v>
      </c>
      <c r="K3148" s="19">
        <v>0</v>
      </c>
      <c r="L3148" t="str">
        <f>VLOOKUP(E3148,PFI!A:B,2,0)</f>
        <v>recherche</v>
      </c>
    </row>
    <row r="3149" spans="1:12">
      <c r="A3149" s="18" t="s">
        <v>40</v>
      </c>
      <c r="B3149" s="18" t="s">
        <v>306</v>
      </c>
      <c r="C3149" s="18" t="s">
        <v>114</v>
      </c>
      <c r="D3149" s="18" t="s">
        <v>18</v>
      </c>
      <c r="E3149" s="18" t="s">
        <v>41</v>
      </c>
      <c r="F3149" s="19">
        <v>0</v>
      </c>
      <c r="G3149" s="19">
        <v>0</v>
      </c>
      <c r="H3149" s="19">
        <v>-53098.05</v>
      </c>
      <c r="I3149" s="19">
        <v>0</v>
      </c>
      <c r="J3149" s="19">
        <v>0</v>
      </c>
      <c r="K3149" s="19">
        <v>-53098.05</v>
      </c>
      <c r="L3149" t="str">
        <f>VLOOKUP(E3149,PFI!A:B,2,0)</f>
        <v>recherche</v>
      </c>
    </row>
    <row r="3150" spans="1:12">
      <c r="A3150" s="18" t="s">
        <v>210</v>
      </c>
      <c r="B3150" s="18" t="s">
        <v>306</v>
      </c>
      <c r="C3150" s="18" t="s">
        <v>114</v>
      </c>
      <c r="D3150" s="18" t="s">
        <v>18</v>
      </c>
      <c r="E3150" s="18" t="s">
        <v>359</v>
      </c>
      <c r="F3150" s="19">
        <v>0</v>
      </c>
      <c r="G3150" s="19">
        <v>0</v>
      </c>
      <c r="H3150" s="19">
        <v>-1610461.74</v>
      </c>
      <c r="I3150" s="19">
        <v>0</v>
      </c>
      <c r="J3150" s="19">
        <v>0</v>
      </c>
      <c r="K3150" s="19">
        <v>-724707.78</v>
      </c>
      <c r="L3150" t="str">
        <f>VLOOKUP(E3150,PFI!A:B,2,0)</f>
        <v>recherche</v>
      </c>
    </row>
    <row r="3151" spans="1:12">
      <c r="A3151" s="18" t="s">
        <v>60</v>
      </c>
      <c r="B3151" s="18" t="s">
        <v>306</v>
      </c>
      <c r="C3151" s="18" t="s">
        <v>114</v>
      </c>
      <c r="D3151" s="18" t="s">
        <v>18</v>
      </c>
      <c r="E3151" s="18" t="s">
        <v>61</v>
      </c>
      <c r="F3151" s="19">
        <v>0</v>
      </c>
      <c r="G3151" s="19">
        <v>0</v>
      </c>
      <c r="H3151" s="19">
        <v>-12197.89</v>
      </c>
      <c r="I3151" s="19">
        <v>0</v>
      </c>
      <c r="J3151" s="19">
        <v>0</v>
      </c>
      <c r="K3151" s="19">
        <v>-12197.89</v>
      </c>
      <c r="L3151" t="str">
        <f>VLOOKUP(E3151,PFI!A:B,2,0)</f>
        <v>recherche</v>
      </c>
    </row>
    <row r="3152" spans="1:12">
      <c r="A3152" s="18" t="s">
        <v>72</v>
      </c>
      <c r="B3152" s="18" t="s">
        <v>306</v>
      </c>
      <c r="C3152" s="18" t="s">
        <v>114</v>
      </c>
      <c r="D3152" s="18" t="s">
        <v>18</v>
      </c>
      <c r="E3152" s="18" t="s">
        <v>73</v>
      </c>
      <c r="F3152" s="19">
        <v>0</v>
      </c>
      <c r="G3152" s="19">
        <v>0</v>
      </c>
      <c r="H3152" s="19">
        <v>0</v>
      </c>
      <c r="I3152" s="19">
        <v>-1152720</v>
      </c>
      <c r="J3152" s="19">
        <v>-1152720</v>
      </c>
      <c r="K3152" s="19">
        <v>-1384194.49</v>
      </c>
      <c r="L3152" t="str">
        <f>VLOOKUP(E3152,PFI!A:B,2,0)</f>
        <v>formation</v>
      </c>
    </row>
    <row r="3153" spans="1:12">
      <c r="A3153" s="18" t="s">
        <v>230</v>
      </c>
      <c r="B3153" s="18" t="s">
        <v>306</v>
      </c>
      <c r="C3153" s="18" t="s">
        <v>114</v>
      </c>
      <c r="D3153" s="18" t="s">
        <v>18</v>
      </c>
      <c r="E3153" s="18" t="s">
        <v>732</v>
      </c>
      <c r="F3153" s="19">
        <v>0</v>
      </c>
      <c r="G3153" s="19">
        <v>0</v>
      </c>
      <c r="H3153" s="19">
        <v>-1382076</v>
      </c>
      <c r="I3153" s="19">
        <v>0</v>
      </c>
      <c r="J3153" s="19">
        <v>0</v>
      </c>
      <c r="K3153" s="19">
        <v>0</v>
      </c>
      <c r="L3153" t="str">
        <f>VLOOKUP(E3153,PFI!A:B,2,0)</f>
        <v>formation</v>
      </c>
    </row>
    <row r="3154" spans="1:12">
      <c r="A3154" s="18" t="s">
        <v>77</v>
      </c>
      <c r="B3154" s="18" t="s">
        <v>306</v>
      </c>
      <c r="C3154" s="18" t="s">
        <v>114</v>
      </c>
      <c r="D3154" s="18" t="s">
        <v>18</v>
      </c>
      <c r="E3154" s="18" t="s">
        <v>78</v>
      </c>
      <c r="F3154" s="19">
        <v>0</v>
      </c>
      <c r="G3154" s="19">
        <v>0</v>
      </c>
      <c r="H3154" s="19">
        <v>0</v>
      </c>
      <c r="I3154" s="19">
        <v>-1285600</v>
      </c>
      <c r="J3154" s="19">
        <v>-1285600</v>
      </c>
      <c r="K3154" s="19">
        <v>0</v>
      </c>
      <c r="L3154" t="str">
        <f>VLOOKUP(E3154,PFI!A:B,2,0)</f>
        <v>formation</v>
      </c>
    </row>
    <row r="3155" spans="1:12">
      <c r="A3155" s="18" t="s">
        <v>79</v>
      </c>
      <c r="B3155" s="18" t="s">
        <v>306</v>
      </c>
      <c r="C3155" s="18" t="s">
        <v>114</v>
      </c>
      <c r="D3155" s="18" t="s">
        <v>18</v>
      </c>
      <c r="E3155" s="18" t="s">
        <v>80</v>
      </c>
      <c r="F3155" s="19">
        <v>0</v>
      </c>
      <c r="G3155" s="19">
        <v>0</v>
      </c>
      <c r="H3155" s="19">
        <v>7801283.9000000004</v>
      </c>
      <c r="I3155" s="19">
        <v>-8200000</v>
      </c>
      <c r="J3155" s="19">
        <v>-8200000</v>
      </c>
      <c r="K3155" s="19">
        <v>0</v>
      </c>
      <c r="L3155" t="str">
        <f>VLOOKUP(E3155,PFI!A:B,2,0)</f>
        <v>recherche</v>
      </c>
    </row>
    <row r="3156" spans="1:12">
      <c r="A3156" s="18" t="s">
        <v>2674</v>
      </c>
      <c r="B3156" s="18" t="s">
        <v>306</v>
      </c>
      <c r="C3156" s="18" t="s">
        <v>114</v>
      </c>
      <c r="D3156" s="18" t="s">
        <v>18</v>
      </c>
      <c r="E3156" s="18" t="s">
        <v>307</v>
      </c>
      <c r="F3156" s="19">
        <v>0</v>
      </c>
      <c r="G3156" s="19">
        <v>0</v>
      </c>
      <c r="H3156" s="19">
        <v>-6740762.2800000003</v>
      </c>
      <c r="I3156" s="19">
        <v>0</v>
      </c>
      <c r="J3156" s="19">
        <v>0</v>
      </c>
      <c r="K3156" s="19">
        <v>-571228.06999999995</v>
      </c>
      <c r="L3156" t="str">
        <f>VLOOKUP(E3156,PFI!A:B,2,0)</f>
        <v>recherche</v>
      </c>
    </row>
    <row r="3157" spans="1:12">
      <c r="A3157" s="18" t="s">
        <v>2674</v>
      </c>
      <c r="B3157" s="18" t="s">
        <v>306</v>
      </c>
      <c r="C3157" s="18" t="s">
        <v>114</v>
      </c>
      <c r="D3157" s="18" t="s">
        <v>18</v>
      </c>
      <c r="E3157" s="18" t="s">
        <v>272</v>
      </c>
      <c r="F3157" s="19">
        <v>0</v>
      </c>
      <c r="G3157" s="19">
        <v>0</v>
      </c>
      <c r="H3157" s="19">
        <v>-9000000</v>
      </c>
      <c r="I3157" s="19">
        <v>0</v>
      </c>
      <c r="J3157" s="19">
        <v>0</v>
      </c>
      <c r="K3157" s="19">
        <v>-2000000</v>
      </c>
      <c r="L3157" t="str">
        <f>VLOOKUP(E3157,PFI!A:B,2,0)</f>
        <v>recherche</v>
      </c>
    </row>
    <row r="3158" spans="1:12">
      <c r="A3158" s="18" t="s">
        <v>83</v>
      </c>
      <c r="B3158" s="18" t="s">
        <v>306</v>
      </c>
      <c r="C3158" s="18" t="s">
        <v>114</v>
      </c>
      <c r="D3158" s="18" t="s">
        <v>18</v>
      </c>
      <c r="E3158" s="18" t="s">
        <v>307</v>
      </c>
      <c r="F3158" s="19">
        <v>0</v>
      </c>
      <c r="G3158" s="19">
        <v>0</v>
      </c>
      <c r="H3158" s="19">
        <v>0</v>
      </c>
      <c r="I3158" s="19">
        <v>-700000</v>
      </c>
      <c r="J3158" s="19">
        <v>-700000</v>
      </c>
      <c r="K3158" s="19">
        <v>0</v>
      </c>
      <c r="L3158" t="str">
        <f>VLOOKUP(E3158,PFI!A:B,2,0)</f>
        <v>recherche</v>
      </c>
    </row>
    <row r="3159" spans="1:12">
      <c r="A3159" s="18" t="s">
        <v>83</v>
      </c>
      <c r="B3159" s="18" t="s">
        <v>306</v>
      </c>
      <c r="C3159" s="18" t="s">
        <v>114</v>
      </c>
      <c r="D3159" s="18" t="s">
        <v>18</v>
      </c>
      <c r="E3159" s="18" t="s">
        <v>272</v>
      </c>
      <c r="F3159" s="19">
        <v>0</v>
      </c>
      <c r="G3159" s="19">
        <v>0</v>
      </c>
      <c r="H3159" s="19">
        <v>0</v>
      </c>
      <c r="I3159" s="19">
        <v>-1000000</v>
      </c>
      <c r="J3159" s="19">
        <v>-1000000</v>
      </c>
      <c r="K3159" s="19">
        <v>0</v>
      </c>
      <c r="L3159" t="str">
        <f>VLOOKUP(E3159,PFI!A:B,2,0)</f>
        <v>recherche</v>
      </c>
    </row>
    <row r="3160" spans="1:12">
      <c r="A3160" s="18" t="s">
        <v>90</v>
      </c>
      <c r="B3160" s="18" t="s">
        <v>306</v>
      </c>
      <c r="C3160" s="18" t="s">
        <v>114</v>
      </c>
      <c r="D3160" s="18" t="s">
        <v>18</v>
      </c>
      <c r="E3160" s="18" t="s">
        <v>91</v>
      </c>
      <c r="F3160" s="19">
        <v>0</v>
      </c>
      <c r="G3160" s="19">
        <v>0</v>
      </c>
      <c r="H3160" s="19">
        <v>-32205.81</v>
      </c>
      <c r="I3160" s="19">
        <v>0</v>
      </c>
      <c r="J3160" s="19">
        <v>0</v>
      </c>
      <c r="K3160" s="19">
        <v>-32205.81</v>
      </c>
      <c r="L3160" t="str">
        <f>VLOOKUP(E3160,PFI!A:B,2,0)</f>
        <v>recherche</v>
      </c>
    </row>
    <row r="3161" spans="1:12">
      <c r="A3161" s="18" t="s">
        <v>92</v>
      </c>
      <c r="B3161" s="18" t="s">
        <v>306</v>
      </c>
      <c r="C3161" s="18" t="s">
        <v>114</v>
      </c>
      <c r="D3161" s="18" t="s">
        <v>18</v>
      </c>
      <c r="E3161" s="18" t="s">
        <v>93</v>
      </c>
      <c r="F3161" s="19">
        <v>0</v>
      </c>
      <c r="G3161" s="19">
        <v>0</v>
      </c>
      <c r="H3161" s="19">
        <v>-6000</v>
      </c>
      <c r="I3161" s="19">
        <v>0</v>
      </c>
      <c r="J3161" s="19">
        <v>0</v>
      </c>
      <c r="K3161" s="19">
        <v>-6000</v>
      </c>
      <c r="L3161" t="str">
        <f>VLOOKUP(E3161,PFI!A:B,2,0)</f>
        <v>recherche</v>
      </c>
    </row>
    <row r="3162" spans="1:12">
      <c r="A3162" s="18" t="s">
        <v>109</v>
      </c>
      <c r="B3162" s="18" t="s">
        <v>306</v>
      </c>
      <c r="C3162" s="18" t="s">
        <v>114</v>
      </c>
      <c r="D3162" s="18" t="s">
        <v>18</v>
      </c>
      <c r="E3162" s="18" t="s">
        <v>780</v>
      </c>
      <c r="F3162" s="19">
        <v>0</v>
      </c>
      <c r="G3162" s="19">
        <v>0</v>
      </c>
      <c r="H3162" s="19">
        <v>-2077000</v>
      </c>
      <c r="I3162" s="19">
        <v>0</v>
      </c>
      <c r="J3162" s="19">
        <v>0</v>
      </c>
      <c r="K3162" s="19">
        <v>-178200</v>
      </c>
      <c r="L3162" t="str">
        <f>VLOOKUP(E3162,PFI!A:B,2,0)</f>
        <v>formation</v>
      </c>
    </row>
    <row r="3163" spans="1:12">
      <c r="A3163" s="18" t="s">
        <v>103</v>
      </c>
      <c r="B3163" s="18" t="s">
        <v>306</v>
      </c>
      <c r="C3163" s="18" t="s">
        <v>114</v>
      </c>
      <c r="D3163" s="18" t="s">
        <v>18</v>
      </c>
      <c r="E3163" s="18" t="s">
        <v>104</v>
      </c>
      <c r="F3163" s="19">
        <v>0</v>
      </c>
      <c r="G3163" s="19">
        <v>0</v>
      </c>
      <c r="H3163" s="19">
        <v>-15868.81</v>
      </c>
      <c r="I3163" s="19">
        <v>0</v>
      </c>
      <c r="J3163" s="19">
        <v>0</v>
      </c>
      <c r="K3163" s="19">
        <v>-15868.81</v>
      </c>
      <c r="L3163" t="str">
        <f>VLOOKUP(E3163,PFI!A:B,2,0)</f>
        <v>recherche</v>
      </c>
    </row>
    <row r="3164" spans="1:12">
      <c r="A3164" s="18" t="s">
        <v>105</v>
      </c>
      <c r="B3164" s="18" t="s">
        <v>306</v>
      </c>
      <c r="C3164" s="18" t="s">
        <v>114</v>
      </c>
      <c r="D3164" s="18" t="s">
        <v>18</v>
      </c>
      <c r="E3164" s="18" t="s">
        <v>106</v>
      </c>
      <c r="F3164" s="19">
        <v>0</v>
      </c>
      <c r="G3164" s="19">
        <v>0</v>
      </c>
      <c r="H3164" s="19">
        <v>-43571.46</v>
      </c>
      <c r="I3164" s="19">
        <v>0</v>
      </c>
      <c r="J3164" s="19">
        <v>0</v>
      </c>
      <c r="K3164" s="19">
        <v>-43571.46</v>
      </c>
      <c r="L3164" t="str">
        <f>VLOOKUP(E3164,PFI!A:B,2,0)</f>
        <v>recherche</v>
      </c>
    </row>
    <row r="3165" spans="1:12">
      <c r="A3165" s="18" t="s">
        <v>81</v>
      </c>
      <c r="B3165" s="18" t="s">
        <v>306</v>
      </c>
      <c r="C3165" s="18" t="s">
        <v>308</v>
      </c>
      <c r="D3165" s="18" t="s">
        <v>18</v>
      </c>
      <c r="E3165" s="18" t="s">
        <v>82</v>
      </c>
      <c r="F3165" s="19">
        <v>0</v>
      </c>
      <c r="G3165" s="19">
        <v>0</v>
      </c>
      <c r="H3165" s="19">
        <v>0</v>
      </c>
      <c r="I3165" s="19">
        <v>0</v>
      </c>
      <c r="J3165" s="19">
        <v>0</v>
      </c>
      <c r="K3165" s="19">
        <v>2890.34</v>
      </c>
      <c r="L3165" t="str">
        <f>VLOOKUP(E3165,PFI!A:B,2,0)</f>
        <v>formation</v>
      </c>
    </row>
    <row r="3166" spans="1:12">
      <c r="A3166" s="18" t="s">
        <v>17</v>
      </c>
      <c r="B3166" s="18" t="s">
        <v>306</v>
      </c>
      <c r="C3166" s="18" t="s">
        <v>304</v>
      </c>
      <c r="D3166" s="18" t="s">
        <v>19</v>
      </c>
      <c r="E3166" s="18" t="s">
        <v>909</v>
      </c>
      <c r="F3166" s="19">
        <v>0</v>
      </c>
      <c r="G3166" s="19">
        <v>0</v>
      </c>
      <c r="H3166" s="19">
        <v>-1860506.25</v>
      </c>
      <c r="I3166" s="19">
        <v>0</v>
      </c>
      <c r="J3166" s="19">
        <v>0</v>
      </c>
      <c r="K3166" s="19">
        <v>0</v>
      </c>
      <c r="L3166" t="str">
        <f>VLOOKUP(E3166,PFI!A:B,2,0)</f>
        <v>PPI</v>
      </c>
    </row>
    <row r="3167" spans="1:12">
      <c r="A3167" s="18" t="s">
        <v>17</v>
      </c>
      <c r="B3167" s="18" t="s">
        <v>306</v>
      </c>
      <c r="C3167" s="18" t="s">
        <v>304</v>
      </c>
      <c r="D3167" s="18" t="s">
        <v>18</v>
      </c>
      <c r="E3167" s="18" t="s">
        <v>909</v>
      </c>
      <c r="F3167" s="19">
        <v>0</v>
      </c>
      <c r="G3167" s="19">
        <v>0</v>
      </c>
      <c r="H3167" s="19">
        <v>45974.73</v>
      </c>
      <c r="I3167" s="19">
        <v>0</v>
      </c>
      <c r="J3167" s="19">
        <v>-2848737.48</v>
      </c>
      <c r="K3167" s="19">
        <v>-2847537.48</v>
      </c>
      <c r="L3167" t="str">
        <f>VLOOKUP(E3167,PFI!A:B,2,0)</f>
        <v>PPI</v>
      </c>
    </row>
    <row r="3168" spans="1:12">
      <c r="A3168" s="18" t="s">
        <v>87</v>
      </c>
      <c r="B3168" s="18" t="s">
        <v>306</v>
      </c>
      <c r="C3168" s="18" t="s">
        <v>304</v>
      </c>
      <c r="D3168" s="18" t="s">
        <v>19</v>
      </c>
      <c r="E3168" s="18" t="s">
        <v>2117</v>
      </c>
      <c r="F3168" s="19">
        <v>0</v>
      </c>
      <c r="G3168" s="19">
        <v>0</v>
      </c>
      <c r="H3168" s="19">
        <v>61000</v>
      </c>
      <c r="I3168" s="19">
        <v>0</v>
      </c>
      <c r="J3168" s="19">
        <v>0</v>
      </c>
      <c r="K3168" s="19">
        <v>0</v>
      </c>
      <c r="L3168" t="str">
        <f>VLOOKUP(E3168,PFI!A:B,2,0)</f>
        <v>PPI</v>
      </c>
    </row>
    <row r="3169" spans="1:12">
      <c r="A3169" s="18" t="s">
        <v>87</v>
      </c>
      <c r="B3169" s="18" t="s">
        <v>306</v>
      </c>
      <c r="C3169" s="18" t="s">
        <v>304</v>
      </c>
      <c r="D3169" s="18" t="s">
        <v>19</v>
      </c>
      <c r="E3169" s="18" t="s">
        <v>2120</v>
      </c>
      <c r="F3169" s="19">
        <v>0</v>
      </c>
      <c r="G3169" s="19">
        <v>0</v>
      </c>
      <c r="H3169" s="19">
        <v>1687000</v>
      </c>
      <c r="I3169" s="19">
        <v>0</v>
      </c>
      <c r="J3169" s="19">
        <v>0</v>
      </c>
      <c r="K3169" s="19">
        <v>0</v>
      </c>
      <c r="L3169" t="str">
        <f>VLOOKUP(E3169,PFI!A:B,2,0)</f>
        <v>PPI</v>
      </c>
    </row>
    <row r="3170" spans="1:12">
      <c r="A3170" s="18" t="s">
        <v>87</v>
      </c>
      <c r="B3170" s="18" t="s">
        <v>306</v>
      </c>
      <c r="C3170" s="18" t="s">
        <v>304</v>
      </c>
      <c r="D3170" s="18" t="s">
        <v>19</v>
      </c>
      <c r="E3170" s="18" t="s">
        <v>2115</v>
      </c>
      <c r="F3170" s="19">
        <v>0</v>
      </c>
      <c r="G3170" s="19">
        <v>0</v>
      </c>
      <c r="H3170" s="19">
        <v>-7500</v>
      </c>
      <c r="I3170" s="19">
        <v>0</v>
      </c>
      <c r="J3170" s="19">
        <v>0</v>
      </c>
      <c r="K3170" s="19">
        <v>0</v>
      </c>
      <c r="L3170" t="str">
        <f>VLOOKUP(E3170,PFI!A:B,2,0)</f>
        <v>PPI</v>
      </c>
    </row>
    <row r="3171" spans="1:12">
      <c r="A3171" s="18" t="s">
        <v>87</v>
      </c>
      <c r="B3171" s="18" t="s">
        <v>306</v>
      </c>
      <c r="C3171" s="18" t="s">
        <v>304</v>
      </c>
      <c r="D3171" s="18" t="s">
        <v>18</v>
      </c>
      <c r="E3171" s="18" t="s">
        <v>2112</v>
      </c>
      <c r="F3171" s="19">
        <v>0</v>
      </c>
      <c r="G3171" s="19">
        <v>0</v>
      </c>
      <c r="H3171" s="19">
        <v>-40000</v>
      </c>
      <c r="I3171" s="19">
        <v>0</v>
      </c>
      <c r="J3171" s="19">
        <v>0</v>
      </c>
      <c r="K3171" s="19">
        <v>0</v>
      </c>
      <c r="L3171" t="str">
        <f>VLOOKUP(E3171,PFI!A:B,2,0)</f>
        <v>PPI</v>
      </c>
    </row>
    <row r="3172" spans="1:12">
      <c r="A3172" s="18" t="s">
        <v>87</v>
      </c>
      <c r="B3172" s="18" t="s">
        <v>306</v>
      </c>
      <c r="C3172" s="18" t="s">
        <v>304</v>
      </c>
      <c r="D3172" s="18" t="s">
        <v>18</v>
      </c>
      <c r="E3172" s="18" t="s">
        <v>2118</v>
      </c>
      <c r="F3172" s="19">
        <v>0</v>
      </c>
      <c r="G3172" s="19">
        <v>0</v>
      </c>
      <c r="H3172" s="19">
        <v>330000</v>
      </c>
      <c r="I3172" s="19">
        <v>0</v>
      </c>
      <c r="J3172" s="19">
        <v>0</v>
      </c>
      <c r="K3172" s="19">
        <v>0</v>
      </c>
      <c r="L3172" t="str">
        <f>VLOOKUP(E3172,PFI!A:B,2,0)</f>
        <v>PPI</v>
      </c>
    </row>
    <row r="3173" spans="1:12">
      <c r="A3173" s="18" t="s">
        <v>87</v>
      </c>
      <c r="B3173" s="18" t="s">
        <v>306</v>
      </c>
      <c r="C3173" s="18" t="s">
        <v>304</v>
      </c>
      <c r="D3173" s="18" t="s">
        <v>18</v>
      </c>
      <c r="E3173" s="18" t="s">
        <v>2123</v>
      </c>
      <c r="F3173" s="19">
        <v>0</v>
      </c>
      <c r="G3173" s="19">
        <v>0</v>
      </c>
      <c r="H3173" s="19">
        <v>2856000</v>
      </c>
      <c r="I3173" s="19">
        <v>0</v>
      </c>
      <c r="J3173" s="19">
        <v>0</v>
      </c>
      <c r="K3173" s="19">
        <v>0</v>
      </c>
      <c r="L3173" t="str">
        <f>VLOOKUP(E3173,PFI!A:B,2,0)</f>
        <v>PPI</v>
      </c>
    </row>
    <row r="3174" spans="1:12">
      <c r="A3174" s="18" t="s">
        <v>87</v>
      </c>
      <c r="B3174" s="18" t="s">
        <v>306</v>
      </c>
      <c r="C3174" s="18" t="s">
        <v>304</v>
      </c>
      <c r="D3174" s="18" t="s">
        <v>18</v>
      </c>
      <c r="E3174" s="18" t="s">
        <v>2113</v>
      </c>
      <c r="F3174" s="19">
        <v>0</v>
      </c>
      <c r="G3174" s="19">
        <v>0</v>
      </c>
      <c r="H3174" s="19">
        <v>2615000</v>
      </c>
      <c r="I3174" s="19">
        <v>0</v>
      </c>
      <c r="J3174" s="19">
        <v>0</v>
      </c>
      <c r="K3174" s="19">
        <v>0</v>
      </c>
      <c r="L3174" t="str">
        <f>VLOOKUP(E3174,PFI!A:B,2,0)</f>
        <v>PPI</v>
      </c>
    </row>
    <row r="3175" spans="1:12">
      <c r="A3175" s="18" t="s">
        <v>87</v>
      </c>
      <c r="B3175" s="18" t="s">
        <v>306</v>
      </c>
      <c r="C3175" s="18" t="s">
        <v>304</v>
      </c>
      <c r="D3175" s="18" t="s">
        <v>18</v>
      </c>
      <c r="E3175" s="18" t="s">
        <v>2125</v>
      </c>
      <c r="F3175" s="19">
        <v>0</v>
      </c>
      <c r="G3175" s="19">
        <v>0</v>
      </c>
      <c r="H3175" s="19">
        <v>935000</v>
      </c>
      <c r="I3175" s="19">
        <v>0</v>
      </c>
      <c r="J3175" s="19">
        <v>0</v>
      </c>
      <c r="K3175" s="19">
        <v>0</v>
      </c>
      <c r="L3175" t="str">
        <f>VLOOKUP(E3175,PFI!A:B,2,0)</f>
        <v>PPI</v>
      </c>
    </row>
    <row r="3176" spans="1:12">
      <c r="A3176" s="18" t="s">
        <v>96</v>
      </c>
      <c r="B3176" s="18" t="s">
        <v>306</v>
      </c>
      <c r="C3176" s="18" t="s">
        <v>304</v>
      </c>
      <c r="D3176" s="18" t="s">
        <v>18</v>
      </c>
      <c r="E3176" s="18" t="s">
        <v>97</v>
      </c>
      <c r="F3176" s="19">
        <v>0</v>
      </c>
      <c r="G3176" s="19">
        <v>0</v>
      </c>
      <c r="H3176" s="19">
        <v>0</v>
      </c>
      <c r="I3176" s="19">
        <v>0</v>
      </c>
      <c r="J3176" s="19">
        <v>0</v>
      </c>
      <c r="K3176" s="19">
        <v>-134400.09</v>
      </c>
      <c r="L3176" t="str">
        <f>VLOOKUP(E3176,PFI!A:B,2,0)</f>
        <v>recherche</v>
      </c>
    </row>
    <row r="3177" spans="1:12">
      <c r="A3177" s="18" t="s">
        <v>247</v>
      </c>
      <c r="B3177" s="18" t="s">
        <v>306</v>
      </c>
      <c r="C3177" s="18" t="s">
        <v>304</v>
      </c>
      <c r="D3177" s="18" t="s">
        <v>18</v>
      </c>
      <c r="E3177" s="18" t="s">
        <v>2672</v>
      </c>
      <c r="F3177" s="19">
        <v>0</v>
      </c>
      <c r="G3177" s="19">
        <v>0</v>
      </c>
      <c r="H3177" s="19">
        <v>0</v>
      </c>
      <c r="I3177" s="19">
        <v>-11167.53</v>
      </c>
      <c r="J3177" s="19">
        <v>-11167.53</v>
      </c>
      <c r="K3177" s="19">
        <v>0</v>
      </c>
      <c r="L3177" t="s">
        <v>1958</v>
      </c>
    </row>
    <row r="3178" spans="1:12">
      <c r="A3178" s="18" t="s">
        <v>26</v>
      </c>
      <c r="B3178" s="18" t="s">
        <v>306</v>
      </c>
      <c r="C3178" s="18" t="s">
        <v>309</v>
      </c>
      <c r="D3178" s="18" t="s">
        <v>18</v>
      </c>
      <c r="E3178" s="18" t="s">
        <v>28</v>
      </c>
      <c r="F3178" s="19">
        <v>0</v>
      </c>
      <c r="G3178" s="19">
        <v>0</v>
      </c>
      <c r="H3178" s="19">
        <v>-787623.8</v>
      </c>
      <c r="I3178" s="19">
        <v>0</v>
      </c>
      <c r="J3178" s="19">
        <v>0</v>
      </c>
      <c r="K3178" s="19">
        <v>-40498.129999999997</v>
      </c>
      <c r="L3178" t="str">
        <f>VLOOKUP(E3178,PFI!A:B,2,0)</f>
        <v>recherche</v>
      </c>
    </row>
    <row r="3179" spans="1:12">
      <c r="A3179" s="18" t="s">
        <v>232</v>
      </c>
      <c r="B3179" s="18" t="s">
        <v>306</v>
      </c>
      <c r="C3179" s="18" t="s">
        <v>309</v>
      </c>
      <c r="D3179" s="18" t="s">
        <v>18</v>
      </c>
      <c r="E3179" s="18" t="s">
        <v>733</v>
      </c>
      <c r="F3179" s="19">
        <v>0</v>
      </c>
      <c r="G3179" s="19">
        <v>0</v>
      </c>
      <c r="H3179" s="19">
        <v>-576430</v>
      </c>
      <c r="I3179" s="19">
        <v>0</v>
      </c>
      <c r="J3179" s="19">
        <v>0</v>
      </c>
      <c r="K3179" s="19">
        <v>-461144</v>
      </c>
      <c r="L3179" t="str">
        <f>VLOOKUP(E3179,PFI!A:B,2,0)</f>
        <v>formation</v>
      </c>
    </row>
    <row r="3180" spans="1:12">
      <c r="A3180" s="18" t="s">
        <v>96</v>
      </c>
      <c r="B3180" s="18" t="s">
        <v>306</v>
      </c>
      <c r="C3180" s="18" t="s">
        <v>309</v>
      </c>
      <c r="D3180" s="18" t="s">
        <v>18</v>
      </c>
      <c r="E3180" s="18" t="s">
        <v>97</v>
      </c>
      <c r="F3180" s="19">
        <v>0</v>
      </c>
      <c r="G3180" s="19">
        <v>0</v>
      </c>
      <c r="H3180" s="19">
        <v>0</v>
      </c>
      <c r="I3180" s="19">
        <v>-91366</v>
      </c>
      <c r="J3180" s="19">
        <v>-91366</v>
      </c>
      <c r="K3180" s="19">
        <v>0</v>
      </c>
      <c r="L3180" t="str">
        <f>VLOOKUP(E3180,PFI!A:B,2,0)</f>
        <v>recherche</v>
      </c>
    </row>
    <row r="3181" spans="1:12">
      <c r="A3181" s="18" t="s">
        <v>734</v>
      </c>
      <c r="B3181" s="18" t="s">
        <v>306</v>
      </c>
      <c r="C3181" s="18" t="s">
        <v>309</v>
      </c>
      <c r="D3181" s="18" t="s">
        <v>18</v>
      </c>
      <c r="E3181" s="18" t="s">
        <v>371</v>
      </c>
      <c r="F3181" s="19">
        <v>0</v>
      </c>
      <c r="G3181" s="19">
        <v>0</v>
      </c>
      <c r="H3181" s="19">
        <v>-1600000</v>
      </c>
      <c r="I3181" s="19">
        <v>0</v>
      </c>
      <c r="J3181" s="19">
        <v>0</v>
      </c>
      <c r="K3181" s="19">
        <v>-152879.35999999999</v>
      </c>
      <c r="L3181" t="str">
        <f>VLOOKUP(E3181,PFI!A:B,2,0)</f>
        <v>formation</v>
      </c>
    </row>
    <row r="3182" spans="1:12">
      <c r="A3182" s="18" t="s">
        <v>109</v>
      </c>
      <c r="B3182" s="18" t="s">
        <v>306</v>
      </c>
      <c r="C3182" s="18" t="s">
        <v>309</v>
      </c>
      <c r="D3182" s="18" t="s">
        <v>18</v>
      </c>
      <c r="E3182" s="18" t="s">
        <v>735</v>
      </c>
      <c r="F3182" s="19">
        <v>0</v>
      </c>
      <c r="G3182" s="19">
        <v>0</v>
      </c>
      <c r="H3182" s="19">
        <v>-860925</v>
      </c>
      <c r="I3182" s="19">
        <v>0</v>
      </c>
      <c r="J3182" s="19">
        <v>0</v>
      </c>
      <c r="K3182" s="19">
        <v>-688740</v>
      </c>
      <c r="L3182" t="str">
        <f>VLOOKUP(E3182,PFI!A:B,2,0)</f>
        <v>formation</v>
      </c>
    </row>
    <row r="3183" spans="1:12">
      <c r="A3183" s="18" t="s">
        <v>109</v>
      </c>
      <c r="B3183" s="18" t="s">
        <v>306</v>
      </c>
      <c r="C3183" s="18" t="s">
        <v>309</v>
      </c>
      <c r="D3183" s="18" t="s">
        <v>18</v>
      </c>
      <c r="E3183" s="18" t="s">
        <v>889</v>
      </c>
      <c r="F3183" s="19">
        <v>0</v>
      </c>
      <c r="G3183" s="19">
        <v>0</v>
      </c>
      <c r="H3183" s="19">
        <v>-3465120</v>
      </c>
      <c r="I3183" s="19">
        <v>0</v>
      </c>
      <c r="J3183" s="19">
        <v>0</v>
      </c>
      <c r="K3183" s="19">
        <v>-2772096</v>
      </c>
      <c r="L3183" t="str">
        <f>VLOOKUP(E3183,PFI!A:B,2,0)</f>
        <v>formation</v>
      </c>
    </row>
    <row r="3184" spans="1:12">
      <c r="A3184" s="18" t="s">
        <v>17</v>
      </c>
      <c r="B3184" s="18" t="s">
        <v>306</v>
      </c>
      <c r="C3184" s="18" t="s">
        <v>305</v>
      </c>
      <c r="D3184" s="18" t="s">
        <v>18</v>
      </c>
      <c r="E3184" s="18" t="s">
        <v>271</v>
      </c>
      <c r="F3184" s="19">
        <v>0</v>
      </c>
      <c r="G3184" s="19">
        <v>0</v>
      </c>
      <c r="H3184" s="19">
        <v>0</v>
      </c>
      <c r="I3184" s="19">
        <v>-1103000</v>
      </c>
      <c r="J3184" s="19">
        <v>0</v>
      </c>
      <c r="K3184" s="19">
        <v>0</v>
      </c>
      <c r="L3184" t="str">
        <f>VLOOKUP(E3184,PFI!A:B,2,0)</f>
        <v>PPI</v>
      </c>
    </row>
    <row r="3185" spans="1:12">
      <c r="A3185" s="18" t="s">
        <v>77</v>
      </c>
      <c r="B3185" s="18" t="s">
        <v>306</v>
      </c>
      <c r="C3185" s="18" t="s">
        <v>305</v>
      </c>
      <c r="D3185" s="18" t="s">
        <v>18</v>
      </c>
      <c r="E3185" s="18" t="s">
        <v>78</v>
      </c>
      <c r="F3185" s="19">
        <v>0</v>
      </c>
      <c r="G3185" s="19">
        <v>0</v>
      </c>
      <c r="H3185" s="19">
        <v>0</v>
      </c>
      <c r="I3185" s="19">
        <v>0</v>
      </c>
      <c r="J3185" s="19">
        <v>0</v>
      </c>
      <c r="K3185" s="19">
        <v>-1785600</v>
      </c>
      <c r="L3185" t="str">
        <f>VLOOKUP(E3185,PFI!A:B,2,0)</f>
        <v>formation</v>
      </c>
    </row>
    <row r="3186" spans="1:12">
      <c r="A3186" s="18" t="s">
        <v>79</v>
      </c>
      <c r="B3186" s="18" t="s">
        <v>306</v>
      </c>
      <c r="C3186" s="18" t="s">
        <v>305</v>
      </c>
      <c r="D3186" s="18" t="s">
        <v>18</v>
      </c>
      <c r="E3186" s="18" t="s">
        <v>80</v>
      </c>
      <c r="F3186" s="19">
        <v>0</v>
      </c>
      <c r="G3186" s="19">
        <v>0</v>
      </c>
      <c r="H3186" s="19">
        <v>-7801283.9000000004</v>
      </c>
      <c r="I3186" s="19">
        <v>0</v>
      </c>
      <c r="J3186" s="19">
        <v>0</v>
      </c>
      <c r="K3186" s="19">
        <v>0</v>
      </c>
      <c r="L3186" t="str">
        <f>VLOOKUP(E3186,PFI!A:B,2,0)</f>
        <v>recherche</v>
      </c>
    </row>
    <row r="3187" spans="1:12">
      <c r="A3187" s="18" t="s">
        <v>246</v>
      </c>
      <c r="B3187" s="18" t="s">
        <v>306</v>
      </c>
      <c r="C3187" s="18" t="s">
        <v>305</v>
      </c>
      <c r="D3187" s="18" t="s">
        <v>18</v>
      </c>
      <c r="E3187" s="18" t="s">
        <v>2673</v>
      </c>
      <c r="F3187" s="19">
        <v>0</v>
      </c>
      <c r="G3187" s="19">
        <v>0</v>
      </c>
      <c r="H3187" s="19">
        <v>34000</v>
      </c>
      <c r="I3187" s="19">
        <v>0</v>
      </c>
      <c r="J3187" s="19">
        <v>0</v>
      </c>
      <c r="K3187" s="19">
        <v>34000</v>
      </c>
      <c r="L3187" t="s">
        <v>2810</v>
      </c>
    </row>
    <row r="3188" spans="1:12">
      <c r="A3188" s="18" t="s">
        <v>87</v>
      </c>
      <c r="B3188" s="18" t="s">
        <v>306</v>
      </c>
      <c r="C3188" s="18" t="s">
        <v>305</v>
      </c>
      <c r="D3188" s="18" t="s">
        <v>19</v>
      </c>
      <c r="E3188" s="18" t="s">
        <v>2117</v>
      </c>
      <c r="F3188" s="19">
        <v>0</v>
      </c>
      <c r="G3188" s="19">
        <v>0</v>
      </c>
      <c r="H3188" s="19">
        <v>-19000</v>
      </c>
      <c r="I3188" s="19">
        <v>0</v>
      </c>
      <c r="J3188" s="19">
        <v>0</v>
      </c>
      <c r="K3188" s="19">
        <v>0</v>
      </c>
      <c r="L3188" t="str">
        <f>VLOOKUP(E3188,PFI!A:B,2,0)</f>
        <v>PPI</v>
      </c>
    </row>
    <row r="3189" spans="1:12">
      <c r="A3189" s="18" t="s">
        <v>87</v>
      </c>
      <c r="B3189" s="18" t="s">
        <v>306</v>
      </c>
      <c r="C3189" s="18" t="s">
        <v>305</v>
      </c>
      <c r="D3189" s="18" t="s">
        <v>19</v>
      </c>
      <c r="E3189" s="18" t="s">
        <v>2120</v>
      </c>
      <c r="F3189" s="19">
        <v>0</v>
      </c>
      <c r="G3189" s="19">
        <v>0</v>
      </c>
      <c r="H3189" s="19">
        <v>-84350</v>
      </c>
      <c r="I3189" s="19">
        <v>0</v>
      </c>
      <c r="J3189" s="19">
        <v>0</v>
      </c>
      <c r="K3189" s="19">
        <v>0</v>
      </c>
      <c r="L3189" t="str">
        <f>VLOOKUP(E3189,PFI!A:B,2,0)</f>
        <v>PPI</v>
      </c>
    </row>
    <row r="3190" spans="1:12">
      <c r="A3190" s="18" t="s">
        <v>87</v>
      </c>
      <c r="B3190" s="18" t="s">
        <v>306</v>
      </c>
      <c r="C3190" s="18" t="s">
        <v>305</v>
      </c>
      <c r="D3190" s="18" t="s">
        <v>19</v>
      </c>
      <c r="E3190" s="18" t="s">
        <v>2121</v>
      </c>
      <c r="F3190" s="19">
        <v>0</v>
      </c>
      <c r="G3190" s="19">
        <v>0</v>
      </c>
      <c r="H3190" s="19">
        <v>1262550</v>
      </c>
      <c r="I3190" s="19">
        <v>0</v>
      </c>
      <c r="J3190" s="19">
        <v>0</v>
      </c>
      <c r="K3190" s="19">
        <v>0</v>
      </c>
      <c r="L3190" t="str">
        <f>VLOOKUP(E3190,PFI!A:B,2,0)</f>
        <v>PPI</v>
      </c>
    </row>
    <row r="3191" spans="1:12">
      <c r="A3191" s="18" t="s">
        <v>87</v>
      </c>
      <c r="B3191" s="18" t="s">
        <v>306</v>
      </c>
      <c r="C3191" s="18" t="s">
        <v>305</v>
      </c>
      <c r="D3191" s="18" t="s">
        <v>19</v>
      </c>
      <c r="E3191" s="18" t="s">
        <v>2124</v>
      </c>
      <c r="F3191" s="19">
        <v>0</v>
      </c>
      <c r="G3191" s="19">
        <v>0</v>
      </c>
      <c r="H3191" s="19">
        <v>86000</v>
      </c>
      <c r="I3191" s="19">
        <v>0</v>
      </c>
      <c r="J3191" s="19">
        <v>0</v>
      </c>
      <c r="K3191" s="19">
        <v>0</v>
      </c>
      <c r="L3191" t="str">
        <f>VLOOKUP(E3191,PFI!A:B,2,0)</f>
        <v>PPI</v>
      </c>
    </row>
    <row r="3192" spans="1:12">
      <c r="A3192" s="18" t="s">
        <v>87</v>
      </c>
      <c r="B3192" s="18" t="s">
        <v>306</v>
      </c>
      <c r="C3192" s="18" t="s">
        <v>305</v>
      </c>
      <c r="D3192" s="18" t="s">
        <v>19</v>
      </c>
      <c r="E3192" s="18" t="s">
        <v>2115</v>
      </c>
      <c r="F3192" s="19">
        <v>0</v>
      </c>
      <c r="G3192" s="19">
        <v>0</v>
      </c>
      <c r="H3192" s="19">
        <v>93000</v>
      </c>
      <c r="I3192" s="19">
        <v>0</v>
      </c>
      <c r="J3192" s="19">
        <v>0</v>
      </c>
      <c r="K3192" s="19">
        <v>0</v>
      </c>
      <c r="L3192" t="str">
        <f>VLOOKUP(E3192,PFI!A:B,2,0)</f>
        <v>PPI</v>
      </c>
    </row>
    <row r="3193" spans="1:12">
      <c r="A3193" s="18" t="s">
        <v>87</v>
      </c>
      <c r="B3193" s="18" t="s">
        <v>306</v>
      </c>
      <c r="C3193" s="18" t="s">
        <v>305</v>
      </c>
      <c r="D3193" s="18" t="s">
        <v>18</v>
      </c>
      <c r="E3193" s="18" t="s">
        <v>2112</v>
      </c>
      <c r="F3193" s="19">
        <v>0</v>
      </c>
      <c r="G3193" s="19">
        <v>0</v>
      </c>
      <c r="H3193" s="19">
        <v>420000</v>
      </c>
      <c r="I3193" s="19">
        <v>0</v>
      </c>
      <c r="J3193" s="19">
        <v>0</v>
      </c>
      <c r="K3193" s="19">
        <v>0</v>
      </c>
      <c r="L3193" t="str">
        <f>VLOOKUP(E3193,PFI!A:B,2,0)</f>
        <v>PPI</v>
      </c>
    </row>
    <row r="3194" spans="1:12">
      <c r="A3194" s="18" t="s">
        <v>87</v>
      </c>
      <c r="B3194" s="18" t="s">
        <v>306</v>
      </c>
      <c r="C3194" s="18" t="s">
        <v>305</v>
      </c>
      <c r="D3194" s="18" t="s">
        <v>18</v>
      </c>
      <c r="E3194" s="18" t="s">
        <v>2118</v>
      </c>
      <c r="F3194" s="19">
        <v>0</v>
      </c>
      <c r="G3194" s="19">
        <v>0</v>
      </c>
      <c r="H3194" s="19">
        <v>-115000</v>
      </c>
      <c r="I3194" s="19">
        <v>0</v>
      </c>
      <c r="J3194" s="19">
        <v>0</v>
      </c>
      <c r="K3194" s="19">
        <v>0</v>
      </c>
      <c r="L3194" t="str">
        <f>VLOOKUP(E3194,PFI!A:B,2,0)</f>
        <v>PPI</v>
      </c>
    </row>
    <row r="3195" spans="1:12">
      <c r="A3195" s="18" t="s">
        <v>87</v>
      </c>
      <c r="B3195" s="18" t="s">
        <v>306</v>
      </c>
      <c r="C3195" s="18" t="s">
        <v>305</v>
      </c>
      <c r="D3195" s="18" t="s">
        <v>18</v>
      </c>
      <c r="E3195" s="18" t="s">
        <v>2119</v>
      </c>
      <c r="F3195" s="19">
        <v>0</v>
      </c>
      <c r="G3195" s="19">
        <v>0</v>
      </c>
      <c r="H3195" s="19">
        <v>184000</v>
      </c>
      <c r="I3195" s="19">
        <v>0</v>
      </c>
      <c r="J3195" s="19">
        <v>0</v>
      </c>
      <c r="K3195" s="19">
        <v>0</v>
      </c>
      <c r="L3195" t="str">
        <f>VLOOKUP(E3195,PFI!A:B,2,0)</f>
        <v>PPI</v>
      </c>
    </row>
    <row r="3196" spans="1:12">
      <c r="A3196" s="18" t="s">
        <v>87</v>
      </c>
      <c r="B3196" s="18" t="s">
        <v>306</v>
      </c>
      <c r="C3196" s="18" t="s">
        <v>305</v>
      </c>
      <c r="D3196" s="18" t="s">
        <v>18</v>
      </c>
      <c r="E3196" s="18" t="s">
        <v>2123</v>
      </c>
      <c r="F3196" s="19">
        <v>0</v>
      </c>
      <c r="G3196" s="19">
        <v>0</v>
      </c>
      <c r="H3196" s="19">
        <v>-142800</v>
      </c>
      <c r="I3196" s="19">
        <v>0</v>
      </c>
      <c r="J3196" s="19">
        <v>0</v>
      </c>
      <c r="K3196" s="19">
        <v>0</v>
      </c>
      <c r="L3196" t="str">
        <f>VLOOKUP(E3196,PFI!A:B,2,0)</f>
        <v>PPI</v>
      </c>
    </row>
    <row r="3197" spans="1:12">
      <c r="A3197" s="18" t="s">
        <v>87</v>
      </c>
      <c r="B3197" s="18" t="s">
        <v>306</v>
      </c>
      <c r="C3197" s="18" t="s">
        <v>305</v>
      </c>
      <c r="D3197" s="18" t="s">
        <v>18</v>
      </c>
      <c r="E3197" s="18" t="s">
        <v>2113</v>
      </c>
      <c r="F3197" s="19">
        <v>0</v>
      </c>
      <c r="G3197" s="19">
        <v>0</v>
      </c>
      <c r="H3197" s="19">
        <v>-2615000</v>
      </c>
      <c r="I3197" s="19">
        <v>0</v>
      </c>
      <c r="J3197" s="19">
        <v>0</v>
      </c>
      <c r="K3197" s="19">
        <v>0</v>
      </c>
      <c r="L3197" t="str">
        <f>VLOOKUP(E3197,PFI!A:B,2,0)</f>
        <v>PPI</v>
      </c>
    </row>
    <row r="3198" spans="1:12">
      <c r="A3198" s="18" t="s">
        <v>87</v>
      </c>
      <c r="B3198" s="18" t="s">
        <v>306</v>
      </c>
      <c r="C3198" s="18" t="s">
        <v>305</v>
      </c>
      <c r="D3198" s="18" t="s">
        <v>18</v>
      </c>
      <c r="E3198" s="18" t="s">
        <v>2116</v>
      </c>
      <c r="F3198" s="19">
        <v>0</v>
      </c>
      <c r="G3198" s="19">
        <v>0</v>
      </c>
      <c r="H3198" s="19">
        <v>81400</v>
      </c>
      <c r="I3198" s="19">
        <v>0</v>
      </c>
      <c r="J3198" s="19">
        <v>0</v>
      </c>
      <c r="K3198" s="19">
        <v>0</v>
      </c>
      <c r="L3198" t="str">
        <f>VLOOKUP(E3198,PFI!A:B,2,0)</f>
        <v>PPI</v>
      </c>
    </row>
    <row r="3199" spans="1:12">
      <c r="A3199" s="18" t="s">
        <v>87</v>
      </c>
      <c r="B3199" s="18" t="s">
        <v>306</v>
      </c>
      <c r="C3199" s="18" t="s">
        <v>305</v>
      </c>
      <c r="D3199" s="18" t="s">
        <v>18</v>
      </c>
      <c r="E3199" s="18" t="s">
        <v>2125</v>
      </c>
      <c r="F3199" s="19">
        <v>0</v>
      </c>
      <c r="G3199" s="19">
        <v>0</v>
      </c>
      <c r="H3199" s="19">
        <v>-46750</v>
      </c>
      <c r="I3199" s="19">
        <v>0</v>
      </c>
      <c r="J3199" s="19">
        <v>0</v>
      </c>
      <c r="K3199" s="19">
        <v>0</v>
      </c>
      <c r="L3199" t="str">
        <f>VLOOKUP(E3199,PFI!A:B,2,0)</f>
        <v>PPI</v>
      </c>
    </row>
    <row r="3200" spans="1:12">
      <c r="A3200" s="18" t="s">
        <v>912</v>
      </c>
      <c r="B3200" s="18" t="s">
        <v>306</v>
      </c>
      <c r="C3200" s="18" t="s">
        <v>849</v>
      </c>
      <c r="D3200" s="18" t="s">
        <v>18</v>
      </c>
      <c r="E3200" s="18" t="s">
        <v>913</v>
      </c>
      <c r="F3200" s="19">
        <v>0</v>
      </c>
      <c r="G3200" s="19">
        <v>0</v>
      </c>
      <c r="H3200" s="19">
        <v>0</v>
      </c>
      <c r="I3200" s="19">
        <v>0</v>
      </c>
      <c r="J3200" s="19">
        <v>-300000</v>
      </c>
      <c r="K3200" s="19">
        <v>0</v>
      </c>
      <c r="L3200" t="str">
        <f>VLOOKUP(E3200,PFI!A:B,2,0)</f>
        <v>PPI</v>
      </c>
    </row>
    <row r="3201" spans="1:12">
      <c r="A3201" s="18" t="s">
        <v>122</v>
      </c>
      <c r="B3201" s="18" t="s">
        <v>311</v>
      </c>
      <c r="C3201" s="18" t="s">
        <v>12</v>
      </c>
      <c r="D3201" s="18" t="s">
        <v>18</v>
      </c>
      <c r="E3201" s="18" t="s">
        <v>124</v>
      </c>
      <c r="F3201" s="19">
        <v>0</v>
      </c>
      <c r="G3201" s="19">
        <v>0</v>
      </c>
      <c r="H3201" s="19">
        <v>0</v>
      </c>
      <c r="I3201" s="19">
        <v>-15000</v>
      </c>
      <c r="J3201" s="19">
        <v>-15000</v>
      </c>
      <c r="K3201" s="19">
        <v>0</v>
      </c>
      <c r="L3201" t="str">
        <f>VLOOKUP(E3201,PFI!A:B,2,0)</f>
        <v>recherche</v>
      </c>
    </row>
    <row r="3202" spans="1:12">
      <c r="A3202" s="18" t="s">
        <v>42</v>
      </c>
      <c r="B3202" s="18" t="s">
        <v>311</v>
      </c>
      <c r="C3202" s="18" t="s">
        <v>304</v>
      </c>
      <c r="D3202" s="18" t="s">
        <v>18</v>
      </c>
      <c r="E3202" s="18" t="s">
        <v>1971</v>
      </c>
      <c r="F3202" s="19">
        <v>0</v>
      </c>
      <c r="G3202" s="19">
        <v>0</v>
      </c>
      <c r="H3202" s="19">
        <v>-5310</v>
      </c>
      <c r="I3202" s="19">
        <v>0</v>
      </c>
      <c r="J3202" s="19">
        <v>0</v>
      </c>
      <c r="K3202" s="19">
        <v>-5310</v>
      </c>
      <c r="L3202" t="str">
        <f>VLOOKUP(E3202,PFI!A:B,2,0)</f>
        <v>recherche</v>
      </c>
    </row>
    <row r="3203" spans="1:12">
      <c r="A3203" s="18" t="s">
        <v>122</v>
      </c>
      <c r="B3203" s="18" t="s">
        <v>311</v>
      </c>
      <c r="C3203" s="18" t="s">
        <v>305</v>
      </c>
      <c r="D3203" s="18" t="s">
        <v>18</v>
      </c>
      <c r="E3203" s="18" t="s">
        <v>296</v>
      </c>
      <c r="F3203" s="19">
        <v>0</v>
      </c>
      <c r="G3203" s="19">
        <v>0</v>
      </c>
      <c r="H3203" s="19">
        <v>-20000</v>
      </c>
      <c r="I3203" s="19">
        <v>0</v>
      </c>
      <c r="J3203" s="19">
        <v>0</v>
      </c>
      <c r="K3203" s="19">
        <v>-30000</v>
      </c>
      <c r="L3203" t="str">
        <f>VLOOKUP(E3203,PFI!A:B,2,0)</f>
        <v>recherche</v>
      </c>
    </row>
    <row r="3204" spans="1:12">
      <c r="A3204" s="18" t="s">
        <v>122</v>
      </c>
      <c r="B3204" s="18" t="s">
        <v>311</v>
      </c>
      <c r="C3204" s="18" t="s">
        <v>305</v>
      </c>
      <c r="D3204" s="18" t="s">
        <v>18</v>
      </c>
      <c r="E3204" s="18" t="s">
        <v>349</v>
      </c>
      <c r="F3204" s="19">
        <v>0</v>
      </c>
      <c r="G3204" s="19">
        <v>0</v>
      </c>
      <c r="H3204" s="19">
        <v>0</v>
      </c>
      <c r="I3204" s="19">
        <v>0</v>
      </c>
      <c r="J3204" s="19">
        <v>0</v>
      </c>
      <c r="K3204" s="19">
        <v>-42000</v>
      </c>
      <c r="L3204" t="str">
        <f>VLOOKUP(E3204,PFI!A:B,2,0)</f>
        <v>recherche</v>
      </c>
    </row>
    <row r="3205" spans="1:12">
      <c r="A3205" s="18" t="s">
        <v>21</v>
      </c>
      <c r="B3205" s="18" t="s">
        <v>311</v>
      </c>
      <c r="C3205" s="18" t="s">
        <v>305</v>
      </c>
      <c r="D3205" s="18" t="s">
        <v>18</v>
      </c>
      <c r="E3205" s="18" t="s">
        <v>2005</v>
      </c>
      <c r="F3205" s="19">
        <v>0</v>
      </c>
      <c r="G3205" s="19">
        <v>0</v>
      </c>
      <c r="H3205" s="19">
        <v>8572</v>
      </c>
      <c r="I3205" s="19">
        <v>0</v>
      </c>
      <c r="J3205" s="19">
        <v>0</v>
      </c>
      <c r="K3205" s="19">
        <v>-9428</v>
      </c>
      <c r="L3205" t="str">
        <f>VLOOKUP(E3205,PFI!A:B,2,0)</f>
        <v>recherche</v>
      </c>
    </row>
    <row r="3206" spans="1:12">
      <c r="A3206" s="18" t="s">
        <v>21</v>
      </c>
      <c r="B3206" s="18" t="s">
        <v>311</v>
      </c>
      <c r="C3206" s="18" t="s">
        <v>305</v>
      </c>
      <c r="D3206" s="18" t="s">
        <v>18</v>
      </c>
      <c r="E3206" s="18" t="s">
        <v>2060</v>
      </c>
      <c r="F3206" s="19">
        <v>0</v>
      </c>
      <c r="G3206" s="19">
        <v>0</v>
      </c>
      <c r="H3206" s="19">
        <v>-30000</v>
      </c>
      <c r="I3206" s="19">
        <v>0</v>
      </c>
      <c r="J3206" s="19">
        <v>0</v>
      </c>
      <c r="K3206" s="19">
        <v>-30000</v>
      </c>
      <c r="L3206" t="str">
        <f>VLOOKUP(E3206,PFI!A:B,2,0)</f>
        <v>recherche</v>
      </c>
    </row>
    <row r="3207" spans="1:12">
      <c r="A3207" s="18" t="s">
        <v>140</v>
      </c>
      <c r="B3207" s="18" t="s">
        <v>311</v>
      </c>
      <c r="C3207" s="18" t="s">
        <v>305</v>
      </c>
      <c r="D3207" s="18" t="s">
        <v>18</v>
      </c>
      <c r="E3207" s="18" t="s">
        <v>2080</v>
      </c>
      <c r="F3207" s="19">
        <v>0</v>
      </c>
      <c r="G3207" s="19">
        <v>0</v>
      </c>
      <c r="H3207" s="19">
        <v>-20000</v>
      </c>
      <c r="I3207" s="19">
        <v>0</v>
      </c>
      <c r="J3207" s="19">
        <v>0</v>
      </c>
      <c r="K3207" s="19">
        <v>0</v>
      </c>
      <c r="L3207" t="str">
        <f>VLOOKUP(E3207,PFI!A:B,2,0)</f>
        <v>recherche</v>
      </c>
    </row>
    <row r="3208" spans="1:12">
      <c r="A3208" s="18" t="s">
        <v>140</v>
      </c>
      <c r="B3208" s="18" t="s">
        <v>311</v>
      </c>
      <c r="C3208" s="18" t="s">
        <v>305</v>
      </c>
      <c r="D3208" s="18" t="s">
        <v>18</v>
      </c>
      <c r="E3208" s="18" t="s">
        <v>18</v>
      </c>
      <c r="F3208" s="19">
        <v>0</v>
      </c>
      <c r="G3208" s="19">
        <v>0</v>
      </c>
      <c r="H3208" s="19">
        <v>-19000</v>
      </c>
      <c r="I3208" s="19">
        <v>0</v>
      </c>
      <c r="J3208" s="19">
        <v>0</v>
      </c>
      <c r="K3208" s="19">
        <v>-19000</v>
      </c>
      <c r="L3208" t="e">
        <f>VLOOKUP(E3208,PFI!A:B,2,0)</f>
        <v>#N/A</v>
      </c>
    </row>
    <row r="3209" spans="1:12">
      <c r="A3209" s="18" t="s">
        <v>30</v>
      </c>
      <c r="B3209" s="18" t="s">
        <v>311</v>
      </c>
      <c r="C3209" s="18" t="s">
        <v>305</v>
      </c>
      <c r="D3209" s="18" t="s">
        <v>18</v>
      </c>
      <c r="E3209" s="18" t="s">
        <v>2039</v>
      </c>
      <c r="F3209" s="19">
        <v>0</v>
      </c>
      <c r="G3209" s="19">
        <v>0</v>
      </c>
      <c r="H3209" s="19">
        <v>-574107</v>
      </c>
      <c r="I3209" s="19">
        <v>0</v>
      </c>
      <c r="J3209" s="19">
        <v>0</v>
      </c>
      <c r="K3209" s="19">
        <v>-124107</v>
      </c>
      <c r="L3209" t="str">
        <f>VLOOKUP(E3209,PFI!A:B,2,0)</f>
        <v>recherche</v>
      </c>
    </row>
    <row r="3210" spans="1:12">
      <c r="A3210" s="18" t="s">
        <v>196</v>
      </c>
      <c r="B3210" s="18" t="s">
        <v>311</v>
      </c>
      <c r="C3210" s="18" t="s">
        <v>305</v>
      </c>
      <c r="D3210" s="18" t="s">
        <v>18</v>
      </c>
      <c r="E3210" s="18" t="s">
        <v>2675</v>
      </c>
      <c r="F3210" s="19">
        <v>0</v>
      </c>
      <c r="G3210" s="19">
        <v>0</v>
      </c>
      <c r="H3210" s="19">
        <v>104698</v>
      </c>
      <c r="I3210" s="19">
        <v>0</v>
      </c>
      <c r="J3210" s="19">
        <v>0</v>
      </c>
      <c r="K3210" s="19">
        <v>581.6</v>
      </c>
      <c r="L3210" t="e">
        <f>VLOOKUP(E3210,PFI!A:B,2,0)</f>
        <v>#N/A</v>
      </c>
    </row>
    <row r="3211" spans="1:12">
      <c r="A3211" s="18" t="s">
        <v>42</v>
      </c>
      <c r="B3211" s="18" t="s">
        <v>311</v>
      </c>
      <c r="C3211" s="18" t="s">
        <v>305</v>
      </c>
      <c r="D3211" s="18" t="s">
        <v>18</v>
      </c>
      <c r="E3211" s="18" t="s">
        <v>214</v>
      </c>
      <c r="F3211" s="19">
        <v>0</v>
      </c>
      <c r="G3211" s="19">
        <v>0</v>
      </c>
      <c r="H3211" s="19">
        <v>0</v>
      </c>
      <c r="I3211" s="19">
        <v>0</v>
      </c>
      <c r="J3211" s="19">
        <v>0</v>
      </c>
      <c r="K3211" s="19">
        <v>-29909.1</v>
      </c>
      <c r="L3211" t="str">
        <f>VLOOKUP(E3211,PFI!A:B,2,0)</f>
        <v>recherche</v>
      </c>
    </row>
    <row r="3212" spans="1:12">
      <c r="A3212" s="18" t="s">
        <v>215</v>
      </c>
      <c r="B3212" s="18" t="s">
        <v>311</v>
      </c>
      <c r="C3212" s="18" t="s">
        <v>305</v>
      </c>
      <c r="D3212" s="18" t="s">
        <v>18</v>
      </c>
      <c r="E3212" s="18" t="s">
        <v>217</v>
      </c>
      <c r="F3212" s="19">
        <v>0</v>
      </c>
      <c r="G3212" s="19">
        <v>0</v>
      </c>
      <c r="H3212" s="19">
        <v>-196.16</v>
      </c>
      <c r="I3212" s="19">
        <v>0</v>
      </c>
      <c r="J3212" s="19">
        <v>0</v>
      </c>
      <c r="K3212" s="19">
        <v>-12153.6</v>
      </c>
      <c r="L3212" t="str">
        <f>VLOOKUP(E3212,PFI!A:B,2,0)</f>
        <v>recherche</v>
      </c>
    </row>
    <row r="3213" spans="1:12">
      <c r="A3213" s="18" t="s">
        <v>2357</v>
      </c>
      <c r="B3213" s="18" t="s">
        <v>311</v>
      </c>
      <c r="C3213" s="18" t="s">
        <v>305</v>
      </c>
      <c r="D3213" s="18" t="s">
        <v>18</v>
      </c>
      <c r="E3213" s="18" t="s">
        <v>1923</v>
      </c>
      <c r="F3213" s="19">
        <v>0</v>
      </c>
      <c r="G3213" s="19">
        <v>0</v>
      </c>
      <c r="H3213" s="19">
        <v>-4500</v>
      </c>
      <c r="I3213" s="19">
        <v>0</v>
      </c>
      <c r="J3213" s="19">
        <v>0</v>
      </c>
      <c r="K3213" s="19">
        <v>-4500</v>
      </c>
      <c r="L3213" t="str">
        <f>VLOOKUP(E3213,PFI!A:B,2,0)</f>
        <v>formation</v>
      </c>
    </row>
    <row r="3214" spans="1:12">
      <c r="A3214" s="18" t="s">
        <v>10</v>
      </c>
      <c r="B3214" s="18" t="s">
        <v>311</v>
      </c>
      <c r="C3214" s="18" t="s">
        <v>305</v>
      </c>
      <c r="D3214" s="18" t="s">
        <v>18</v>
      </c>
      <c r="E3214" s="18" t="s">
        <v>370</v>
      </c>
      <c r="F3214" s="19">
        <v>0</v>
      </c>
      <c r="G3214" s="19">
        <v>0</v>
      </c>
      <c r="H3214" s="19">
        <v>-220000</v>
      </c>
      <c r="I3214" s="19">
        <v>0</v>
      </c>
      <c r="J3214" s="19">
        <v>0</v>
      </c>
      <c r="K3214" s="19">
        <v>-220000</v>
      </c>
      <c r="L3214" t="str">
        <f>VLOOKUP(E3214,PFI!A:B,2,0)</f>
        <v>formation</v>
      </c>
    </row>
    <row r="3215" spans="1:12">
      <c r="A3215" s="18" t="s">
        <v>229</v>
      </c>
      <c r="B3215" s="18" t="s">
        <v>311</v>
      </c>
      <c r="C3215" s="18" t="s">
        <v>305</v>
      </c>
      <c r="D3215" s="18" t="s">
        <v>18</v>
      </c>
      <c r="E3215" s="18" t="s">
        <v>2366</v>
      </c>
      <c r="F3215" s="19">
        <v>0</v>
      </c>
      <c r="G3215" s="19">
        <v>0</v>
      </c>
      <c r="H3215" s="19">
        <v>8692.9500000000007</v>
      </c>
      <c r="I3215" s="19">
        <v>0</v>
      </c>
      <c r="J3215" s="19">
        <v>0</v>
      </c>
      <c r="K3215" s="19">
        <v>0</v>
      </c>
      <c r="L3215" t="e">
        <f>VLOOKUP(E3215,PFI!A:B,2,0)</f>
        <v>#N/A</v>
      </c>
    </row>
    <row r="3216" spans="1:12">
      <c r="A3216" s="18" t="s">
        <v>2523</v>
      </c>
      <c r="B3216" s="18" t="s">
        <v>311</v>
      </c>
      <c r="C3216" s="18" t="s">
        <v>305</v>
      </c>
      <c r="D3216" s="18" t="s">
        <v>18</v>
      </c>
      <c r="E3216" s="18" t="s">
        <v>2527</v>
      </c>
      <c r="F3216" s="19">
        <v>0</v>
      </c>
      <c r="G3216" s="19">
        <v>0</v>
      </c>
      <c r="H3216" s="19">
        <v>-1000</v>
      </c>
      <c r="I3216" s="19">
        <v>0</v>
      </c>
      <c r="J3216" s="19">
        <v>0</v>
      </c>
      <c r="K3216" s="19">
        <v>-1000</v>
      </c>
      <c r="L3216" t="e">
        <f>VLOOKUP(E3216,PFI!A:B,2,0)</f>
        <v>#N/A</v>
      </c>
    </row>
    <row r="3217" spans="1:12">
      <c r="A3217" s="18" t="s">
        <v>2523</v>
      </c>
      <c r="B3217" s="18" t="s">
        <v>311</v>
      </c>
      <c r="C3217" s="18" t="s">
        <v>305</v>
      </c>
      <c r="D3217" s="18" t="s">
        <v>18</v>
      </c>
      <c r="E3217" s="18" t="s">
        <v>2528</v>
      </c>
      <c r="F3217" s="19">
        <v>0</v>
      </c>
      <c r="G3217" s="19">
        <v>0</v>
      </c>
      <c r="H3217" s="19">
        <v>-2500</v>
      </c>
      <c r="I3217" s="19">
        <v>0</v>
      </c>
      <c r="J3217" s="19">
        <v>0</v>
      </c>
      <c r="K3217" s="19">
        <v>-2500</v>
      </c>
      <c r="L3217" t="e">
        <f>VLOOKUP(E3217,PFI!A:B,2,0)</f>
        <v>#N/A</v>
      </c>
    </row>
    <row r="3218" spans="1:12">
      <c r="A3218" s="18" t="s">
        <v>312</v>
      </c>
      <c r="B3218" s="18" t="s">
        <v>311</v>
      </c>
      <c r="C3218" s="18" t="s">
        <v>305</v>
      </c>
      <c r="D3218" s="18" t="s">
        <v>18</v>
      </c>
      <c r="E3218" s="18" t="s">
        <v>18</v>
      </c>
      <c r="F3218" s="19">
        <v>0</v>
      </c>
      <c r="G3218" s="19">
        <v>0</v>
      </c>
      <c r="H3218" s="19">
        <v>0</v>
      </c>
      <c r="I3218" s="19">
        <v>-178400</v>
      </c>
      <c r="J3218" s="19">
        <v>-178400</v>
      </c>
      <c r="K3218" s="19">
        <v>0</v>
      </c>
      <c r="L3218" t="e">
        <f>VLOOKUP(E3218,PFI!A:B,2,0)</f>
        <v>#N/A</v>
      </c>
    </row>
    <row r="3219" spans="1:12">
      <c r="A3219" s="18" t="s">
        <v>101</v>
      </c>
      <c r="B3219" s="18" t="s">
        <v>311</v>
      </c>
      <c r="C3219" s="18" t="s">
        <v>305</v>
      </c>
      <c r="D3219" s="18" t="s">
        <v>18</v>
      </c>
      <c r="E3219" s="18" t="s">
        <v>1739</v>
      </c>
      <c r="F3219" s="19">
        <v>0</v>
      </c>
      <c r="G3219" s="19">
        <v>0</v>
      </c>
      <c r="H3219" s="19">
        <v>0</v>
      </c>
      <c r="I3219" s="19">
        <v>-20000</v>
      </c>
      <c r="J3219" s="19">
        <v>-20000</v>
      </c>
      <c r="K3219" s="19">
        <v>0</v>
      </c>
      <c r="L3219" t="str">
        <f>VLOOKUP(E3219,PFI!A:B,2,0)</f>
        <v>recherche</v>
      </c>
    </row>
    <row r="3220" spans="1:12">
      <c r="A3220" s="18" t="s">
        <v>2676</v>
      </c>
      <c r="B3220" s="18" t="s">
        <v>844</v>
      </c>
      <c r="C3220" s="18" t="s">
        <v>849</v>
      </c>
      <c r="D3220" s="18" t="s">
        <v>18</v>
      </c>
      <c r="E3220" s="18" t="s">
        <v>18</v>
      </c>
      <c r="F3220" s="19">
        <v>0</v>
      </c>
      <c r="G3220" s="19">
        <v>0</v>
      </c>
      <c r="H3220" s="19">
        <v>-2210172.73</v>
      </c>
      <c r="I3220" s="19">
        <v>-449700</v>
      </c>
      <c r="J3220" s="19">
        <v>-611873</v>
      </c>
      <c r="K3220" s="19">
        <v>-2210172.73</v>
      </c>
      <c r="L3220" t="e">
        <f>VLOOKUP(E3220,PFI!A:B,2,0)</f>
        <v>#N/A</v>
      </c>
    </row>
    <row r="3221" spans="1:12">
      <c r="A3221" s="18" t="s">
        <v>1757</v>
      </c>
      <c r="B3221" s="18" t="s">
        <v>844</v>
      </c>
      <c r="C3221" s="18" t="s">
        <v>849</v>
      </c>
      <c r="D3221" s="18" t="s">
        <v>18</v>
      </c>
      <c r="E3221" s="18" t="s">
        <v>18</v>
      </c>
      <c r="F3221" s="19">
        <v>0</v>
      </c>
      <c r="G3221" s="19">
        <v>0</v>
      </c>
      <c r="H3221" s="19">
        <v>0</v>
      </c>
      <c r="I3221" s="19">
        <v>-1600300</v>
      </c>
      <c r="J3221" s="19">
        <v>-1600300</v>
      </c>
      <c r="K3221" s="19">
        <v>0</v>
      </c>
      <c r="L3221" t="e">
        <f>VLOOKUP(E3221,PFI!A:B,2,0)</f>
        <v>#N/A</v>
      </c>
    </row>
    <row r="3222" spans="1:12">
      <c r="A3222" s="18" t="s">
        <v>917</v>
      </c>
      <c r="B3222" s="18" t="s">
        <v>314</v>
      </c>
      <c r="C3222" s="18" t="s">
        <v>12</v>
      </c>
      <c r="D3222" s="18" t="s">
        <v>18</v>
      </c>
      <c r="E3222" s="18" t="s">
        <v>2035</v>
      </c>
      <c r="F3222" s="19">
        <v>0</v>
      </c>
      <c r="G3222" s="19">
        <v>0</v>
      </c>
      <c r="H3222" s="19">
        <v>0</v>
      </c>
      <c r="I3222" s="19">
        <v>-67148.5</v>
      </c>
      <c r="J3222" s="19">
        <v>-67148.5</v>
      </c>
      <c r="K3222" s="19">
        <v>0</v>
      </c>
      <c r="L3222" t="str">
        <f>VLOOKUP(E3222,PFI!A:B,2,0)</f>
        <v>recherche</v>
      </c>
    </row>
    <row r="3223" spans="1:12">
      <c r="A3223" s="18" t="s">
        <v>2251</v>
      </c>
      <c r="B3223" s="18" t="s">
        <v>314</v>
      </c>
      <c r="C3223" s="18" t="s">
        <v>12</v>
      </c>
      <c r="D3223" s="18" t="s">
        <v>18</v>
      </c>
      <c r="E3223" s="18" t="s">
        <v>2677</v>
      </c>
      <c r="F3223" s="19">
        <v>0</v>
      </c>
      <c r="G3223" s="19">
        <v>0</v>
      </c>
      <c r="H3223" s="19">
        <v>30352.09</v>
      </c>
      <c r="I3223" s="19">
        <v>0</v>
      </c>
      <c r="J3223" s="19">
        <v>0</v>
      </c>
      <c r="K3223" s="19">
        <v>11444.09</v>
      </c>
      <c r="L3223" t="e">
        <f>VLOOKUP(E3223,PFI!A:B,2,0)</f>
        <v>#N/A</v>
      </c>
    </row>
    <row r="3224" spans="1:12">
      <c r="A3224" s="18" t="s">
        <v>192</v>
      </c>
      <c r="B3224" s="18" t="s">
        <v>314</v>
      </c>
      <c r="C3224" s="18" t="s">
        <v>12</v>
      </c>
      <c r="D3224" s="18" t="s">
        <v>18</v>
      </c>
      <c r="E3224" s="18" t="s">
        <v>2023</v>
      </c>
      <c r="F3224" s="19">
        <v>0</v>
      </c>
      <c r="G3224" s="19">
        <v>0</v>
      </c>
      <c r="H3224" s="19">
        <v>0</v>
      </c>
      <c r="I3224" s="19">
        <v>-112500</v>
      </c>
      <c r="J3224" s="19">
        <v>-112500</v>
      </c>
      <c r="K3224" s="19">
        <v>0</v>
      </c>
      <c r="L3224" t="str">
        <f>VLOOKUP(E3224,PFI!A:B,2,0)</f>
        <v>recherche</v>
      </c>
    </row>
    <row r="3225" spans="1:12">
      <c r="A3225" s="18" t="s">
        <v>2427</v>
      </c>
      <c r="B3225" s="18" t="s">
        <v>314</v>
      </c>
      <c r="C3225" s="18" t="s">
        <v>12</v>
      </c>
      <c r="D3225" s="18" t="s">
        <v>18</v>
      </c>
      <c r="E3225" s="18" t="s">
        <v>2678</v>
      </c>
      <c r="F3225" s="19">
        <v>0</v>
      </c>
      <c r="G3225" s="19">
        <v>0</v>
      </c>
      <c r="H3225" s="19">
        <v>-56508</v>
      </c>
      <c r="I3225" s="19">
        <v>0</v>
      </c>
      <c r="J3225" s="19">
        <v>0</v>
      </c>
      <c r="K3225" s="19">
        <v>0</v>
      </c>
      <c r="L3225" t="e">
        <f>VLOOKUP(E3225,PFI!A:B,2,0)</f>
        <v>#N/A</v>
      </c>
    </row>
    <row r="3226" spans="1:12">
      <c r="A3226" s="18" t="s">
        <v>30</v>
      </c>
      <c r="B3226" s="18" t="s">
        <v>314</v>
      </c>
      <c r="C3226" s="18" t="s">
        <v>111</v>
      </c>
      <c r="D3226" s="18" t="s">
        <v>18</v>
      </c>
      <c r="E3226" s="18" t="s">
        <v>18</v>
      </c>
      <c r="F3226" s="19">
        <v>0</v>
      </c>
      <c r="G3226" s="19">
        <v>0</v>
      </c>
      <c r="H3226" s="19">
        <v>0</v>
      </c>
      <c r="I3226" s="19">
        <v>-150000</v>
      </c>
      <c r="J3226" s="19">
        <v>-150000</v>
      </c>
      <c r="K3226" s="19">
        <v>0</v>
      </c>
      <c r="L3226" t="e">
        <f>VLOOKUP(E3226,PFI!A:B,2,0)</f>
        <v>#N/A</v>
      </c>
    </row>
    <row r="3227" spans="1:12">
      <c r="A3227" s="18" t="s">
        <v>119</v>
      </c>
      <c r="B3227" s="18" t="s">
        <v>314</v>
      </c>
      <c r="C3227" s="18" t="s">
        <v>114</v>
      </c>
      <c r="D3227" s="18" t="s">
        <v>18</v>
      </c>
      <c r="E3227" s="18" t="s">
        <v>2679</v>
      </c>
      <c r="F3227" s="19">
        <v>0</v>
      </c>
      <c r="G3227" s="19">
        <v>0</v>
      </c>
      <c r="H3227" s="19">
        <v>0</v>
      </c>
      <c r="I3227" s="19">
        <v>0</v>
      </c>
      <c r="J3227" s="19">
        <v>0</v>
      </c>
      <c r="K3227" s="19">
        <v>97613.81</v>
      </c>
      <c r="L3227" t="e">
        <f>VLOOKUP(E3227,PFI!A:B,2,0)</f>
        <v>#N/A</v>
      </c>
    </row>
    <row r="3228" spans="1:12">
      <c r="A3228" s="18" t="s">
        <v>122</v>
      </c>
      <c r="B3228" s="18" t="s">
        <v>314</v>
      </c>
      <c r="C3228" s="18" t="s">
        <v>114</v>
      </c>
      <c r="D3228" s="18" t="s">
        <v>18</v>
      </c>
      <c r="E3228" s="18" t="s">
        <v>1073</v>
      </c>
      <c r="F3228" s="19">
        <v>0</v>
      </c>
      <c r="G3228" s="19">
        <v>0</v>
      </c>
      <c r="H3228" s="19">
        <v>0</v>
      </c>
      <c r="I3228" s="19">
        <v>0</v>
      </c>
      <c r="J3228" s="19">
        <v>0</v>
      </c>
      <c r="K3228" s="19">
        <v>5004.8</v>
      </c>
      <c r="L3228" t="str">
        <f>VLOOKUP(E3228,PFI!A:B,2,0)</f>
        <v>recherche</v>
      </c>
    </row>
    <row r="3229" spans="1:12">
      <c r="A3229" s="18" t="s">
        <v>136</v>
      </c>
      <c r="B3229" s="18" t="s">
        <v>314</v>
      </c>
      <c r="C3229" s="18" t="s">
        <v>114</v>
      </c>
      <c r="D3229" s="18" t="s">
        <v>18</v>
      </c>
      <c r="E3229" s="18" t="s">
        <v>1982</v>
      </c>
      <c r="F3229" s="19">
        <v>0</v>
      </c>
      <c r="G3229" s="19">
        <v>0</v>
      </c>
      <c r="H3229" s="19">
        <v>0</v>
      </c>
      <c r="I3229" s="19">
        <v>0</v>
      </c>
      <c r="J3229" s="19">
        <v>0</v>
      </c>
      <c r="K3229" s="19">
        <v>-5435.46</v>
      </c>
      <c r="L3229" t="str">
        <f>VLOOKUP(E3229,PFI!A:B,2,0)</f>
        <v>recherche</v>
      </c>
    </row>
    <row r="3230" spans="1:12">
      <c r="A3230" s="18" t="s">
        <v>136</v>
      </c>
      <c r="B3230" s="18" t="s">
        <v>314</v>
      </c>
      <c r="C3230" s="18" t="s">
        <v>114</v>
      </c>
      <c r="D3230" s="18" t="s">
        <v>18</v>
      </c>
      <c r="E3230" s="18" t="s">
        <v>365</v>
      </c>
      <c r="F3230" s="19">
        <v>0</v>
      </c>
      <c r="G3230" s="19">
        <v>0</v>
      </c>
      <c r="H3230" s="19">
        <v>-274386.01</v>
      </c>
      <c r="I3230" s="19">
        <v>0</v>
      </c>
      <c r="J3230" s="19">
        <v>0</v>
      </c>
      <c r="K3230" s="19">
        <v>-93187.7</v>
      </c>
      <c r="L3230" t="str">
        <f>VLOOKUP(E3230,PFI!A:B,2,0)</f>
        <v>recherche</v>
      </c>
    </row>
    <row r="3231" spans="1:12">
      <c r="A3231" s="18" t="s">
        <v>29</v>
      </c>
      <c r="B3231" s="18" t="s">
        <v>314</v>
      </c>
      <c r="C3231" s="18" t="s">
        <v>114</v>
      </c>
      <c r="D3231" s="18" t="s">
        <v>18</v>
      </c>
      <c r="E3231" s="18" t="s">
        <v>180</v>
      </c>
      <c r="F3231" s="19">
        <v>0</v>
      </c>
      <c r="G3231" s="19">
        <v>0</v>
      </c>
      <c r="H3231" s="19">
        <v>-12481.84</v>
      </c>
      <c r="I3231" s="19">
        <v>0</v>
      </c>
      <c r="J3231" s="19">
        <v>0</v>
      </c>
      <c r="K3231" s="19">
        <v>-12481.84</v>
      </c>
      <c r="L3231" t="str">
        <f>VLOOKUP(E3231,PFI!A:B,2,0)</f>
        <v>recherche</v>
      </c>
    </row>
    <row r="3232" spans="1:12">
      <c r="A3232" s="18" t="s">
        <v>29</v>
      </c>
      <c r="B3232" s="18" t="s">
        <v>314</v>
      </c>
      <c r="C3232" s="18" t="s">
        <v>114</v>
      </c>
      <c r="D3232" s="18" t="s">
        <v>18</v>
      </c>
      <c r="E3232" s="18" t="s">
        <v>181</v>
      </c>
      <c r="F3232" s="19">
        <v>0</v>
      </c>
      <c r="G3232" s="19">
        <v>0</v>
      </c>
      <c r="H3232" s="19">
        <v>-12481.84</v>
      </c>
      <c r="I3232" s="19">
        <v>0</v>
      </c>
      <c r="J3232" s="19">
        <v>0</v>
      </c>
      <c r="K3232" s="19">
        <v>-12481.84</v>
      </c>
      <c r="L3232" t="str">
        <f>VLOOKUP(E3232,PFI!A:B,2,0)</f>
        <v>recherche</v>
      </c>
    </row>
    <row r="3233" spans="1:12">
      <c r="A3233" s="18" t="s">
        <v>188</v>
      </c>
      <c r="B3233" s="18" t="s">
        <v>314</v>
      </c>
      <c r="C3233" s="18" t="s">
        <v>114</v>
      </c>
      <c r="D3233" s="18" t="s">
        <v>18</v>
      </c>
      <c r="E3233" s="18" t="s">
        <v>189</v>
      </c>
      <c r="F3233" s="19">
        <v>0</v>
      </c>
      <c r="G3233" s="19">
        <v>0</v>
      </c>
      <c r="H3233" s="19">
        <v>26956.12</v>
      </c>
      <c r="I3233" s="19">
        <v>0</v>
      </c>
      <c r="J3233" s="19">
        <v>0</v>
      </c>
      <c r="K3233" s="19">
        <v>-70592.97</v>
      </c>
      <c r="L3233" t="str">
        <f>VLOOKUP(E3233,PFI!A:B,2,0)</f>
        <v>recherche</v>
      </c>
    </row>
    <row r="3234" spans="1:12">
      <c r="A3234" s="18" t="s">
        <v>210</v>
      </c>
      <c r="B3234" s="18" t="s">
        <v>314</v>
      </c>
      <c r="C3234" s="18" t="s">
        <v>114</v>
      </c>
      <c r="D3234" s="18" t="s">
        <v>18</v>
      </c>
      <c r="E3234" s="18" t="s">
        <v>348</v>
      </c>
      <c r="F3234" s="19">
        <v>0</v>
      </c>
      <c r="G3234" s="19">
        <v>0</v>
      </c>
      <c r="H3234" s="19">
        <v>-900030</v>
      </c>
      <c r="I3234" s="19">
        <v>0</v>
      </c>
      <c r="J3234" s="19">
        <v>0</v>
      </c>
      <c r="K3234" s="19">
        <v>-225008</v>
      </c>
      <c r="L3234" t="str">
        <f>VLOOKUP(E3234,PFI!A:B,2,0)</f>
        <v>recherche</v>
      </c>
    </row>
    <row r="3235" spans="1:12">
      <c r="A3235" s="18" t="s">
        <v>287</v>
      </c>
      <c r="B3235" s="18" t="s">
        <v>314</v>
      </c>
      <c r="C3235" s="18" t="s">
        <v>114</v>
      </c>
      <c r="D3235" s="18" t="s">
        <v>18</v>
      </c>
      <c r="E3235" s="18" t="s">
        <v>288</v>
      </c>
      <c r="F3235" s="19">
        <v>0</v>
      </c>
      <c r="G3235" s="19">
        <v>0</v>
      </c>
      <c r="H3235" s="19">
        <v>-58249.56</v>
      </c>
      <c r="I3235" s="19">
        <v>0</v>
      </c>
      <c r="J3235" s="19">
        <v>0</v>
      </c>
      <c r="K3235" s="19">
        <v>-120224.6</v>
      </c>
      <c r="L3235" t="str">
        <f>VLOOKUP(E3235,PFI!A:B,2,0)</f>
        <v>recherche</v>
      </c>
    </row>
    <row r="3236" spans="1:12">
      <c r="A3236" s="18" t="s">
        <v>42</v>
      </c>
      <c r="B3236" s="18" t="s">
        <v>314</v>
      </c>
      <c r="C3236" s="18" t="s">
        <v>114</v>
      </c>
      <c r="D3236" s="18" t="s">
        <v>18</v>
      </c>
      <c r="E3236" s="18" t="s">
        <v>1981</v>
      </c>
      <c r="F3236" s="19">
        <v>0</v>
      </c>
      <c r="G3236" s="19">
        <v>0</v>
      </c>
      <c r="H3236" s="19">
        <v>0</v>
      </c>
      <c r="I3236" s="19">
        <v>0</v>
      </c>
      <c r="J3236" s="19">
        <v>0</v>
      </c>
      <c r="K3236" s="19">
        <v>-2654.35</v>
      </c>
      <c r="L3236" t="str">
        <f>VLOOKUP(E3236,PFI!A:B,2,0)</f>
        <v>recherche</v>
      </c>
    </row>
    <row r="3237" spans="1:12">
      <c r="A3237" s="18" t="s">
        <v>42</v>
      </c>
      <c r="B3237" s="18" t="s">
        <v>314</v>
      </c>
      <c r="C3237" s="18" t="s">
        <v>114</v>
      </c>
      <c r="D3237" s="18" t="s">
        <v>18</v>
      </c>
      <c r="E3237" s="18" t="s">
        <v>906</v>
      </c>
      <c r="F3237" s="19">
        <v>0</v>
      </c>
      <c r="G3237" s="19">
        <v>0</v>
      </c>
      <c r="H3237" s="19">
        <v>-128000</v>
      </c>
      <c r="I3237" s="19">
        <v>0</v>
      </c>
      <c r="J3237" s="19">
        <v>0</v>
      </c>
      <c r="K3237" s="19">
        <v>-34559.9</v>
      </c>
      <c r="L3237" t="str">
        <f>VLOOKUP(E3237,PFI!A:B,2,0)</f>
        <v>recherche</v>
      </c>
    </row>
    <row r="3238" spans="1:12">
      <c r="A3238" s="18" t="s">
        <v>215</v>
      </c>
      <c r="B3238" s="18" t="s">
        <v>314</v>
      </c>
      <c r="C3238" s="18" t="s">
        <v>114</v>
      </c>
      <c r="D3238" s="18" t="s">
        <v>18</v>
      </c>
      <c r="E3238" s="18" t="s">
        <v>217</v>
      </c>
      <c r="F3238" s="19">
        <v>0</v>
      </c>
      <c r="G3238" s="19">
        <v>0</v>
      </c>
      <c r="H3238" s="19">
        <v>-218385.44</v>
      </c>
      <c r="I3238" s="19">
        <v>0</v>
      </c>
      <c r="J3238" s="19">
        <v>0</v>
      </c>
      <c r="K3238" s="19">
        <v>-11405.97</v>
      </c>
      <c r="L3238" t="str">
        <f>VLOOKUP(E3238,PFI!A:B,2,0)</f>
        <v>recherche</v>
      </c>
    </row>
    <row r="3239" spans="1:12">
      <c r="A3239" s="18" t="s">
        <v>243</v>
      </c>
      <c r="B3239" s="18" t="s">
        <v>314</v>
      </c>
      <c r="C3239" s="18" t="s">
        <v>114</v>
      </c>
      <c r="D3239" s="18" t="s">
        <v>18</v>
      </c>
      <c r="E3239" s="18" t="s">
        <v>1740</v>
      </c>
      <c r="F3239" s="19">
        <v>0</v>
      </c>
      <c r="G3239" s="19">
        <v>0</v>
      </c>
      <c r="H3239" s="19">
        <v>0</v>
      </c>
      <c r="I3239" s="19">
        <v>-420384</v>
      </c>
      <c r="J3239" s="19">
        <v>-420384</v>
      </c>
      <c r="K3239" s="19">
        <v>0</v>
      </c>
      <c r="L3239" t="str">
        <f>VLOOKUP(E3239,PFI!A:B,2,0)</f>
        <v>formation</v>
      </c>
    </row>
    <row r="3240" spans="1:12">
      <c r="A3240" s="18" t="s">
        <v>255</v>
      </c>
      <c r="B3240" s="18" t="s">
        <v>314</v>
      </c>
      <c r="C3240" s="18" t="s">
        <v>114</v>
      </c>
      <c r="D3240" s="18" t="s">
        <v>18</v>
      </c>
      <c r="E3240" s="18" t="s">
        <v>369</v>
      </c>
      <c r="F3240" s="19">
        <v>0</v>
      </c>
      <c r="G3240" s="19">
        <v>0</v>
      </c>
      <c r="H3240" s="19">
        <v>-50000</v>
      </c>
      <c r="I3240" s="19">
        <v>0</v>
      </c>
      <c r="J3240" s="19">
        <v>0</v>
      </c>
      <c r="K3240" s="19">
        <v>-20000</v>
      </c>
      <c r="L3240" t="str">
        <f>VLOOKUP(E3240,PFI!A:B,2,0)</f>
        <v>formation</v>
      </c>
    </row>
    <row r="3241" spans="1:12">
      <c r="A3241" s="18" t="s">
        <v>101</v>
      </c>
      <c r="B3241" s="18" t="s">
        <v>314</v>
      </c>
      <c r="C3241" s="18" t="s">
        <v>114</v>
      </c>
      <c r="D3241" s="18" t="s">
        <v>18</v>
      </c>
      <c r="E3241" s="18" t="s">
        <v>257</v>
      </c>
      <c r="F3241" s="19">
        <v>0</v>
      </c>
      <c r="G3241" s="19">
        <v>0</v>
      </c>
      <c r="H3241" s="19">
        <v>-13975.2</v>
      </c>
      <c r="I3241" s="19">
        <v>0</v>
      </c>
      <c r="J3241" s="19">
        <v>0</v>
      </c>
      <c r="K3241" s="19">
        <v>-13975.2</v>
      </c>
      <c r="L3241" t="e">
        <f>VLOOKUP(E3241,PFI!A:B,2,0)</f>
        <v>#N/A</v>
      </c>
    </row>
    <row r="3242" spans="1:12">
      <c r="A3242" s="18" t="s">
        <v>119</v>
      </c>
      <c r="B3242" s="18" t="s">
        <v>314</v>
      </c>
      <c r="C3242" s="18" t="s">
        <v>308</v>
      </c>
      <c r="D3242" s="18" t="s">
        <v>18</v>
      </c>
      <c r="E3242" s="18" t="s">
        <v>2679</v>
      </c>
      <c r="F3242" s="19">
        <v>0</v>
      </c>
      <c r="G3242" s="19">
        <v>0</v>
      </c>
      <c r="H3242" s="19">
        <v>0</v>
      </c>
      <c r="I3242" s="19">
        <v>0</v>
      </c>
      <c r="J3242" s="19">
        <v>0</v>
      </c>
      <c r="K3242" s="19">
        <v>210000</v>
      </c>
      <c r="L3242" t="e">
        <f>VLOOKUP(E3242,PFI!A:B,2,0)</f>
        <v>#N/A</v>
      </c>
    </row>
    <row r="3243" spans="1:12">
      <c r="A3243" s="18" t="s">
        <v>928</v>
      </c>
      <c r="B3243" s="18" t="s">
        <v>314</v>
      </c>
      <c r="C3243" s="18" t="s">
        <v>308</v>
      </c>
      <c r="D3243" s="18" t="s">
        <v>18</v>
      </c>
      <c r="E3243" s="18" t="s">
        <v>929</v>
      </c>
      <c r="F3243" s="19">
        <v>0</v>
      </c>
      <c r="G3243" s="19">
        <v>0</v>
      </c>
      <c r="H3243" s="19">
        <v>-61392</v>
      </c>
      <c r="I3243" s="19">
        <v>0</v>
      </c>
      <c r="J3243" s="19">
        <v>0</v>
      </c>
      <c r="K3243" s="19">
        <v>-13935</v>
      </c>
      <c r="L3243" t="str">
        <f>VLOOKUP(E3243,PFI!A:B,2,0)</f>
        <v>recherche</v>
      </c>
    </row>
    <row r="3244" spans="1:12">
      <c r="A3244" s="18" t="s">
        <v>928</v>
      </c>
      <c r="B3244" s="18" t="s">
        <v>314</v>
      </c>
      <c r="C3244" s="18" t="s">
        <v>308</v>
      </c>
      <c r="D3244" s="18" t="s">
        <v>18</v>
      </c>
      <c r="E3244" s="18" t="s">
        <v>930</v>
      </c>
      <c r="F3244" s="19">
        <v>0</v>
      </c>
      <c r="G3244" s="19">
        <v>0</v>
      </c>
      <c r="H3244" s="19">
        <v>-221400</v>
      </c>
      <c r="I3244" s="19">
        <v>0</v>
      </c>
      <c r="J3244" s="19">
        <v>0</v>
      </c>
      <c r="K3244" s="19">
        <v>-50257</v>
      </c>
      <c r="L3244" t="str">
        <f>VLOOKUP(E3244,PFI!A:B,2,0)</f>
        <v>recherche</v>
      </c>
    </row>
    <row r="3245" spans="1:12">
      <c r="A3245" s="18" t="s">
        <v>928</v>
      </c>
      <c r="B3245" s="18" t="s">
        <v>314</v>
      </c>
      <c r="C3245" s="18" t="s">
        <v>308</v>
      </c>
      <c r="D3245" s="18" t="s">
        <v>18</v>
      </c>
      <c r="E3245" s="18" t="s">
        <v>2680</v>
      </c>
      <c r="F3245" s="19">
        <v>0</v>
      </c>
      <c r="G3245" s="19">
        <v>0</v>
      </c>
      <c r="H3245" s="19">
        <v>-7635.39</v>
      </c>
      <c r="I3245" s="19">
        <v>0</v>
      </c>
      <c r="J3245" s="19">
        <v>0</v>
      </c>
      <c r="K3245" s="19">
        <v>0</v>
      </c>
      <c r="L3245" t="e">
        <f>VLOOKUP(E3245,PFI!A:B,2,0)</f>
        <v>#N/A</v>
      </c>
    </row>
    <row r="3246" spans="1:12">
      <c r="A3246" s="18" t="s">
        <v>122</v>
      </c>
      <c r="B3246" s="18" t="s">
        <v>314</v>
      </c>
      <c r="C3246" s="18" t="s">
        <v>308</v>
      </c>
      <c r="D3246" s="18" t="s">
        <v>18</v>
      </c>
      <c r="E3246" s="18" t="s">
        <v>2033</v>
      </c>
      <c r="F3246" s="19">
        <v>0</v>
      </c>
      <c r="G3246" s="19">
        <v>0</v>
      </c>
      <c r="H3246" s="19">
        <v>0</v>
      </c>
      <c r="I3246" s="19">
        <v>-41982.14</v>
      </c>
      <c r="J3246" s="19">
        <v>-41982.14</v>
      </c>
      <c r="K3246" s="19">
        <v>-68698.039999999994</v>
      </c>
      <c r="L3246" t="str">
        <f>VLOOKUP(E3246,PFI!A:B,2,0)</f>
        <v>recherche</v>
      </c>
    </row>
    <row r="3247" spans="1:12">
      <c r="A3247" s="18" t="s">
        <v>126</v>
      </c>
      <c r="B3247" s="18" t="s">
        <v>314</v>
      </c>
      <c r="C3247" s="18" t="s">
        <v>308</v>
      </c>
      <c r="D3247" s="18" t="s">
        <v>18</v>
      </c>
      <c r="E3247" s="18" t="s">
        <v>2239</v>
      </c>
      <c r="F3247" s="19">
        <v>0</v>
      </c>
      <c r="G3247" s="19">
        <v>0</v>
      </c>
      <c r="H3247" s="19">
        <v>17771.77</v>
      </c>
      <c r="I3247" s="19">
        <v>0</v>
      </c>
      <c r="J3247" s="19">
        <v>0</v>
      </c>
      <c r="K3247" s="19">
        <v>0</v>
      </c>
      <c r="L3247" t="e">
        <f>VLOOKUP(E3247,PFI!A:B,2,0)</f>
        <v>#N/A</v>
      </c>
    </row>
    <row r="3248" spans="1:12">
      <c r="A3248" s="18" t="s">
        <v>126</v>
      </c>
      <c r="B3248" s="18" t="s">
        <v>314</v>
      </c>
      <c r="C3248" s="18" t="s">
        <v>308</v>
      </c>
      <c r="D3248" s="18" t="s">
        <v>18</v>
      </c>
      <c r="E3248" s="18" t="s">
        <v>127</v>
      </c>
      <c r="F3248" s="19">
        <v>0</v>
      </c>
      <c r="G3248" s="19">
        <v>0</v>
      </c>
      <c r="H3248" s="19">
        <v>0</v>
      </c>
      <c r="I3248" s="19">
        <v>0</v>
      </c>
      <c r="J3248" s="19">
        <v>0</v>
      </c>
      <c r="K3248" s="19">
        <v>-44744</v>
      </c>
      <c r="L3248" t="str">
        <f>VLOOKUP(E3248,PFI!A:B,2,0)</f>
        <v>recherche</v>
      </c>
    </row>
    <row r="3249" spans="1:12">
      <c r="A3249" s="18" t="s">
        <v>129</v>
      </c>
      <c r="B3249" s="18" t="s">
        <v>314</v>
      </c>
      <c r="C3249" s="18" t="s">
        <v>308</v>
      </c>
      <c r="D3249" s="18" t="s">
        <v>18</v>
      </c>
      <c r="E3249" s="18" t="s">
        <v>130</v>
      </c>
      <c r="F3249" s="19">
        <v>0</v>
      </c>
      <c r="G3249" s="19">
        <v>0</v>
      </c>
      <c r="H3249" s="19">
        <v>0</v>
      </c>
      <c r="I3249" s="19">
        <v>-67114</v>
      </c>
      <c r="J3249" s="19">
        <v>-67114</v>
      </c>
      <c r="K3249" s="19">
        <v>-67114</v>
      </c>
      <c r="L3249" t="str">
        <f>VLOOKUP(E3249,PFI!A:B,2,0)</f>
        <v>recherche</v>
      </c>
    </row>
    <row r="3250" spans="1:12">
      <c r="A3250" s="18" t="s">
        <v>129</v>
      </c>
      <c r="B3250" s="18" t="s">
        <v>314</v>
      </c>
      <c r="C3250" s="18" t="s">
        <v>308</v>
      </c>
      <c r="D3250" s="18" t="s">
        <v>18</v>
      </c>
      <c r="E3250" s="18" t="s">
        <v>131</v>
      </c>
      <c r="F3250" s="19">
        <v>0</v>
      </c>
      <c r="G3250" s="19">
        <v>0</v>
      </c>
      <c r="H3250" s="19">
        <v>0</v>
      </c>
      <c r="I3250" s="19">
        <v>-74175</v>
      </c>
      <c r="J3250" s="19">
        <v>-74175</v>
      </c>
      <c r="K3250" s="19">
        <v>-74175</v>
      </c>
      <c r="L3250" t="str">
        <f>VLOOKUP(E3250,PFI!A:B,2,0)</f>
        <v>recherche</v>
      </c>
    </row>
    <row r="3251" spans="1:12">
      <c r="A3251" s="18" t="s">
        <v>136</v>
      </c>
      <c r="B3251" s="18" t="s">
        <v>314</v>
      </c>
      <c r="C3251" s="18" t="s">
        <v>308</v>
      </c>
      <c r="D3251" s="18" t="s">
        <v>18</v>
      </c>
      <c r="E3251" s="18" t="s">
        <v>137</v>
      </c>
      <c r="F3251" s="19">
        <v>0</v>
      </c>
      <c r="G3251" s="19">
        <v>0</v>
      </c>
      <c r="H3251" s="19">
        <v>0</v>
      </c>
      <c r="I3251" s="19">
        <v>-32665.279999999999</v>
      </c>
      <c r="J3251" s="19">
        <v>-32665.279999999999</v>
      </c>
      <c r="K3251" s="19">
        <v>-32665.279999999999</v>
      </c>
      <c r="L3251" t="str">
        <f>VLOOKUP(E3251,PFI!A:B,2,0)</f>
        <v>recherche</v>
      </c>
    </row>
    <row r="3252" spans="1:12">
      <c r="A3252" s="18" t="s">
        <v>136</v>
      </c>
      <c r="B3252" s="18" t="s">
        <v>314</v>
      </c>
      <c r="C3252" s="18" t="s">
        <v>308</v>
      </c>
      <c r="D3252" s="18" t="s">
        <v>18</v>
      </c>
      <c r="E3252" s="18" t="s">
        <v>138</v>
      </c>
      <c r="F3252" s="19">
        <v>0</v>
      </c>
      <c r="G3252" s="19">
        <v>0</v>
      </c>
      <c r="H3252" s="19">
        <v>0</v>
      </c>
      <c r="I3252" s="19">
        <v>-84507.199999999997</v>
      </c>
      <c r="J3252" s="19">
        <v>-84507.199999999997</v>
      </c>
      <c r="K3252" s="19">
        <v>-84507.199999999997</v>
      </c>
      <c r="L3252" t="str">
        <f>VLOOKUP(E3252,PFI!A:B,2,0)</f>
        <v>recherche</v>
      </c>
    </row>
    <row r="3253" spans="1:12">
      <c r="A3253" s="18" t="s">
        <v>21</v>
      </c>
      <c r="B3253" s="18" t="s">
        <v>314</v>
      </c>
      <c r="C3253" s="18" t="s">
        <v>308</v>
      </c>
      <c r="D3253" s="18" t="s">
        <v>18</v>
      </c>
      <c r="E3253" s="18" t="s">
        <v>139</v>
      </c>
      <c r="F3253" s="19">
        <v>0</v>
      </c>
      <c r="G3253" s="19">
        <v>0</v>
      </c>
      <c r="H3253" s="19">
        <v>0</v>
      </c>
      <c r="I3253" s="19">
        <v>0</v>
      </c>
      <c r="J3253" s="19">
        <v>0</v>
      </c>
      <c r="K3253" s="19">
        <v>-15243.46</v>
      </c>
      <c r="L3253" t="str">
        <f>VLOOKUP(E3253,PFI!A:B,2,0)</f>
        <v>recherche</v>
      </c>
    </row>
    <row r="3254" spans="1:12">
      <c r="A3254" s="18" t="s">
        <v>21</v>
      </c>
      <c r="B3254" s="18" t="s">
        <v>314</v>
      </c>
      <c r="C3254" s="18" t="s">
        <v>308</v>
      </c>
      <c r="D3254" s="18" t="s">
        <v>18</v>
      </c>
      <c r="E3254" s="18" t="s">
        <v>360</v>
      </c>
      <c r="F3254" s="19">
        <v>0</v>
      </c>
      <c r="G3254" s="19">
        <v>0</v>
      </c>
      <c r="H3254" s="19">
        <v>-227500.64</v>
      </c>
      <c r="I3254" s="19">
        <v>0</v>
      </c>
      <c r="J3254" s="19">
        <v>0</v>
      </c>
      <c r="K3254" s="19">
        <v>-113750</v>
      </c>
      <c r="L3254" t="str">
        <f>VLOOKUP(E3254,PFI!A:B,2,0)</f>
        <v>recherche</v>
      </c>
    </row>
    <row r="3255" spans="1:12">
      <c r="A3255" s="18" t="s">
        <v>2681</v>
      </c>
      <c r="B3255" s="18" t="s">
        <v>314</v>
      </c>
      <c r="C3255" s="18" t="s">
        <v>308</v>
      </c>
      <c r="D3255" s="18" t="s">
        <v>18</v>
      </c>
      <c r="E3255" s="18" t="s">
        <v>2682</v>
      </c>
      <c r="F3255" s="19">
        <v>0</v>
      </c>
      <c r="G3255" s="19">
        <v>0</v>
      </c>
      <c r="H3255" s="19">
        <v>-200000</v>
      </c>
      <c r="I3255" s="19">
        <v>0</v>
      </c>
      <c r="J3255" s="19">
        <v>0</v>
      </c>
      <c r="K3255" s="19">
        <v>-200000</v>
      </c>
      <c r="L3255" t="e">
        <f>VLOOKUP(E3255,PFI!A:B,2,0)</f>
        <v>#N/A</v>
      </c>
    </row>
    <row r="3256" spans="1:12">
      <c r="A3256" s="18" t="s">
        <v>2251</v>
      </c>
      <c r="B3256" s="18" t="s">
        <v>314</v>
      </c>
      <c r="C3256" s="18" t="s">
        <v>308</v>
      </c>
      <c r="D3256" s="18" t="s">
        <v>18</v>
      </c>
      <c r="E3256" s="18" t="s">
        <v>2677</v>
      </c>
      <c r="F3256" s="19">
        <v>0</v>
      </c>
      <c r="G3256" s="19">
        <v>0</v>
      </c>
      <c r="H3256" s="19">
        <v>1</v>
      </c>
      <c r="I3256" s="19">
        <v>0</v>
      </c>
      <c r="J3256" s="19">
        <v>0</v>
      </c>
      <c r="K3256" s="19">
        <v>0</v>
      </c>
      <c r="L3256" t="e">
        <f>VLOOKUP(E3256,PFI!A:B,2,0)</f>
        <v>#N/A</v>
      </c>
    </row>
    <row r="3257" spans="1:12">
      <c r="A3257" s="18" t="s">
        <v>141</v>
      </c>
      <c r="B3257" s="18" t="s">
        <v>314</v>
      </c>
      <c r="C3257" s="18" t="s">
        <v>308</v>
      </c>
      <c r="D3257" s="18" t="s">
        <v>18</v>
      </c>
      <c r="E3257" s="18" t="s">
        <v>738</v>
      </c>
      <c r="F3257" s="19">
        <v>0</v>
      </c>
      <c r="G3257" s="19">
        <v>0</v>
      </c>
      <c r="H3257" s="19">
        <v>-200000</v>
      </c>
      <c r="I3257" s="19">
        <v>0</v>
      </c>
      <c r="J3257" s="19">
        <v>0</v>
      </c>
      <c r="K3257" s="19">
        <v>-200000</v>
      </c>
      <c r="L3257" t="str">
        <f>VLOOKUP(E3257,PFI!A:B,2,0)</f>
        <v>recherche</v>
      </c>
    </row>
    <row r="3258" spans="1:12">
      <c r="A3258" s="18" t="s">
        <v>26</v>
      </c>
      <c r="B3258" s="18" t="s">
        <v>314</v>
      </c>
      <c r="C3258" s="18" t="s">
        <v>308</v>
      </c>
      <c r="D3258" s="18" t="s">
        <v>18</v>
      </c>
      <c r="E3258" s="18" t="s">
        <v>2683</v>
      </c>
      <c r="F3258" s="19">
        <v>0</v>
      </c>
      <c r="G3258" s="19">
        <v>0</v>
      </c>
      <c r="H3258" s="19">
        <v>0</v>
      </c>
      <c r="I3258" s="19">
        <v>0</v>
      </c>
      <c r="J3258" s="19">
        <v>0</v>
      </c>
      <c r="K3258" s="19">
        <v>-22609.96</v>
      </c>
      <c r="L3258" t="e">
        <f>VLOOKUP(E3258,PFI!A:B,2,0)</f>
        <v>#N/A</v>
      </c>
    </row>
    <row r="3259" spans="1:12">
      <c r="A3259" s="18" t="s">
        <v>26</v>
      </c>
      <c r="B3259" s="18" t="s">
        <v>314</v>
      </c>
      <c r="C3259" s="18" t="s">
        <v>308</v>
      </c>
      <c r="D3259" s="18" t="s">
        <v>18</v>
      </c>
      <c r="E3259" s="18" t="s">
        <v>1964</v>
      </c>
      <c r="F3259" s="19">
        <v>0</v>
      </c>
      <c r="G3259" s="19">
        <v>0</v>
      </c>
      <c r="H3259" s="19">
        <v>50292.41</v>
      </c>
      <c r="I3259" s="19">
        <v>0</v>
      </c>
      <c r="J3259" s="19">
        <v>0</v>
      </c>
      <c r="K3259" s="19">
        <v>26532.41</v>
      </c>
      <c r="L3259" t="str">
        <f>VLOOKUP(E3259,PFI!A:B,2,0)</f>
        <v>recherche</v>
      </c>
    </row>
    <row r="3260" spans="1:12">
      <c r="A3260" s="18" t="s">
        <v>26</v>
      </c>
      <c r="B3260" s="18" t="s">
        <v>314</v>
      </c>
      <c r="C3260" s="18" t="s">
        <v>308</v>
      </c>
      <c r="D3260" s="18" t="s">
        <v>18</v>
      </c>
      <c r="E3260" s="18" t="s">
        <v>2684</v>
      </c>
      <c r="F3260" s="19">
        <v>0</v>
      </c>
      <c r="G3260" s="19">
        <v>0</v>
      </c>
      <c r="H3260" s="19">
        <v>0</v>
      </c>
      <c r="I3260" s="19">
        <v>0</v>
      </c>
      <c r="J3260" s="19">
        <v>0</v>
      </c>
      <c r="K3260" s="19">
        <v>-10551</v>
      </c>
      <c r="L3260" t="e">
        <f>VLOOKUP(E3260,PFI!A:B,2,0)</f>
        <v>#N/A</v>
      </c>
    </row>
    <row r="3261" spans="1:12">
      <c r="A3261" s="18" t="s">
        <v>26</v>
      </c>
      <c r="B3261" s="18" t="s">
        <v>314</v>
      </c>
      <c r="C3261" s="18" t="s">
        <v>308</v>
      </c>
      <c r="D3261" s="18" t="s">
        <v>18</v>
      </c>
      <c r="E3261" s="18" t="s">
        <v>2255</v>
      </c>
      <c r="F3261" s="19">
        <v>0</v>
      </c>
      <c r="G3261" s="19">
        <v>0</v>
      </c>
      <c r="H3261" s="19">
        <v>8850.2900000000009</v>
      </c>
      <c r="I3261" s="19">
        <v>0</v>
      </c>
      <c r="J3261" s="19">
        <v>0</v>
      </c>
      <c r="K3261" s="19">
        <v>-30016.71</v>
      </c>
      <c r="L3261" t="e">
        <f>VLOOKUP(E3261,PFI!A:B,2,0)</f>
        <v>#N/A</v>
      </c>
    </row>
    <row r="3262" spans="1:12">
      <c r="A3262" s="18" t="s">
        <v>26</v>
      </c>
      <c r="B3262" s="18" t="s">
        <v>314</v>
      </c>
      <c r="C3262" s="18" t="s">
        <v>308</v>
      </c>
      <c r="D3262" s="18" t="s">
        <v>18</v>
      </c>
      <c r="E3262" s="18" t="s">
        <v>2253</v>
      </c>
      <c r="F3262" s="19">
        <v>0</v>
      </c>
      <c r="G3262" s="19">
        <v>0</v>
      </c>
      <c r="H3262" s="19">
        <v>190813.4</v>
      </c>
      <c r="I3262" s="19">
        <v>0</v>
      </c>
      <c r="J3262" s="19">
        <v>0</v>
      </c>
      <c r="K3262" s="19">
        <v>0</v>
      </c>
      <c r="L3262" t="e">
        <f>VLOOKUP(E3262,PFI!A:B,2,0)</f>
        <v>#N/A</v>
      </c>
    </row>
    <row r="3263" spans="1:12">
      <c r="A3263" s="18" t="s">
        <v>26</v>
      </c>
      <c r="B3263" s="18" t="s">
        <v>314</v>
      </c>
      <c r="C3263" s="18" t="s">
        <v>308</v>
      </c>
      <c r="D3263" s="18" t="s">
        <v>18</v>
      </c>
      <c r="E3263" s="18" t="s">
        <v>1970</v>
      </c>
      <c r="F3263" s="19">
        <v>0</v>
      </c>
      <c r="G3263" s="19">
        <v>0</v>
      </c>
      <c r="H3263" s="19">
        <v>13820.59</v>
      </c>
      <c r="I3263" s="19">
        <v>0</v>
      </c>
      <c r="J3263" s="19">
        <v>0</v>
      </c>
      <c r="K3263" s="19">
        <v>2949.59</v>
      </c>
      <c r="L3263" t="str">
        <f>VLOOKUP(E3263,PFI!A:B,2,0)</f>
        <v>recherche</v>
      </c>
    </row>
    <row r="3264" spans="1:12">
      <c r="A3264" s="18" t="s">
        <v>26</v>
      </c>
      <c r="B3264" s="18" t="s">
        <v>314</v>
      </c>
      <c r="C3264" s="18" t="s">
        <v>308</v>
      </c>
      <c r="D3264" s="18" t="s">
        <v>18</v>
      </c>
      <c r="E3264" s="18" t="s">
        <v>147</v>
      </c>
      <c r="F3264" s="19">
        <v>0</v>
      </c>
      <c r="G3264" s="19">
        <v>0</v>
      </c>
      <c r="H3264" s="19">
        <v>0</v>
      </c>
      <c r="I3264" s="19">
        <v>0</v>
      </c>
      <c r="J3264" s="19">
        <v>0</v>
      </c>
      <c r="K3264" s="19">
        <v>-30564</v>
      </c>
      <c r="L3264" t="str">
        <f>VLOOKUP(E3264,PFI!A:B,2,0)</f>
        <v>recherche</v>
      </c>
    </row>
    <row r="3265" spans="1:12">
      <c r="A3265" s="18" t="s">
        <v>26</v>
      </c>
      <c r="B3265" s="18" t="s">
        <v>314</v>
      </c>
      <c r="C3265" s="18" t="s">
        <v>308</v>
      </c>
      <c r="D3265" s="18" t="s">
        <v>18</v>
      </c>
      <c r="E3265" s="18" t="s">
        <v>149</v>
      </c>
      <c r="F3265" s="19">
        <v>0</v>
      </c>
      <c r="G3265" s="19">
        <v>0</v>
      </c>
      <c r="H3265" s="19">
        <v>0</v>
      </c>
      <c r="I3265" s="19">
        <v>0</v>
      </c>
      <c r="J3265" s="19">
        <v>0</v>
      </c>
      <c r="K3265" s="19">
        <v>-54096</v>
      </c>
      <c r="L3265" t="str">
        <f>VLOOKUP(E3265,PFI!A:B,2,0)</f>
        <v>recherche</v>
      </c>
    </row>
    <row r="3266" spans="1:12">
      <c r="A3266" s="18" t="s">
        <v>26</v>
      </c>
      <c r="B3266" s="18" t="s">
        <v>314</v>
      </c>
      <c r="C3266" s="18" t="s">
        <v>308</v>
      </c>
      <c r="D3266" s="18" t="s">
        <v>18</v>
      </c>
      <c r="E3266" s="18" t="s">
        <v>150</v>
      </c>
      <c r="F3266" s="19">
        <v>0</v>
      </c>
      <c r="G3266" s="19">
        <v>0</v>
      </c>
      <c r="H3266" s="19">
        <v>0</v>
      </c>
      <c r="I3266" s="19">
        <v>-69511</v>
      </c>
      <c r="J3266" s="19">
        <v>-69511</v>
      </c>
      <c r="K3266" s="19">
        <v>-69511</v>
      </c>
      <c r="L3266" t="str">
        <f>VLOOKUP(E3266,PFI!A:B,2,0)</f>
        <v>recherche</v>
      </c>
    </row>
    <row r="3267" spans="1:12">
      <c r="A3267" s="18" t="s">
        <v>26</v>
      </c>
      <c r="B3267" s="18" t="s">
        <v>314</v>
      </c>
      <c r="C3267" s="18" t="s">
        <v>308</v>
      </c>
      <c r="D3267" s="18" t="s">
        <v>18</v>
      </c>
      <c r="E3267" s="18" t="s">
        <v>151</v>
      </c>
      <c r="F3267" s="19">
        <v>0</v>
      </c>
      <c r="G3267" s="19">
        <v>0</v>
      </c>
      <c r="H3267" s="19">
        <v>0</v>
      </c>
      <c r="I3267" s="19">
        <v>0</v>
      </c>
      <c r="J3267" s="19">
        <v>0</v>
      </c>
      <c r="K3267" s="19">
        <v>-59472</v>
      </c>
      <c r="L3267" t="str">
        <f>VLOOKUP(E3267,PFI!A:B,2,0)</f>
        <v>recherche</v>
      </c>
    </row>
    <row r="3268" spans="1:12">
      <c r="A3268" s="18" t="s">
        <v>26</v>
      </c>
      <c r="B3268" s="18" t="s">
        <v>314</v>
      </c>
      <c r="C3268" s="18" t="s">
        <v>308</v>
      </c>
      <c r="D3268" s="18" t="s">
        <v>18</v>
      </c>
      <c r="E3268" s="18" t="s">
        <v>315</v>
      </c>
      <c r="F3268" s="19">
        <v>0</v>
      </c>
      <c r="G3268" s="19">
        <v>0</v>
      </c>
      <c r="H3268" s="19">
        <v>0</v>
      </c>
      <c r="I3268" s="19">
        <v>-23899</v>
      </c>
      <c r="J3268" s="19">
        <v>-23899</v>
      </c>
      <c r="K3268" s="19">
        <v>-23899</v>
      </c>
      <c r="L3268" t="str">
        <f>VLOOKUP(E3268,PFI!A:B,2,0)</f>
        <v>recherche</v>
      </c>
    </row>
    <row r="3269" spans="1:12">
      <c r="A3269" s="18" t="s">
        <v>26</v>
      </c>
      <c r="B3269" s="18" t="s">
        <v>314</v>
      </c>
      <c r="C3269" s="18" t="s">
        <v>308</v>
      </c>
      <c r="D3269" s="18" t="s">
        <v>18</v>
      </c>
      <c r="E3269" s="18" t="s">
        <v>362</v>
      </c>
      <c r="F3269" s="19">
        <v>0</v>
      </c>
      <c r="G3269" s="19">
        <v>0</v>
      </c>
      <c r="H3269" s="19">
        <v>-143197</v>
      </c>
      <c r="I3269" s="19">
        <v>0</v>
      </c>
      <c r="J3269" s="19">
        <v>0</v>
      </c>
      <c r="K3269" s="19">
        <v>-57278</v>
      </c>
      <c r="L3269" t="str">
        <f>VLOOKUP(E3269,PFI!A:B,2,0)</f>
        <v>recherche</v>
      </c>
    </row>
    <row r="3270" spans="1:12">
      <c r="A3270" s="18" t="s">
        <v>26</v>
      </c>
      <c r="B3270" s="18" t="s">
        <v>314</v>
      </c>
      <c r="C3270" s="18" t="s">
        <v>308</v>
      </c>
      <c r="D3270" s="18" t="s">
        <v>18</v>
      </c>
      <c r="E3270" s="18" t="s">
        <v>739</v>
      </c>
      <c r="F3270" s="19">
        <v>0</v>
      </c>
      <c r="G3270" s="19">
        <v>0</v>
      </c>
      <c r="H3270" s="19">
        <v>-184256.68</v>
      </c>
      <c r="I3270" s="19">
        <v>0</v>
      </c>
      <c r="J3270" s="19">
        <v>0</v>
      </c>
      <c r="K3270" s="19">
        <v>0</v>
      </c>
      <c r="L3270" t="str">
        <f>VLOOKUP(E3270,PFI!A:B,2,0)</f>
        <v>recherche</v>
      </c>
    </row>
    <row r="3271" spans="1:12">
      <c r="A3271" s="18" t="s">
        <v>26</v>
      </c>
      <c r="B3271" s="18" t="s">
        <v>314</v>
      </c>
      <c r="C3271" s="18" t="s">
        <v>308</v>
      </c>
      <c r="D3271" s="18" t="s">
        <v>18</v>
      </c>
      <c r="E3271" s="18" t="s">
        <v>931</v>
      </c>
      <c r="F3271" s="19">
        <v>0</v>
      </c>
      <c r="G3271" s="19">
        <v>0</v>
      </c>
      <c r="H3271" s="19">
        <v>-157220</v>
      </c>
      <c r="I3271" s="19">
        <v>0</v>
      </c>
      <c r="J3271" s="19">
        <v>0</v>
      </c>
      <c r="K3271" s="19">
        <v>-35688</v>
      </c>
      <c r="L3271" t="str">
        <f>VLOOKUP(E3271,PFI!A:B,2,0)</f>
        <v>recherche</v>
      </c>
    </row>
    <row r="3272" spans="1:12">
      <c r="A3272" s="18" t="s">
        <v>26</v>
      </c>
      <c r="B3272" s="18" t="s">
        <v>314</v>
      </c>
      <c r="C3272" s="18" t="s">
        <v>308</v>
      </c>
      <c r="D3272" s="18" t="s">
        <v>18</v>
      </c>
      <c r="E3272" s="18" t="s">
        <v>2685</v>
      </c>
      <c r="F3272" s="19">
        <v>0</v>
      </c>
      <c r="G3272" s="19">
        <v>0</v>
      </c>
      <c r="H3272" s="19">
        <v>-4244.93</v>
      </c>
      <c r="I3272" s="19">
        <v>0</v>
      </c>
      <c r="J3272" s="19">
        <v>0</v>
      </c>
      <c r="K3272" s="19">
        <v>0</v>
      </c>
      <c r="L3272" t="e">
        <f>VLOOKUP(E3272,PFI!A:B,2,0)</f>
        <v>#N/A</v>
      </c>
    </row>
    <row r="3273" spans="1:12">
      <c r="A3273" s="18" t="s">
        <v>932</v>
      </c>
      <c r="B3273" s="18" t="s">
        <v>314</v>
      </c>
      <c r="C3273" s="18" t="s">
        <v>308</v>
      </c>
      <c r="D3273" s="18" t="s">
        <v>18</v>
      </c>
      <c r="E3273" s="18" t="s">
        <v>2686</v>
      </c>
      <c r="F3273" s="19">
        <v>0</v>
      </c>
      <c r="G3273" s="19">
        <v>0</v>
      </c>
      <c r="H3273" s="19">
        <v>-2053.08</v>
      </c>
      <c r="I3273" s="19">
        <v>0</v>
      </c>
      <c r="J3273" s="19">
        <v>0</v>
      </c>
      <c r="K3273" s="19">
        <v>0</v>
      </c>
      <c r="L3273" t="e">
        <f>VLOOKUP(E3273,PFI!A:B,2,0)</f>
        <v>#N/A</v>
      </c>
    </row>
    <row r="3274" spans="1:12">
      <c r="A3274" s="18" t="s">
        <v>113</v>
      </c>
      <c r="B3274" s="18" t="s">
        <v>314</v>
      </c>
      <c r="C3274" s="18" t="s">
        <v>308</v>
      </c>
      <c r="D3274" s="18" t="s">
        <v>18</v>
      </c>
      <c r="E3274" s="18" t="s">
        <v>2266</v>
      </c>
      <c r="F3274" s="19">
        <v>0</v>
      </c>
      <c r="G3274" s="19">
        <v>0</v>
      </c>
      <c r="H3274" s="19">
        <v>19441.98</v>
      </c>
      <c r="I3274" s="19">
        <v>0</v>
      </c>
      <c r="J3274" s="19">
        <v>0</v>
      </c>
      <c r="K3274" s="19">
        <v>5523.86</v>
      </c>
      <c r="L3274" t="e">
        <f>VLOOKUP(E3274,PFI!A:B,2,0)</f>
        <v>#N/A</v>
      </c>
    </row>
    <row r="3275" spans="1:12">
      <c r="A3275" s="18" t="s">
        <v>113</v>
      </c>
      <c r="B3275" s="18" t="s">
        <v>314</v>
      </c>
      <c r="C3275" s="18" t="s">
        <v>308</v>
      </c>
      <c r="D3275" s="18" t="s">
        <v>18</v>
      </c>
      <c r="E3275" s="18" t="s">
        <v>165</v>
      </c>
      <c r="F3275" s="19">
        <v>0</v>
      </c>
      <c r="G3275" s="19">
        <v>0</v>
      </c>
      <c r="H3275" s="19">
        <v>0</v>
      </c>
      <c r="I3275" s="19">
        <v>-24415</v>
      </c>
      <c r="J3275" s="19">
        <v>-24415</v>
      </c>
      <c r="K3275" s="19">
        <v>-16278</v>
      </c>
      <c r="L3275" t="str">
        <f>VLOOKUP(E3275,PFI!A:B,2,0)</f>
        <v>recherche</v>
      </c>
    </row>
    <row r="3276" spans="1:12">
      <c r="A3276" s="18" t="s">
        <v>113</v>
      </c>
      <c r="B3276" s="18" t="s">
        <v>314</v>
      </c>
      <c r="C3276" s="18" t="s">
        <v>308</v>
      </c>
      <c r="D3276" s="18" t="s">
        <v>18</v>
      </c>
      <c r="E3276" s="18" t="s">
        <v>115</v>
      </c>
      <c r="F3276" s="19">
        <v>0</v>
      </c>
      <c r="G3276" s="19">
        <v>0</v>
      </c>
      <c r="H3276" s="19">
        <v>0</v>
      </c>
      <c r="I3276" s="19">
        <v>-57796.44</v>
      </c>
      <c r="J3276" s="19">
        <v>-57796.44</v>
      </c>
      <c r="K3276" s="19">
        <v>-57796.44</v>
      </c>
      <c r="L3276" t="str">
        <f>VLOOKUP(E3276,PFI!A:B,2,0)</f>
        <v>recherche</v>
      </c>
    </row>
    <row r="3277" spans="1:12">
      <c r="A3277" s="18" t="s">
        <v>113</v>
      </c>
      <c r="B3277" s="18" t="s">
        <v>314</v>
      </c>
      <c r="C3277" s="18" t="s">
        <v>308</v>
      </c>
      <c r="D3277" s="18" t="s">
        <v>18</v>
      </c>
      <c r="E3277" s="18" t="s">
        <v>161</v>
      </c>
      <c r="F3277" s="19">
        <v>0</v>
      </c>
      <c r="G3277" s="19">
        <v>0</v>
      </c>
      <c r="H3277" s="19">
        <v>0</v>
      </c>
      <c r="I3277" s="19">
        <v>0</v>
      </c>
      <c r="J3277" s="19">
        <v>0</v>
      </c>
      <c r="K3277" s="19">
        <v>-49668.2</v>
      </c>
      <c r="L3277" t="str">
        <f>VLOOKUP(E3277,PFI!A:B,2,0)</f>
        <v>recherche</v>
      </c>
    </row>
    <row r="3278" spans="1:12">
      <c r="A3278" s="18" t="s">
        <v>113</v>
      </c>
      <c r="B3278" s="18" t="s">
        <v>314</v>
      </c>
      <c r="C3278" s="18" t="s">
        <v>308</v>
      </c>
      <c r="D3278" s="18" t="s">
        <v>18</v>
      </c>
      <c r="E3278" s="18" t="s">
        <v>162</v>
      </c>
      <c r="F3278" s="19">
        <v>0</v>
      </c>
      <c r="G3278" s="19">
        <v>0</v>
      </c>
      <c r="H3278" s="19">
        <v>0</v>
      </c>
      <c r="I3278" s="19">
        <v>-50444</v>
      </c>
      <c r="J3278" s="19">
        <v>-50444</v>
      </c>
      <c r="K3278" s="19">
        <v>-50444</v>
      </c>
      <c r="L3278" t="str">
        <f>VLOOKUP(E3278,PFI!A:B,2,0)</f>
        <v>recherche</v>
      </c>
    </row>
    <row r="3279" spans="1:12">
      <c r="A3279" s="18" t="s">
        <v>113</v>
      </c>
      <c r="B3279" s="18" t="s">
        <v>314</v>
      </c>
      <c r="C3279" s="18" t="s">
        <v>308</v>
      </c>
      <c r="D3279" s="18" t="s">
        <v>18</v>
      </c>
      <c r="E3279" s="18" t="s">
        <v>163</v>
      </c>
      <c r="F3279" s="19">
        <v>0</v>
      </c>
      <c r="G3279" s="19">
        <v>0</v>
      </c>
      <c r="H3279" s="19">
        <v>0</v>
      </c>
      <c r="I3279" s="19">
        <v>0</v>
      </c>
      <c r="J3279" s="19">
        <v>0</v>
      </c>
      <c r="K3279" s="19">
        <v>-30688</v>
      </c>
      <c r="L3279" t="str">
        <f>VLOOKUP(E3279,PFI!A:B,2,0)</f>
        <v>recherche</v>
      </c>
    </row>
    <row r="3280" spans="1:12">
      <c r="A3280" s="18" t="s">
        <v>113</v>
      </c>
      <c r="B3280" s="18" t="s">
        <v>314</v>
      </c>
      <c r="C3280" s="18" t="s">
        <v>308</v>
      </c>
      <c r="D3280" s="18" t="s">
        <v>18</v>
      </c>
      <c r="E3280" s="18" t="s">
        <v>164</v>
      </c>
      <c r="F3280" s="19">
        <v>0</v>
      </c>
      <c r="G3280" s="19">
        <v>0</v>
      </c>
      <c r="H3280" s="19">
        <v>0</v>
      </c>
      <c r="I3280" s="19">
        <v>0</v>
      </c>
      <c r="J3280" s="19">
        <v>0</v>
      </c>
      <c r="K3280" s="19">
        <v>-32730</v>
      </c>
      <c r="L3280" t="str">
        <f>VLOOKUP(E3280,PFI!A:B,2,0)</f>
        <v>recherche</v>
      </c>
    </row>
    <row r="3281" spans="1:12">
      <c r="A3281" s="18" t="s">
        <v>113</v>
      </c>
      <c r="B3281" s="18" t="s">
        <v>314</v>
      </c>
      <c r="C3281" s="18" t="s">
        <v>308</v>
      </c>
      <c r="D3281" s="18" t="s">
        <v>18</v>
      </c>
      <c r="E3281" s="18" t="s">
        <v>777</v>
      </c>
      <c r="F3281" s="19">
        <v>0</v>
      </c>
      <c r="G3281" s="19">
        <v>0</v>
      </c>
      <c r="H3281" s="19">
        <v>-101700</v>
      </c>
      <c r="I3281" s="19">
        <v>0</v>
      </c>
      <c r="J3281" s="19">
        <v>0</v>
      </c>
      <c r="K3281" s="19">
        <v>-40680</v>
      </c>
      <c r="L3281" t="str">
        <f>VLOOKUP(E3281,PFI!A:B,2,0)</f>
        <v>recherche</v>
      </c>
    </row>
    <row r="3282" spans="1:12">
      <c r="A3282" s="18" t="s">
        <v>113</v>
      </c>
      <c r="B3282" s="18" t="s">
        <v>314</v>
      </c>
      <c r="C3282" s="18" t="s">
        <v>308</v>
      </c>
      <c r="D3282" s="18" t="s">
        <v>18</v>
      </c>
      <c r="E3282" s="18" t="s">
        <v>897</v>
      </c>
      <c r="F3282" s="19">
        <v>0</v>
      </c>
      <c r="G3282" s="19">
        <v>0</v>
      </c>
      <c r="H3282" s="19">
        <v>-271360</v>
      </c>
      <c r="I3282" s="19">
        <v>0</v>
      </c>
      <c r="J3282" s="19">
        <v>0</v>
      </c>
      <c r="K3282" s="19">
        <v>-61598</v>
      </c>
      <c r="L3282" t="str">
        <f>VLOOKUP(E3282,PFI!A:B,2,0)</f>
        <v>recherche</v>
      </c>
    </row>
    <row r="3283" spans="1:12">
      <c r="A3283" s="18" t="s">
        <v>113</v>
      </c>
      <c r="B3283" s="18" t="s">
        <v>314</v>
      </c>
      <c r="C3283" s="18" t="s">
        <v>308</v>
      </c>
      <c r="D3283" s="18" t="s">
        <v>18</v>
      </c>
      <c r="E3283" s="18" t="s">
        <v>2687</v>
      </c>
      <c r="F3283" s="19">
        <v>0</v>
      </c>
      <c r="G3283" s="19">
        <v>0</v>
      </c>
      <c r="H3283" s="19">
        <v>-7326.72</v>
      </c>
      <c r="I3283" s="19">
        <v>0</v>
      </c>
      <c r="J3283" s="19">
        <v>0</v>
      </c>
      <c r="K3283" s="19">
        <v>0</v>
      </c>
      <c r="L3283" t="e">
        <f>VLOOKUP(E3283,PFI!A:B,2,0)</f>
        <v>#N/A</v>
      </c>
    </row>
    <row r="3284" spans="1:12">
      <c r="A3284" s="18" t="s">
        <v>30</v>
      </c>
      <c r="B3284" s="18" t="s">
        <v>314</v>
      </c>
      <c r="C3284" s="18" t="s">
        <v>308</v>
      </c>
      <c r="D3284" s="18" t="s">
        <v>18</v>
      </c>
      <c r="E3284" s="18" t="s">
        <v>316</v>
      </c>
      <c r="F3284" s="19">
        <v>0</v>
      </c>
      <c r="G3284" s="19">
        <v>0</v>
      </c>
      <c r="H3284" s="19">
        <v>0</v>
      </c>
      <c r="I3284" s="19">
        <v>-49162</v>
      </c>
      <c r="J3284" s="19">
        <v>-49162</v>
      </c>
      <c r="K3284" s="19">
        <v>-49162</v>
      </c>
      <c r="L3284" t="str">
        <f>VLOOKUP(E3284,PFI!A:B,2,0)</f>
        <v>recherche</v>
      </c>
    </row>
    <row r="3285" spans="1:12">
      <c r="A3285" s="18" t="s">
        <v>30</v>
      </c>
      <c r="B3285" s="18" t="s">
        <v>314</v>
      </c>
      <c r="C3285" s="18" t="s">
        <v>308</v>
      </c>
      <c r="D3285" s="18" t="s">
        <v>18</v>
      </c>
      <c r="E3285" s="18" t="s">
        <v>317</v>
      </c>
      <c r="F3285" s="19">
        <v>0</v>
      </c>
      <c r="G3285" s="19">
        <v>0</v>
      </c>
      <c r="H3285" s="19">
        <v>0</v>
      </c>
      <c r="I3285" s="19">
        <v>0</v>
      </c>
      <c r="J3285" s="19">
        <v>0</v>
      </c>
      <c r="K3285" s="19">
        <v>-43369</v>
      </c>
      <c r="L3285" t="str">
        <f>VLOOKUP(E3285,PFI!A:B,2,0)</f>
        <v>recherche</v>
      </c>
    </row>
    <row r="3286" spans="1:12">
      <c r="A3286" s="18" t="s">
        <v>30</v>
      </c>
      <c r="B3286" s="18" t="s">
        <v>314</v>
      </c>
      <c r="C3286" s="18" t="s">
        <v>308</v>
      </c>
      <c r="D3286" s="18" t="s">
        <v>18</v>
      </c>
      <c r="E3286" s="18" t="s">
        <v>184</v>
      </c>
      <c r="F3286" s="19">
        <v>0</v>
      </c>
      <c r="G3286" s="19">
        <v>0</v>
      </c>
      <c r="H3286" s="19">
        <v>0</v>
      </c>
      <c r="I3286" s="19">
        <v>-63257</v>
      </c>
      <c r="J3286" s="19">
        <v>-63257</v>
      </c>
      <c r="K3286" s="19">
        <v>-63257</v>
      </c>
      <c r="L3286" t="str">
        <f>VLOOKUP(E3286,PFI!A:B,2,0)</f>
        <v>recherche</v>
      </c>
    </row>
    <row r="3287" spans="1:12">
      <c r="A3287" s="18" t="s">
        <v>186</v>
      </c>
      <c r="B3287" s="18" t="s">
        <v>314</v>
      </c>
      <c r="C3287" s="18" t="s">
        <v>308</v>
      </c>
      <c r="D3287" s="18" t="s">
        <v>18</v>
      </c>
      <c r="E3287" s="18" t="s">
        <v>754</v>
      </c>
      <c r="F3287" s="19">
        <v>0</v>
      </c>
      <c r="G3287" s="19">
        <v>0</v>
      </c>
      <c r="H3287" s="19">
        <v>-243723.48</v>
      </c>
      <c r="I3287" s="19">
        <v>0</v>
      </c>
      <c r="J3287" s="19">
        <v>0</v>
      </c>
      <c r="K3287" s="19">
        <v>-131145</v>
      </c>
      <c r="L3287" t="str">
        <f>VLOOKUP(E3287,PFI!A:B,2,0)</f>
        <v>recherche</v>
      </c>
    </row>
    <row r="3288" spans="1:12">
      <c r="A3288" s="18" t="s">
        <v>188</v>
      </c>
      <c r="B3288" s="18" t="s">
        <v>314</v>
      </c>
      <c r="C3288" s="18" t="s">
        <v>308</v>
      </c>
      <c r="D3288" s="18" t="s">
        <v>18</v>
      </c>
      <c r="E3288" s="18" t="s">
        <v>1991</v>
      </c>
      <c r="F3288" s="19">
        <v>0</v>
      </c>
      <c r="G3288" s="19">
        <v>0</v>
      </c>
      <c r="H3288" s="19">
        <v>-235925.04</v>
      </c>
      <c r="I3288" s="19">
        <v>-48999</v>
      </c>
      <c r="J3288" s="19">
        <v>-48999</v>
      </c>
      <c r="K3288" s="19">
        <v>0</v>
      </c>
      <c r="L3288" t="str">
        <f>VLOOKUP(E3288,PFI!A:B,2,0)</f>
        <v>recherche</v>
      </c>
    </row>
    <row r="3289" spans="1:12">
      <c r="A3289" s="18" t="s">
        <v>188</v>
      </c>
      <c r="B3289" s="18" t="s">
        <v>314</v>
      </c>
      <c r="C3289" s="18" t="s">
        <v>308</v>
      </c>
      <c r="D3289" s="18" t="s">
        <v>18</v>
      </c>
      <c r="E3289" s="18" t="s">
        <v>2688</v>
      </c>
      <c r="F3289" s="19">
        <v>0</v>
      </c>
      <c r="G3289" s="19">
        <v>0</v>
      </c>
      <c r="H3289" s="19">
        <v>0</v>
      </c>
      <c r="I3289" s="19">
        <v>-100000</v>
      </c>
      <c r="J3289" s="19">
        <v>-100000</v>
      </c>
      <c r="K3289" s="19">
        <v>0</v>
      </c>
      <c r="L3289" t="e">
        <f>VLOOKUP(E3289,PFI!A:B,2,0)</f>
        <v>#N/A</v>
      </c>
    </row>
    <row r="3290" spans="1:12">
      <c r="A3290" s="18" t="s">
        <v>191</v>
      </c>
      <c r="B3290" s="18" t="s">
        <v>314</v>
      </c>
      <c r="C3290" s="18" t="s">
        <v>308</v>
      </c>
      <c r="D3290" s="18" t="s">
        <v>18</v>
      </c>
      <c r="E3290" s="18" t="s">
        <v>757</v>
      </c>
      <c r="F3290" s="19">
        <v>0</v>
      </c>
      <c r="G3290" s="19">
        <v>0</v>
      </c>
      <c r="H3290" s="19">
        <v>-200000</v>
      </c>
      <c r="I3290" s="19">
        <v>0</v>
      </c>
      <c r="J3290" s="19">
        <v>0</v>
      </c>
      <c r="K3290" s="19">
        <v>-200000</v>
      </c>
      <c r="L3290" t="str">
        <f>VLOOKUP(E3290,PFI!A:B,2,0)</f>
        <v>recherche</v>
      </c>
    </row>
    <row r="3291" spans="1:12">
      <c r="A3291" s="18" t="s">
        <v>192</v>
      </c>
      <c r="B3291" s="18" t="s">
        <v>314</v>
      </c>
      <c r="C3291" s="18" t="s">
        <v>308</v>
      </c>
      <c r="D3291" s="18" t="s">
        <v>18</v>
      </c>
      <c r="E3291" s="18" t="s">
        <v>194</v>
      </c>
      <c r="F3291" s="19">
        <v>0</v>
      </c>
      <c r="G3291" s="19">
        <v>0</v>
      </c>
      <c r="H3291" s="19">
        <v>0</v>
      </c>
      <c r="I3291" s="19">
        <v>-38946.6</v>
      </c>
      <c r="J3291" s="19">
        <v>-38946.6</v>
      </c>
      <c r="K3291" s="19">
        <v>-38946.6</v>
      </c>
      <c r="L3291" t="str">
        <f>VLOOKUP(E3291,PFI!A:B,2,0)</f>
        <v>recherche</v>
      </c>
    </row>
    <row r="3292" spans="1:12">
      <c r="A3292" s="18" t="s">
        <v>196</v>
      </c>
      <c r="B3292" s="18" t="s">
        <v>314</v>
      </c>
      <c r="C3292" s="18" t="s">
        <v>308</v>
      </c>
      <c r="D3292" s="18" t="s">
        <v>18</v>
      </c>
      <c r="E3292" s="18" t="s">
        <v>2075</v>
      </c>
      <c r="F3292" s="19">
        <v>0</v>
      </c>
      <c r="G3292" s="19">
        <v>0</v>
      </c>
      <c r="H3292" s="19">
        <v>-186000</v>
      </c>
      <c r="I3292" s="19">
        <v>0</v>
      </c>
      <c r="J3292" s="19">
        <v>0</v>
      </c>
      <c r="K3292" s="19">
        <v>0</v>
      </c>
      <c r="L3292" t="str">
        <f>VLOOKUP(E3292,PFI!A:B,2,0)</f>
        <v>recherche</v>
      </c>
    </row>
    <row r="3293" spans="1:12">
      <c r="A3293" s="18" t="s">
        <v>36</v>
      </c>
      <c r="B3293" s="18" t="s">
        <v>314</v>
      </c>
      <c r="C3293" s="18" t="s">
        <v>308</v>
      </c>
      <c r="D3293" s="18" t="s">
        <v>18</v>
      </c>
      <c r="E3293" s="18" t="s">
        <v>739</v>
      </c>
      <c r="F3293" s="19">
        <v>0</v>
      </c>
      <c r="G3293" s="19">
        <v>0</v>
      </c>
      <c r="H3293" s="19">
        <v>0</v>
      </c>
      <c r="I3293" s="19">
        <v>0</v>
      </c>
      <c r="J3293" s="19">
        <v>0</v>
      </c>
      <c r="K3293" s="19">
        <v>-110554</v>
      </c>
      <c r="L3293" t="str">
        <f>VLOOKUP(E3293,PFI!A:B,2,0)</f>
        <v>recherche</v>
      </c>
    </row>
    <row r="3294" spans="1:12">
      <c r="A3294" s="18" t="s">
        <v>205</v>
      </c>
      <c r="B3294" s="18" t="s">
        <v>314</v>
      </c>
      <c r="C3294" s="18" t="s">
        <v>308</v>
      </c>
      <c r="D3294" s="18" t="s">
        <v>18</v>
      </c>
      <c r="E3294" s="18" t="s">
        <v>2042</v>
      </c>
      <c r="F3294" s="19">
        <v>0</v>
      </c>
      <c r="G3294" s="19">
        <v>0</v>
      </c>
      <c r="H3294" s="19">
        <v>0</v>
      </c>
      <c r="I3294" s="19">
        <v>-39419.56</v>
      </c>
      <c r="J3294" s="19">
        <v>-39419.56</v>
      </c>
      <c r="K3294" s="19">
        <v>-28157.56</v>
      </c>
      <c r="L3294" t="str">
        <f>VLOOKUP(E3294,PFI!A:B,2,0)</f>
        <v>recherche</v>
      </c>
    </row>
    <row r="3295" spans="1:12">
      <c r="A3295" s="18" t="s">
        <v>40</v>
      </c>
      <c r="B3295" s="18" t="s">
        <v>314</v>
      </c>
      <c r="C3295" s="18" t="s">
        <v>308</v>
      </c>
      <c r="D3295" s="18" t="s">
        <v>18</v>
      </c>
      <c r="E3295" s="18" t="s">
        <v>1741</v>
      </c>
      <c r="F3295" s="19">
        <v>0</v>
      </c>
      <c r="G3295" s="19">
        <v>0</v>
      </c>
      <c r="H3295" s="19">
        <v>27315.599999999999</v>
      </c>
      <c r="I3295" s="19">
        <v>0</v>
      </c>
      <c r="J3295" s="19">
        <v>0</v>
      </c>
      <c r="K3295" s="19">
        <v>0</v>
      </c>
      <c r="L3295" t="str">
        <f>VLOOKUP(E3295,PFI!A:B,2,0)</f>
        <v>recherche</v>
      </c>
    </row>
    <row r="3296" spans="1:12">
      <c r="A3296" s="18" t="s">
        <v>40</v>
      </c>
      <c r="B3296" s="18" t="s">
        <v>314</v>
      </c>
      <c r="C3296" s="18" t="s">
        <v>308</v>
      </c>
      <c r="D3296" s="18" t="s">
        <v>18</v>
      </c>
      <c r="E3296" s="18" t="s">
        <v>350</v>
      </c>
      <c r="F3296" s="19">
        <v>0</v>
      </c>
      <c r="G3296" s="19">
        <v>0</v>
      </c>
      <c r="H3296" s="19">
        <v>0</v>
      </c>
      <c r="I3296" s="19">
        <v>0</v>
      </c>
      <c r="J3296" s="19">
        <v>0</v>
      </c>
      <c r="K3296" s="19">
        <v>-62290</v>
      </c>
      <c r="L3296" t="str">
        <f>VLOOKUP(E3296,PFI!A:B,2,0)</f>
        <v>recherche</v>
      </c>
    </row>
    <row r="3297" spans="1:12">
      <c r="A3297" s="18" t="s">
        <v>212</v>
      </c>
      <c r="B3297" s="18" t="s">
        <v>314</v>
      </c>
      <c r="C3297" s="18" t="s">
        <v>308</v>
      </c>
      <c r="D3297" s="18" t="s">
        <v>18</v>
      </c>
      <c r="E3297" s="18" t="s">
        <v>361</v>
      </c>
      <c r="F3297" s="19">
        <v>0</v>
      </c>
      <c r="G3297" s="19">
        <v>0</v>
      </c>
      <c r="H3297" s="19">
        <v>-68794.399999999994</v>
      </c>
      <c r="I3297" s="19">
        <v>0</v>
      </c>
      <c r="J3297" s="19">
        <v>0</v>
      </c>
      <c r="K3297" s="19">
        <v>-34396</v>
      </c>
      <c r="L3297" t="str">
        <f>VLOOKUP(E3297,PFI!A:B,2,0)</f>
        <v>recherche</v>
      </c>
    </row>
    <row r="3298" spans="1:12">
      <c r="A3298" s="18" t="s">
        <v>42</v>
      </c>
      <c r="B3298" s="18" t="s">
        <v>314</v>
      </c>
      <c r="C3298" s="18" t="s">
        <v>308</v>
      </c>
      <c r="D3298" s="18" t="s">
        <v>18</v>
      </c>
      <c r="E3298" s="18" t="s">
        <v>2309</v>
      </c>
      <c r="F3298" s="19">
        <v>0</v>
      </c>
      <c r="G3298" s="19">
        <v>0</v>
      </c>
      <c r="H3298" s="19">
        <v>23069.919999999998</v>
      </c>
      <c r="I3298" s="19">
        <v>0</v>
      </c>
      <c r="J3298" s="19">
        <v>0</v>
      </c>
      <c r="K3298" s="19">
        <v>4547.92</v>
      </c>
      <c r="L3298" t="e">
        <f>VLOOKUP(E3298,PFI!A:B,2,0)</f>
        <v>#N/A</v>
      </c>
    </row>
    <row r="3299" spans="1:12">
      <c r="A3299" s="18" t="s">
        <v>42</v>
      </c>
      <c r="B3299" s="18" t="s">
        <v>314</v>
      </c>
      <c r="C3299" s="18" t="s">
        <v>308</v>
      </c>
      <c r="D3299" s="18" t="s">
        <v>18</v>
      </c>
      <c r="E3299" s="18" t="s">
        <v>2313</v>
      </c>
      <c r="F3299" s="19">
        <v>0</v>
      </c>
      <c r="G3299" s="19">
        <v>0</v>
      </c>
      <c r="H3299" s="19">
        <v>10273.36</v>
      </c>
      <c r="I3299" s="19">
        <v>0</v>
      </c>
      <c r="J3299" s="19">
        <v>0</v>
      </c>
      <c r="K3299" s="19">
        <v>0</v>
      </c>
      <c r="L3299" t="e">
        <f>VLOOKUP(E3299,PFI!A:B,2,0)</f>
        <v>#N/A</v>
      </c>
    </row>
    <row r="3300" spans="1:12">
      <c r="A3300" s="18" t="s">
        <v>42</v>
      </c>
      <c r="B3300" s="18" t="s">
        <v>314</v>
      </c>
      <c r="C3300" s="18" t="s">
        <v>308</v>
      </c>
      <c r="D3300" s="18" t="s">
        <v>18</v>
      </c>
      <c r="E3300" s="18" t="s">
        <v>2314</v>
      </c>
      <c r="F3300" s="19">
        <v>0</v>
      </c>
      <c r="G3300" s="19">
        <v>0</v>
      </c>
      <c r="H3300" s="19">
        <v>0</v>
      </c>
      <c r="I3300" s="19">
        <v>-8948</v>
      </c>
      <c r="J3300" s="19">
        <v>-8948</v>
      </c>
      <c r="K3300" s="19">
        <v>0</v>
      </c>
      <c r="L3300" t="e">
        <f>VLOOKUP(E3300,PFI!A:B,2,0)</f>
        <v>#N/A</v>
      </c>
    </row>
    <row r="3301" spans="1:12">
      <c r="A3301" s="18" t="s">
        <v>42</v>
      </c>
      <c r="B3301" s="18" t="s">
        <v>314</v>
      </c>
      <c r="C3301" s="18" t="s">
        <v>308</v>
      </c>
      <c r="D3301" s="18" t="s">
        <v>18</v>
      </c>
      <c r="E3301" s="18" t="s">
        <v>213</v>
      </c>
      <c r="F3301" s="19">
        <v>0</v>
      </c>
      <c r="G3301" s="19">
        <v>0</v>
      </c>
      <c r="H3301" s="19">
        <v>0</v>
      </c>
      <c r="I3301" s="19">
        <v>-25672</v>
      </c>
      <c r="J3301" s="19">
        <v>-25672</v>
      </c>
      <c r="K3301" s="19">
        <v>0</v>
      </c>
      <c r="L3301" t="str">
        <f>VLOOKUP(E3301,PFI!A:B,2,0)</f>
        <v>recherche</v>
      </c>
    </row>
    <row r="3302" spans="1:12">
      <c r="A3302" s="18" t="s">
        <v>42</v>
      </c>
      <c r="B3302" s="18" t="s">
        <v>314</v>
      </c>
      <c r="C3302" s="18" t="s">
        <v>308</v>
      </c>
      <c r="D3302" s="18" t="s">
        <v>18</v>
      </c>
      <c r="E3302" s="18" t="s">
        <v>318</v>
      </c>
      <c r="F3302" s="19">
        <v>0</v>
      </c>
      <c r="G3302" s="19">
        <v>0</v>
      </c>
      <c r="H3302" s="19">
        <v>0</v>
      </c>
      <c r="I3302" s="19">
        <v>0</v>
      </c>
      <c r="J3302" s="19">
        <v>0</v>
      </c>
      <c r="K3302" s="19">
        <v>-11435</v>
      </c>
      <c r="L3302" t="str">
        <f>VLOOKUP(E3302,PFI!A:B,2,0)</f>
        <v>recherche</v>
      </c>
    </row>
    <row r="3303" spans="1:12">
      <c r="A3303" s="18" t="s">
        <v>42</v>
      </c>
      <c r="B3303" s="18" t="s">
        <v>314</v>
      </c>
      <c r="C3303" s="18" t="s">
        <v>308</v>
      </c>
      <c r="D3303" s="18" t="s">
        <v>18</v>
      </c>
      <c r="E3303" s="18" t="s">
        <v>904</v>
      </c>
      <c r="F3303" s="19">
        <v>0</v>
      </c>
      <c r="G3303" s="19">
        <v>0</v>
      </c>
      <c r="H3303" s="19">
        <v>-298136</v>
      </c>
      <c r="I3303" s="19">
        <v>0</v>
      </c>
      <c r="J3303" s="19">
        <v>0</v>
      </c>
      <c r="K3303" s="19">
        <v>-67676</v>
      </c>
      <c r="L3303" t="str">
        <f>VLOOKUP(E3303,PFI!A:B,2,0)</f>
        <v>recherche</v>
      </c>
    </row>
    <row r="3304" spans="1:12">
      <c r="A3304" s="18" t="s">
        <v>42</v>
      </c>
      <c r="B3304" s="18" t="s">
        <v>314</v>
      </c>
      <c r="C3304" s="18" t="s">
        <v>308</v>
      </c>
      <c r="D3304" s="18" t="s">
        <v>18</v>
      </c>
      <c r="E3304" s="18" t="s">
        <v>905</v>
      </c>
      <c r="F3304" s="19">
        <v>0</v>
      </c>
      <c r="G3304" s="19">
        <v>0</v>
      </c>
      <c r="H3304" s="19">
        <v>-200000</v>
      </c>
      <c r="I3304" s="19">
        <v>0</v>
      </c>
      <c r="J3304" s="19">
        <v>0</v>
      </c>
      <c r="K3304" s="19">
        <v>-200000</v>
      </c>
      <c r="L3304" t="str">
        <f>VLOOKUP(E3304,PFI!A:B,2,0)</f>
        <v>recherche</v>
      </c>
    </row>
    <row r="3305" spans="1:12">
      <c r="A3305" s="18" t="s">
        <v>42</v>
      </c>
      <c r="B3305" s="18" t="s">
        <v>314</v>
      </c>
      <c r="C3305" s="18" t="s">
        <v>308</v>
      </c>
      <c r="D3305" s="18" t="s">
        <v>18</v>
      </c>
      <c r="E3305" s="18" t="s">
        <v>2689</v>
      </c>
      <c r="F3305" s="19">
        <v>0</v>
      </c>
      <c r="G3305" s="19">
        <v>0</v>
      </c>
      <c r="H3305" s="19">
        <v>-13071.67</v>
      </c>
      <c r="I3305" s="19">
        <v>0</v>
      </c>
      <c r="J3305" s="19">
        <v>0</v>
      </c>
      <c r="K3305" s="19">
        <v>0</v>
      </c>
      <c r="L3305" t="e">
        <f>VLOOKUP(E3305,PFI!A:B,2,0)</f>
        <v>#N/A</v>
      </c>
    </row>
    <row r="3306" spans="1:12">
      <c r="A3306" s="18" t="s">
        <v>215</v>
      </c>
      <c r="B3306" s="18" t="s">
        <v>314</v>
      </c>
      <c r="C3306" s="18" t="s">
        <v>308</v>
      </c>
      <c r="D3306" s="18" t="s">
        <v>18</v>
      </c>
      <c r="E3306" s="18" t="s">
        <v>217</v>
      </c>
      <c r="F3306" s="19">
        <v>0</v>
      </c>
      <c r="G3306" s="19">
        <v>0</v>
      </c>
      <c r="H3306" s="19">
        <v>-190754.15</v>
      </c>
      <c r="I3306" s="19">
        <v>0</v>
      </c>
      <c r="J3306" s="19">
        <v>0</v>
      </c>
      <c r="K3306" s="19">
        <v>-33349.61</v>
      </c>
      <c r="L3306" t="str">
        <f>VLOOKUP(E3306,PFI!A:B,2,0)</f>
        <v>recherche</v>
      </c>
    </row>
    <row r="3307" spans="1:12">
      <c r="A3307" s="18" t="s">
        <v>215</v>
      </c>
      <c r="B3307" s="18" t="s">
        <v>314</v>
      </c>
      <c r="C3307" s="18" t="s">
        <v>308</v>
      </c>
      <c r="D3307" s="18" t="s">
        <v>18</v>
      </c>
      <c r="E3307" s="18" t="s">
        <v>18</v>
      </c>
      <c r="F3307" s="19">
        <v>0</v>
      </c>
      <c r="G3307" s="19">
        <v>0</v>
      </c>
      <c r="H3307" s="19">
        <v>-783655</v>
      </c>
      <c r="I3307" s="19">
        <v>0</v>
      </c>
      <c r="J3307" s="19">
        <v>0</v>
      </c>
      <c r="K3307" s="19">
        <v>-635888</v>
      </c>
      <c r="L3307" t="e">
        <f>VLOOKUP(E3307,PFI!A:B,2,0)</f>
        <v>#N/A</v>
      </c>
    </row>
    <row r="3308" spans="1:12">
      <c r="A3308" s="18" t="s">
        <v>221</v>
      </c>
      <c r="B3308" s="18" t="s">
        <v>314</v>
      </c>
      <c r="C3308" s="18" t="s">
        <v>308</v>
      </c>
      <c r="D3308" s="18" t="s">
        <v>18</v>
      </c>
      <c r="E3308" s="18" t="s">
        <v>791</v>
      </c>
      <c r="F3308" s="19">
        <v>0</v>
      </c>
      <c r="G3308" s="19">
        <v>0</v>
      </c>
      <c r="H3308" s="19">
        <v>-13794</v>
      </c>
      <c r="I3308" s="19">
        <v>0</v>
      </c>
      <c r="J3308" s="19">
        <v>0</v>
      </c>
      <c r="K3308" s="19">
        <v>-5517.6</v>
      </c>
      <c r="L3308" t="str">
        <f>VLOOKUP(E3308,PFI!A:B,2,0)</f>
        <v>formation</v>
      </c>
    </row>
    <row r="3309" spans="1:12">
      <c r="A3309" s="18" t="s">
        <v>1579</v>
      </c>
      <c r="B3309" s="18" t="s">
        <v>314</v>
      </c>
      <c r="C3309" s="18" t="s">
        <v>308</v>
      </c>
      <c r="D3309" s="18" t="s">
        <v>18</v>
      </c>
      <c r="E3309" s="18" t="s">
        <v>2690</v>
      </c>
      <c r="F3309" s="19">
        <v>0</v>
      </c>
      <c r="G3309" s="19">
        <v>0</v>
      </c>
      <c r="H3309" s="19">
        <v>0</v>
      </c>
      <c r="I3309" s="19">
        <v>0</v>
      </c>
      <c r="J3309" s="19">
        <v>0</v>
      </c>
      <c r="K3309" s="19">
        <v>-4838.3999999999996</v>
      </c>
      <c r="L3309" t="e">
        <f>VLOOKUP(E3309,PFI!A:B,2,0)</f>
        <v>#N/A</v>
      </c>
    </row>
    <row r="3310" spans="1:12">
      <c r="A3310" s="18" t="s">
        <v>98</v>
      </c>
      <c r="B3310" s="18" t="s">
        <v>314</v>
      </c>
      <c r="C3310" s="18" t="s">
        <v>308</v>
      </c>
      <c r="D3310" s="18" t="s">
        <v>18</v>
      </c>
      <c r="E3310" s="18" t="s">
        <v>1732</v>
      </c>
      <c r="F3310" s="19">
        <v>0</v>
      </c>
      <c r="G3310" s="19">
        <v>0</v>
      </c>
      <c r="H3310" s="19">
        <v>-128700</v>
      </c>
      <c r="I3310" s="19">
        <v>0</v>
      </c>
      <c r="J3310" s="19">
        <v>0</v>
      </c>
      <c r="K3310" s="19">
        <v>-128700</v>
      </c>
      <c r="L3310" t="str">
        <f>VLOOKUP(E3310,PFI!A:B,2,0)</f>
        <v>recherche</v>
      </c>
    </row>
    <row r="3311" spans="1:12">
      <c r="A3311" s="18" t="s">
        <v>109</v>
      </c>
      <c r="B3311" s="18" t="s">
        <v>314</v>
      </c>
      <c r="C3311" s="18" t="s">
        <v>308</v>
      </c>
      <c r="D3311" s="18" t="s">
        <v>18</v>
      </c>
      <c r="E3311" s="18" t="s">
        <v>2062</v>
      </c>
      <c r="F3311" s="19">
        <v>0</v>
      </c>
      <c r="G3311" s="19">
        <v>0</v>
      </c>
      <c r="H3311" s="19">
        <v>-70000</v>
      </c>
      <c r="I3311" s="19">
        <v>0</v>
      </c>
      <c r="J3311" s="19">
        <v>0</v>
      </c>
      <c r="K3311" s="19">
        <v>-70000</v>
      </c>
      <c r="L3311" t="str">
        <f>VLOOKUP(E3311,PFI!A:B,2,0)</f>
        <v>recherche</v>
      </c>
    </row>
    <row r="3312" spans="1:12">
      <c r="A3312" s="18" t="s">
        <v>122</v>
      </c>
      <c r="B3312" s="18" t="s">
        <v>314</v>
      </c>
      <c r="C3312" s="18" t="s">
        <v>304</v>
      </c>
      <c r="D3312" s="18" t="s">
        <v>18</v>
      </c>
      <c r="E3312" s="18" t="s">
        <v>2232</v>
      </c>
      <c r="F3312" s="19">
        <v>0</v>
      </c>
      <c r="G3312" s="19">
        <v>0</v>
      </c>
      <c r="H3312" s="19">
        <v>0</v>
      </c>
      <c r="I3312" s="19">
        <v>0</v>
      </c>
      <c r="J3312" s="19">
        <v>0</v>
      </c>
      <c r="K3312" s="19">
        <v>-4250</v>
      </c>
      <c r="L3312" t="e">
        <f>VLOOKUP(E3312,PFI!A:B,2,0)</f>
        <v>#N/A</v>
      </c>
    </row>
    <row r="3313" spans="1:12">
      <c r="A3313" s="18" t="s">
        <v>26</v>
      </c>
      <c r="B3313" s="18" t="s">
        <v>314</v>
      </c>
      <c r="C3313" s="18" t="s">
        <v>304</v>
      </c>
      <c r="D3313" s="18" t="s">
        <v>18</v>
      </c>
      <c r="E3313" s="18" t="s">
        <v>2691</v>
      </c>
      <c r="F3313" s="19">
        <v>0</v>
      </c>
      <c r="G3313" s="19">
        <v>0</v>
      </c>
      <c r="H3313" s="19">
        <v>68.8</v>
      </c>
      <c r="I3313" s="19">
        <v>0</v>
      </c>
      <c r="J3313" s="19">
        <v>0</v>
      </c>
      <c r="K3313" s="19">
        <v>-33205.199999999997</v>
      </c>
      <c r="L3313" t="e">
        <f>VLOOKUP(E3313,PFI!A:B,2,0)</f>
        <v>#N/A</v>
      </c>
    </row>
    <row r="3314" spans="1:12">
      <c r="A3314" s="18" t="s">
        <v>26</v>
      </c>
      <c r="B3314" s="18" t="s">
        <v>314</v>
      </c>
      <c r="C3314" s="18" t="s">
        <v>304</v>
      </c>
      <c r="D3314" s="18" t="s">
        <v>18</v>
      </c>
      <c r="E3314" s="18" t="s">
        <v>2254</v>
      </c>
      <c r="F3314" s="19">
        <v>0</v>
      </c>
      <c r="G3314" s="19">
        <v>0</v>
      </c>
      <c r="H3314" s="19">
        <v>-1392.7</v>
      </c>
      <c r="I3314" s="19">
        <v>-15000</v>
      </c>
      <c r="J3314" s="19">
        <v>-15000</v>
      </c>
      <c r="K3314" s="19">
        <v>-8392.7000000000007</v>
      </c>
      <c r="L3314" t="e">
        <f>VLOOKUP(E3314,PFI!A:B,2,0)</f>
        <v>#N/A</v>
      </c>
    </row>
    <row r="3315" spans="1:12">
      <c r="A3315" s="18" t="s">
        <v>26</v>
      </c>
      <c r="B3315" s="18" t="s">
        <v>314</v>
      </c>
      <c r="C3315" s="18" t="s">
        <v>304</v>
      </c>
      <c r="D3315" s="18" t="s">
        <v>18</v>
      </c>
      <c r="E3315" s="18" t="s">
        <v>2593</v>
      </c>
      <c r="F3315" s="19">
        <v>0</v>
      </c>
      <c r="G3315" s="19">
        <v>0</v>
      </c>
      <c r="H3315" s="19">
        <v>0</v>
      </c>
      <c r="I3315" s="19">
        <v>-100000</v>
      </c>
      <c r="J3315" s="19">
        <v>-100000</v>
      </c>
      <c r="K3315" s="19">
        <v>0</v>
      </c>
      <c r="L3315" t="e">
        <f>VLOOKUP(E3315,PFI!A:B,2,0)</f>
        <v>#N/A</v>
      </c>
    </row>
    <row r="3316" spans="1:12">
      <c r="A3316" s="18" t="s">
        <v>183</v>
      </c>
      <c r="B3316" s="18" t="s">
        <v>314</v>
      </c>
      <c r="C3316" s="18" t="s">
        <v>304</v>
      </c>
      <c r="D3316" s="18" t="s">
        <v>18</v>
      </c>
      <c r="E3316" s="18" t="s">
        <v>1968</v>
      </c>
      <c r="F3316" s="19">
        <v>0</v>
      </c>
      <c r="G3316" s="19">
        <v>0</v>
      </c>
      <c r="H3316" s="19">
        <v>13830.8</v>
      </c>
      <c r="I3316" s="19">
        <v>0</v>
      </c>
      <c r="J3316" s="19">
        <v>0</v>
      </c>
      <c r="K3316" s="19">
        <v>-208169.2</v>
      </c>
      <c r="L3316" t="str">
        <f>VLOOKUP(E3316,PFI!A:B,2,0)</f>
        <v>recherche</v>
      </c>
    </row>
    <row r="3317" spans="1:12">
      <c r="A3317" s="18" t="s">
        <v>30</v>
      </c>
      <c r="B3317" s="18" t="s">
        <v>314</v>
      </c>
      <c r="C3317" s="18" t="s">
        <v>304</v>
      </c>
      <c r="D3317" s="18" t="s">
        <v>18</v>
      </c>
      <c r="E3317" s="18" t="s">
        <v>2277</v>
      </c>
      <c r="F3317" s="19">
        <v>0</v>
      </c>
      <c r="G3317" s="19">
        <v>0</v>
      </c>
      <c r="H3317" s="19">
        <v>0</v>
      </c>
      <c r="I3317" s="19">
        <v>-25000</v>
      </c>
      <c r="J3317" s="19">
        <v>-25000</v>
      </c>
      <c r="K3317" s="19">
        <v>0</v>
      </c>
      <c r="L3317" t="e">
        <f>VLOOKUP(E3317,PFI!A:B,2,0)</f>
        <v>#N/A</v>
      </c>
    </row>
    <row r="3318" spans="1:12">
      <c r="A3318" s="18" t="s">
        <v>186</v>
      </c>
      <c r="B3318" s="18" t="s">
        <v>314</v>
      </c>
      <c r="C3318" s="18" t="s">
        <v>304</v>
      </c>
      <c r="D3318" s="18" t="s">
        <v>18</v>
      </c>
      <c r="E3318" s="18" t="s">
        <v>1074</v>
      </c>
      <c r="F3318" s="19">
        <v>0</v>
      </c>
      <c r="G3318" s="19">
        <v>0</v>
      </c>
      <c r="H3318" s="19">
        <v>-89888.03</v>
      </c>
      <c r="I3318" s="19">
        <v>0</v>
      </c>
      <c r="J3318" s="19">
        <v>0</v>
      </c>
      <c r="K3318" s="19">
        <v>-89888.03</v>
      </c>
      <c r="L3318" t="str">
        <f>VLOOKUP(E3318,PFI!A:B,2,0)</f>
        <v>recherche</v>
      </c>
    </row>
    <row r="3319" spans="1:12">
      <c r="A3319" s="18" t="s">
        <v>285</v>
      </c>
      <c r="B3319" s="18" t="s">
        <v>314</v>
      </c>
      <c r="C3319" s="18" t="s">
        <v>304</v>
      </c>
      <c r="D3319" s="18" t="s">
        <v>18</v>
      </c>
      <c r="E3319" s="18" t="s">
        <v>2647</v>
      </c>
      <c r="F3319" s="19">
        <v>0</v>
      </c>
      <c r="G3319" s="19">
        <v>0</v>
      </c>
      <c r="H3319" s="19">
        <v>0</v>
      </c>
      <c r="I3319" s="19">
        <v>-16870</v>
      </c>
      <c r="J3319" s="19">
        <v>-16870</v>
      </c>
      <c r="K3319" s="19">
        <v>0</v>
      </c>
      <c r="L3319" t="e">
        <f>VLOOKUP(E3319,PFI!A:B,2,0)</f>
        <v>#N/A</v>
      </c>
    </row>
    <row r="3320" spans="1:12">
      <c r="A3320" s="18" t="s">
        <v>285</v>
      </c>
      <c r="B3320" s="18" t="s">
        <v>314</v>
      </c>
      <c r="C3320" s="18" t="s">
        <v>304</v>
      </c>
      <c r="D3320" s="18" t="s">
        <v>18</v>
      </c>
      <c r="E3320" s="18" t="s">
        <v>2692</v>
      </c>
      <c r="F3320" s="19">
        <v>0</v>
      </c>
      <c r="G3320" s="19">
        <v>0</v>
      </c>
      <c r="H3320" s="19">
        <v>0</v>
      </c>
      <c r="I3320" s="19">
        <v>-8750</v>
      </c>
      <c r="J3320" s="19">
        <v>-8750</v>
      </c>
      <c r="K3320" s="19">
        <v>0</v>
      </c>
      <c r="L3320" t="e">
        <f>VLOOKUP(E3320,PFI!A:B,2,0)</f>
        <v>#N/A</v>
      </c>
    </row>
    <row r="3321" spans="1:12">
      <c r="A3321" s="18" t="s">
        <v>2286</v>
      </c>
      <c r="B3321" s="18" t="s">
        <v>314</v>
      </c>
      <c r="C3321" s="18" t="s">
        <v>304</v>
      </c>
      <c r="D3321" s="18" t="s">
        <v>18</v>
      </c>
      <c r="E3321" s="18" t="s">
        <v>2693</v>
      </c>
      <c r="F3321" s="19">
        <v>0</v>
      </c>
      <c r="G3321" s="19">
        <v>0</v>
      </c>
      <c r="H3321" s="19">
        <v>-1451.15</v>
      </c>
      <c r="I3321" s="19">
        <v>0</v>
      </c>
      <c r="J3321" s="19">
        <v>0</v>
      </c>
      <c r="K3321" s="19">
        <v>-1451.15</v>
      </c>
      <c r="L3321" t="e">
        <f>VLOOKUP(E3321,PFI!A:B,2,0)</f>
        <v>#N/A</v>
      </c>
    </row>
    <row r="3322" spans="1:12">
      <c r="A3322" s="18" t="s">
        <v>42</v>
      </c>
      <c r="B3322" s="18" t="s">
        <v>314</v>
      </c>
      <c r="C3322" s="18" t="s">
        <v>304</v>
      </c>
      <c r="D3322" s="18" t="s">
        <v>18</v>
      </c>
      <c r="E3322" s="18" t="s">
        <v>1971</v>
      </c>
      <c r="F3322" s="19">
        <v>0</v>
      </c>
      <c r="G3322" s="19">
        <v>0</v>
      </c>
      <c r="H3322" s="19">
        <v>20000</v>
      </c>
      <c r="I3322" s="19">
        <v>0</v>
      </c>
      <c r="J3322" s="19">
        <v>0</v>
      </c>
      <c r="K3322" s="19">
        <v>5310</v>
      </c>
      <c r="L3322" t="str">
        <f>VLOOKUP(E3322,PFI!A:B,2,0)</f>
        <v>recherche</v>
      </c>
    </row>
    <row r="3323" spans="1:12">
      <c r="A3323" s="18" t="s">
        <v>55</v>
      </c>
      <c r="B3323" s="18" t="s">
        <v>314</v>
      </c>
      <c r="C3323" s="18" t="s">
        <v>304</v>
      </c>
      <c r="D3323" s="18" t="s">
        <v>18</v>
      </c>
      <c r="E3323" s="18" t="s">
        <v>18</v>
      </c>
      <c r="F3323" s="19">
        <v>0</v>
      </c>
      <c r="G3323" s="19">
        <v>0</v>
      </c>
      <c r="H3323" s="19">
        <v>-8250</v>
      </c>
      <c r="I3323" s="19">
        <v>0</v>
      </c>
      <c r="J3323" s="19">
        <v>0</v>
      </c>
      <c r="K3323" s="19">
        <v>-8250</v>
      </c>
      <c r="L3323" t="e">
        <f>VLOOKUP(E3323,PFI!A:B,2,0)</f>
        <v>#N/A</v>
      </c>
    </row>
    <row r="3324" spans="1:12">
      <c r="A3324" s="18" t="s">
        <v>66</v>
      </c>
      <c r="B3324" s="18" t="s">
        <v>314</v>
      </c>
      <c r="C3324" s="18" t="s">
        <v>304</v>
      </c>
      <c r="D3324" s="18" t="s">
        <v>18</v>
      </c>
      <c r="E3324" s="18" t="s">
        <v>1927</v>
      </c>
      <c r="F3324" s="19">
        <v>0</v>
      </c>
      <c r="G3324" s="19">
        <v>0</v>
      </c>
      <c r="H3324" s="19">
        <v>-20000</v>
      </c>
      <c r="I3324" s="19">
        <v>0</v>
      </c>
      <c r="J3324" s="19">
        <v>0</v>
      </c>
      <c r="K3324" s="19">
        <v>-10000</v>
      </c>
      <c r="L3324" t="str">
        <f>VLOOKUP(E3324,PFI!A:B,2,0)</f>
        <v>formation</v>
      </c>
    </row>
    <row r="3325" spans="1:12">
      <c r="A3325" s="18" t="s">
        <v>2694</v>
      </c>
      <c r="B3325" s="18" t="s">
        <v>314</v>
      </c>
      <c r="C3325" s="18" t="s">
        <v>304</v>
      </c>
      <c r="D3325" s="18" t="s">
        <v>18</v>
      </c>
      <c r="E3325" s="18" t="s">
        <v>2695</v>
      </c>
      <c r="F3325" s="19">
        <v>0</v>
      </c>
      <c r="G3325" s="19">
        <v>0</v>
      </c>
      <c r="H3325" s="19">
        <v>277060</v>
      </c>
      <c r="I3325" s="19">
        <v>0</v>
      </c>
      <c r="J3325" s="19">
        <v>0</v>
      </c>
      <c r="K3325" s="19">
        <v>76680</v>
      </c>
      <c r="L3325" t="e">
        <f>VLOOKUP(E3325,PFI!A:B,2,0)</f>
        <v>#N/A</v>
      </c>
    </row>
    <row r="3326" spans="1:12">
      <c r="A3326" s="18" t="s">
        <v>1622</v>
      </c>
      <c r="B3326" s="18" t="s">
        <v>314</v>
      </c>
      <c r="C3326" s="18" t="s">
        <v>304</v>
      </c>
      <c r="D3326" s="18" t="s">
        <v>18</v>
      </c>
      <c r="E3326" s="18" t="s">
        <v>18</v>
      </c>
      <c r="F3326" s="19">
        <v>0</v>
      </c>
      <c r="G3326" s="19">
        <v>0</v>
      </c>
      <c r="H3326" s="19">
        <v>0</v>
      </c>
      <c r="I3326" s="19">
        <v>-57000</v>
      </c>
      <c r="J3326" s="19">
        <v>-57000</v>
      </c>
      <c r="K3326" s="19">
        <v>0</v>
      </c>
      <c r="L3326" t="e">
        <f>VLOOKUP(E3326,PFI!A:B,2,0)</f>
        <v>#N/A</v>
      </c>
    </row>
    <row r="3327" spans="1:12">
      <c r="A3327" s="18" t="s">
        <v>2427</v>
      </c>
      <c r="B3327" s="18" t="s">
        <v>314</v>
      </c>
      <c r="C3327" s="18" t="s">
        <v>304</v>
      </c>
      <c r="D3327" s="18" t="s">
        <v>18</v>
      </c>
      <c r="E3327" s="18" t="s">
        <v>2696</v>
      </c>
      <c r="F3327" s="19">
        <v>0</v>
      </c>
      <c r="G3327" s="19">
        <v>0</v>
      </c>
      <c r="H3327" s="19">
        <v>0</v>
      </c>
      <c r="I3327" s="19">
        <v>0</v>
      </c>
      <c r="J3327" s="19">
        <v>0</v>
      </c>
      <c r="K3327" s="19">
        <v>1227.93</v>
      </c>
      <c r="L3327" t="e">
        <f>VLOOKUP(E3327,PFI!A:B,2,0)</f>
        <v>#N/A</v>
      </c>
    </row>
    <row r="3328" spans="1:12">
      <c r="A3328" s="18" t="s">
        <v>2454</v>
      </c>
      <c r="B3328" s="18" t="s">
        <v>314</v>
      </c>
      <c r="C3328" s="18" t="s">
        <v>304</v>
      </c>
      <c r="D3328" s="18" t="s">
        <v>18</v>
      </c>
      <c r="E3328" s="18" t="s">
        <v>18</v>
      </c>
      <c r="F3328" s="19">
        <v>0</v>
      </c>
      <c r="G3328" s="19">
        <v>0</v>
      </c>
      <c r="H3328" s="19">
        <v>0</v>
      </c>
      <c r="I3328" s="19">
        <v>-60000</v>
      </c>
      <c r="J3328" s="19">
        <v>-60000</v>
      </c>
      <c r="K3328" s="19">
        <v>0</v>
      </c>
      <c r="L3328" t="e">
        <f>VLOOKUP(E3328,PFI!A:B,2,0)</f>
        <v>#N/A</v>
      </c>
    </row>
    <row r="3329" spans="1:12">
      <c r="A3329" s="18" t="s">
        <v>240</v>
      </c>
      <c r="B3329" s="18" t="s">
        <v>314</v>
      </c>
      <c r="C3329" s="18" t="s">
        <v>304</v>
      </c>
      <c r="D3329" s="18" t="s">
        <v>18</v>
      </c>
      <c r="E3329" s="18" t="s">
        <v>2027</v>
      </c>
      <c r="F3329" s="19">
        <v>0</v>
      </c>
      <c r="G3329" s="19">
        <v>0</v>
      </c>
      <c r="H3329" s="19">
        <v>0</v>
      </c>
      <c r="I3329" s="19">
        <v>-53419.6</v>
      </c>
      <c r="J3329" s="19">
        <v>-53419.6</v>
      </c>
      <c r="K3329" s="19">
        <v>-160258.79999999999</v>
      </c>
      <c r="L3329" t="str">
        <f>VLOOKUP(E3329,PFI!A:B,2,0)</f>
        <v>recherche</v>
      </c>
    </row>
    <row r="3330" spans="1:12">
      <c r="A3330" s="18" t="s">
        <v>240</v>
      </c>
      <c r="B3330" s="18" t="s">
        <v>314</v>
      </c>
      <c r="C3330" s="18" t="s">
        <v>304</v>
      </c>
      <c r="D3330" s="18" t="s">
        <v>18</v>
      </c>
      <c r="E3330" s="18" t="s">
        <v>792</v>
      </c>
      <c r="F3330" s="19">
        <v>0</v>
      </c>
      <c r="G3330" s="19">
        <v>0</v>
      </c>
      <c r="H3330" s="19">
        <v>-267098</v>
      </c>
      <c r="I3330" s="19">
        <v>0</v>
      </c>
      <c r="J3330" s="19">
        <v>0</v>
      </c>
      <c r="K3330" s="19">
        <v>-213678.4</v>
      </c>
      <c r="L3330" t="str">
        <f>VLOOKUP(E3330,PFI!A:B,2,0)</f>
        <v>formation</v>
      </c>
    </row>
    <row r="3331" spans="1:12">
      <c r="A3331" s="18" t="s">
        <v>2529</v>
      </c>
      <c r="B3331" s="18" t="s">
        <v>314</v>
      </c>
      <c r="C3331" s="18" t="s">
        <v>304</v>
      </c>
      <c r="D3331" s="18" t="s">
        <v>18</v>
      </c>
      <c r="E3331" s="18" t="s">
        <v>1942</v>
      </c>
      <c r="F3331" s="19">
        <v>0</v>
      </c>
      <c r="G3331" s="19">
        <v>0</v>
      </c>
      <c r="H3331" s="19">
        <v>84045.54</v>
      </c>
      <c r="I3331" s="19">
        <v>-38190.6</v>
      </c>
      <c r="J3331" s="19">
        <v>-38190.6</v>
      </c>
      <c r="K3331" s="19">
        <v>45854.94</v>
      </c>
      <c r="L3331" t="str">
        <f>VLOOKUP(E3331,PFI!A:B,2,0)</f>
        <v>formation</v>
      </c>
    </row>
    <row r="3332" spans="1:12">
      <c r="A3332" s="18" t="s">
        <v>1765</v>
      </c>
      <c r="B3332" s="18" t="s">
        <v>314</v>
      </c>
      <c r="C3332" s="18" t="s">
        <v>304</v>
      </c>
      <c r="D3332" s="18" t="s">
        <v>18</v>
      </c>
      <c r="E3332" s="18" t="s">
        <v>2669</v>
      </c>
      <c r="F3332" s="19">
        <v>0</v>
      </c>
      <c r="G3332" s="19">
        <v>0</v>
      </c>
      <c r="H3332" s="19">
        <v>0</v>
      </c>
      <c r="I3332" s="19">
        <v>-5000</v>
      </c>
      <c r="J3332" s="19">
        <v>-5000</v>
      </c>
      <c r="K3332" s="19">
        <v>0</v>
      </c>
      <c r="L3332" t="e">
        <f>VLOOKUP(E3332,PFI!A:B,2,0)</f>
        <v>#N/A</v>
      </c>
    </row>
    <row r="3333" spans="1:12">
      <c r="A3333" s="18" t="s">
        <v>247</v>
      </c>
      <c r="B3333" s="18" t="s">
        <v>314</v>
      </c>
      <c r="C3333" s="18" t="s">
        <v>304</v>
      </c>
      <c r="D3333" s="18" t="s">
        <v>18</v>
      </c>
      <c r="E3333" s="18" t="s">
        <v>1077</v>
      </c>
      <c r="F3333" s="19">
        <v>0</v>
      </c>
      <c r="G3333" s="19">
        <v>0</v>
      </c>
      <c r="H3333" s="19">
        <v>0</v>
      </c>
      <c r="I3333" s="19">
        <v>-5510</v>
      </c>
      <c r="J3333" s="19">
        <v>-5510</v>
      </c>
      <c r="K3333" s="19">
        <v>0</v>
      </c>
      <c r="L3333" t="str">
        <f>VLOOKUP(E3333,PFI!A:B,2,0)</f>
        <v>recherche</v>
      </c>
    </row>
    <row r="3334" spans="1:12">
      <c r="A3334" s="18" t="s">
        <v>247</v>
      </c>
      <c r="B3334" s="18" t="s">
        <v>314</v>
      </c>
      <c r="C3334" s="18" t="s">
        <v>304</v>
      </c>
      <c r="D3334" s="18" t="s">
        <v>18</v>
      </c>
      <c r="E3334" s="18" t="s">
        <v>290</v>
      </c>
      <c r="F3334" s="19">
        <v>0</v>
      </c>
      <c r="G3334" s="19">
        <v>0</v>
      </c>
      <c r="H3334" s="19">
        <v>0</v>
      </c>
      <c r="I3334" s="19">
        <v>0</v>
      </c>
      <c r="J3334" s="19">
        <v>0</v>
      </c>
      <c r="K3334" s="19">
        <v>-193500</v>
      </c>
      <c r="L3334" t="str">
        <f>VLOOKUP(E3334,PFI!A:B,2,0)</f>
        <v>recherche</v>
      </c>
    </row>
    <row r="3335" spans="1:12">
      <c r="A3335" s="18" t="s">
        <v>247</v>
      </c>
      <c r="B3335" s="18" t="s">
        <v>314</v>
      </c>
      <c r="C3335" s="18" t="s">
        <v>304</v>
      </c>
      <c r="D3335" s="18" t="s">
        <v>18</v>
      </c>
      <c r="E3335" s="18" t="s">
        <v>303</v>
      </c>
      <c r="F3335" s="19">
        <v>0</v>
      </c>
      <c r="G3335" s="19">
        <v>0</v>
      </c>
      <c r="H3335" s="19">
        <v>0</v>
      </c>
      <c r="I3335" s="19">
        <v>-173700</v>
      </c>
      <c r="J3335" s="19">
        <v>-173700</v>
      </c>
      <c r="K3335" s="19">
        <v>-173700</v>
      </c>
      <c r="L3335" t="str">
        <f>VLOOKUP(E3335,PFI!A:B,2,0)</f>
        <v>recherche</v>
      </c>
    </row>
    <row r="3336" spans="1:12">
      <c r="A3336" s="18" t="s">
        <v>247</v>
      </c>
      <c r="B3336" s="18" t="s">
        <v>314</v>
      </c>
      <c r="C3336" s="18" t="s">
        <v>304</v>
      </c>
      <c r="D3336" s="18" t="s">
        <v>18</v>
      </c>
      <c r="E3336" s="18" t="s">
        <v>789</v>
      </c>
      <c r="F3336" s="19">
        <v>0</v>
      </c>
      <c r="G3336" s="19">
        <v>0</v>
      </c>
      <c r="H3336" s="19">
        <v>-460000</v>
      </c>
      <c r="I3336" s="19">
        <v>0</v>
      </c>
      <c r="J3336" s="19">
        <v>0</v>
      </c>
      <c r="K3336" s="19">
        <v>-138000</v>
      </c>
      <c r="L3336" t="str">
        <f>VLOOKUP(E3336,PFI!A:B,2,0)</f>
        <v>recherche</v>
      </c>
    </row>
    <row r="3337" spans="1:12">
      <c r="A3337" s="18" t="s">
        <v>98</v>
      </c>
      <c r="B3337" s="18" t="s">
        <v>314</v>
      </c>
      <c r="C3337" s="18" t="s">
        <v>304</v>
      </c>
      <c r="D3337" s="18" t="s">
        <v>18</v>
      </c>
      <c r="E3337" s="18" t="s">
        <v>2697</v>
      </c>
      <c r="F3337" s="19">
        <v>0</v>
      </c>
      <c r="G3337" s="19">
        <v>0</v>
      </c>
      <c r="H3337" s="19">
        <v>-5000</v>
      </c>
      <c r="I3337" s="19">
        <v>0</v>
      </c>
      <c r="J3337" s="19">
        <v>0</v>
      </c>
      <c r="K3337" s="19">
        <v>5000</v>
      </c>
      <c r="L3337" t="e">
        <f>VLOOKUP(E3337,PFI!A:B,2,0)</f>
        <v>#N/A</v>
      </c>
    </row>
    <row r="3338" spans="1:12">
      <c r="A3338" s="18" t="s">
        <v>98</v>
      </c>
      <c r="B3338" s="18" t="s">
        <v>314</v>
      </c>
      <c r="C3338" s="18" t="s">
        <v>304</v>
      </c>
      <c r="D3338" s="18" t="s">
        <v>18</v>
      </c>
      <c r="E3338" s="18" t="s">
        <v>1946</v>
      </c>
      <c r="F3338" s="19">
        <v>0</v>
      </c>
      <c r="G3338" s="19">
        <v>0</v>
      </c>
      <c r="H3338" s="19">
        <v>0</v>
      </c>
      <c r="I3338" s="19">
        <v>0</v>
      </c>
      <c r="J3338" s="19">
        <v>0</v>
      </c>
      <c r="K3338" s="19">
        <v>-7000</v>
      </c>
      <c r="L3338" t="str">
        <f>VLOOKUP(E3338,PFI!A:B,2,0)</f>
        <v>formation</v>
      </c>
    </row>
    <row r="3339" spans="1:12">
      <c r="A3339" s="18" t="s">
        <v>98</v>
      </c>
      <c r="B3339" s="18" t="s">
        <v>314</v>
      </c>
      <c r="C3339" s="18" t="s">
        <v>304</v>
      </c>
      <c r="D3339" s="18" t="s">
        <v>18</v>
      </c>
      <c r="E3339" s="18" t="s">
        <v>2698</v>
      </c>
      <c r="F3339" s="19">
        <v>0</v>
      </c>
      <c r="G3339" s="19">
        <v>0</v>
      </c>
      <c r="H3339" s="19">
        <v>0</v>
      </c>
      <c r="I3339" s="19">
        <v>0</v>
      </c>
      <c r="J3339" s="19">
        <v>0</v>
      </c>
      <c r="K3339" s="19">
        <v>-4200</v>
      </c>
      <c r="L3339" t="e">
        <f>VLOOKUP(E3339,PFI!A:B,2,0)</f>
        <v>#N/A</v>
      </c>
    </row>
    <row r="3340" spans="1:12">
      <c r="A3340" s="18" t="s">
        <v>98</v>
      </c>
      <c r="B3340" s="18" t="s">
        <v>314</v>
      </c>
      <c r="C3340" s="18" t="s">
        <v>304</v>
      </c>
      <c r="D3340" s="18" t="s">
        <v>18</v>
      </c>
      <c r="E3340" s="18" t="s">
        <v>2545</v>
      </c>
      <c r="F3340" s="19">
        <v>0</v>
      </c>
      <c r="G3340" s="19">
        <v>0</v>
      </c>
      <c r="H3340" s="19">
        <v>0</v>
      </c>
      <c r="I3340" s="19">
        <v>-5000</v>
      </c>
      <c r="J3340" s="19">
        <v>-5000</v>
      </c>
      <c r="K3340" s="19">
        <v>-5000</v>
      </c>
      <c r="L3340" t="e">
        <f>VLOOKUP(E3340,PFI!A:B,2,0)</f>
        <v>#N/A</v>
      </c>
    </row>
    <row r="3341" spans="1:12">
      <c r="A3341" s="18" t="s">
        <v>98</v>
      </c>
      <c r="B3341" s="18" t="s">
        <v>314</v>
      </c>
      <c r="C3341" s="18" t="s">
        <v>304</v>
      </c>
      <c r="D3341" s="18" t="s">
        <v>18</v>
      </c>
      <c r="E3341" s="18" t="s">
        <v>1938</v>
      </c>
      <c r="F3341" s="19">
        <v>0</v>
      </c>
      <c r="G3341" s="19">
        <v>0</v>
      </c>
      <c r="H3341" s="19">
        <v>0</v>
      </c>
      <c r="I3341" s="19">
        <v>0</v>
      </c>
      <c r="J3341" s="19">
        <v>0</v>
      </c>
      <c r="K3341" s="19">
        <v>-5000</v>
      </c>
      <c r="L3341" t="str">
        <f>VLOOKUP(E3341,PFI!A:B,2,0)</f>
        <v>formation</v>
      </c>
    </row>
    <row r="3342" spans="1:12">
      <c r="A3342" s="18" t="s">
        <v>98</v>
      </c>
      <c r="B3342" s="18" t="s">
        <v>314</v>
      </c>
      <c r="C3342" s="18" t="s">
        <v>304</v>
      </c>
      <c r="D3342" s="18" t="s">
        <v>18</v>
      </c>
      <c r="E3342" s="18" t="s">
        <v>2546</v>
      </c>
      <c r="F3342" s="19">
        <v>0</v>
      </c>
      <c r="G3342" s="19">
        <v>0</v>
      </c>
      <c r="H3342" s="19">
        <v>0</v>
      </c>
      <c r="I3342" s="19">
        <v>0</v>
      </c>
      <c r="J3342" s="19">
        <v>0</v>
      </c>
      <c r="K3342" s="19">
        <v>-4000</v>
      </c>
      <c r="L3342" t="e">
        <f>VLOOKUP(E3342,PFI!A:B,2,0)</f>
        <v>#N/A</v>
      </c>
    </row>
    <row r="3343" spans="1:12">
      <c r="A3343" s="18" t="s">
        <v>98</v>
      </c>
      <c r="B3343" s="18" t="s">
        <v>314</v>
      </c>
      <c r="C3343" s="18" t="s">
        <v>304</v>
      </c>
      <c r="D3343" s="18" t="s">
        <v>18</v>
      </c>
      <c r="E3343" s="18" t="s">
        <v>249</v>
      </c>
      <c r="F3343" s="19">
        <v>0</v>
      </c>
      <c r="G3343" s="19">
        <v>0</v>
      </c>
      <c r="H3343" s="19">
        <v>0</v>
      </c>
      <c r="I3343" s="19">
        <v>0</v>
      </c>
      <c r="J3343" s="19">
        <v>0</v>
      </c>
      <c r="K3343" s="19">
        <v>-6000</v>
      </c>
      <c r="L3343" t="str">
        <f>VLOOKUP(E3343,PFI!A:B,2,0)</f>
        <v>formation</v>
      </c>
    </row>
    <row r="3344" spans="1:12">
      <c r="A3344" s="18" t="s">
        <v>98</v>
      </c>
      <c r="B3344" s="18" t="s">
        <v>314</v>
      </c>
      <c r="C3344" s="18" t="s">
        <v>304</v>
      </c>
      <c r="D3344" s="18" t="s">
        <v>18</v>
      </c>
      <c r="E3344" s="18" t="s">
        <v>250</v>
      </c>
      <c r="F3344" s="19">
        <v>0</v>
      </c>
      <c r="G3344" s="19">
        <v>0</v>
      </c>
      <c r="H3344" s="19">
        <v>-11000</v>
      </c>
      <c r="I3344" s="19">
        <v>0</v>
      </c>
      <c r="J3344" s="19">
        <v>0</v>
      </c>
      <c r="K3344" s="19">
        <v>-11000</v>
      </c>
      <c r="L3344" t="str">
        <f>VLOOKUP(E3344,PFI!A:B,2,0)</f>
        <v>formation</v>
      </c>
    </row>
    <row r="3345" spans="1:12">
      <c r="A3345" s="18" t="s">
        <v>102</v>
      </c>
      <c r="B3345" s="18" t="s">
        <v>314</v>
      </c>
      <c r="C3345" s="18" t="s">
        <v>304</v>
      </c>
      <c r="D3345" s="18" t="s">
        <v>18</v>
      </c>
      <c r="E3345" s="18" t="s">
        <v>934</v>
      </c>
      <c r="F3345" s="19">
        <v>0</v>
      </c>
      <c r="G3345" s="19">
        <v>0</v>
      </c>
      <c r="H3345" s="19">
        <v>-42000</v>
      </c>
      <c r="I3345" s="19">
        <v>0</v>
      </c>
      <c r="J3345" s="19">
        <v>0</v>
      </c>
      <c r="K3345" s="19">
        <v>0</v>
      </c>
      <c r="L3345" t="str">
        <f>VLOOKUP(E3345,PFI!A:B,2,0)</f>
        <v>formation</v>
      </c>
    </row>
    <row r="3346" spans="1:12">
      <c r="A3346" s="18" t="s">
        <v>109</v>
      </c>
      <c r="B3346" s="18" t="s">
        <v>314</v>
      </c>
      <c r="C3346" s="18" t="s">
        <v>304</v>
      </c>
      <c r="D3346" s="18" t="s">
        <v>18</v>
      </c>
      <c r="E3346" s="18" t="s">
        <v>266</v>
      </c>
      <c r="F3346" s="19">
        <v>0</v>
      </c>
      <c r="G3346" s="19">
        <v>0</v>
      </c>
      <c r="H3346" s="19">
        <v>65540</v>
      </c>
      <c r="I3346" s="19">
        <v>0</v>
      </c>
      <c r="J3346" s="19">
        <v>0</v>
      </c>
      <c r="K3346" s="19">
        <v>0</v>
      </c>
      <c r="L3346" t="str">
        <f>VLOOKUP(E3346,PFI!A:B,2,0)</f>
        <v>formation</v>
      </c>
    </row>
    <row r="3347" spans="1:12">
      <c r="A3347" s="18" t="s">
        <v>129</v>
      </c>
      <c r="B3347" s="18" t="s">
        <v>314</v>
      </c>
      <c r="C3347" s="18" t="s">
        <v>309</v>
      </c>
      <c r="D3347" s="18" t="s">
        <v>18</v>
      </c>
      <c r="E3347" s="18" t="s">
        <v>2240</v>
      </c>
      <c r="F3347" s="19">
        <v>0</v>
      </c>
      <c r="G3347" s="19">
        <v>0</v>
      </c>
      <c r="H3347" s="19">
        <v>41008.870000000003</v>
      </c>
      <c r="I3347" s="19">
        <v>0</v>
      </c>
      <c r="J3347" s="19">
        <v>0</v>
      </c>
      <c r="K3347" s="19">
        <v>0</v>
      </c>
      <c r="L3347" t="e">
        <f>VLOOKUP(E3347,PFI!A:B,2,0)</f>
        <v>#N/A</v>
      </c>
    </row>
    <row r="3348" spans="1:12">
      <c r="A3348" s="18" t="s">
        <v>132</v>
      </c>
      <c r="B3348" s="18" t="s">
        <v>314</v>
      </c>
      <c r="C3348" s="18" t="s">
        <v>309</v>
      </c>
      <c r="D3348" s="18" t="s">
        <v>18</v>
      </c>
      <c r="E3348" s="18" t="s">
        <v>351</v>
      </c>
      <c r="F3348" s="19">
        <v>0</v>
      </c>
      <c r="G3348" s="19">
        <v>0</v>
      </c>
      <c r="H3348" s="19">
        <v>45888.58</v>
      </c>
      <c r="I3348" s="19">
        <v>0</v>
      </c>
      <c r="J3348" s="19">
        <v>0</v>
      </c>
      <c r="K3348" s="19">
        <v>-149784.46</v>
      </c>
      <c r="L3348" t="str">
        <f>VLOOKUP(E3348,PFI!A:B,2,0)</f>
        <v>recherche</v>
      </c>
    </row>
    <row r="3349" spans="1:12">
      <c r="A3349" s="18" t="s">
        <v>134</v>
      </c>
      <c r="B3349" s="18" t="s">
        <v>314</v>
      </c>
      <c r="C3349" s="18" t="s">
        <v>309</v>
      </c>
      <c r="D3349" s="18" t="s">
        <v>18</v>
      </c>
      <c r="E3349" s="18" t="s">
        <v>2045</v>
      </c>
      <c r="F3349" s="19">
        <v>0</v>
      </c>
      <c r="G3349" s="19">
        <v>0</v>
      </c>
      <c r="H3349" s="19">
        <v>31588.5</v>
      </c>
      <c r="I3349" s="19">
        <v>0</v>
      </c>
      <c r="J3349" s="19">
        <v>0</v>
      </c>
      <c r="K3349" s="19">
        <v>-108054.27</v>
      </c>
      <c r="L3349" t="str">
        <f>VLOOKUP(E3349,PFI!A:B,2,0)</f>
        <v>recherche</v>
      </c>
    </row>
    <row r="3350" spans="1:12">
      <c r="A3350" s="18" t="s">
        <v>140</v>
      </c>
      <c r="B3350" s="18" t="s">
        <v>314</v>
      </c>
      <c r="C3350" s="18" t="s">
        <v>309</v>
      </c>
      <c r="D3350" s="18" t="s">
        <v>18</v>
      </c>
      <c r="E3350" s="18" t="s">
        <v>2699</v>
      </c>
      <c r="F3350" s="19">
        <v>0</v>
      </c>
      <c r="G3350" s="19">
        <v>0</v>
      </c>
      <c r="H3350" s="19">
        <v>0</v>
      </c>
      <c r="I3350" s="19">
        <v>0</v>
      </c>
      <c r="J3350" s="19">
        <v>0</v>
      </c>
      <c r="K3350" s="19">
        <v>-1500000</v>
      </c>
      <c r="L3350" t="e">
        <f>VLOOKUP(E3350,PFI!A:B,2,0)</f>
        <v>#N/A</v>
      </c>
    </row>
    <row r="3351" spans="1:12">
      <c r="A3351" s="18" t="s">
        <v>26</v>
      </c>
      <c r="B3351" s="18" t="s">
        <v>314</v>
      </c>
      <c r="C3351" s="18" t="s">
        <v>309</v>
      </c>
      <c r="D3351" s="18" t="s">
        <v>18</v>
      </c>
      <c r="E3351" s="18" t="s">
        <v>144</v>
      </c>
      <c r="F3351" s="19">
        <v>0</v>
      </c>
      <c r="G3351" s="19">
        <v>0</v>
      </c>
      <c r="H3351" s="19">
        <v>0</v>
      </c>
      <c r="I3351" s="19">
        <v>-30000</v>
      </c>
      <c r="J3351" s="19">
        <v>-30000</v>
      </c>
      <c r="K3351" s="19">
        <v>0</v>
      </c>
      <c r="L3351" t="str">
        <f>VLOOKUP(E3351,PFI!A:B,2,0)</f>
        <v>recherche</v>
      </c>
    </row>
    <row r="3352" spans="1:12">
      <c r="A3352" s="18" t="s">
        <v>26</v>
      </c>
      <c r="B3352" s="18" t="s">
        <v>314</v>
      </c>
      <c r="C3352" s="18" t="s">
        <v>309</v>
      </c>
      <c r="D3352" s="18" t="s">
        <v>18</v>
      </c>
      <c r="E3352" s="18" t="s">
        <v>159</v>
      </c>
      <c r="F3352" s="19">
        <v>0</v>
      </c>
      <c r="G3352" s="19">
        <v>0</v>
      </c>
      <c r="H3352" s="19">
        <v>-315750</v>
      </c>
      <c r="I3352" s="19">
        <v>0</v>
      </c>
      <c r="J3352" s="19">
        <v>0</v>
      </c>
      <c r="K3352" s="19">
        <v>-152612.5</v>
      </c>
      <c r="L3352" t="str">
        <f>VLOOKUP(E3352,PFI!A:B,2,0)</f>
        <v>recherche</v>
      </c>
    </row>
    <row r="3353" spans="1:12">
      <c r="A3353" s="18" t="s">
        <v>113</v>
      </c>
      <c r="B3353" s="18" t="s">
        <v>314</v>
      </c>
      <c r="C3353" s="18" t="s">
        <v>309</v>
      </c>
      <c r="D3353" s="18" t="s">
        <v>18</v>
      </c>
      <c r="E3353" s="18" t="s">
        <v>2700</v>
      </c>
      <c r="F3353" s="19">
        <v>0</v>
      </c>
      <c r="G3353" s="19">
        <v>0</v>
      </c>
      <c r="H3353" s="19">
        <v>65569.279999999999</v>
      </c>
      <c r="I3353" s="19">
        <v>0</v>
      </c>
      <c r="J3353" s="19">
        <v>0</v>
      </c>
      <c r="K3353" s="19">
        <v>-3278.46</v>
      </c>
      <c r="L3353" t="e">
        <f>VLOOKUP(E3353,PFI!A:B,2,0)</f>
        <v>#N/A</v>
      </c>
    </row>
    <row r="3354" spans="1:12">
      <c r="A3354" s="18" t="s">
        <v>113</v>
      </c>
      <c r="B3354" s="18" t="s">
        <v>314</v>
      </c>
      <c r="C3354" s="18" t="s">
        <v>309</v>
      </c>
      <c r="D3354" s="18" t="s">
        <v>18</v>
      </c>
      <c r="E3354" s="18" t="s">
        <v>742</v>
      </c>
      <c r="F3354" s="19">
        <v>0</v>
      </c>
      <c r="G3354" s="19">
        <v>0</v>
      </c>
      <c r="H3354" s="19">
        <v>-195914.88</v>
      </c>
      <c r="I3354" s="19">
        <v>0</v>
      </c>
      <c r="J3354" s="19">
        <v>0</v>
      </c>
      <c r="K3354" s="19">
        <v>-127344.68</v>
      </c>
      <c r="L3354" t="str">
        <f>VLOOKUP(E3354,PFI!A:B,2,0)</f>
        <v>recherche</v>
      </c>
    </row>
    <row r="3355" spans="1:12">
      <c r="A3355" s="18" t="s">
        <v>113</v>
      </c>
      <c r="B3355" s="18" t="s">
        <v>314</v>
      </c>
      <c r="C3355" s="18" t="s">
        <v>309</v>
      </c>
      <c r="D3355" s="18" t="s">
        <v>18</v>
      </c>
      <c r="E3355" s="18" t="s">
        <v>744</v>
      </c>
      <c r="F3355" s="19">
        <v>0</v>
      </c>
      <c r="G3355" s="19">
        <v>0</v>
      </c>
      <c r="H3355" s="19">
        <v>-424040.4</v>
      </c>
      <c r="I3355" s="19">
        <v>0</v>
      </c>
      <c r="J3355" s="19">
        <v>0</v>
      </c>
      <c r="K3355" s="19">
        <v>-72825.08</v>
      </c>
      <c r="L3355" t="str">
        <f>VLOOKUP(E3355,PFI!A:B,2,0)</f>
        <v>recherche</v>
      </c>
    </row>
    <row r="3356" spans="1:12">
      <c r="A3356" s="18" t="s">
        <v>29</v>
      </c>
      <c r="B3356" s="18" t="s">
        <v>314</v>
      </c>
      <c r="C3356" s="18" t="s">
        <v>309</v>
      </c>
      <c r="D3356" s="18" t="s">
        <v>18</v>
      </c>
      <c r="E3356" s="18" t="s">
        <v>171</v>
      </c>
      <c r="F3356" s="19">
        <v>0</v>
      </c>
      <c r="G3356" s="19">
        <v>0</v>
      </c>
      <c r="H3356" s="19">
        <v>0</v>
      </c>
      <c r="I3356" s="19">
        <v>0</v>
      </c>
      <c r="J3356" s="19">
        <v>0</v>
      </c>
      <c r="K3356" s="19">
        <v>-72312.210000000006</v>
      </c>
      <c r="L3356" t="str">
        <f>VLOOKUP(E3356,PFI!A:B,2,0)</f>
        <v>recherche</v>
      </c>
    </row>
    <row r="3357" spans="1:12">
      <c r="A3357" s="18" t="s">
        <v>30</v>
      </c>
      <c r="B3357" s="18" t="s">
        <v>314</v>
      </c>
      <c r="C3357" s="18" t="s">
        <v>309</v>
      </c>
      <c r="D3357" s="18" t="s">
        <v>18</v>
      </c>
      <c r="E3357" s="18" t="s">
        <v>1972</v>
      </c>
      <c r="F3357" s="19">
        <v>0</v>
      </c>
      <c r="G3357" s="19">
        <v>0</v>
      </c>
      <c r="H3357" s="19">
        <v>-182212.25</v>
      </c>
      <c r="I3357" s="19">
        <v>0</v>
      </c>
      <c r="J3357" s="19">
        <v>0</v>
      </c>
      <c r="K3357" s="19">
        <v>-100049.73</v>
      </c>
      <c r="L3357" t="str">
        <f>VLOOKUP(E3357,PFI!A:B,2,0)</f>
        <v>recherche</v>
      </c>
    </row>
    <row r="3358" spans="1:12">
      <c r="A3358" s="18" t="s">
        <v>186</v>
      </c>
      <c r="B3358" s="18" t="s">
        <v>314</v>
      </c>
      <c r="C3358" s="18" t="s">
        <v>309</v>
      </c>
      <c r="D3358" s="18" t="s">
        <v>18</v>
      </c>
      <c r="E3358" s="18" t="s">
        <v>901</v>
      </c>
      <c r="F3358" s="19">
        <v>0</v>
      </c>
      <c r="G3358" s="19">
        <v>0</v>
      </c>
      <c r="H3358" s="19">
        <v>-22659.93</v>
      </c>
      <c r="I3358" s="19">
        <v>0</v>
      </c>
      <c r="J3358" s="19">
        <v>0</v>
      </c>
      <c r="K3358" s="19">
        <v>-51475.21</v>
      </c>
      <c r="L3358" t="str">
        <f>VLOOKUP(E3358,PFI!A:B,2,0)</f>
        <v>recherche</v>
      </c>
    </row>
    <row r="3359" spans="1:12">
      <c r="A3359" s="18" t="s">
        <v>186</v>
      </c>
      <c r="B3359" s="18" t="s">
        <v>314</v>
      </c>
      <c r="C3359" s="18" t="s">
        <v>309</v>
      </c>
      <c r="D3359" s="18" t="s">
        <v>18</v>
      </c>
      <c r="E3359" s="18" t="s">
        <v>1064</v>
      </c>
      <c r="F3359" s="19">
        <v>0</v>
      </c>
      <c r="G3359" s="19">
        <v>0</v>
      </c>
      <c r="H3359" s="19">
        <v>0</v>
      </c>
      <c r="I3359" s="19">
        <v>0</v>
      </c>
      <c r="J3359" s="19">
        <v>0</v>
      </c>
      <c r="K3359" s="19">
        <v>-23415.85</v>
      </c>
      <c r="L3359" t="str">
        <f>VLOOKUP(E3359,PFI!A:B,2,0)</f>
        <v>recherche</v>
      </c>
    </row>
    <row r="3360" spans="1:12">
      <c r="A3360" s="18" t="s">
        <v>196</v>
      </c>
      <c r="B3360" s="18" t="s">
        <v>314</v>
      </c>
      <c r="C3360" s="18" t="s">
        <v>309</v>
      </c>
      <c r="D3360" s="18" t="s">
        <v>18</v>
      </c>
      <c r="E3360" s="18" t="s">
        <v>364</v>
      </c>
      <c r="F3360" s="19">
        <v>0</v>
      </c>
      <c r="G3360" s="19">
        <v>0</v>
      </c>
      <c r="H3360" s="19">
        <v>-240168</v>
      </c>
      <c r="I3360" s="19">
        <v>0</v>
      </c>
      <c r="J3360" s="19">
        <v>0</v>
      </c>
      <c r="K3360" s="19">
        <v>-122244.72</v>
      </c>
      <c r="L3360" t="str">
        <f>VLOOKUP(E3360,PFI!A:B,2,0)</f>
        <v>recherche</v>
      </c>
    </row>
    <row r="3361" spans="1:12">
      <c r="A3361" s="18" t="s">
        <v>205</v>
      </c>
      <c r="B3361" s="18" t="s">
        <v>314</v>
      </c>
      <c r="C3361" s="18" t="s">
        <v>309</v>
      </c>
      <c r="D3361" s="18" t="s">
        <v>18</v>
      </c>
      <c r="E3361" s="18" t="s">
        <v>206</v>
      </c>
      <c r="F3361" s="19">
        <v>0</v>
      </c>
      <c r="G3361" s="19">
        <v>0</v>
      </c>
      <c r="H3361" s="19">
        <v>-40540.089999999997</v>
      </c>
      <c r="I3361" s="19">
        <v>0</v>
      </c>
      <c r="J3361" s="19">
        <v>0</v>
      </c>
      <c r="K3361" s="19">
        <v>-5935.76</v>
      </c>
      <c r="L3361" t="str">
        <f>VLOOKUP(E3361,PFI!A:B,2,0)</f>
        <v>recherche</v>
      </c>
    </row>
    <row r="3362" spans="1:12">
      <c r="A3362" s="18" t="s">
        <v>205</v>
      </c>
      <c r="B3362" s="18" t="s">
        <v>314</v>
      </c>
      <c r="C3362" s="18" t="s">
        <v>309</v>
      </c>
      <c r="D3362" s="18" t="s">
        <v>18</v>
      </c>
      <c r="E3362" s="18" t="s">
        <v>2701</v>
      </c>
      <c r="F3362" s="19">
        <v>0</v>
      </c>
      <c r="G3362" s="19">
        <v>0</v>
      </c>
      <c r="H3362" s="19">
        <v>-79196.2</v>
      </c>
      <c r="I3362" s="19">
        <v>0</v>
      </c>
      <c r="J3362" s="19">
        <v>0</v>
      </c>
      <c r="K3362" s="19">
        <v>-101688.83</v>
      </c>
      <c r="L3362" t="e">
        <f>VLOOKUP(E3362,PFI!A:B,2,0)</f>
        <v>#N/A</v>
      </c>
    </row>
    <row r="3363" spans="1:12">
      <c r="A3363" s="18" t="s">
        <v>205</v>
      </c>
      <c r="B3363" s="18" t="s">
        <v>314</v>
      </c>
      <c r="C3363" s="18" t="s">
        <v>309</v>
      </c>
      <c r="D3363" s="18" t="s">
        <v>18</v>
      </c>
      <c r="E3363" s="18" t="s">
        <v>762</v>
      </c>
      <c r="F3363" s="19">
        <v>0</v>
      </c>
      <c r="G3363" s="19">
        <v>0</v>
      </c>
      <c r="H3363" s="19">
        <v>-282693.59999999998</v>
      </c>
      <c r="I3363" s="19">
        <v>0</v>
      </c>
      <c r="J3363" s="19">
        <v>0</v>
      </c>
      <c r="K3363" s="19">
        <v>-198520.2</v>
      </c>
      <c r="L3363" t="str">
        <f>VLOOKUP(E3363,PFI!A:B,2,0)</f>
        <v>recherche</v>
      </c>
    </row>
    <row r="3364" spans="1:12">
      <c r="A3364" s="18" t="s">
        <v>212</v>
      </c>
      <c r="B3364" s="18" t="s">
        <v>314</v>
      </c>
      <c r="C3364" s="18" t="s">
        <v>309</v>
      </c>
      <c r="D3364" s="18" t="s">
        <v>18</v>
      </c>
      <c r="E3364" s="18" t="s">
        <v>358</v>
      </c>
      <c r="F3364" s="19">
        <v>0</v>
      </c>
      <c r="G3364" s="19">
        <v>0</v>
      </c>
      <c r="H3364" s="19">
        <v>-287725</v>
      </c>
      <c r="I3364" s="19">
        <v>0</v>
      </c>
      <c r="J3364" s="19">
        <v>0</v>
      </c>
      <c r="K3364" s="19">
        <v>-203100</v>
      </c>
      <c r="L3364" t="str">
        <f>VLOOKUP(E3364,PFI!A:B,2,0)</f>
        <v>recherche</v>
      </c>
    </row>
    <row r="3365" spans="1:12">
      <c r="A3365" s="18" t="s">
        <v>42</v>
      </c>
      <c r="B3365" s="18" t="s">
        <v>314</v>
      </c>
      <c r="C3365" s="18" t="s">
        <v>309</v>
      </c>
      <c r="D3365" s="18" t="s">
        <v>18</v>
      </c>
      <c r="E3365" s="18" t="s">
        <v>18</v>
      </c>
      <c r="F3365" s="19">
        <v>0</v>
      </c>
      <c r="G3365" s="19">
        <v>0</v>
      </c>
      <c r="H3365" s="19">
        <v>-10000</v>
      </c>
      <c r="I3365" s="19">
        <v>0</v>
      </c>
      <c r="J3365" s="19">
        <v>0</v>
      </c>
      <c r="K3365" s="19">
        <v>0</v>
      </c>
      <c r="L3365" t="e">
        <f>VLOOKUP(E3365,PFI!A:B,2,0)</f>
        <v>#N/A</v>
      </c>
    </row>
    <row r="3366" spans="1:12">
      <c r="A3366" s="18" t="s">
        <v>215</v>
      </c>
      <c r="B3366" s="18" t="s">
        <v>314</v>
      </c>
      <c r="C3366" s="18" t="s">
        <v>309</v>
      </c>
      <c r="D3366" s="18" t="s">
        <v>18</v>
      </c>
      <c r="E3366" s="18" t="s">
        <v>217</v>
      </c>
      <c r="F3366" s="19">
        <v>0</v>
      </c>
      <c r="G3366" s="19">
        <v>0</v>
      </c>
      <c r="H3366" s="19">
        <v>-398386.83</v>
      </c>
      <c r="I3366" s="19">
        <v>0</v>
      </c>
      <c r="J3366" s="19">
        <v>0</v>
      </c>
      <c r="K3366" s="19">
        <v>-153300.03</v>
      </c>
      <c r="L3366" t="str">
        <f>VLOOKUP(E3366,PFI!A:B,2,0)</f>
        <v>recherche</v>
      </c>
    </row>
    <row r="3367" spans="1:12">
      <c r="A3367" s="18" t="s">
        <v>10</v>
      </c>
      <c r="B3367" s="18" t="s">
        <v>314</v>
      </c>
      <c r="C3367" s="18" t="s">
        <v>309</v>
      </c>
      <c r="D3367" s="18" t="s">
        <v>18</v>
      </c>
      <c r="E3367" s="18" t="s">
        <v>1936</v>
      </c>
      <c r="F3367" s="19">
        <v>0</v>
      </c>
      <c r="G3367" s="19">
        <v>0</v>
      </c>
      <c r="H3367" s="19">
        <v>0</v>
      </c>
      <c r="I3367" s="19">
        <v>-5500</v>
      </c>
      <c r="J3367" s="19">
        <v>-5500</v>
      </c>
      <c r="K3367" s="19">
        <v>0</v>
      </c>
      <c r="L3367" t="str">
        <f>VLOOKUP(E3367,PFI!A:B,2,0)</f>
        <v>formation</v>
      </c>
    </row>
    <row r="3368" spans="1:12">
      <c r="A3368" s="18" t="s">
        <v>229</v>
      </c>
      <c r="B3368" s="18" t="s">
        <v>314</v>
      </c>
      <c r="C3368" s="18" t="s">
        <v>309</v>
      </c>
      <c r="D3368" s="18" t="s">
        <v>18</v>
      </c>
      <c r="E3368" s="18" t="s">
        <v>770</v>
      </c>
      <c r="F3368" s="19">
        <v>0</v>
      </c>
      <c r="G3368" s="19">
        <v>0</v>
      </c>
      <c r="H3368" s="19">
        <v>-47000</v>
      </c>
      <c r="I3368" s="19">
        <v>0</v>
      </c>
      <c r="J3368" s="19">
        <v>0</v>
      </c>
      <c r="K3368" s="19">
        <v>-47000</v>
      </c>
      <c r="L3368" t="str">
        <f>VLOOKUP(E3368,PFI!A:B,2,0)</f>
        <v>formation</v>
      </c>
    </row>
    <row r="3369" spans="1:12">
      <c r="A3369" s="18" t="s">
        <v>230</v>
      </c>
      <c r="B3369" s="18" t="s">
        <v>314</v>
      </c>
      <c r="C3369" s="18" t="s">
        <v>309</v>
      </c>
      <c r="D3369" s="18" t="s">
        <v>18</v>
      </c>
      <c r="E3369" s="18" t="s">
        <v>231</v>
      </c>
      <c r="F3369" s="19">
        <v>0</v>
      </c>
      <c r="G3369" s="19">
        <v>0</v>
      </c>
      <c r="H3369" s="19">
        <v>-184000</v>
      </c>
      <c r="I3369" s="19">
        <v>0</v>
      </c>
      <c r="J3369" s="19">
        <v>0</v>
      </c>
      <c r="K3369" s="19">
        <v>-36800</v>
      </c>
      <c r="L3369" t="str">
        <f>VLOOKUP(E3369,PFI!A:B,2,0)</f>
        <v>formation</v>
      </c>
    </row>
    <row r="3370" spans="1:12">
      <c r="A3370" s="18" t="s">
        <v>232</v>
      </c>
      <c r="B3370" s="18" t="s">
        <v>314</v>
      </c>
      <c r="C3370" s="18" t="s">
        <v>309</v>
      </c>
      <c r="D3370" s="18" t="s">
        <v>18</v>
      </c>
      <c r="E3370" s="18" t="s">
        <v>1744</v>
      </c>
      <c r="F3370" s="19">
        <v>0</v>
      </c>
      <c r="G3370" s="19">
        <v>0</v>
      </c>
      <c r="H3370" s="19">
        <v>0</v>
      </c>
      <c r="I3370" s="19">
        <v>-139900</v>
      </c>
      <c r="J3370" s="19">
        <v>-139900</v>
      </c>
      <c r="K3370" s="19">
        <v>-201390.4</v>
      </c>
      <c r="L3370" t="str">
        <f>VLOOKUP(E3370,PFI!A:B,2,0)</f>
        <v>formation</v>
      </c>
    </row>
    <row r="3371" spans="1:12">
      <c r="A3371" s="18" t="s">
        <v>232</v>
      </c>
      <c r="B3371" s="18" t="s">
        <v>314</v>
      </c>
      <c r="C3371" s="18" t="s">
        <v>309</v>
      </c>
      <c r="D3371" s="18" t="s">
        <v>18</v>
      </c>
      <c r="E3371" s="18" t="s">
        <v>319</v>
      </c>
      <c r="F3371" s="19">
        <v>0</v>
      </c>
      <c r="G3371" s="19">
        <v>0</v>
      </c>
      <c r="H3371" s="19">
        <v>-55293.37</v>
      </c>
      <c r="I3371" s="19">
        <v>0</v>
      </c>
      <c r="J3371" s="19">
        <v>0</v>
      </c>
      <c r="K3371" s="19">
        <v>-114055.29</v>
      </c>
      <c r="L3371" t="str">
        <f>VLOOKUP(E3371,PFI!A:B,2,0)</f>
        <v>formation</v>
      </c>
    </row>
    <row r="3372" spans="1:12">
      <c r="A3372" s="18" t="s">
        <v>232</v>
      </c>
      <c r="B3372" s="18" t="s">
        <v>314</v>
      </c>
      <c r="C3372" s="18" t="s">
        <v>309</v>
      </c>
      <c r="D3372" s="18" t="s">
        <v>18</v>
      </c>
      <c r="E3372" s="18" t="s">
        <v>233</v>
      </c>
      <c r="F3372" s="19">
        <v>0</v>
      </c>
      <c r="G3372" s="19">
        <v>0</v>
      </c>
      <c r="H3372" s="19">
        <v>-652360</v>
      </c>
      <c r="I3372" s="19">
        <v>0</v>
      </c>
      <c r="J3372" s="19">
        <v>0</v>
      </c>
      <c r="K3372" s="19">
        <v>-521888</v>
      </c>
      <c r="L3372" t="str">
        <f>VLOOKUP(E3372,PFI!A:B,2,0)</f>
        <v>formation</v>
      </c>
    </row>
    <row r="3373" spans="1:12">
      <c r="A3373" s="18" t="s">
        <v>232</v>
      </c>
      <c r="B3373" s="18" t="s">
        <v>314</v>
      </c>
      <c r="C3373" s="18" t="s">
        <v>309</v>
      </c>
      <c r="D3373" s="18" t="s">
        <v>18</v>
      </c>
      <c r="E3373" s="18" t="s">
        <v>2702</v>
      </c>
      <c r="F3373" s="19">
        <v>0</v>
      </c>
      <c r="G3373" s="19">
        <v>0</v>
      </c>
      <c r="H3373" s="19">
        <v>-108125</v>
      </c>
      <c r="I3373" s="19">
        <v>0</v>
      </c>
      <c r="J3373" s="19">
        <v>0</v>
      </c>
      <c r="K3373" s="19">
        <v>-14056.25</v>
      </c>
      <c r="L3373" t="e">
        <f>VLOOKUP(E3373,PFI!A:B,2,0)</f>
        <v>#N/A</v>
      </c>
    </row>
    <row r="3374" spans="1:12">
      <c r="A3374" s="18" t="s">
        <v>232</v>
      </c>
      <c r="B3374" s="18" t="s">
        <v>314</v>
      </c>
      <c r="C3374" s="18" t="s">
        <v>309</v>
      </c>
      <c r="D3374" s="18" t="s">
        <v>18</v>
      </c>
      <c r="E3374" s="18" t="s">
        <v>18</v>
      </c>
      <c r="F3374" s="19">
        <v>0</v>
      </c>
      <c r="G3374" s="19">
        <v>0</v>
      </c>
      <c r="H3374" s="19">
        <v>-90000</v>
      </c>
      <c r="I3374" s="19">
        <v>0</v>
      </c>
      <c r="J3374" s="19">
        <v>0</v>
      </c>
      <c r="K3374" s="19">
        <v>-90000</v>
      </c>
      <c r="L3374" t="e">
        <f>VLOOKUP(E3374,PFI!A:B,2,0)</f>
        <v>#N/A</v>
      </c>
    </row>
    <row r="3375" spans="1:12">
      <c r="A3375" s="18" t="s">
        <v>243</v>
      </c>
      <c r="B3375" s="18" t="s">
        <v>314</v>
      </c>
      <c r="C3375" s="18" t="s">
        <v>309</v>
      </c>
      <c r="D3375" s="18" t="s">
        <v>18</v>
      </c>
      <c r="E3375" s="18" t="s">
        <v>1740</v>
      </c>
      <c r="F3375" s="19">
        <v>0</v>
      </c>
      <c r="G3375" s="19">
        <v>0</v>
      </c>
      <c r="H3375" s="19">
        <v>0</v>
      </c>
      <c r="I3375" s="19">
        <v>-190032</v>
      </c>
      <c r="J3375" s="19">
        <v>-190032</v>
      </c>
      <c r="K3375" s="19">
        <v>0</v>
      </c>
      <c r="L3375" t="str">
        <f>VLOOKUP(E3375,PFI!A:B,2,0)</f>
        <v>formation</v>
      </c>
    </row>
    <row r="3376" spans="1:12">
      <c r="A3376" s="18" t="s">
        <v>2533</v>
      </c>
      <c r="B3376" s="18" t="s">
        <v>314</v>
      </c>
      <c r="C3376" s="18" t="s">
        <v>309</v>
      </c>
      <c r="D3376" s="18" t="s">
        <v>18</v>
      </c>
      <c r="E3376" s="18" t="s">
        <v>2534</v>
      </c>
      <c r="F3376" s="19">
        <v>0</v>
      </c>
      <c r="G3376" s="19">
        <v>0</v>
      </c>
      <c r="H3376" s="19">
        <v>45203.67</v>
      </c>
      <c r="I3376" s="19">
        <v>0</v>
      </c>
      <c r="J3376" s="19">
        <v>0</v>
      </c>
      <c r="K3376" s="19">
        <v>31868.27</v>
      </c>
      <c r="L3376" t="e">
        <f>VLOOKUP(E3376,PFI!A:B,2,0)</f>
        <v>#N/A</v>
      </c>
    </row>
    <row r="3377" spans="1:12">
      <c r="A3377" s="18" t="s">
        <v>98</v>
      </c>
      <c r="B3377" s="18" t="s">
        <v>314</v>
      </c>
      <c r="C3377" s="18" t="s">
        <v>309</v>
      </c>
      <c r="D3377" s="18" t="s">
        <v>18</v>
      </c>
      <c r="E3377" s="18" t="s">
        <v>2703</v>
      </c>
      <c r="F3377" s="19">
        <v>0</v>
      </c>
      <c r="G3377" s="19">
        <v>0</v>
      </c>
      <c r="H3377" s="19">
        <v>3375</v>
      </c>
      <c r="I3377" s="19">
        <v>0</v>
      </c>
      <c r="J3377" s="19">
        <v>0</v>
      </c>
      <c r="K3377" s="19">
        <v>375</v>
      </c>
      <c r="L3377" t="e">
        <f>VLOOKUP(E3377,PFI!A:B,2,0)</f>
        <v>#N/A</v>
      </c>
    </row>
    <row r="3378" spans="1:12">
      <c r="A3378" s="18" t="s">
        <v>2551</v>
      </c>
      <c r="B3378" s="18" t="s">
        <v>314</v>
      </c>
      <c r="C3378" s="18" t="s">
        <v>309</v>
      </c>
      <c r="D3378" s="18" t="s">
        <v>18</v>
      </c>
      <c r="E3378" s="18" t="s">
        <v>2006</v>
      </c>
      <c r="F3378" s="19">
        <v>0</v>
      </c>
      <c r="G3378" s="19">
        <v>0</v>
      </c>
      <c r="H3378" s="19">
        <v>0</v>
      </c>
      <c r="I3378" s="19">
        <v>-17531.400000000001</v>
      </c>
      <c r="J3378" s="19">
        <v>-17531.400000000001</v>
      </c>
      <c r="K3378" s="19">
        <v>0</v>
      </c>
      <c r="L3378" t="str">
        <f>VLOOKUP(E3378,PFI!A:B,2,0)</f>
        <v>recherche</v>
      </c>
    </row>
    <row r="3379" spans="1:12">
      <c r="A3379" s="18" t="s">
        <v>101</v>
      </c>
      <c r="B3379" s="18" t="s">
        <v>314</v>
      </c>
      <c r="C3379" s="18" t="s">
        <v>309</v>
      </c>
      <c r="D3379" s="18" t="s">
        <v>18</v>
      </c>
      <c r="E3379" s="18" t="s">
        <v>256</v>
      </c>
      <c r="F3379" s="19">
        <v>0</v>
      </c>
      <c r="G3379" s="19">
        <v>0</v>
      </c>
      <c r="H3379" s="19">
        <v>-729905.23</v>
      </c>
      <c r="I3379" s="19">
        <v>0</v>
      </c>
      <c r="J3379" s="19">
        <v>0</v>
      </c>
      <c r="K3379" s="19">
        <v>-199569.75</v>
      </c>
      <c r="L3379" t="str">
        <f>VLOOKUP(E3379,PFI!A:B,2,0)</f>
        <v>formation</v>
      </c>
    </row>
    <row r="3380" spans="1:12">
      <c r="A3380" s="18" t="s">
        <v>102</v>
      </c>
      <c r="B3380" s="18" t="s">
        <v>314</v>
      </c>
      <c r="C3380" s="18" t="s">
        <v>309</v>
      </c>
      <c r="D3380" s="18" t="s">
        <v>18</v>
      </c>
      <c r="E3380" s="18" t="s">
        <v>357</v>
      </c>
      <c r="F3380" s="19">
        <v>0</v>
      </c>
      <c r="G3380" s="19">
        <v>0</v>
      </c>
      <c r="H3380" s="19">
        <v>-248375</v>
      </c>
      <c r="I3380" s="19">
        <v>0</v>
      </c>
      <c r="J3380" s="19">
        <v>0</v>
      </c>
      <c r="K3380" s="19">
        <v>-186281.25</v>
      </c>
      <c r="L3380" t="str">
        <f>VLOOKUP(E3380,PFI!A:B,2,0)</f>
        <v>recherche</v>
      </c>
    </row>
    <row r="3381" spans="1:12">
      <c r="A3381" s="18" t="s">
        <v>109</v>
      </c>
      <c r="B3381" s="18" t="s">
        <v>314</v>
      </c>
      <c r="C3381" s="18" t="s">
        <v>309</v>
      </c>
      <c r="D3381" s="18" t="s">
        <v>18</v>
      </c>
      <c r="E3381" s="18" t="s">
        <v>2704</v>
      </c>
      <c r="F3381" s="19">
        <v>0</v>
      </c>
      <c r="G3381" s="19">
        <v>0</v>
      </c>
      <c r="H3381" s="19">
        <v>64628.21</v>
      </c>
      <c r="I3381" s="19">
        <v>0</v>
      </c>
      <c r="J3381" s="19">
        <v>0</v>
      </c>
      <c r="K3381" s="19">
        <v>44406.54</v>
      </c>
      <c r="L3381" t="e">
        <f>VLOOKUP(E3381,PFI!A:B,2,0)</f>
        <v>#N/A</v>
      </c>
    </row>
    <row r="3382" spans="1:12">
      <c r="A3382" s="18" t="s">
        <v>109</v>
      </c>
      <c r="B3382" s="18" t="s">
        <v>314</v>
      </c>
      <c r="C3382" s="18" t="s">
        <v>309</v>
      </c>
      <c r="D3382" s="18" t="s">
        <v>18</v>
      </c>
      <c r="E3382" s="18" t="s">
        <v>2705</v>
      </c>
      <c r="F3382" s="19">
        <v>0</v>
      </c>
      <c r="G3382" s="19">
        <v>0</v>
      </c>
      <c r="H3382" s="19">
        <v>22330.240000000002</v>
      </c>
      <c r="I3382" s="19">
        <v>0</v>
      </c>
      <c r="J3382" s="19">
        <v>0</v>
      </c>
      <c r="K3382" s="19">
        <v>12955.6</v>
      </c>
      <c r="L3382" t="e">
        <f>VLOOKUP(E3382,PFI!A:B,2,0)</f>
        <v>#N/A</v>
      </c>
    </row>
    <row r="3383" spans="1:12">
      <c r="A3383" s="18" t="s">
        <v>109</v>
      </c>
      <c r="B3383" s="18" t="s">
        <v>314</v>
      </c>
      <c r="C3383" s="18" t="s">
        <v>309</v>
      </c>
      <c r="D3383" s="18" t="s">
        <v>18</v>
      </c>
      <c r="E3383" s="18" t="s">
        <v>2706</v>
      </c>
      <c r="F3383" s="19">
        <v>0</v>
      </c>
      <c r="G3383" s="19">
        <v>0</v>
      </c>
      <c r="H3383" s="19">
        <v>48283.61</v>
      </c>
      <c r="I3383" s="19">
        <v>0</v>
      </c>
      <c r="J3383" s="19">
        <v>0</v>
      </c>
      <c r="K3383" s="19">
        <v>35183.46</v>
      </c>
      <c r="L3383" t="e">
        <f>VLOOKUP(E3383,PFI!A:B,2,0)</f>
        <v>#N/A</v>
      </c>
    </row>
    <row r="3384" spans="1:12">
      <c r="A3384" s="18" t="s">
        <v>109</v>
      </c>
      <c r="B3384" s="18" t="s">
        <v>314</v>
      </c>
      <c r="C3384" s="18" t="s">
        <v>309</v>
      </c>
      <c r="D3384" s="18" t="s">
        <v>18</v>
      </c>
      <c r="E3384" s="18" t="s">
        <v>2664</v>
      </c>
      <c r="F3384" s="19">
        <v>0</v>
      </c>
      <c r="G3384" s="19">
        <v>0</v>
      </c>
      <c r="H3384" s="19">
        <v>33694.339999999997</v>
      </c>
      <c r="I3384" s="19">
        <v>0</v>
      </c>
      <c r="J3384" s="19">
        <v>0</v>
      </c>
      <c r="K3384" s="19">
        <v>17958.84</v>
      </c>
      <c r="L3384" t="e">
        <f>VLOOKUP(E3384,PFI!A:B,2,0)</f>
        <v>#N/A</v>
      </c>
    </row>
    <row r="3385" spans="1:12">
      <c r="A3385" s="18" t="s">
        <v>109</v>
      </c>
      <c r="B3385" s="18" t="s">
        <v>314</v>
      </c>
      <c r="C3385" s="18" t="s">
        <v>309</v>
      </c>
      <c r="D3385" s="18" t="s">
        <v>18</v>
      </c>
      <c r="E3385" s="18" t="s">
        <v>1949</v>
      </c>
      <c r="F3385" s="19">
        <v>0</v>
      </c>
      <c r="G3385" s="19">
        <v>0</v>
      </c>
      <c r="H3385" s="19">
        <v>8531.18</v>
      </c>
      <c r="I3385" s="19">
        <v>0</v>
      </c>
      <c r="J3385" s="19">
        <v>0</v>
      </c>
      <c r="K3385" s="19">
        <v>1369.18</v>
      </c>
      <c r="L3385" t="str">
        <f>VLOOKUP(E3385,PFI!A:B,2,0)</f>
        <v>formation</v>
      </c>
    </row>
    <row r="3386" spans="1:12">
      <c r="A3386" s="18" t="s">
        <v>109</v>
      </c>
      <c r="B3386" s="18" t="s">
        <v>314</v>
      </c>
      <c r="C3386" s="18" t="s">
        <v>309</v>
      </c>
      <c r="D3386" s="18" t="s">
        <v>18</v>
      </c>
      <c r="E3386" s="18" t="s">
        <v>2707</v>
      </c>
      <c r="F3386" s="19">
        <v>0</v>
      </c>
      <c r="G3386" s="19">
        <v>0</v>
      </c>
      <c r="H3386" s="19">
        <v>2321.9499999999998</v>
      </c>
      <c r="I3386" s="19">
        <v>0</v>
      </c>
      <c r="J3386" s="19">
        <v>0</v>
      </c>
      <c r="K3386" s="19">
        <v>5404.95</v>
      </c>
      <c r="L3386" t="e">
        <f>VLOOKUP(E3386,PFI!A:B,2,0)</f>
        <v>#N/A</v>
      </c>
    </row>
    <row r="3387" spans="1:12">
      <c r="A3387" s="18" t="s">
        <v>109</v>
      </c>
      <c r="B3387" s="18" t="s">
        <v>314</v>
      </c>
      <c r="C3387" s="18" t="s">
        <v>309</v>
      </c>
      <c r="D3387" s="18" t="s">
        <v>18</v>
      </c>
      <c r="E3387" s="18" t="s">
        <v>2571</v>
      </c>
      <c r="F3387" s="19">
        <v>0</v>
      </c>
      <c r="G3387" s="19">
        <v>0</v>
      </c>
      <c r="H3387" s="19">
        <v>0</v>
      </c>
      <c r="I3387" s="19">
        <v>-12001.8</v>
      </c>
      <c r="J3387" s="19">
        <v>-12001.8</v>
      </c>
      <c r="K3387" s="19">
        <v>-23374.799999999999</v>
      </c>
      <c r="L3387" t="e">
        <f>VLOOKUP(E3387,PFI!A:B,2,0)</f>
        <v>#N/A</v>
      </c>
    </row>
    <row r="3388" spans="1:12">
      <c r="A3388" s="18" t="s">
        <v>109</v>
      </c>
      <c r="B3388" s="18" t="s">
        <v>314</v>
      </c>
      <c r="C3388" s="18" t="s">
        <v>309</v>
      </c>
      <c r="D3388" s="18" t="s">
        <v>18</v>
      </c>
      <c r="E3388" s="18" t="s">
        <v>260</v>
      </c>
      <c r="F3388" s="19">
        <v>0</v>
      </c>
      <c r="G3388" s="19">
        <v>0</v>
      </c>
      <c r="H3388" s="19">
        <v>0</v>
      </c>
      <c r="I3388" s="19">
        <v>0</v>
      </c>
      <c r="J3388" s="19">
        <v>0</v>
      </c>
      <c r="K3388" s="19">
        <v>-38632</v>
      </c>
      <c r="L3388" t="str">
        <f>VLOOKUP(E3388,PFI!A:B,2,0)</f>
        <v>formation</v>
      </c>
    </row>
    <row r="3389" spans="1:12">
      <c r="A3389" s="18" t="s">
        <v>109</v>
      </c>
      <c r="B3389" s="18" t="s">
        <v>314</v>
      </c>
      <c r="C3389" s="18" t="s">
        <v>309</v>
      </c>
      <c r="D3389" s="18" t="s">
        <v>18</v>
      </c>
      <c r="E3389" s="18" t="s">
        <v>261</v>
      </c>
      <c r="F3389" s="19">
        <v>0</v>
      </c>
      <c r="G3389" s="19">
        <v>0</v>
      </c>
      <c r="H3389" s="19">
        <v>0</v>
      </c>
      <c r="I3389" s="19">
        <v>0</v>
      </c>
      <c r="J3389" s="19">
        <v>0</v>
      </c>
      <c r="K3389" s="19">
        <v>-34611.4</v>
      </c>
      <c r="L3389" t="str">
        <f>VLOOKUP(E3389,PFI!A:B,2,0)</f>
        <v>formation</v>
      </c>
    </row>
    <row r="3390" spans="1:12">
      <c r="A3390" s="18" t="s">
        <v>109</v>
      </c>
      <c r="B3390" s="18" t="s">
        <v>314</v>
      </c>
      <c r="C3390" s="18" t="s">
        <v>309</v>
      </c>
      <c r="D3390" s="18" t="s">
        <v>18</v>
      </c>
      <c r="E3390" s="18" t="s">
        <v>264</v>
      </c>
      <c r="F3390" s="19">
        <v>0</v>
      </c>
      <c r="G3390" s="19">
        <v>0</v>
      </c>
      <c r="H3390" s="19">
        <v>0</v>
      </c>
      <c r="I3390" s="19">
        <v>0</v>
      </c>
      <c r="J3390" s="19">
        <v>0</v>
      </c>
      <c r="K3390" s="19">
        <v>-10632.48</v>
      </c>
      <c r="L3390" t="str">
        <f>VLOOKUP(E3390,PFI!A:B,2,0)</f>
        <v>formation</v>
      </c>
    </row>
    <row r="3391" spans="1:12">
      <c r="A3391" s="18" t="s">
        <v>109</v>
      </c>
      <c r="B3391" s="18" t="s">
        <v>314</v>
      </c>
      <c r="C3391" s="18" t="s">
        <v>309</v>
      </c>
      <c r="D3391" s="18" t="s">
        <v>18</v>
      </c>
      <c r="E3391" s="18" t="s">
        <v>262</v>
      </c>
      <c r="F3391" s="19">
        <v>0</v>
      </c>
      <c r="G3391" s="19">
        <v>0</v>
      </c>
      <c r="H3391" s="19">
        <v>0</v>
      </c>
      <c r="I3391" s="19">
        <v>0</v>
      </c>
      <c r="J3391" s="19">
        <v>0</v>
      </c>
      <c r="K3391" s="19">
        <v>-16410.38</v>
      </c>
      <c r="L3391" t="str">
        <f>VLOOKUP(E3391,PFI!A:B,2,0)</f>
        <v>formation</v>
      </c>
    </row>
    <row r="3392" spans="1:12">
      <c r="A3392" s="18" t="s">
        <v>109</v>
      </c>
      <c r="B3392" s="18" t="s">
        <v>314</v>
      </c>
      <c r="C3392" s="18" t="s">
        <v>309</v>
      </c>
      <c r="D3392" s="18" t="s">
        <v>18</v>
      </c>
      <c r="E3392" s="18" t="s">
        <v>1944</v>
      </c>
      <c r="F3392" s="19">
        <v>0</v>
      </c>
      <c r="G3392" s="19">
        <v>0</v>
      </c>
      <c r="H3392" s="19">
        <v>10538.2</v>
      </c>
      <c r="I3392" s="19">
        <v>-31052</v>
      </c>
      <c r="J3392" s="19">
        <v>-31052</v>
      </c>
      <c r="K3392" s="19">
        <v>-12420.8</v>
      </c>
      <c r="L3392" t="str">
        <f>VLOOKUP(E3392,PFI!A:B,2,0)</f>
        <v>formation</v>
      </c>
    </row>
    <row r="3393" spans="1:12">
      <c r="A3393" s="18" t="s">
        <v>109</v>
      </c>
      <c r="B3393" s="18" t="s">
        <v>314</v>
      </c>
      <c r="C3393" s="18" t="s">
        <v>309</v>
      </c>
      <c r="D3393" s="18" t="s">
        <v>18</v>
      </c>
      <c r="E3393" s="18" t="s">
        <v>2574</v>
      </c>
      <c r="F3393" s="19">
        <v>0</v>
      </c>
      <c r="G3393" s="19">
        <v>0</v>
      </c>
      <c r="H3393" s="19">
        <v>0</v>
      </c>
      <c r="I3393" s="19">
        <v>-40467</v>
      </c>
      <c r="J3393" s="19">
        <v>-40467</v>
      </c>
      <c r="K3393" s="19">
        <v>0</v>
      </c>
      <c r="L3393" t="e">
        <f>VLOOKUP(E3393,PFI!A:B,2,0)</f>
        <v>#N/A</v>
      </c>
    </row>
    <row r="3394" spans="1:12">
      <c r="A3394" s="18" t="s">
        <v>109</v>
      </c>
      <c r="B3394" s="18" t="s">
        <v>314</v>
      </c>
      <c r="C3394" s="18" t="s">
        <v>309</v>
      </c>
      <c r="D3394" s="18" t="s">
        <v>18</v>
      </c>
      <c r="E3394" s="18" t="s">
        <v>2708</v>
      </c>
      <c r="F3394" s="19">
        <v>0</v>
      </c>
      <c r="G3394" s="19">
        <v>0</v>
      </c>
      <c r="H3394" s="19">
        <v>0</v>
      </c>
      <c r="I3394" s="19">
        <v>0</v>
      </c>
      <c r="J3394" s="19">
        <v>0</v>
      </c>
      <c r="K3394" s="19">
        <v>-14227.2</v>
      </c>
      <c r="L3394" t="e">
        <f>VLOOKUP(E3394,PFI!A:B,2,0)</f>
        <v>#N/A</v>
      </c>
    </row>
    <row r="3395" spans="1:12">
      <c r="A3395" s="18" t="s">
        <v>109</v>
      </c>
      <c r="B3395" s="18" t="s">
        <v>314</v>
      </c>
      <c r="C3395" s="18" t="s">
        <v>309</v>
      </c>
      <c r="D3395" s="18" t="s">
        <v>18</v>
      </c>
      <c r="E3395" s="18" t="s">
        <v>1941</v>
      </c>
      <c r="F3395" s="19">
        <v>0</v>
      </c>
      <c r="G3395" s="19">
        <v>0</v>
      </c>
      <c r="H3395" s="19">
        <v>0</v>
      </c>
      <c r="I3395" s="19">
        <v>0</v>
      </c>
      <c r="J3395" s="19">
        <v>0</v>
      </c>
      <c r="K3395" s="19">
        <v>-5415</v>
      </c>
      <c r="L3395" t="str">
        <f>VLOOKUP(E3395,PFI!A:B,2,0)</f>
        <v>formation</v>
      </c>
    </row>
    <row r="3396" spans="1:12">
      <c r="A3396" s="18" t="s">
        <v>109</v>
      </c>
      <c r="B3396" s="18" t="s">
        <v>314</v>
      </c>
      <c r="C3396" s="18" t="s">
        <v>309</v>
      </c>
      <c r="D3396" s="18" t="s">
        <v>18</v>
      </c>
      <c r="E3396" s="18" t="s">
        <v>266</v>
      </c>
      <c r="F3396" s="19">
        <v>0</v>
      </c>
      <c r="G3396" s="19">
        <v>0</v>
      </c>
      <c r="H3396" s="19">
        <v>-65040</v>
      </c>
      <c r="I3396" s="19">
        <v>-13108</v>
      </c>
      <c r="J3396" s="19">
        <v>-13108</v>
      </c>
      <c r="K3396" s="19">
        <v>-13108</v>
      </c>
      <c r="L3396" t="str">
        <f>VLOOKUP(E3396,PFI!A:B,2,0)</f>
        <v>formation</v>
      </c>
    </row>
    <row r="3397" spans="1:12">
      <c r="A3397" s="18" t="s">
        <v>109</v>
      </c>
      <c r="B3397" s="18" t="s">
        <v>314</v>
      </c>
      <c r="C3397" s="18" t="s">
        <v>309</v>
      </c>
      <c r="D3397" s="18" t="s">
        <v>18</v>
      </c>
      <c r="E3397" s="18" t="s">
        <v>267</v>
      </c>
      <c r="F3397" s="19">
        <v>0</v>
      </c>
      <c r="G3397" s="19">
        <v>0</v>
      </c>
      <c r="H3397" s="19">
        <v>0</v>
      </c>
      <c r="I3397" s="19">
        <v>-27920</v>
      </c>
      <c r="J3397" s="19">
        <v>-27920</v>
      </c>
      <c r="K3397" s="19">
        <v>0</v>
      </c>
      <c r="L3397" t="str">
        <f>VLOOKUP(E3397,PFI!A:B,2,0)</f>
        <v>formation</v>
      </c>
    </row>
    <row r="3398" spans="1:12">
      <c r="A3398" s="18" t="s">
        <v>109</v>
      </c>
      <c r="B3398" s="18" t="s">
        <v>314</v>
      </c>
      <c r="C3398" s="18" t="s">
        <v>309</v>
      </c>
      <c r="D3398" s="18" t="s">
        <v>18</v>
      </c>
      <c r="E3398" s="18" t="s">
        <v>372</v>
      </c>
      <c r="F3398" s="19">
        <v>0</v>
      </c>
      <c r="G3398" s="19">
        <v>0</v>
      </c>
      <c r="H3398" s="19">
        <v>-426210</v>
      </c>
      <c r="I3398" s="19">
        <v>0</v>
      </c>
      <c r="J3398" s="19">
        <v>0</v>
      </c>
      <c r="K3398" s="19">
        <v>-340968</v>
      </c>
      <c r="L3398" t="str">
        <f>VLOOKUP(E3398,PFI!A:B,2,0)</f>
        <v>formation</v>
      </c>
    </row>
    <row r="3399" spans="1:12">
      <c r="A3399" s="18" t="s">
        <v>109</v>
      </c>
      <c r="B3399" s="18" t="s">
        <v>314</v>
      </c>
      <c r="C3399" s="18" t="s">
        <v>309</v>
      </c>
      <c r="D3399" s="18" t="s">
        <v>18</v>
      </c>
      <c r="E3399" s="18" t="s">
        <v>773</v>
      </c>
      <c r="F3399" s="19">
        <v>0</v>
      </c>
      <c r="G3399" s="19">
        <v>0</v>
      </c>
      <c r="H3399" s="19">
        <v>-112301</v>
      </c>
      <c r="I3399" s="19">
        <v>0</v>
      </c>
      <c r="J3399" s="19">
        <v>0</v>
      </c>
      <c r="K3399" s="19">
        <v>0</v>
      </c>
      <c r="L3399" t="str">
        <f>VLOOKUP(E3399,PFI!A:B,2,0)</f>
        <v>formation</v>
      </c>
    </row>
    <row r="3400" spans="1:12">
      <c r="A3400" s="18" t="s">
        <v>109</v>
      </c>
      <c r="B3400" s="18" t="s">
        <v>314</v>
      </c>
      <c r="C3400" s="18" t="s">
        <v>309</v>
      </c>
      <c r="D3400" s="18" t="s">
        <v>18</v>
      </c>
      <c r="E3400" s="18" t="s">
        <v>774</v>
      </c>
      <c r="F3400" s="19">
        <v>0</v>
      </c>
      <c r="G3400" s="19">
        <v>0</v>
      </c>
      <c r="H3400" s="19">
        <v>-122955</v>
      </c>
      <c r="I3400" s="19">
        <v>0</v>
      </c>
      <c r="J3400" s="19">
        <v>0</v>
      </c>
      <c r="K3400" s="19">
        <v>-36886.5</v>
      </c>
      <c r="L3400" t="str">
        <f>VLOOKUP(E3400,PFI!A:B,2,0)</f>
        <v>formation</v>
      </c>
    </row>
    <row r="3401" spans="1:12">
      <c r="A3401" s="18" t="s">
        <v>109</v>
      </c>
      <c r="B3401" s="18" t="s">
        <v>314</v>
      </c>
      <c r="C3401" s="18" t="s">
        <v>309</v>
      </c>
      <c r="D3401" s="18" t="s">
        <v>18</v>
      </c>
      <c r="E3401" s="18" t="s">
        <v>2576</v>
      </c>
      <c r="F3401" s="19">
        <v>0</v>
      </c>
      <c r="G3401" s="19">
        <v>0</v>
      </c>
      <c r="H3401" s="19">
        <v>-169212.84</v>
      </c>
      <c r="I3401" s="19">
        <v>0</v>
      </c>
      <c r="J3401" s="19">
        <v>0</v>
      </c>
      <c r="K3401" s="19">
        <v>-166951.60999999999</v>
      </c>
      <c r="L3401" t="e">
        <f>VLOOKUP(E3401,PFI!A:B,2,0)</f>
        <v>#N/A</v>
      </c>
    </row>
    <row r="3402" spans="1:12">
      <c r="A3402" s="18" t="s">
        <v>268</v>
      </c>
      <c r="B3402" s="18" t="s">
        <v>314</v>
      </c>
      <c r="C3402" s="18" t="s">
        <v>309</v>
      </c>
      <c r="D3402" s="18" t="s">
        <v>18</v>
      </c>
      <c r="E3402" s="18" t="s">
        <v>269</v>
      </c>
      <c r="F3402" s="19">
        <v>0</v>
      </c>
      <c r="G3402" s="19">
        <v>0</v>
      </c>
      <c r="H3402" s="19">
        <v>0</v>
      </c>
      <c r="I3402" s="19">
        <v>0</v>
      </c>
      <c r="J3402" s="19">
        <v>0</v>
      </c>
      <c r="K3402" s="19">
        <v>-296576</v>
      </c>
      <c r="L3402" t="str">
        <f>VLOOKUP(E3402,PFI!A:B,2,0)</f>
        <v>formation</v>
      </c>
    </row>
    <row r="3403" spans="1:12">
      <c r="A3403" s="18" t="s">
        <v>268</v>
      </c>
      <c r="B3403" s="18" t="s">
        <v>314</v>
      </c>
      <c r="C3403" s="18" t="s">
        <v>309</v>
      </c>
      <c r="D3403" s="18" t="s">
        <v>18</v>
      </c>
      <c r="E3403" s="18" t="s">
        <v>2709</v>
      </c>
      <c r="F3403" s="19">
        <v>0</v>
      </c>
      <c r="G3403" s="19">
        <v>0</v>
      </c>
      <c r="H3403" s="19">
        <v>11921.15</v>
      </c>
      <c r="I3403" s="19">
        <v>0</v>
      </c>
      <c r="J3403" s="19">
        <v>0</v>
      </c>
      <c r="K3403" s="19">
        <v>3739.15</v>
      </c>
      <c r="L3403" t="e">
        <f>VLOOKUP(E3403,PFI!A:B,2,0)</f>
        <v>#N/A</v>
      </c>
    </row>
    <row r="3404" spans="1:12">
      <c r="A3404" s="18" t="s">
        <v>268</v>
      </c>
      <c r="B3404" s="18" t="s">
        <v>314</v>
      </c>
      <c r="C3404" s="18" t="s">
        <v>309</v>
      </c>
      <c r="D3404" s="18" t="s">
        <v>18</v>
      </c>
      <c r="E3404" s="18" t="s">
        <v>2577</v>
      </c>
      <c r="F3404" s="19">
        <v>0</v>
      </c>
      <c r="G3404" s="19">
        <v>0</v>
      </c>
      <c r="H3404" s="19">
        <v>0</v>
      </c>
      <c r="I3404" s="19">
        <v>0</v>
      </c>
      <c r="J3404" s="19">
        <v>0</v>
      </c>
      <c r="K3404" s="19">
        <v>-1136.8</v>
      </c>
      <c r="L3404" t="e">
        <f>VLOOKUP(E3404,PFI!A:B,2,0)</f>
        <v>#N/A</v>
      </c>
    </row>
    <row r="3405" spans="1:12">
      <c r="A3405" s="18" t="s">
        <v>268</v>
      </c>
      <c r="B3405" s="18" t="s">
        <v>314</v>
      </c>
      <c r="C3405" s="18" t="s">
        <v>309</v>
      </c>
      <c r="D3405" s="18" t="s">
        <v>18</v>
      </c>
      <c r="E3405" s="18" t="s">
        <v>2578</v>
      </c>
      <c r="F3405" s="19">
        <v>0</v>
      </c>
      <c r="G3405" s="19">
        <v>0</v>
      </c>
      <c r="H3405" s="19">
        <v>325758.49</v>
      </c>
      <c r="I3405" s="19">
        <v>0</v>
      </c>
      <c r="J3405" s="19">
        <v>0</v>
      </c>
      <c r="K3405" s="19">
        <v>285349.09000000003</v>
      </c>
      <c r="L3405" t="e">
        <f>VLOOKUP(E3405,PFI!A:B,2,0)</f>
        <v>#N/A</v>
      </c>
    </row>
    <row r="3406" spans="1:12">
      <c r="A3406" s="18" t="s">
        <v>268</v>
      </c>
      <c r="B3406" s="18" t="s">
        <v>314</v>
      </c>
      <c r="C3406" s="18" t="s">
        <v>309</v>
      </c>
      <c r="D3406" s="18" t="s">
        <v>18</v>
      </c>
      <c r="E3406" s="18" t="s">
        <v>2710</v>
      </c>
      <c r="F3406" s="19">
        <v>0</v>
      </c>
      <c r="G3406" s="19">
        <v>0</v>
      </c>
      <c r="H3406" s="19">
        <v>22329.46</v>
      </c>
      <c r="I3406" s="19">
        <v>0</v>
      </c>
      <c r="J3406" s="19">
        <v>0</v>
      </c>
      <c r="K3406" s="19">
        <v>7466.86</v>
      </c>
      <c r="L3406" t="e">
        <f>VLOOKUP(E3406,PFI!A:B,2,0)</f>
        <v>#N/A</v>
      </c>
    </row>
    <row r="3407" spans="1:12">
      <c r="A3407" s="18" t="s">
        <v>118</v>
      </c>
      <c r="B3407" s="18" t="s">
        <v>314</v>
      </c>
      <c r="C3407" s="18" t="s">
        <v>309</v>
      </c>
      <c r="D3407" s="18" t="s">
        <v>18</v>
      </c>
      <c r="E3407" s="18" t="s">
        <v>2582</v>
      </c>
      <c r="F3407" s="19">
        <v>0</v>
      </c>
      <c r="G3407" s="19">
        <v>0</v>
      </c>
      <c r="H3407" s="19">
        <v>20842.43</v>
      </c>
      <c r="I3407" s="19">
        <v>-128893</v>
      </c>
      <c r="J3407" s="19">
        <v>-128893</v>
      </c>
      <c r="K3407" s="19">
        <v>-108050.57</v>
      </c>
      <c r="L3407" t="e">
        <f>VLOOKUP(E3407,PFI!A:B,2,0)</f>
        <v>#N/A</v>
      </c>
    </row>
    <row r="3408" spans="1:12">
      <c r="A3408" s="18" t="s">
        <v>923</v>
      </c>
      <c r="B3408" s="18" t="s">
        <v>314</v>
      </c>
      <c r="C3408" s="18" t="s">
        <v>309</v>
      </c>
      <c r="D3408" s="18" t="s">
        <v>18</v>
      </c>
      <c r="E3408" s="18" t="s">
        <v>1759</v>
      </c>
      <c r="F3408" s="19">
        <v>0</v>
      </c>
      <c r="G3408" s="19">
        <v>0</v>
      </c>
      <c r="H3408" s="19">
        <v>0</v>
      </c>
      <c r="I3408" s="19">
        <v>-4000000</v>
      </c>
      <c r="J3408" s="19">
        <v>-4000000</v>
      </c>
      <c r="K3408" s="19">
        <v>0</v>
      </c>
      <c r="L3408" t="e">
        <f>VLOOKUP(E3408,PFI!A:B,2,0)</f>
        <v>#N/A</v>
      </c>
    </row>
    <row r="3409" spans="1:12">
      <c r="A3409" s="18" t="s">
        <v>2711</v>
      </c>
      <c r="B3409" s="18" t="s">
        <v>314</v>
      </c>
      <c r="C3409" s="18" t="s">
        <v>305</v>
      </c>
      <c r="D3409" s="18" t="s">
        <v>18</v>
      </c>
      <c r="E3409" s="18" t="s">
        <v>2712</v>
      </c>
      <c r="F3409" s="19">
        <v>0</v>
      </c>
      <c r="G3409" s="19">
        <v>0</v>
      </c>
      <c r="H3409" s="19">
        <v>3845</v>
      </c>
      <c r="I3409" s="19">
        <v>0</v>
      </c>
      <c r="J3409" s="19">
        <v>0</v>
      </c>
      <c r="K3409" s="19">
        <v>0</v>
      </c>
      <c r="L3409" t="e">
        <f>VLOOKUP(E3409,PFI!A:B,2,0)</f>
        <v>#N/A</v>
      </c>
    </row>
    <row r="3410" spans="1:12">
      <c r="A3410" s="18" t="s">
        <v>120</v>
      </c>
      <c r="B3410" s="18" t="s">
        <v>314</v>
      </c>
      <c r="C3410" s="18" t="s">
        <v>305</v>
      </c>
      <c r="D3410" s="18" t="s">
        <v>18</v>
      </c>
      <c r="E3410" s="18" t="s">
        <v>18</v>
      </c>
      <c r="F3410" s="19">
        <v>0</v>
      </c>
      <c r="G3410" s="19">
        <v>0</v>
      </c>
      <c r="H3410" s="19">
        <v>-1644</v>
      </c>
      <c r="I3410" s="19">
        <v>0</v>
      </c>
      <c r="J3410" s="19">
        <v>0</v>
      </c>
      <c r="K3410" s="19">
        <v>-1644</v>
      </c>
      <c r="L3410" t="e">
        <f>VLOOKUP(E3410,PFI!A:B,2,0)</f>
        <v>#N/A</v>
      </c>
    </row>
    <row r="3411" spans="1:12">
      <c r="A3411" s="18" t="s">
        <v>2228</v>
      </c>
      <c r="B3411" s="18" t="s">
        <v>314</v>
      </c>
      <c r="C3411" s="18" t="s">
        <v>305</v>
      </c>
      <c r="D3411" s="18" t="s">
        <v>18</v>
      </c>
      <c r="E3411" s="18" t="s">
        <v>2713</v>
      </c>
      <c r="F3411" s="19">
        <v>0</v>
      </c>
      <c r="G3411" s="19">
        <v>0</v>
      </c>
      <c r="H3411" s="19">
        <v>4762.12</v>
      </c>
      <c r="I3411" s="19">
        <v>0</v>
      </c>
      <c r="J3411" s="19">
        <v>0</v>
      </c>
      <c r="K3411" s="19">
        <v>4762.12</v>
      </c>
      <c r="L3411" t="e">
        <f>VLOOKUP(E3411,PFI!A:B,2,0)</f>
        <v>#N/A</v>
      </c>
    </row>
    <row r="3412" spans="1:12">
      <c r="A3412" s="18" t="s">
        <v>2228</v>
      </c>
      <c r="B3412" s="18" t="s">
        <v>314</v>
      </c>
      <c r="C3412" s="18" t="s">
        <v>305</v>
      </c>
      <c r="D3412" s="18" t="s">
        <v>18</v>
      </c>
      <c r="E3412" s="18" t="s">
        <v>2077</v>
      </c>
      <c r="F3412" s="19">
        <v>0</v>
      </c>
      <c r="G3412" s="19">
        <v>0</v>
      </c>
      <c r="H3412" s="19">
        <v>-2000</v>
      </c>
      <c r="I3412" s="19">
        <v>0</v>
      </c>
      <c r="J3412" s="19">
        <v>0</v>
      </c>
      <c r="K3412" s="19">
        <v>-2000</v>
      </c>
      <c r="L3412" t="str">
        <f>VLOOKUP(E3412,PFI!A:B,2,0)</f>
        <v>recherche</v>
      </c>
    </row>
    <row r="3413" spans="1:12">
      <c r="A3413" s="18" t="s">
        <v>2228</v>
      </c>
      <c r="B3413" s="18" t="s">
        <v>314</v>
      </c>
      <c r="C3413" s="18" t="s">
        <v>305</v>
      </c>
      <c r="D3413" s="18" t="s">
        <v>18</v>
      </c>
      <c r="E3413" s="18" t="s">
        <v>18</v>
      </c>
      <c r="F3413" s="19">
        <v>0</v>
      </c>
      <c r="G3413" s="19">
        <v>0</v>
      </c>
      <c r="H3413" s="19">
        <v>-2000</v>
      </c>
      <c r="I3413" s="19">
        <v>0</v>
      </c>
      <c r="J3413" s="19">
        <v>0</v>
      </c>
      <c r="K3413" s="19">
        <v>-2000</v>
      </c>
      <c r="L3413" t="e">
        <f>VLOOKUP(E3413,PFI!A:B,2,0)</f>
        <v>#N/A</v>
      </c>
    </row>
    <row r="3414" spans="1:12">
      <c r="A3414" s="18" t="s">
        <v>122</v>
      </c>
      <c r="B3414" s="18" t="s">
        <v>314</v>
      </c>
      <c r="C3414" s="18" t="s">
        <v>305</v>
      </c>
      <c r="D3414" s="18" t="s">
        <v>18</v>
      </c>
      <c r="E3414" s="18" t="s">
        <v>1747</v>
      </c>
      <c r="F3414" s="19">
        <v>0</v>
      </c>
      <c r="G3414" s="19">
        <v>0</v>
      </c>
      <c r="H3414" s="19">
        <v>0</v>
      </c>
      <c r="I3414" s="19">
        <v>0</v>
      </c>
      <c r="J3414" s="19">
        <v>0</v>
      </c>
      <c r="K3414" s="19">
        <v>-3569.62</v>
      </c>
      <c r="L3414" t="str">
        <f>VLOOKUP(E3414,PFI!A:B,2,0)</f>
        <v>recherche</v>
      </c>
    </row>
    <row r="3415" spans="1:12">
      <c r="A3415" s="18" t="s">
        <v>122</v>
      </c>
      <c r="B3415" s="18" t="s">
        <v>314</v>
      </c>
      <c r="C3415" s="18" t="s">
        <v>305</v>
      </c>
      <c r="D3415" s="18" t="s">
        <v>18</v>
      </c>
      <c r="E3415" s="18" t="s">
        <v>296</v>
      </c>
      <c r="F3415" s="19">
        <v>0</v>
      </c>
      <c r="G3415" s="19">
        <v>0</v>
      </c>
      <c r="H3415" s="19">
        <v>0</v>
      </c>
      <c r="I3415" s="19">
        <v>-10000</v>
      </c>
      <c r="J3415" s="19">
        <v>-10000</v>
      </c>
      <c r="K3415" s="19">
        <v>0</v>
      </c>
      <c r="L3415" t="str">
        <f>VLOOKUP(E3415,PFI!A:B,2,0)</f>
        <v>recherche</v>
      </c>
    </row>
    <row r="3416" spans="1:12">
      <c r="A3416" s="18" t="s">
        <v>2237</v>
      </c>
      <c r="B3416" s="18" t="s">
        <v>314</v>
      </c>
      <c r="C3416" s="18" t="s">
        <v>305</v>
      </c>
      <c r="D3416" s="18" t="s">
        <v>18</v>
      </c>
      <c r="E3416" s="18" t="s">
        <v>18</v>
      </c>
      <c r="F3416" s="19">
        <v>0</v>
      </c>
      <c r="G3416" s="19">
        <v>0</v>
      </c>
      <c r="H3416" s="19">
        <v>-5500</v>
      </c>
      <c r="I3416" s="19">
        <v>0</v>
      </c>
      <c r="J3416" s="19">
        <v>0</v>
      </c>
      <c r="K3416" s="19">
        <v>-3500</v>
      </c>
      <c r="L3416" t="e">
        <f>VLOOKUP(E3416,PFI!A:B,2,0)</f>
        <v>#N/A</v>
      </c>
    </row>
    <row r="3417" spans="1:12">
      <c r="A3417" s="18" t="s">
        <v>126</v>
      </c>
      <c r="B3417" s="18" t="s">
        <v>314</v>
      </c>
      <c r="C3417" s="18" t="s">
        <v>305</v>
      </c>
      <c r="D3417" s="18" t="s">
        <v>18</v>
      </c>
      <c r="E3417" s="18" t="s">
        <v>2239</v>
      </c>
      <c r="F3417" s="19">
        <v>0</v>
      </c>
      <c r="G3417" s="19">
        <v>0</v>
      </c>
      <c r="H3417" s="19">
        <v>1</v>
      </c>
      <c r="I3417" s="19">
        <v>-17150</v>
      </c>
      <c r="J3417" s="19">
        <v>-17150</v>
      </c>
      <c r="K3417" s="19">
        <v>0</v>
      </c>
      <c r="L3417" t="e">
        <f>VLOOKUP(E3417,PFI!A:B,2,0)</f>
        <v>#N/A</v>
      </c>
    </row>
    <row r="3418" spans="1:12">
      <c r="A3418" s="18" t="s">
        <v>126</v>
      </c>
      <c r="B3418" s="18" t="s">
        <v>314</v>
      </c>
      <c r="C3418" s="18" t="s">
        <v>305</v>
      </c>
      <c r="D3418" s="18" t="s">
        <v>18</v>
      </c>
      <c r="E3418" s="18" t="s">
        <v>2714</v>
      </c>
      <c r="F3418" s="19">
        <v>0</v>
      </c>
      <c r="G3418" s="19">
        <v>0</v>
      </c>
      <c r="H3418" s="19">
        <v>0</v>
      </c>
      <c r="I3418" s="19">
        <v>-1500</v>
      </c>
      <c r="J3418" s="19">
        <v>-1500</v>
      </c>
      <c r="K3418" s="19">
        <v>0</v>
      </c>
      <c r="L3418" t="e">
        <f>VLOOKUP(E3418,PFI!A:B,2,0)</f>
        <v>#N/A</v>
      </c>
    </row>
    <row r="3419" spans="1:12">
      <c r="A3419" s="18" t="s">
        <v>126</v>
      </c>
      <c r="B3419" s="18" t="s">
        <v>314</v>
      </c>
      <c r="C3419" s="18" t="s">
        <v>305</v>
      </c>
      <c r="D3419" s="18" t="s">
        <v>18</v>
      </c>
      <c r="E3419" s="18" t="s">
        <v>2073</v>
      </c>
      <c r="F3419" s="19">
        <v>0</v>
      </c>
      <c r="G3419" s="19">
        <v>0</v>
      </c>
      <c r="H3419" s="19">
        <v>-1000</v>
      </c>
      <c r="I3419" s="19">
        <v>0</v>
      </c>
      <c r="J3419" s="19">
        <v>0</v>
      </c>
      <c r="K3419" s="19">
        <v>-1000</v>
      </c>
      <c r="L3419" t="str">
        <f>VLOOKUP(E3419,PFI!A:B,2,0)</f>
        <v>recherche</v>
      </c>
    </row>
    <row r="3420" spans="1:12">
      <c r="A3420" s="18" t="s">
        <v>126</v>
      </c>
      <c r="B3420" s="18" t="s">
        <v>314</v>
      </c>
      <c r="C3420" s="18" t="s">
        <v>305</v>
      </c>
      <c r="D3420" s="18" t="s">
        <v>18</v>
      </c>
      <c r="E3420" s="18" t="s">
        <v>2070</v>
      </c>
      <c r="F3420" s="19">
        <v>0</v>
      </c>
      <c r="G3420" s="19">
        <v>0</v>
      </c>
      <c r="H3420" s="19">
        <v>0</v>
      </c>
      <c r="I3420" s="19">
        <v>0</v>
      </c>
      <c r="J3420" s="19">
        <v>0</v>
      </c>
      <c r="K3420" s="19">
        <v>-1000</v>
      </c>
      <c r="L3420" t="str">
        <f>VLOOKUP(E3420,PFI!A:B,2,0)</f>
        <v>recherche</v>
      </c>
    </row>
    <row r="3421" spans="1:12">
      <c r="A3421" s="18" t="s">
        <v>129</v>
      </c>
      <c r="B3421" s="18" t="s">
        <v>314</v>
      </c>
      <c r="C3421" s="18" t="s">
        <v>305</v>
      </c>
      <c r="D3421" s="18" t="s">
        <v>18</v>
      </c>
      <c r="E3421" s="18" t="s">
        <v>2715</v>
      </c>
      <c r="F3421" s="19">
        <v>0</v>
      </c>
      <c r="G3421" s="19">
        <v>0</v>
      </c>
      <c r="H3421" s="19">
        <v>2941</v>
      </c>
      <c r="I3421" s="19">
        <v>0</v>
      </c>
      <c r="J3421" s="19">
        <v>0</v>
      </c>
      <c r="K3421" s="19">
        <v>0</v>
      </c>
      <c r="L3421" t="e">
        <f>VLOOKUP(E3421,PFI!A:B,2,0)</f>
        <v>#N/A</v>
      </c>
    </row>
    <row r="3422" spans="1:12">
      <c r="A3422" s="18" t="s">
        <v>129</v>
      </c>
      <c r="B3422" s="18" t="s">
        <v>314</v>
      </c>
      <c r="C3422" s="18" t="s">
        <v>305</v>
      </c>
      <c r="D3422" s="18" t="s">
        <v>18</v>
      </c>
      <c r="E3422" s="18" t="s">
        <v>2028</v>
      </c>
      <c r="F3422" s="19">
        <v>0</v>
      </c>
      <c r="G3422" s="19">
        <v>0</v>
      </c>
      <c r="H3422" s="19">
        <v>0</v>
      </c>
      <c r="I3422" s="19">
        <v>0</v>
      </c>
      <c r="J3422" s="19">
        <v>0</v>
      </c>
      <c r="K3422" s="19">
        <v>-6000</v>
      </c>
      <c r="L3422" t="str">
        <f>VLOOKUP(E3422,PFI!A:B,2,0)</f>
        <v>recherche</v>
      </c>
    </row>
    <row r="3423" spans="1:12">
      <c r="A3423" s="18" t="s">
        <v>132</v>
      </c>
      <c r="B3423" s="18" t="s">
        <v>314</v>
      </c>
      <c r="C3423" s="18" t="s">
        <v>305</v>
      </c>
      <c r="D3423" s="18" t="s">
        <v>18</v>
      </c>
      <c r="E3423" s="18" t="s">
        <v>2002</v>
      </c>
      <c r="F3423" s="19">
        <v>0</v>
      </c>
      <c r="G3423" s="19">
        <v>0</v>
      </c>
      <c r="H3423" s="19">
        <v>-31686.38</v>
      </c>
      <c r="I3423" s="19">
        <v>0</v>
      </c>
      <c r="J3423" s="19">
        <v>0</v>
      </c>
      <c r="K3423" s="19">
        <v>-0.38</v>
      </c>
      <c r="L3423" t="str">
        <f>VLOOKUP(E3423,PFI!A:B,2,0)</f>
        <v>recherche</v>
      </c>
    </row>
    <row r="3424" spans="1:12">
      <c r="A3424" s="18" t="s">
        <v>132</v>
      </c>
      <c r="B3424" s="18" t="s">
        <v>314</v>
      </c>
      <c r="C3424" s="18" t="s">
        <v>305</v>
      </c>
      <c r="D3424" s="18" t="s">
        <v>18</v>
      </c>
      <c r="E3424" s="18" t="s">
        <v>890</v>
      </c>
      <c r="F3424" s="19">
        <v>0</v>
      </c>
      <c r="G3424" s="19">
        <v>0</v>
      </c>
      <c r="H3424" s="19">
        <v>-4742.97</v>
      </c>
      <c r="I3424" s="19">
        <v>0</v>
      </c>
      <c r="J3424" s="19">
        <v>0</v>
      </c>
      <c r="K3424" s="19">
        <v>-3580</v>
      </c>
      <c r="L3424" t="str">
        <f>VLOOKUP(E3424,PFI!A:B,2,0)</f>
        <v>recherche</v>
      </c>
    </row>
    <row r="3425" spans="1:12">
      <c r="A3425" s="18" t="s">
        <v>132</v>
      </c>
      <c r="B3425" s="18" t="s">
        <v>314</v>
      </c>
      <c r="C3425" s="18" t="s">
        <v>305</v>
      </c>
      <c r="D3425" s="18" t="s">
        <v>18</v>
      </c>
      <c r="E3425" s="18" t="s">
        <v>18</v>
      </c>
      <c r="F3425" s="19">
        <v>0</v>
      </c>
      <c r="G3425" s="19">
        <v>0</v>
      </c>
      <c r="H3425" s="19">
        <v>-2000</v>
      </c>
      <c r="I3425" s="19">
        <v>0</v>
      </c>
      <c r="J3425" s="19">
        <v>0</v>
      </c>
      <c r="K3425" s="19">
        <v>-2000</v>
      </c>
      <c r="L3425" t="e">
        <f>VLOOKUP(E3425,PFI!A:B,2,0)</f>
        <v>#N/A</v>
      </c>
    </row>
    <row r="3426" spans="1:12">
      <c r="A3426" s="18" t="s">
        <v>136</v>
      </c>
      <c r="B3426" s="18" t="s">
        <v>314</v>
      </c>
      <c r="C3426" s="18" t="s">
        <v>305</v>
      </c>
      <c r="D3426" s="18" t="s">
        <v>18</v>
      </c>
      <c r="E3426" s="18" t="s">
        <v>2063</v>
      </c>
      <c r="F3426" s="19">
        <v>0</v>
      </c>
      <c r="G3426" s="19">
        <v>0</v>
      </c>
      <c r="H3426" s="19">
        <v>0</v>
      </c>
      <c r="I3426" s="19">
        <v>0</v>
      </c>
      <c r="J3426" s="19">
        <v>0</v>
      </c>
      <c r="K3426" s="19">
        <v>-1000</v>
      </c>
      <c r="L3426" t="str">
        <f>VLOOKUP(E3426,PFI!A:B,2,0)</f>
        <v>recherche</v>
      </c>
    </row>
    <row r="3427" spans="1:12">
      <c r="A3427" s="18" t="s">
        <v>21</v>
      </c>
      <c r="B3427" s="18" t="s">
        <v>314</v>
      </c>
      <c r="C3427" s="18" t="s">
        <v>305</v>
      </c>
      <c r="D3427" s="18" t="s">
        <v>18</v>
      </c>
      <c r="E3427" s="18" t="s">
        <v>2009</v>
      </c>
      <c r="F3427" s="19">
        <v>0</v>
      </c>
      <c r="G3427" s="19">
        <v>0</v>
      </c>
      <c r="H3427" s="19">
        <v>0</v>
      </c>
      <c r="I3427" s="19">
        <v>0</v>
      </c>
      <c r="J3427" s="19">
        <v>0</v>
      </c>
      <c r="K3427" s="19">
        <v>-3500</v>
      </c>
      <c r="L3427" t="str">
        <f>VLOOKUP(E3427,PFI!A:B,2,0)</f>
        <v>recherche</v>
      </c>
    </row>
    <row r="3428" spans="1:12">
      <c r="A3428" s="18" t="s">
        <v>21</v>
      </c>
      <c r="B3428" s="18" t="s">
        <v>314</v>
      </c>
      <c r="C3428" s="18" t="s">
        <v>305</v>
      </c>
      <c r="D3428" s="18" t="s">
        <v>18</v>
      </c>
      <c r="E3428" s="18" t="s">
        <v>1748</v>
      </c>
      <c r="F3428" s="19">
        <v>0</v>
      </c>
      <c r="G3428" s="19">
        <v>0</v>
      </c>
      <c r="H3428" s="19">
        <v>-10000</v>
      </c>
      <c r="I3428" s="19">
        <v>0</v>
      </c>
      <c r="J3428" s="19">
        <v>0</v>
      </c>
      <c r="K3428" s="19">
        <v>0</v>
      </c>
      <c r="L3428" t="str">
        <f>VLOOKUP(E3428,PFI!A:B,2,0)</f>
        <v>recherche</v>
      </c>
    </row>
    <row r="3429" spans="1:12">
      <c r="A3429" s="18" t="s">
        <v>21</v>
      </c>
      <c r="B3429" s="18" t="s">
        <v>314</v>
      </c>
      <c r="C3429" s="18" t="s">
        <v>305</v>
      </c>
      <c r="D3429" s="18" t="s">
        <v>18</v>
      </c>
      <c r="E3429" s="18" t="s">
        <v>2066</v>
      </c>
      <c r="F3429" s="19">
        <v>0</v>
      </c>
      <c r="G3429" s="19">
        <v>0</v>
      </c>
      <c r="H3429" s="19">
        <v>-28800</v>
      </c>
      <c r="I3429" s="19">
        <v>0</v>
      </c>
      <c r="J3429" s="19">
        <v>0</v>
      </c>
      <c r="K3429" s="19">
        <v>-28800</v>
      </c>
      <c r="L3429" t="str">
        <f>VLOOKUP(E3429,PFI!A:B,2,0)</f>
        <v>recherche</v>
      </c>
    </row>
    <row r="3430" spans="1:12">
      <c r="A3430" s="18" t="s">
        <v>21</v>
      </c>
      <c r="B3430" s="18" t="s">
        <v>314</v>
      </c>
      <c r="C3430" s="18" t="s">
        <v>305</v>
      </c>
      <c r="D3430" s="18" t="s">
        <v>18</v>
      </c>
      <c r="E3430" s="18" t="s">
        <v>2079</v>
      </c>
      <c r="F3430" s="19">
        <v>0</v>
      </c>
      <c r="G3430" s="19">
        <v>0</v>
      </c>
      <c r="H3430" s="19">
        <v>-14000</v>
      </c>
      <c r="I3430" s="19">
        <v>0</v>
      </c>
      <c r="J3430" s="19">
        <v>0</v>
      </c>
      <c r="K3430" s="19">
        <v>-14000</v>
      </c>
      <c r="L3430" t="str">
        <f>VLOOKUP(E3430,PFI!A:B,2,0)</f>
        <v>recherche</v>
      </c>
    </row>
    <row r="3431" spans="1:12">
      <c r="A3431" s="18" t="s">
        <v>21</v>
      </c>
      <c r="B3431" s="18" t="s">
        <v>314</v>
      </c>
      <c r="C3431" s="18" t="s">
        <v>305</v>
      </c>
      <c r="D3431" s="18" t="s">
        <v>18</v>
      </c>
      <c r="E3431" s="18" t="s">
        <v>736</v>
      </c>
      <c r="F3431" s="19">
        <v>0</v>
      </c>
      <c r="G3431" s="19">
        <v>0</v>
      </c>
      <c r="H3431" s="19">
        <v>-22500</v>
      </c>
      <c r="I3431" s="19">
        <v>0</v>
      </c>
      <c r="J3431" s="19">
        <v>0</v>
      </c>
      <c r="K3431" s="19">
        <v>0</v>
      </c>
      <c r="L3431" t="str">
        <f>VLOOKUP(E3431,PFI!A:B,2,0)</f>
        <v>recherche</v>
      </c>
    </row>
    <row r="3432" spans="1:12">
      <c r="A3432" s="18" t="s">
        <v>140</v>
      </c>
      <c r="B3432" s="18" t="s">
        <v>314</v>
      </c>
      <c r="C3432" s="18" t="s">
        <v>305</v>
      </c>
      <c r="D3432" s="18" t="s">
        <v>18</v>
      </c>
      <c r="E3432" s="18" t="s">
        <v>2716</v>
      </c>
      <c r="F3432" s="19">
        <v>0</v>
      </c>
      <c r="G3432" s="19">
        <v>0</v>
      </c>
      <c r="H3432" s="19">
        <v>0</v>
      </c>
      <c r="I3432" s="19">
        <v>0</v>
      </c>
      <c r="J3432" s="19">
        <v>0</v>
      </c>
      <c r="K3432" s="19">
        <v>-31484.799999999999</v>
      </c>
      <c r="L3432" t="e">
        <f>VLOOKUP(E3432,PFI!A:B,2,0)</f>
        <v>#N/A</v>
      </c>
    </row>
    <row r="3433" spans="1:12">
      <c r="A3433" s="18" t="s">
        <v>140</v>
      </c>
      <c r="B3433" s="18" t="s">
        <v>314</v>
      </c>
      <c r="C3433" s="18" t="s">
        <v>305</v>
      </c>
      <c r="D3433" s="18" t="s">
        <v>18</v>
      </c>
      <c r="E3433" s="18" t="s">
        <v>2250</v>
      </c>
      <c r="F3433" s="19">
        <v>0</v>
      </c>
      <c r="G3433" s="19">
        <v>0</v>
      </c>
      <c r="H3433" s="19">
        <v>0</v>
      </c>
      <c r="I3433" s="19">
        <v>0</v>
      </c>
      <c r="J3433" s="19">
        <v>0</v>
      </c>
      <c r="K3433" s="19">
        <v>-26563.29</v>
      </c>
      <c r="L3433" t="e">
        <f>VLOOKUP(E3433,PFI!A:B,2,0)</f>
        <v>#N/A</v>
      </c>
    </row>
    <row r="3434" spans="1:12">
      <c r="A3434" s="18" t="s">
        <v>140</v>
      </c>
      <c r="B3434" s="18" t="s">
        <v>314</v>
      </c>
      <c r="C3434" s="18" t="s">
        <v>305</v>
      </c>
      <c r="D3434" s="18" t="s">
        <v>18</v>
      </c>
      <c r="E3434" s="18" t="s">
        <v>2717</v>
      </c>
      <c r="F3434" s="19">
        <v>0</v>
      </c>
      <c r="G3434" s="19">
        <v>0</v>
      </c>
      <c r="H3434" s="19">
        <v>0</v>
      </c>
      <c r="I3434" s="19">
        <v>0</v>
      </c>
      <c r="J3434" s="19">
        <v>0</v>
      </c>
      <c r="K3434" s="19">
        <v>-30000</v>
      </c>
      <c r="L3434" t="e">
        <f>VLOOKUP(E3434,PFI!A:B,2,0)</f>
        <v>#N/A</v>
      </c>
    </row>
    <row r="3435" spans="1:12">
      <c r="A3435" s="18" t="s">
        <v>140</v>
      </c>
      <c r="B3435" s="18" t="s">
        <v>314</v>
      </c>
      <c r="C3435" s="18" t="s">
        <v>305</v>
      </c>
      <c r="D3435" s="18" t="s">
        <v>18</v>
      </c>
      <c r="E3435" s="18" t="s">
        <v>2022</v>
      </c>
      <c r="F3435" s="19">
        <v>0</v>
      </c>
      <c r="G3435" s="19">
        <v>0</v>
      </c>
      <c r="H3435" s="19">
        <v>0</v>
      </c>
      <c r="I3435" s="19">
        <v>-48450</v>
      </c>
      <c r="J3435" s="19">
        <v>-48450</v>
      </c>
      <c r="K3435" s="19">
        <v>0</v>
      </c>
      <c r="L3435" t="str">
        <f>VLOOKUP(E3435,PFI!A:B,2,0)</f>
        <v>recherche</v>
      </c>
    </row>
    <row r="3436" spans="1:12">
      <c r="A3436" s="18" t="s">
        <v>140</v>
      </c>
      <c r="B3436" s="18" t="s">
        <v>314</v>
      </c>
      <c r="C3436" s="18" t="s">
        <v>305</v>
      </c>
      <c r="D3436" s="18" t="s">
        <v>18</v>
      </c>
      <c r="E3436" s="18" t="s">
        <v>281</v>
      </c>
      <c r="F3436" s="19">
        <v>0</v>
      </c>
      <c r="G3436" s="19">
        <v>0</v>
      </c>
      <c r="H3436" s="19">
        <v>0</v>
      </c>
      <c r="I3436" s="19">
        <v>-38600</v>
      </c>
      <c r="J3436" s="19">
        <v>-38600</v>
      </c>
      <c r="K3436" s="19">
        <v>0</v>
      </c>
      <c r="L3436" t="str">
        <f>VLOOKUP(E3436,PFI!A:B,2,0)</f>
        <v>recherche</v>
      </c>
    </row>
    <row r="3437" spans="1:12">
      <c r="A3437" s="18" t="s">
        <v>24</v>
      </c>
      <c r="B3437" s="18" t="s">
        <v>314</v>
      </c>
      <c r="C3437" s="18" t="s">
        <v>305</v>
      </c>
      <c r="D3437" s="18" t="s">
        <v>18</v>
      </c>
      <c r="E3437" s="18" t="s">
        <v>2020</v>
      </c>
      <c r="F3437" s="19">
        <v>0</v>
      </c>
      <c r="G3437" s="19">
        <v>0</v>
      </c>
      <c r="H3437" s="19">
        <v>0</v>
      </c>
      <c r="I3437" s="19">
        <v>-102587</v>
      </c>
      <c r="J3437" s="19">
        <v>-102587</v>
      </c>
      <c r="K3437" s="19">
        <v>-51616</v>
      </c>
      <c r="L3437" t="str">
        <f>VLOOKUP(E3437,PFI!A:B,2,0)</f>
        <v>recherche</v>
      </c>
    </row>
    <row r="3438" spans="1:12">
      <c r="A3438" s="18" t="s">
        <v>24</v>
      </c>
      <c r="B3438" s="18" t="s">
        <v>314</v>
      </c>
      <c r="C3438" s="18" t="s">
        <v>305</v>
      </c>
      <c r="D3438" s="18" t="s">
        <v>18</v>
      </c>
      <c r="E3438" s="18" t="s">
        <v>737</v>
      </c>
      <c r="F3438" s="19">
        <v>0</v>
      </c>
      <c r="G3438" s="19">
        <v>0</v>
      </c>
      <c r="H3438" s="19">
        <v>-115000</v>
      </c>
      <c r="I3438" s="19">
        <v>0</v>
      </c>
      <c r="J3438" s="19">
        <v>0</v>
      </c>
      <c r="K3438" s="19">
        <v>-69000</v>
      </c>
      <c r="L3438" t="str">
        <f>VLOOKUP(E3438,PFI!A:B,2,0)</f>
        <v>recherche</v>
      </c>
    </row>
    <row r="3439" spans="1:12">
      <c r="A3439" s="18" t="s">
        <v>141</v>
      </c>
      <c r="B3439" s="18" t="s">
        <v>314</v>
      </c>
      <c r="C3439" s="18" t="s">
        <v>305</v>
      </c>
      <c r="D3439" s="18" t="s">
        <v>18</v>
      </c>
      <c r="E3439" s="18" t="s">
        <v>2592</v>
      </c>
      <c r="F3439" s="19">
        <v>0</v>
      </c>
      <c r="G3439" s="19">
        <v>0</v>
      </c>
      <c r="H3439" s="19">
        <v>-40000</v>
      </c>
      <c r="I3439" s="19">
        <v>0</v>
      </c>
      <c r="J3439" s="19">
        <v>0</v>
      </c>
      <c r="K3439" s="19">
        <v>-20000</v>
      </c>
      <c r="L3439" t="e">
        <f>VLOOKUP(E3439,PFI!A:B,2,0)</f>
        <v>#N/A</v>
      </c>
    </row>
    <row r="3440" spans="1:12">
      <c r="A3440" s="18" t="s">
        <v>26</v>
      </c>
      <c r="B3440" s="18" t="s">
        <v>314</v>
      </c>
      <c r="C3440" s="18" t="s">
        <v>305</v>
      </c>
      <c r="D3440" s="18" t="s">
        <v>18</v>
      </c>
      <c r="E3440" s="18" t="s">
        <v>2683</v>
      </c>
      <c r="F3440" s="19">
        <v>0</v>
      </c>
      <c r="G3440" s="19">
        <v>0</v>
      </c>
      <c r="H3440" s="19">
        <v>0</v>
      </c>
      <c r="I3440" s="19">
        <v>0</v>
      </c>
      <c r="J3440" s="19">
        <v>0</v>
      </c>
      <c r="K3440" s="19">
        <v>-1811.37</v>
      </c>
      <c r="L3440" t="e">
        <f>VLOOKUP(E3440,PFI!A:B,2,0)</f>
        <v>#N/A</v>
      </c>
    </row>
    <row r="3441" spans="1:12">
      <c r="A3441" s="18" t="s">
        <v>26</v>
      </c>
      <c r="B3441" s="18" t="s">
        <v>314</v>
      </c>
      <c r="C3441" s="18" t="s">
        <v>305</v>
      </c>
      <c r="D3441" s="18" t="s">
        <v>18</v>
      </c>
      <c r="E3441" s="18" t="s">
        <v>1964</v>
      </c>
      <c r="F3441" s="19">
        <v>0</v>
      </c>
      <c r="G3441" s="19">
        <v>0</v>
      </c>
      <c r="H3441" s="19">
        <v>-45690.62</v>
      </c>
      <c r="I3441" s="19">
        <v>0</v>
      </c>
      <c r="J3441" s="19">
        <v>0</v>
      </c>
      <c r="K3441" s="19">
        <v>-45690.62</v>
      </c>
      <c r="L3441" t="str">
        <f>VLOOKUP(E3441,PFI!A:B,2,0)</f>
        <v>recherche</v>
      </c>
    </row>
    <row r="3442" spans="1:12">
      <c r="A3442" s="18" t="s">
        <v>26</v>
      </c>
      <c r="B3442" s="18" t="s">
        <v>314</v>
      </c>
      <c r="C3442" s="18" t="s">
        <v>305</v>
      </c>
      <c r="D3442" s="18" t="s">
        <v>18</v>
      </c>
      <c r="E3442" s="18" t="s">
        <v>2255</v>
      </c>
      <c r="F3442" s="19">
        <v>0</v>
      </c>
      <c r="G3442" s="19">
        <v>0</v>
      </c>
      <c r="H3442" s="19">
        <v>-2330.5100000000002</v>
      </c>
      <c r="I3442" s="19">
        <v>0</v>
      </c>
      <c r="J3442" s="19">
        <v>0</v>
      </c>
      <c r="K3442" s="19">
        <v>-2331.5100000000002</v>
      </c>
      <c r="L3442" t="e">
        <f>VLOOKUP(E3442,PFI!A:B,2,0)</f>
        <v>#N/A</v>
      </c>
    </row>
    <row r="3443" spans="1:12">
      <c r="A3443" s="18" t="s">
        <v>26</v>
      </c>
      <c r="B3443" s="18" t="s">
        <v>314</v>
      </c>
      <c r="C3443" s="18" t="s">
        <v>305</v>
      </c>
      <c r="D3443" s="18" t="s">
        <v>18</v>
      </c>
      <c r="E3443" s="18" t="s">
        <v>2253</v>
      </c>
      <c r="F3443" s="19">
        <v>0</v>
      </c>
      <c r="G3443" s="19">
        <v>0</v>
      </c>
      <c r="H3443" s="19">
        <v>-190813.4</v>
      </c>
      <c r="I3443" s="19">
        <v>0</v>
      </c>
      <c r="J3443" s="19">
        <v>0</v>
      </c>
      <c r="K3443" s="19">
        <v>0</v>
      </c>
      <c r="L3443" t="e">
        <f>VLOOKUP(E3443,PFI!A:B,2,0)</f>
        <v>#N/A</v>
      </c>
    </row>
    <row r="3444" spans="1:12">
      <c r="A3444" s="18" t="s">
        <v>26</v>
      </c>
      <c r="B3444" s="18" t="s">
        <v>314</v>
      </c>
      <c r="C3444" s="18" t="s">
        <v>305</v>
      </c>
      <c r="D3444" s="18" t="s">
        <v>18</v>
      </c>
      <c r="E3444" s="18" t="s">
        <v>1970</v>
      </c>
      <c r="F3444" s="19">
        <v>0</v>
      </c>
      <c r="G3444" s="19">
        <v>0</v>
      </c>
      <c r="H3444" s="19">
        <v>-5580.4</v>
      </c>
      <c r="I3444" s="19">
        <v>0</v>
      </c>
      <c r="J3444" s="19">
        <v>0</v>
      </c>
      <c r="K3444" s="19">
        <v>-5581.4</v>
      </c>
      <c r="L3444" t="str">
        <f>VLOOKUP(E3444,PFI!A:B,2,0)</f>
        <v>recherche</v>
      </c>
    </row>
    <row r="3445" spans="1:12">
      <c r="A3445" s="18" t="s">
        <v>26</v>
      </c>
      <c r="B3445" s="18" t="s">
        <v>314</v>
      </c>
      <c r="C3445" s="18" t="s">
        <v>305</v>
      </c>
      <c r="D3445" s="18" t="s">
        <v>18</v>
      </c>
      <c r="E3445" s="18" t="s">
        <v>2718</v>
      </c>
      <c r="F3445" s="19">
        <v>0</v>
      </c>
      <c r="G3445" s="19">
        <v>0</v>
      </c>
      <c r="H3445" s="19">
        <v>0</v>
      </c>
      <c r="I3445" s="19">
        <v>0</v>
      </c>
      <c r="J3445" s="19">
        <v>0</v>
      </c>
      <c r="K3445" s="19">
        <v>-226.24</v>
      </c>
      <c r="L3445" t="e">
        <f>VLOOKUP(E3445,PFI!A:B,2,0)</f>
        <v>#N/A</v>
      </c>
    </row>
    <row r="3446" spans="1:12">
      <c r="A3446" s="18" t="s">
        <v>26</v>
      </c>
      <c r="B3446" s="18" t="s">
        <v>314</v>
      </c>
      <c r="C3446" s="18" t="s">
        <v>305</v>
      </c>
      <c r="D3446" s="18" t="s">
        <v>18</v>
      </c>
      <c r="E3446" s="18" t="s">
        <v>739</v>
      </c>
      <c r="F3446" s="19">
        <v>0</v>
      </c>
      <c r="G3446" s="19">
        <v>0</v>
      </c>
      <c r="H3446" s="19">
        <v>-1</v>
      </c>
      <c r="I3446" s="19">
        <v>0</v>
      </c>
      <c r="J3446" s="19">
        <v>0</v>
      </c>
      <c r="K3446" s="19">
        <v>0</v>
      </c>
      <c r="L3446" t="str">
        <f>VLOOKUP(E3446,PFI!A:B,2,0)</f>
        <v>recherche</v>
      </c>
    </row>
    <row r="3447" spans="1:12">
      <c r="A3447" s="18" t="s">
        <v>26</v>
      </c>
      <c r="B3447" s="18" t="s">
        <v>314</v>
      </c>
      <c r="C3447" s="18" t="s">
        <v>305</v>
      </c>
      <c r="D3447" s="18" t="s">
        <v>18</v>
      </c>
      <c r="E3447" s="18" t="s">
        <v>363</v>
      </c>
      <c r="F3447" s="19">
        <v>0</v>
      </c>
      <c r="G3447" s="19">
        <v>0</v>
      </c>
      <c r="H3447" s="19">
        <v>-5000</v>
      </c>
      <c r="I3447" s="19">
        <v>0</v>
      </c>
      <c r="J3447" s="19">
        <v>0</v>
      </c>
      <c r="K3447" s="19">
        <v>-5000</v>
      </c>
      <c r="L3447" t="str">
        <f>VLOOKUP(E3447,PFI!A:B,2,0)</f>
        <v>recherche</v>
      </c>
    </row>
    <row r="3448" spans="1:12">
      <c r="A3448" s="18" t="s">
        <v>26</v>
      </c>
      <c r="B3448" s="18" t="s">
        <v>314</v>
      </c>
      <c r="C3448" s="18" t="s">
        <v>305</v>
      </c>
      <c r="D3448" s="18" t="s">
        <v>18</v>
      </c>
      <c r="E3448" s="18" t="s">
        <v>741</v>
      </c>
      <c r="F3448" s="19">
        <v>0</v>
      </c>
      <c r="G3448" s="19">
        <v>0</v>
      </c>
      <c r="H3448" s="19">
        <v>-40000</v>
      </c>
      <c r="I3448" s="19">
        <v>0</v>
      </c>
      <c r="J3448" s="19">
        <v>0</v>
      </c>
      <c r="K3448" s="19">
        <v>0</v>
      </c>
      <c r="L3448" t="str">
        <f>VLOOKUP(E3448,PFI!A:B,2,0)</f>
        <v>recherche</v>
      </c>
    </row>
    <row r="3449" spans="1:12">
      <c r="A3449" s="18" t="s">
        <v>932</v>
      </c>
      <c r="B3449" s="18" t="s">
        <v>314</v>
      </c>
      <c r="C3449" s="18" t="s">
        <v>305</v>
      </c>
      <c r="D3449" s="18" t="s">
        <v>18</v>
      </c>
      <c r="E3449" s="18" t="s">
        <v>933</v>
      </c>
      <c r="F3449" s="19">
        <v>0</v>
      </c>
      <c r="G3449" s="19">
        <v>0</v>
      </c>
      <c r="H3449" s="19">
        <v>-76040</v>
      </c>
      <c r="I3449" s="19">
        <v>0</v>
      </c>
      <c r="J3449" s="19">
        <v>0</v>
      </c>
      <c r="K3449" s="19">
        <v>-17261</v>
      </c>
      <c r="L3449" t="str">
        <f>VLOOKUP(E3449,PFI!A:B,2,0)</f>
        <v>recherche</v>
      </c>
    </row>
    <row r="3450" spans="1:12">
      <c r="A3450" s="18" t="s">
        <v>932</v>
      </c>
      <c r="B3450" s="18" t="s">
        <v>314</v>
      </c>
      <c r="C3450" s="18" t="s">
        <v>305</v>
      </c>
      <c r="D3450" s="18" t="s">
        <v>18</v>
      </c>
      <c r="E3450" s="18" t="s">
        <v>2076</v>
      </c>
      <c r="F3450" s="19">
        <v>0</v>
      </c>
      <c r="G3450" s="19">
        <v>0</v>
      </c>
      <c r="H3450" s="19">
        <v>-80000</v>
      </c>
      <c r="I3450" s="19">
        <v>0</v>
      </c>
      <c r="J3450" s="19">
        <v>0</v>
      </c>
      <c r="K3450" s="19">
        <v>-40000</v>
      </c>
      <c r="L3450" t="str">
        <f>VLOOKUP(E3450,PFI!A:B,2,0)</f>
        <v>recherche</v>
      </c>
    </row>
    <row r="3451" spans="1:12">
      <c r="A3451" s="18" t="s">
        <v>113</v>
      </c>
      <c r="B3451" s="18" t="s">
        <v>314</v>
      </c>
      <c r="C3451" s="18" t="s">
        <v>305</v>
      </c>
      <c r="D3451" s="18" t="s">
        <v>18</v>
      </c>
      <c r="E3451" s="18" t="s">
        <v>2266</v>
      </c>
      <c r="F3451" s="19">
        <v>0</v>
      </c>
      <c r="G3451" s="19">
        <v>0</v>
      </c>
      <c r="H3451" s="19">
        <v>-2248.54</v>
      </c>
      <c r="I3451" s="19">
        <v>0</v>
      </c>
      <c r="J3451" s="19">
        <v>0</v>
      </c>
      <c r="K3451" s="19">
        <v>-2027.15</v>
      </c>
      <c r="L3451" t="e">
        <f>VLOOKUP(E3451,PFI!A:B,2,0)</f>
        <v>#N/A</v>
      </c>
    </row>
    <row r="3452" spans="1:12">
      <c r="A3452" s="18" t="s">
        <v>113</v>
      </c>
      <c r="B3452" s="18" t="s">
        <v>314</v>
      </c>
      <c r="C3452" s="18" t="s">
        <v>305</v>
      </c>
      <c r="D3452" s="18" t="s">
        <v>18</v>
      </c>
      <c r="E3452" s="18" t="s">
        <v>1999</v>
      </c>
      <c r="F3452" s="19">
        <v>0</v>
      </c>
      <c r="G3452" s="19">
        <v>0</v>
      </c>
      <c r="H3452" s="19">
        <v>0</v>
      </c>
      <c r="I3452" s="19">
        <v>-18181.36</v>
      </c>
      <c r="J3452" s="19">
        <v>-18181.36</v>
      </c>
      <c r="K3452" s="19">
        <v>-18181.36</v>
      </c>
      <c r="L3452" t="str">
        <f>VLOOKUP(E3452,PFI!A:B,2,0)</f>
        <v>recherche</v>
      </c>
    </row>
    <row r="3453" spans="1:12">
      <c r="A3453" s="18" t="s">
        <v>113</v>
      </c>
      <c r="B3453" s="18" t="s">
        <v>314</v>
      </c>
      <c r="C3453" s="18" t="s">
        <v>305</v>
      </c>
      <c r="D3453" s="18" t="s">
        <v>18</v>
      </c>
      <c r="E3453" s="18" t="s">
        <v>2719</v>
      </c>
      <c r="F3453" s="19">
        <v>0</v>
      </c>
      <c r="G3453" s="19">
        <v>0</v>
      </c>
      <c r="H3453" s="19">
        <v>994.21</v>
      </c>
      <c r="I3453" s="19">
        <v>0</v>
      </c>
      <c r="J3453" s="19">
        <v>0</v>
      </c>
      <c r="K3453" s="19">
        <v>0</v>
      </c>
      <c r="L3453" t="e">
        <f>VLOOKUP(E3453,PFI!A:B,2,0)</f>
        <v>#N/A</v>
      </c>
    </row>
    <row r="3454" spans="1:12">
      <c r="A3454" s="18" t="s">
        <v>113</v>
      </c>
      <c r="B3454" s="18" t="s">
        <v>314</v>
      </c>
      <c r="C3454" s="18" t="s">
        <v>305</v>
      </c>
      <c r="D3454" s="18" t="s">
        <v>18</v>
      </c>
      <c r="E3454" s="18" t="s">
        <v>18</v>
      </c>
      <c r="F3454" s="19">
        <v>0</v>
      </c>
      <c r="G3454" s="19">
        <v>0</v>
      </c>
      <c r="H3454" s="19">
        <v>-1000</v>
      </c>
      <c r="I3454" s="19">
        <v>0</v>
      </c>
      <c r="J3454" s="19">
        <v>0</v>
      </c>
      <c r="K3454" s="19">
        <v>-1000</v>
      </c>
      <c r="L3454" t="e">
        <f>VLOOKUP(E3454,PFI!A:B,2,0)</f>
        <v>#N/A</v>
      </c>
    </row>
    <row r="3455" spans="1:12">
      <c r="A3455" s="18" t="s">
        <v>30</v>
      </c>
      <c r="B3455" s="18" t="s">
        <v>314</v>
      </c>
      <c r="C3455" s="18" t="s">
        <v>305</v>
      </c>
      <c r="D3455" s="18" t="s">
        <v>18</v>
      </c>
      <c r="E3455" s="18" t="s">
        <v>1972</v>
      </c>
      <c r="F3455" s="19">
        <v>0</v>
      </c>
      <c r="G3455" s="19">
        <v>0</v>
      </c>
      <c r="H3455" s="19">
        <v>187409.88</v>
      </c>
      <c r="I3455" s="19">
        <v>0</v>
      </c>
      <c r="J3455" s="19">
        <v>0</v>
      </c>
      <c r="K3455" s="19">
        <v>105247.36</v>
      </c>
      <c r="L3455" t="str">
        <f>VLOOKUP(E3455,PFI!A:B,2,0)</f>
        <v>recherche</v>
      </c>
    </row>
    <row r="3456" spans="1:12">
      <c r="A3456" s="18" t="s">
        <v>30</v>
      </c>
      <c r="B3456" s="18" t="s">
        <v>314</v>
      </c>
      <c r="C3456" s="18" t="s">
        <v>305</v>
      </c>
      <c r="D3456" s="18" t="s">
        <v>18</v>
      </c>
      <c r="E3456" s="18" t="s">
        <v>275</v>
      </c>
      <c r="F3456" s="19">
        <v>0</v>
      </c>
      <c r="G3456" s="19">
        <v>0</v>
      </c>
      <c r="H3456" s="19">
        <v>0</v>
      </c>
      <c r="I3456" s="19">
        <v>0</v>
      </c>
      <c r="J3456" s="19">
        <v>0</v>
      </c>
      <c r="K3456" s="19">
        <v>-61500</v>
      </c>
      <c r="L3456" t="str">
        <f>VLOOKUP(E3456,PFI!A:B,2,0)</f>
        <v>recherche</v>
      </c>
    </row>
    <row r="3457" spans="1:12">
      <c r="A3457" s="18" t="s">
        <v>30</v>
      </c>
      <c r="B3457" s="18" t="s">
        <v>314</v>
      </c>
      <c r="C3457" s="18" t="s">
        <v>305</v>
      </c>
      <c r="D3457" s="18" t="s">
        <v>18</v>
      </c>
      <c r="E3457" s="18" t="s">
        <v>1992</v>
      </c>
      <c r="F3457" s="19">
        <v>0</v>
      </c>
      <c r="G3457" s="19">
        <v>0</v>
      </c>
      <c r="H3457" s="19">
        <v>-49884.35</v>
      </c>
      <c r="I3457" s="19">
        <v>0</v>
      </c>
      <c r="J3457" s="19">
        <v>0</v>
      </c>
      <c r="K3457" s="19">
        <v>0</v>
      </c>
      <c r="L3457" t="str">
        <f>VLOOKUP(E3457,PFI!A:B,2,0)</f>
        <v>recherche</v>
      </c>
    </row>
    <row r="3458" spans="1:12">
      <c r="A3458" s="18" t="s">
        <v>186</v>
      </c>
      <c r="B3458" s="18" t="s">
        <v>314</v>
      </c>
      <c r="C3458" s="18" t="s">
        <v>305</v>
      </c>
      <c r="D3458" s="18" t="s">
        <v>18</v>
      </c>
      <c r="E3458" s="18" t="s">
        <v>2065</v>
      </c>
      <c r="F3458" s="19">
        <v>0</v>
      </c>
      <c r="G3458" s="19">
        <v>0</v>
      </c>
      <c r="H3458" s="19">
        <v>-16000</v>
      </c>
      <c r="I3458" s="19">
        <v>0</v>
      </c>
      <c r="J3458" s="19">
        <v>0</v>
      </c>
      <c r="K3458" s="19">
        <v>-16000</v>
      </c>
      <c r="L3458" t="str">
        <f>VLOOKUP(E3458,PFI!A:B,2,0)</f>
        <v>recherche</v>
      </c>
    </row>
    <row r="3459" spans="1:12">
      <c r="A3459" s="18" t="s">
        <v>188</v>
      </c>
      <c r="B3459" s="18" t="s">
        <v>314</v>
      </c>
      <c r="C3459" s="18" t="s">
        <v>305</v>
      </c>
      <c r="D3459" s="18" t="s">
        <v>18</v>
      </c>
      <c r="E3459" s="18" t="s">
        <v>1991</v>
      </c>
      <c r="F3459" s="19">
        <v>0</v>
      </c>
      <c r="G3459" s="19">
        <v>0</v>
      </c>
      <c r="H3459" s="19">
        <v>235925.04</v>
      </c>
      <c r="I3459" s="19">
        <v>0</v>
      </c>
      <c r="J3459" s="19">
        <v>0</v>
      </c>
      <c r="K3459" s="19">
        <v>0</v>
      </c>
      <c r="L3459" t="str">
        <f>VLOOKUP(E3459,PFI!A:B,2,0)</f>
        <v>recherche</v>
      </c>
    </row>
    <row r="3460" spans="1:12">
      <c r="A3460" s="18" t="s">
        <v>188</v>
      </c>
      <c r="B3460" s="18" t="s">
        <v>314</v>
      </c>
      <c r="C3460" s="18" t="s">
        <v>305</v>
      </c>
      <c r="D3460" s="18" t="s">
        <v>18</v>
      </c>
      <c r="E3460" s="18" t="s">
        <v>2071</v>
      </c>
      <c r="F3460" s="19">
        <v>0</v>
      </c>
      <c r="G3460" s="19">
        <v>0</v>
      </c>
      <c r="H3460" s="19">
        <v>-14072</v>
      </c>
      <c r="I3460" s="19">
        <v>0</v>
      </c>
      <c r="J3460" s="19">
        <v>0</v>
      </c>
      <c r="K3460" s="19">
        <v>-5845</v>
      </c>
      <c r="L3460" t="str">
        <f>VLOOKUP(E3460,PFI!A:B,2,0)</f>
        <v>recherche</v>
      </c>
    </row>
    <row r="3461" spans="1:12">
      <c r="A3461" s="18" t="s">
        <v>188</v>
      </c>
      <c r="B3461" s="18" t="s">
        <v>314</v>
      </c>
      <c r="C3461" s="18" t="s">
        <v>305</v>
      </c>
      <c r="D3461" s="18" t="s">
        <v>18</v>
      </c>
      <c r="E3461" s="18" t="s">
        <v>782</v>
      </c>
      <c r="F3461" s="19">
        <v>0</v>
      </c>
      <c r="G3461" s="19">
        <v>0</v>
      </c>
      <c r="H3461" s="19">
        <v>-96025</v>
      </c>
      <c r="I3461" s="19">
        <v>0</v>
      </c>
      <c r="J3461" s="19">
        <v>0</v>
      </c>
      <c r="K3461" s="19">
        <v>0</v>
      </c>
      <c r="L3461" t="str">
        <f>VLOOKUP(E3461,PFI!A:B,2,0)</f>
        <v>recherche</v>
      </c>
    </row>
    <row r="3462" spans="1:12">
      <c r="A3462" s="18" t="s">
        <v>192</v>
      </c>
      <c r="B3462" s="18" t="s">
        <v>314</v>
      </c>
      <c r="C3462" s="18" t="s">
        <v>305</v>
      </c>
      <c r="D3462" s="18" t="s">
        <v>18</v>
      </c>
      <c r="E3462" s="18" t="s">
        <v>322</v>
      </c>
      <c r="F3462" s="19">
        <v>0</v>
      </c>
      <c r="G3462" s="19">
        <v>0</v>
      </c>
      <c r="H3462" s="19">
        <v>-2053</v>
      </c>
      <c r="I3462" s="19">
        <v>0</v>
      </c>
      <c r="J3462" s="19">
        <v>0</v>
      </c>
      <c r="K3462" s="19">
        <v>-2053</v>
      </c>
      <c r="L3462" t="str">
        <f>VLOOKUP(E3462,PFI!A:B,2,0)</f>
        <v>recherche</v>
      </c>
    </row>
    <row r="3463" spans="1:12">
      <c r="A3463" s="18" t="s">
        <v>285</v>
      </c>
      <c r="B3463" s="18" t="s">
        <v>314</v>
      </c>
      <c r="C3463" s="18" t="s">
        <v>305</v>
      </c>
      <c r="D3463" s="18" t="s">
        <v>18</v>
      </c>
      <c r="E3463" s="18" t="s">
        <v>2646</v>
      </c>
      <c r="F3463" s="19">
        <v>0</v>
      </c>
      <c r="G3463" s="19">
        <v>0</v>
      </c>
      <c r="H3463" s="19">
        <v>0</v>
      </c>
      <c r="I3463" s="19">
        <v>-20939.439999999999</v>
      </c>
      <c r="J3463" s="19">
        <v>-20939.439999999999</v>
      </c>
      <c r="K3463" s="19">
        <v>0</v>
      </c>
      <c r="L3463" t="e">
        <f>VLOOKUP(E3463,PFI!A:B,2,0)</f>
        <v>#N/A</v>
      </c>
    </row>
    <row r="3464" spans="1:12">
      <c r="A3464" s="18" t="s">
        <v>786</v>
      </c>
      <c r="B3464" s="18" t="s">
        <v>314</v>
      </c>
      <c r="C3464" s="18" t="s">
        <v>305</v>
      </c>
      <c r="D3464" s="18" t="s">
        <v>18</v>
      </c>
      <c r="E3464" s="18" t="s">
        <v>787</v>
      </c>
      <c r="F3464" s="19">
        <v>0</v>
      </c>
      <c r="G3464" s="19">
        <v>0</v>
      </c>
      <c r="H3464" s="19">
        <v>-109792.8</v>
      </c>
      <c r="I3464" s="19">
        <v>0</v>
      </c>
      <c r="J3464" s="19">
        <v>0</v>
      </c>
      <c r="K3464" s="19">
        <v>0</v>
      </c>
      <c r="L3464" t="str">
        <f>VLOOKUP(E3464,PFI!A:B,2,0)</f>
        <v>recherche</v>
      </c>
    </row>
    <row r="3465" spans="1:12">
      <c r="A3465" s="18" t="s">
        <v>2648</v>
      </c>
      <c r="B3465" s="18" t="s">
        <v>314</v>
      </c>
      <c r="C3465" s="18" t="s">
        <v>305</v>
      </c>
      <c r="D3465" s="18" t="s">
        <v>18</v>
      </c>
      <c r="E3465" s="18" t="s">
        <v>2649</v>
      </c>
      <c r="F3465" s="19">
        <v>0</v>
      </c>
      <c r="G3465" s="19">
        <v>0</v>
      </c>
      <c r="H3465" s="19">
        <v>0</v>
      </c>
      <c r="I3465" s="19">
        <v>0</v>
      </c>
      <c r="J3465" s="19">
        <v>0</v>
      </c>
      <c r="K3465" s="19">
        <v>-22000</v>
      </c>
      <c r="L3465" t="e">
        <f>VLOOKUP(E3465,PFI!A:B,2,0)</f>
        <v>#N/A</v>
      </c>
    </row>
    <row r="3466" spans="1:12">
      <c r="A3466" s="18" t="s">
        <v>196</v>
      </c>
      <c r="B3466" s="18" t="s">
        <v>314</v>
      </c>
      <c r="C3466" s="18" t="s">
        <v>305</v>
      </c>
      <c r="D3466" s="18" t="s">
        <v>18</v>
      </c>
      <c r="E3466" s="18" t="s">
        <v>793</v>
      </c>
      <c r="F3466" s="19">
        <v>0</v>
      </c>
      <c r="G3466" s="19">
        <v>0</v>
      </c>
      <c r="H3466" s="19">
        <v>-4500</v>
      </c>
      <c r="I3466" s="19">
        <v>0</v>
      </c>
      <c r="J3466" s="19">
        <v>0</v>
      </c>
      <c r="K3466" s="19">
        <v>0</v>
      </c>
      <c r="L3466" t="str">
        <f>VLOOKUP(E3466,PFI!A:B,2,0)</f>
        <v>recherche</v>
      </c>
    </row>
    <row r="3467" spans="1:12">
      <c r="A3467" s="18" t="s">
        <v>199</v>
      </c>
      <c r="B3467" s="18" t="s">
        <v>314</v>
      </c>
      <c r="C3467" s="18" t="s">
        <v>305</v>
      </c>
      <c r="D3467" s="18" t="s">
        <v>18</v>
      </c>
      <c r="E3467" s="18" t="s">
        <v>759</v>
      </c>
      <c r="F3467" s="19">
        <v>0</v>
      </c>
      <c r="G3467" s="19">
        <v>0</v>
      </c>
      <c r="H3467" s="19">
        <v>-215786</v>
      </c>
      <c r="I3467" s="19">
        <v>0</v>
      </c>
      <c r="J3467" s="19">
        <v>0</v>
      </c>
      <c r="K3467" s="19">
        <v>0</v>
      </c>
      <c r="L3467" t="str">
        <f>VLOOKUP(E3467,PFI!A:B,2,0)</f>
        <v>recherche</v>
      </c>
    </row>
    <row r="3468" spans="1:12">
      <c r="A3468" s="18" t="s">
        <v>36</v>
      </c>
      <c r="B3468" s="18" t="s">
        <v>314</v>
      </c>
      <c r="C3468" s="18" t="s">
        <v>305</v>
      </c>
      <c r="D3468" s="18" t="s">
        <v>18</v>
      </c>
      <c r="E3468" s="18" t="s">
        <v>2720</v>
      </c>
      <c r="F3468" s="19">
        <v>0</v>
      </c>
      <c r="G3468" s="19">
        <v>0</v>
      </c>
      <c r="H3468" s="19">
        <v>0</v>
      </c>
      <c r="I3468" s="19">
        <v>0</v>
      </c>
      <c r="J3468" s="19">
        <v>0</v>
      </c>
      <c r="K3468" s="19">
        <v>-73000</v>
      </c>
      <c r="L3468" t="e">
        <f>VLOOKUP(E3468,PFI!A:B,2,0)</f>
        <v>#N/A</v>
      </c>
    </row>
    <row r="3469" spans="1:12">
      <c r="A3469" s="18" t="s">
        <v>36</v>
      </c>
      <c r="B3469" s="18" t="s">
        <v>314</v>
      </c>
      <c r="C3469" s="18" t="s">
        <v>305</v>
      </c>
      <c r="D3469" s="18" t="s">
        <v>18</v>
      </c>
      <c r="E3469" s="18" t="s">
        <v>2299</v>
      </c>
      <c r="F3469" s="19">
        <v>0</v>
      </c>
      <c r="G3469" s="19">
        <v>0</v>
      </c>
      <c r="H3469" s="19">
        <v>-1882.77</v>
      </c>
      <c r="I3469" s="19">
        <v>0</v>
      </c>
      <c r="J3469" s="19">
        <v>0</v>
      </c>
      <c r="K3469" s="19">
        <v>-1882.77</v>
      </c>
      <c r="L3469" t="e">
        <f>VLOOKUP(E3469,PFI!A:B,2,0)</f>
        <v>#N/A</v>
      </c>
    </row>
    <row r="3470" spans="1:12">
      <c r="A3470" s="18" t="s">
        <v>36</v>
      </c>
      <c r="B3470" s="18" t="s">
        <v>314</v>
      </c>
      <c r="C3470" s="18" t="s">
        <v>305</v>
      </c>
      <c r="D3470" s="18" t="s">
        <v>18</v>
      </c>
      <c r="E3470" s="18" t="s">
        <v>2072</v>
      </c>
      <c r="F3470" s="19">
        <v>0</v>
      </c>
      <c r="G3470" s="19">
        <v>0</v>
      </c>
      <c r="H3470" s="19">
        <v>-80000</v>
      </c>
      <c r="I3470" s="19">
        <v>0</v>
      </c>
      <c r="J3470" s="19">
        <v>0</v>
      </c>
      <c r="K3470" s="19">
        <v>-40000</v>
      </c>
      <c r="L3470" t="str">
        <f>VLOOKUP(E3470,PFI!A:B,2,0)</f>
        <v>recherche</v>
      </c>
    </row>
    <row r="3471" spans="1:12">
      <c r="A3471" s="18" t="s">
        <v>205</v>
      </c>
      <c r="B3471" s="18" t="s">
        <v>314</v>
      </c>
      <c r="C3471" s="18" t="s">
        <v>305</v>
      </c>
      <c r="D3471" s="18" t="s">
        <v>18</v>
      </c>
      <c r="E3471" s="18" t="s">
        <v>356</v>
      </c>
      <c r="F3471" s="19">
        <v>0</v>
      </c>
      <c r="G3471" s="19">
        <v>0</v>
      </c>
      <c r="H3471" s="19">
        <v>-15000</v>
      </c>
      <c r="I3471" s="19">
        <v>0</v>
      </c>
      <c r="J3471" s="19">
        <v>0</v>
      </c>
      <c r="K3471" s="19">
        <v>-3750</v>
      </c>
      <c r="L3471" t="str">
        <f>VLOOKUP(E3471,PFI!A:B,2,0)</f>
        <v>recherche</v>
      </c>
    </row>
    <row r="3472" spans="1:12">
      <c r="A3472" s="18" t="s">
        <v>40</v>
      </c>
      <c r="B3472" s="18" t="s">
        <v>314</v>
      </c>
      <c r="C3472" s="18" t="s">
        <v>305</v>
      </c>
      <c r="D3472" s="18" t="s">
        <v>18</v>
      </c>
      <c r="E3472" s="18" t="s">
        <v>1741</v>
      </c>
      <c r="F3472" s="19">
        <v>0</v>
      </c>
      <c r="G3472" s="19">
        <v>0</v>
      </c>
      <c r="H3472" s="19">
        <v>-7329.62</v>
      </c>
      <c r="I3472" s="19">
        <v>0</v>
      </c>
      <c r="J3472" s="19">
        <v>0</v>
      </c>
      <c r="K3472" s="19">
        <v>0</v>
      </c>
      <c r="L3472" t="str">
        <f>VLOOKUP(E3472,PFI!A:B,2,0)</f>
        <v>recherche</v>
      </c>
    </row>
    <row r="3473" spans="1:12">
      <c r="A3473" s="18" t="s">
        <v>40</v>
      </c>
      <c r="B3473" s="18" t="s">
        <v>314</v>
      </c>
      <c r="C3473" s="18" t="s">
        <v>305</v>
      </c>
      <c r="D3473" s="18" t="s">
        <v>18</v>
      </c>
      <c r="E3473" s="18" t="s">
        <v>2064</v>
      </c>
      <c r="F3473" s="19">
        <v>0</v>
      </c>
      <c r="G3473" s="19">
        <v>0</v>
      </c>
      <c r="H3473" s="19">
        <v>-10000</v>
      </c>
      <c r="I3473" s="19">
        <v>0</v>
      </c>
      <c r="J3473" s="19">
        <v>0</v>
      </c>
      <c r="K3473" s="19">
        <v>-4155</v>
      </c>
      <c r="L3473" t="str">
        <f>VLOOKUP(E3473,PFI!A:B,2,0)</f>
        <v>recherche</v>
      </c>
    </row>
    <row r="3474" spans="1:12">
      <c r="A3474" s="18" t="s">
        <v>210</v>
      </c>
      <c r="B3474" s="18" t="s">
        <v>314</v>
      </c>
      <c r="C3474" s="18" t="s">
        <v>305</v>
      </c>
      <c r="D3474" s="18" t="s">
        <v>18</v>
      </c>
      <c r="E3474" s="18" t="s">
        <v>2301</v>
      </c>
      <c r="F3474" s="19">
        <v>0</v>
      </c>
      <c r="G3474" s="19">
        <v>0</v>
      </c>
      <c r="H3474" s="19">
        <v>71282.5</v>
      </c>
      <c r="I3474" s="19">
        <v>0</v>
      </c>
      <c r="J3474" s="19">
        <v>0</v>
      </c>
      <c r="K3474" s="19">
        <v>0</v>
      </c>
      <c r="L3474" t="e">
        <f>VLOOKUP(E3474,PFI!A:B,2,0)</f>
        <v>#N/A</v>
      </c>
    </row>
    <row r="3475" spans="1:12">
      <c r="A3475" s="18" t="s">
        <v>210</v>
      </c>
      <c r="B3475" s="18" t="s">
        <v>314</v>
      </c>
      <c r="C3475" s="18" t="s">
        <v>305</v>
      </c>
      <c r="D3475" s="18" t="s">
        <v>18</v>
      </c>
      <c r="E3475" s="18" t="s">
        <v>2068</v>
      </c>
      <c r="F3475" s="19">
        <v>0</v>
      </c>
      <c r="G3475" s="19">
        <v>0</v>
      </c>
      <c r="H3475" s="19">
        <v>0</v>
      </c>
      <c r="I3475" s="19">
        <v>-1000</v>
      </c>
      <c r="J3475" s="19">
        <v>-1000</v>
      </c>
      <c r="K3475" s="19">
        <v>-4000</v>
      </c>
      <c r="L3475" t="str">
        <f>VLOOKUP(E3475,PFI!A:B,2,0)</f>
        <v>recherche</v>
      </c>
    </row>
    <row r="3476" spans="1:12">
      <c r="A3476" s="18" t="s">
        <v>42</v>
      </c>
      <c r="B3476" s="18" t="s">
        <v>314</v>
      </c>
      <c r="C3476" s="18" t="s">
        <v>305</v>
      </c>
      <c r="D3476" s="18" t="s">
        <v>18</v>
      </c>
      <c r="E3476" s="18" t="s">
        <v>2309</v>
      </c>
      <c r="F3476" s="19">
        <v>0</v>
      </c>
      <c r="G3476" s="19">
        <v>0</v>
      </c>
      <c r="H3476" s="19">
        <v>-6580.67</v>
      </c>
      <c r="I3476" s="19">
        <v>0</v>
      </c>
      <c r="J3476" s="19">
        <v>0</v>
      </c>
      <c r="K3476" s="19">
        <v>-6580.68</v>
      </c>
      <c r="L3476" t="e">
        <f>VLOOKUP(E3476,PFI!A:B,2,0)</f>
        <v>#N/A</v>
      </c>
    </row>
    <row r="3477" spans="1:12">
      <c r="A3477" s="18" t="s">
        <v>42</v>
      </c>
      <c r="B3477" s="18" t="s">
        <v>314</v>
      </c>
      <c r="C3477" s="18" t="s">
        <v>305</v>
      </c>
      <c r="D3477" s="18" t="s">
        <v>18</v>
      </c>
      <c r="E3477" s="18" t="s">
        <v>2313</v>
      </c>
      <c r="F3477" s="19">
        <v>0</v>
      </c>
      <c r="G3477" s="19">
        <v>0</v>
      </c>
      <c r="H3477" s="19">
        <v>-3728.6</v>
      </c>
      <c r="I3477" s="19">
        <v>0</v>
      </c>
      <c r="J3477" s="19">
        <v>0</v>
      </c>
      <c r="K3477" s="19">
        <v>0</v>
      </c>
      <c r="L3477" t="e">
        <f>VLOOKUP(E3477,PFI!A:B,2,0)</f>
        <v>#N/A</v>
      </c>
    </row>
    <row r="3478" spans="1:12">
      <c r="A3478" s="18" t="s">
        <v>42</v>
      </c>
      <c r="B3478" s="18" t="s">
        <v>314</v>
      </c>
      <c r="C3478" s="18" t="s">
        <v>305</v>
      </c>
      <c r="D3478" s="18" t="s">
        <v>18</v>
      </c>
      <c r="E3478" s="18" t="s">
        <v>214</v>
      </c>
      <c r="F3478" s="19">
        <v>0</v>
      </c>
      <c r="G3478" s="19">
        <v>0</v>
      </c>
      <c r="H3478" s="19">
        <v>0</v>
      </c>
      <c r="I3478" s="19">
        <v>-29909.1</v>
      </c>
      <c r="J3478" s="19">
        <v>-29909.1</v>
      </c>
      <c r="K3478" s="19">
        <v>0</v>
      </c>
      <c r="L3478" t="str">
        <f>VLOOKUP(E3478,PFI!A:B,2,0)</f>
        <v>recherche</v>
      </c>
    </row>
    <row r="3479" spans="1:12">
      <c r="A3479" s="18" t="s">
        <v>42</v>
      </c>
      <c r="B3479" s="18" t="s">
        <v>314</v>
      </c>
      <c r="C3479" s="18" t="s">
        <v>305</v>
      </c>
      <c r="D3479" s="18" t="s">
        <v>18</v>
      </c>
      <c r="E3479" s="18" t="s">
        <v>2069</v>
      </c>
      <c r="F3479" s="19">
        <v>0</v>
      </c>
      <c r="G3479" s="19">
        <v>0</v>
      </c>
      <c r="H3479" s="19">
        <v>0</v>
      </c>
      <c r="I3479" s="19">
        <v>0</v>
      </c>
      <c r="J3479" s="19">
        <v>0</v>
      </c>
      <c r="K3479" s="19">
        <v>-2000</v>
      </c>
      <c r="L3479" t="str">
        <f>VLOOKUP(E3479,PFI!A:B,2,0)</f>
        <v>recherche</v>
      </c>
    </row>
    <row r="3480" spans="1:12">
      <c r="A3480" s="18" t="s">
        <v>42</v>
      </c>
      <c r="B3480" s="18" t="s">
        <v>314</v>
      </c>
      <c r="C3480" s="18" t="s">
        <v>305</v>
      </c>
      <c r="D3480" s="18" t="s">
        <v>18</v>
      </c>
      <c r="E3480" s="18" t="s">
        <v>2067</v>
      </c>
      <c r="F3480" s="19">
        <v>0</v>
      </c>
      <c r="G3480" s="19">
        <v>0</v>
      </c>
      <c r="H3480" s="19">
        <v>-14808</v>
      </c>
      <c r="I3480" s="19">
        <v>0</v>
      </c>
      <c r="J3480" s="19">
        <v>0</v>
      </c>
      <c r="K3480" s="19">
        <v>0</v>
      </c>
      <c r="L3480" t="str">
        <f>VLOOKUP(E3480,PFI!A:B,2,0)</f>
        <v>recherche</v>
      </c>
    </row>
    <row r="3481" spans="1:12">
      <c r="A3481" s="18" t="s">
        <v>215</v>
      </c>
      <c r="B3481" s="18" t="s">
        <v>314</v>
      </c>
      <c r="C3481" s="18" t="s">
        <v>305</v>
      </c>
      <c r="D3481" s="18" t="s">
        <v>18</v>
      </c>
      <c r="E3481" s="18" t="s">
        <v>217</v>
      </c>
      <c r="F3481" s="19">
        <v>0</v>
      </c>
      <c r="G3481" s="19">
        <v>0</v>
      </c>
      <c r="H3481" s="19">
        <v>-9989.35</v>
      </c>
      <c r="I3481" s="19">
        <v>0</v>
      </c>
      <c r="J3481" s="19">
        <v>0</v>
      </c>
      <c r="K3481" s="19">
        <v>0</v>
      </c>
      <c r="L3481" t="str">
        <f>VLOOKUP(E3481,PFI!A:B,2,0)</f>
        <v>recherche</v>
      </c>
    </row>
    <row r="3482" spans="1:12">
      <c r="A3482" s="18" t="s">
        <v>215</v>
      </c>
      <c r="B3482" s="18" t="s">
        <v>314</v>
      </c>
      <c r="C3482" s="18" t="s">
        <v>305</v>
      </c>
      <c r="D3482" s="18" t="s">
        <v>18</v>
      </c>
      <c r="E3482" s="18" t="s">
        <v>18</v>
      </c>
      <c r="F3482" s="19">
        <v>0</v>
      </c>
      <c r="G3482" s="19">
        <v>0</v>
      </c>
      <c r="H3482" s="19">
        <v>0</v>
      </c>
      <c r="I3482" s="19">
        <v>-1045000</v>
      </c>
      <c r="J3482" s="19">
        <v>-1045000</v>
      </c>
      <c r="K3482" s="19">
        <v>0</v>
      </c>
      <c r="L3482" t="e">
        <f>VLOOKUP(E3482,PFI!A:B,2,0)</f>
        <v>#N/A</v>
      </c>
    </row>
    <row r="3483" spans="1:12">
      <c r="A3483" s="18" t="s">
        <v>215</v>
      </c>
      <c r="B3483" s="18" t="s">
        <v>314</v>
      </c>
      <c r="C3483" s="18" t="s">
        <v>305</v>
      </c>
      <c r="D3483" s="18" t="s">
        <v>18</v>
      </c>
      <c r="E3483" s="18" t="s">
        <v>216</v>
      </c>
      <c r="F3483" s="19">
        <v>0</v>
      </c>
      <c r="G3483" s="19">
        <v>0</v>
      </c>
      <c r="H3483" s="19">
        <v>0</v>
      </c>
      <c r="I3483" s="19">
        <v>-2250000</v>
      </c>
      <c r="J3483" s="19">
        <v>1106065.31</v>
      </c>
      <c r="K3483" s="19">
        <v>0</v>
      </c>
      <c r="L3483" t="e">
        <f>VLOOKUP(E3483,PFI!A:B,2,0)</f>
        <v>#N/A</v>
      </c>
    </row>
    <row r="3484" spans="1:12">
      <c r="A3484" s="18" t="s">
        <v>218</v>
      </c>
      <c r="B3484" s="18" t="s">
        <v>314</v>
      </c>
      <c r="C3484" s="18" t="s">
        <v>305</v>
      </c>
      <c r="D3484" s="18" t="s">
        <v>18</v>
      </c>
      <c r="E3484" s="18" t="s">
        <v>2061</v>
      </c>
      <c r="F3484" s="19">
        <v>0</v>
      </c>
      <c r="G3484" s="19">
        <v>0</v>
      </c>
      <c r="H3484" s="19">
        <v>-21430</v>
      </c>
      <c r="I3484" s="19">
        <v>0</v>
      </c>
      <c r="J3484" s="19">
        <v>0</v>
      </c>
      <c r="K3484" s="19">
        <v>-21430</v>
      </c>
      <c r="L3484" t="str">
        <f>VLOOKUP(E3484,PFI!A:B,2,0)</f>
        <v>recherche</v>
      </c>
    </row>
    <row r="3485" spans="1:12">
      <c r="A3485" s="18" t="s">
        <v>218</v>
      </c>
      <c r="B3485" s="18" t="s">
        <v>314</v>
      </c>
      <c r="C3485" s="18" t="s">
        <v>305</v>
      </c>
      <c r="D3485" s="18" t="s">
        <v>18</v>
      </c>
      <c r="E3485" s="18" t="s">
        <v>766</v>
      </c>
      <c r="F3485" s="19">
        <v>0</v>
      </c>
      <c r="G3485" s="19">
        <v>0</v>
      </c>
      <c r="H3485" s="19">
        <v>-20000</v>
      </c>
      <c r="I3485" s="19">
        <v>0</v>
      </c>
      <c r="J3485" s="19">
        <v>0</v>
      </c>
      <c r="K3485" s="19">
        <v>-10000</v>
      </c>
      <c r="L3485" t="str">
        <f>VLOOKUP(E3485,PFI!A:B,2,0)</f>
        <v>recherche</v>
      </c>
    </row>
    <row r="3486" spans="1:12">
      <c r="A3486" s="18" t="s">
        <v>55</v>
      </c>
      <c r="B3486" s="18" t="s">
        <v>314</v>
      </c>
      <c r="C3486" s="18" t="s">
        <v>305</v>
      </c>
      <c r="D3486" s="18" t="s">
        <v>18</v>
      </c>
      <c r="E3486" s="18" t="s">
        <v>2721</v>
      </c>
      <c r="F3486" s="19">
        <v>0</v>
      </c>
      <c r="G3486" s="19">
        <v>0</v>
      </c>
      <c r="H3486" s="19">
        <v>-48207.66</v>
      </c>
      <c r="I3486" s="19">
        <v>0</v>
      </c>
      <c r="J3486" s="19">
        <v>0</v>
      </c>
      <c r="K3486" s="19">
        <v>0</v>
      </c>
      <c r="L3486" t="e">
        <f>VLOOKUP(E3486,PFI!A:B,2,0)</f>
        <v>#N/A</v>
      </c>
    </row>
    <row r="3487" spans="1:12">
      <c r="A3487" s="18" t="s">
        <v>55</v>
      </c>
      <c r="B3487" s="18" t="s">
        <v>314</v>
      </c>
      <c r="C3487" s="18" t="s">
        <v>305</v>
      </c>
      <c r="D3487" s="18" t="s">
        <v>18</v>
      </c>
      <c r="E3487" s="18" t="s">
        <v>2331</v>
      </c>
      <c r="F3487" s="19">
        <v>0</v>
      </c>
      <c r="G3487" s="19">
        <v>0</v>
      </c>
      <c r="H3487" s="19">
        <v>0</v>
      </c>
      <c r="I3487" s="19">
        <v>0</v>
      </c>
      <c r="J3487" s="19">
        <v>0</v>
      </c>
      <c r="K3487" s="19">
        <v>-27000</v>
      </c>
      <c r="L3487" t="e">
        <f>VLOOKUP(E3487,PFI!A:B,2,0)</f>
        <v>#N/A</v>
      </c>
    </row>
    <row r="3488" spans="1:12">
      <c r="A3488" s="18" t="s">
        <v>961</v>
      </c>
      <c r="B3488" s="18" t="s">
        <v>314</v>
      </c>
      <c r="C3488" s="18" t="s">
        <v>305</v>
      </c>
      <c r="D3488" s="18" t="s">
        <v>18</v>
      </c>
      <c r="E3488" s="18" t="s">
        <v>18</v>
      </c>
      <c r="F3488" s="19">
        <v>0</v>
      </c>
      <c r="G3488" s="19">
        <v>0</v>
      </c>
      <c r="H3488" s="19">
        <v>0</v>
      </c>
      <c r="I3488" s="19">
        <v>-6000</v>
      </c>
      <c r="J3488" s="19">
        <v>-6000</v>
      </c>
      <c r="K3488" s="19">
        <v>0</v>
      </c>
      <c r="L3488" t="e">
        <f>VLOOKUP(E3488,PFI!A:B,2,0)</f>
        <v>#N/A</v>
      </c>
    </row>
    <row r="3489" spans="1:12">
      <c r="A3489" s="18" t="s">
        <v>1510</v>
      </c>
      <c r="B3489" s="18" t="s">
        <v>314</v>
      </c>
      <c r="C3489" s="18" t="s">
        <v>305</v>
      </c>
      <c r="D3489" s="18" t="s">
        <v>18</v>
      </c>
      <c r="E3489" s="18" t="s">
        <v>18</v>
      </c>
      <c r="F3489" s="19">
        <v>0</v>
      </c>
      <c r="G3489" s="19">
        <v>0</v>
      </c>
      <c r="H3489" s="19">
        <v>0</v>
      </c>
      <c r="I3489" s="19">
        <v>-39000</v>
      </c>
      <c r="J3489" s="19">
        <v>-39000</v>
      </c>
      <c r="K3489" s="19">
        <v>0</v>
      </c>
      <c r="L3489" t="e">
        <f>VLOOKUP(E3489,PFI!A:B,2,0)</f>
        <v>#N/A</v>
      </c>
    </row>
    <row r="3490" spans="1:12">
      <c r="A3490" s="18" t="s">
        <v>996</v>
      </c>
      <c r="B3490" s="18" t="s">
        <v>314</v>
      </c>
      <c r="C3490" s="18" t="s">
        <v>305</v>
      </c>
      <c r="D3490" s="18" t="s">
        <v>18</v>
      </c>
      <c r="E3490" s="18" t="s">
        <v>18</v>
      </c>
      <c r="F3490" s="19">
        <v>0</v>
      </c>
      <c r="G3490" s="19">
        <v>0</v>
      </c>
      <c r="H3490" s="19">
        <v>-61466.3</v>
      </c>
      <c r="I3490" s="19">
        <v>-31500</v>
      </c>
      <c r="J3490" s="19">
        <v>-31500</v>
      </c>
      <c r="K3490" s="19">
        <v>-29140.9</v>
      </c>
      <c r="L3490" t="e">
        <f>VLOOKUP(E3490,PFI!A:B,2,0)</f>
        <v>#N/A</v>
      </c>
    </row>
    <row r="3491" spans="1:12">
      <c r="A3491" s="18" t="s">
        <v>2357</v>
      </c>
      <c r="B3491" s="18" t="s">
        <v>314</v>
      </c>
      <c r="C3491" s="18" t="s">
        <v>305</v>
      </c>
      <c r="D3491" s="18" t="s">
        <v>18</v>
      </c>
      <c r="E3491" s="18" t="s">
        <v>2722</v>
      </c>
      <c r="F3491" s="19">
        <v>0</v>
      </c>
      <c r="G3491" s="19">
        <v>0</v>
      </c>
      <c r="H3491" s="19">
        <v>5895.1</v>
      </c>
      <c r="I3491" s="19">
        <v>0</v>
      </c>
      <c r="J3491" s="19">
        <v>0</v>
      </c>
      <c r="K3491" s="19">
        <v>4695.1000000000004</v>
      </c>
      <c r="L3491" t="e">
        <f>VLOOKUP(E3491,PFI!A:B,2,0)</f>
        <v>#N/A</v>
      </c>
    </row>
    <row r="3492" spans="1:12">
      <c r="A3492" s="18" t="s">
        <v>2357</v>
      </c>
      <c r="B3492" s="18" t="s">
        <v>314</v>
      </c>
      <c r="C3492" s="18" t="s">
        <v>305</v>
      </c>
      <c r="D3492" s="18" t="s">
        <v>18</v>
      </c>
      <c r="E3492" s="18" t="s">
        <v>2723</v>
      </c>
      <c r="F3492" s="19">
        <v>0</v>
      </c>
      <c r="G3492" s="19">
        <v>0</v>
      </c>
      <c r="H3492" s="19">
        <v>0</v>
      </c>
      <c r="I3492" s="19">
        <v>0</v>
      </c>
      <c r="J3492" s="19">
        <v>0</v>
      </c>
      <c r="K3492" s="19">
        <v>5182.12</v>
      </c>
      <c r="L3492" t="e">
        <f>VLOOKUP(E3492,PFI!A:B,2,0)</f>
        <v>#N/A</v>
      </c>
    </row>
    <row r="3493" spans="1:12">
      <c r="A3493" s="18" t="s">
        <v>2357</v>
      </c>
      <c r="B3493" s="18" t="s">
        <v>314</v>
      </c>
      <c r="C3493" s="18" t="s">
        <v>305</v>
      </c>
      <c r="D3493" s="18" t="s">
        <v>18</v>
      </c>
      <c r="E3493" s="18" t="s">
        <v>2724</v>
      </c>
      <c r="F3493" s="19">
        <v>0</v>
      </c>
      <c r="G3493" s="19">
        <v>0</v>
      </c>
      <c r="H3493" s="19">
        <v>0</v>
      </c>
      <c r="I3493" s="19">
        <v>0</v>
      </c>
      <c r="J3493" s="19">
        <v>0</v>
      </c>
      <c r="K3493" s="19">
        <v>8742.17</v>
      </c>
      <c r="L3493" t="e">
        <f>VLOOKUP(E3493,PFI!A:B,2,0)</f>
        <v>#N/A</v>
      </c>
    </row>
    <row r="3494" spans="1:12">
      <c r="A3494" s="18" t="s">
        <v>2357</v>
      </c>
      <c r="B3494" s="18" t="s">
        <v>314</v>
      </c>
      <c r="C3494" s="18" t="s">
        <v>305</v>
      </c>
      <c r="D3494" s="18" t="s">
        <v>18</v>
      </c>
      <c r="E3494" s="18" t="s">
        <v>1920</v>
      </c>
      <c r="F3494" s="19">
        <v>0</v>
      </c>
      <c r="G3494" s="19">
        <v>0</v>
      </c>
      <c r="H3494" s="19">
        <v>-22750</v>
      </c>
      <c r="I3494" s="19">
        <v>0</v>
      </c>
      <c r="J3494" s="19">
        <v>0</v>
      </c>
      <c r="K3494" s="19">
        <v>0</v>
      </c>
      <c r="L3494" t="str">
        <f>VLOOKUP(E3494,PFI!A:B,2,0)</f>
        <v>formation</v>
      </c>
    </row>
    <row r="3495" spans="1:12">
      <c r="A3495" s="18" t="s">
        <v>227</v>
      </c>
      <c r="B3495" s="18" t="s">
        <v>314</v>
      </c>
      <c r="C3495" s="18" t="s">
        <v>305</v>
      </c>
      <c r="D3495" s="18" t="s">
        <v>18</v>
      </c>
      <c r="E3495" s="18" t="s">
        <v>794</v>
      </c>
      <c r="F3495" s="19">
        <v>0</v>
      </c>
      <c r="G3495" s="19">
        <v>0</v>
      </c>
      <c r="H3495" s="19">
        <v>-80000</v>
      </c>
      <c r="I3495" s="19">
        <v>0</v>
      </c>
      <c r="J3495" s="19">
        <v>0</v>
      </c>
      <c r="K3495" s="19">
        <v>-56000</v>
      </c>
      <c r="L3495" t="e">
        <f>VLOOKUP(E3495,PFI!A:B,2,0)</f>
        <v>#N/A</v>
      </c>
    </row>
    <row r="3496" spans="1:12">
      <c r="A3496" s="18" t="s">
        <v>10</v>
      </c>
      <c r="B3496" s="18" t="s">
        <v>314</v>
      </c>
      <c r="C3496" s="18" t="s">
        <v>305</v>
      </c>
      <c r="D3496" s="18" t="s">
        <v>18</v>
      </c>
      <c r="E3496" s="18" t="s">
        <v>1749</v>
      </c>
      <c r="F3496" s="19">
        <v>0</v>
      </c>
      <c r="G3496" s="19">
        <v>0</v>
      </c>
      <c r="H3496" s="19">
        <v>-150000</v>
      </c>
      <c r="I3496" s="19">
        <v>0</v>
      </c>
      <c r="J3496" s="19">
        <v>0</v>
      </c>
      <c r="K3496" s="19">
        <v>-75000</v>
      </c>
      <c r="L3496" t="str">
        <f>VLOOKUP(E3496,PFI!A:B,2,0)</f>
        <v>recherche</v>
      </c>
    </row>
    <row r="3497" spans="1:12">
      <c r="A3497" s="18" t="s">
        <v>232</v>
      </c>
      <c r="B3497" s="18" t="s">
        <v>314</v>
      </c>
      <c r="C3497" s="18" t="s">
        <v>305</v>
      </c>
      <c r="D3497" s="18" t="s">
        <v>18</v>
      </c>
      <c r="E3497" s="18" t="s">
        <v>18</v>
      </c>
      <c r="F3497" s="19">
        <v>0</v>
      </c>
      <c r="G3497" s="19">
        <v>0</v>
      </c>
      <c r="H3497" s="19">
        <v>-12000</v>
      </c>
      <c r="I3497" s="19">
        <v>0</v>
      </c>
      <c r="J3497" s="19">
        <v>0</v>
      </c>
      <c r="K3497" s="19">
        <v>-12000</v>
      </c>
      <c r="L3497" t="e">
        <f>VLOOKUP(E3497,PFI!A:B,2,0)</f>
        <v>#N/A</v>
      </c>
    </row>
    <row r="3498" spans="1:12">
      <c r="A3498" s="18" t="s">
        <v>1601</v>
      </c>
      <c r="B3498" s="18" t="s">
        <v>314</v>
      </c>
      <c r="C3498" s="18" t="s">
        <v>305</v>
      </c>
      <c r="D3498" s="18" t="s">
        <v>18</v>
      </c>
      <c r="E3498" s="18" t="s">
        <v>2725</v>
      </c>
      <c r="F3498" s="19">
        <v>0</v>
      </c>
      <c r="G3498" s="19">
        <v>0</v>
      </c>
      <c r="H3498" s="19">
        <v>0</v>
      </c>
      <c r="I3498" s="19">
        <v>-1500</v>
      </c>
      <c r="J3498" s="19">
        <v>-1500</v>
      </c>
      <c r="K3498" s="19">
        <v>-1500</v>
      </c>
      <c r="L3498" t="e">
        <f>VLOOKUP(E3498,PFI!A:B,2,0)</f>
        <v>#N/A</v>
      </c>
    </row>
    <row r="3499" spans="1:12">
      <c r="A3499" s="18" t="s">
        <v>76</v>
      </c>
      <c r="B3499" s="18" t="s">
        <v>314</v>
      </c>
      <c r="C3499" s="18" t="s">
        <v>305</v>
      </c>
      <c r="D3499" s="18" t="s">
        <v>18</v>
      </c>
      <c r="E3499" s="18" t="s">
        <v>2391</v>
      </c>
      <c r="F3499" s="19">
        <v>0</v>
      </c>
      <c r="G3499" s="19">
        <v>0</v>
      </c>
      <c r="H3499" s="19">
        <v>250.91</v>
      </c>
      <c r="I3499" s="19">
        <v>0</v>
      </c>
      <c r="J3499" s="19">
        <v>0</v>
      </c>
      <c r="K3499" s="19">
        <v>0</v>
      </c>
      <c r="L3499" t="e">
        <f>VLOOKUP(E3499,PFI!A:B,2,0)</f>
        <v>#N/A</v>
      </c>
    </row>
    <row r="3500" spans="1:12">
      <c r="A3500" s="18" t="s">
        <v>1607</v>
      </c>
      <c r="B3500" s="18" t="s">
        <v>314</v>
      </c>
      <c r="C3500" s="18" t="s">
        <v>305</v>
      </c>
      <c r="D3500" s="18" t="s">
        <v>18</v>
      </c>
      <c r="E3500" s="18" t="s">
        <v>2397</v>
      </c>
      <c r="F3500" s="19">
        <v>0</v>
      </c>
      <c r="G3500" s="19">
        <v>0</v>
      </c>
      <c r="H3500" s="19">
        <v>-17417</v>
      </c>
      <c r="I3500" s="19">
        <v>0</v>
      </c>
      <c r="J3500" s="19">
        <v>0</v>
      </c>
      <c r="K3500" s="19">
        <v>-29792</v>
      </c>
      <c r="L3500" t="e">
        <f>VLOOKUP(E3500,PFI!A:B,2,0)</f>
        <v>#N/A</v>
      </c>
    </row>
    <row r="3501" spans="1:12">
      <c r="A3501" s="18" t="s">
        <v>1607</v>
      </c>
      <c r="B3501" s="18" t="s">
        <v>314</v>
      </c>
      <c r="C3501" s="18" t="s">
        <v>305</v>
      </c>
      <c r="D3501" s="18" t="s">
        <v>18</v>
      </c>
      <c r="E3501" s="18" t="s">
        <v>1943</v>
      </c>
      <c r="F3501" s="19">
        <v>0</v>
      </c>
      <c r="G3501" s="19">
        <v>0</v>
      </c>
      <c r="H3501" s="19">
        <v>0</v>
      </c>
      <c r="I3501" s="19">
        <v>0</v>
      </c>
      <c r="J3501" s="19">
        <v>0</v>
      </c>
      <c r="K3501" s="19">
        <v>-14000</v>
      </c>
      <c r="L3501" t="str">
        <f>VLOOKUP(E3501,PFI!A:B,2,0)</f>
        <v>formation</v>
      </c>
    </row>
    <row r="3502" spans="1:12">
      <c r="A3502" s="18" t="s">
        <v>1607</v>
      </c>
      <c r="B3502" s="18" t="s">
        <v>314</v>
      </c>
      <c r="C3502" s="18" t="s">
        <v>305</v>
      </c>
      <c r="D3502" s="18" t="s">
        <v>18</v>
      </c>
      <c r="E3502" s="18" t="s">
        <v>1940</v>
      </c>
      <c r="F3502" s="19">
        <v>0</v>
      </c>
      <c r="G3502" s="19">
        <v>0</v>
      </c>
      <c r="H3502" s="19">
        <v>-113800</v>
      </c>
      <c r="I3502" s="19">
        <v>0</v>
      </c>
      <c r="J3502" s="19">
        <v>0</v>
      </c>
      <c r="K3502" s="19">
        <v>0</v>
      </c>
      <c r="L3502" t="str">
        <f>VLOOKUP(E3502,PFI!A:B,2,0)</f>
        <v>formation</v>
      </c>
    </row>
    <row r="3503" spans="1:12">
      <c r="A3503" s="18" t="s">
        <v>234</v>
      </c>
      <c r="B3503" s="18" t="s">
        <v>314</v>
      </c>
      <c r="C3503" s="18" t="s">
        <v>305</v>
      </c>
      <c r="D3503" s="18" t="s">
        <v>18</v>
      </c>
      <c r="E3503" s="18" t="s">
        <v>1947</v>
      </c>
      <c r="F3503" s="19">
        <v>0</v>
      </c>
      <c r="G3503" s="19">
        <v>0</v>
      </c>
      <c r="H3503" s="19">
        <v>0</v>
      </c>
      <c r="I3503" s="19">
        <v>0</v>
      </c>
      <c r="J3503" s="19">
        <v>0</v>
      </c>
      <c r="K3503" s="19">
        <v>-14000</v>
      </c>
      <c r="L3503" t="str">
        <f>VLOOKUP(E3503,PFI!A:B,2,0)</f>
        <v>formation</v>
      </c>
    </row>
    <row r="3504" spans="1:12">
      <c r="A3504" s="18" t="s">
        <v>234</v>
      </c>
      <c r="B3504" s="18" t="s">
        <v>314</v>
      </c>
      <c r="C3504" s="18" t="s">
        <v>305</v>
      </c>
      <c r="D3504" s="18" t="s">
        <v>18</v>
      </c>
      <c r="E3504" s="18" t="s">
        <v>235</v>
      </c>
      <c r="F3504" s="19">
        <v>0</v>
      </c>
      <c r="G3504" s="19">
        <v>0</v>
      </c>
      <c r="H3504" s="19">
        <v>-115800</v>
      </c>
      <c r="I3504" s="19">
        <v>0</v>
      </c>
      <c r="J3504" s="19">
        <v>0</v>
      </c>
      <c r="K3504" s="19">
        <v>0</v>
      </c>
      <c r="L3504" t="str">
        <f>VLOOKUP(E3504,PFI!A:B,2,0)</f>
        <v>formation</v>
      </c>
    </row>
    <row r="3505" spans="1:12">
      <c r="A3505" s="18" t="s">
        <v>1007</v>
      </c>
      <c r="B3505" s="18" t="s">
        <v>314</v>
      </c>
      <c r="C3505" s="18" t="s">
        <v>305</v>
      </c>
      <c r="D3505" s="18" t="s">
        <v>18</v>
      </c>
      <c r="E3505" s="18" t="s">
        <v>18</v>
      </c>
      <c r="F3505" s="19">
        <v>0</v>
      </c>
      <c r="G3505" s="19">
        <v>0</v>
      </c>
      <c r="H3505" s="19">
        <v>-84108.01</v>
      </c>
      <c r="I3505" s="19">
        <v>-100000</v>
      </c>
      <c r="J3505" s="19">
        <v>-100000</v>
      </c>
      <c r="K3505" s="19">
        <v>-84108.01</v>
      </c>
      <c r="L3505" t="e">
        <f>VLOOKUP(E3505,PFI!A:B,2,0)</f>
        <v>#N/A</v>
      </c>
    </row>
    <row r="3506" spans="1:12">
      <c r="A3506" s="18" t="s">
        <v>236</v>
      </c>
      <c r="B3506" s="18" t="s">
        <v>314</v>
      </c>
      <c r="C3506" s="18" t="s">
        <v>305</v>
      </c>
      <c r="D3506" s="18" t="s">
        <v>18</v>
      </c>
      <c r="E3506" s="18" t="s">
        <v>18</v>
      </c>
      <c r="F3506" s="19">
        <v>0</v>
      </c>
      <c r="G3506" s="19">
        <v>0</v>
      </c>
      <c r="H3506" s="19">
        <v>-164968.95999999999</v>
      </c>
      <c r="I3506" s="19">
        <v>0</v>
      </c>
      <c r="J3506" s="19">
        <v>0</v>
      </c>
      <c r="K3506" s="19">
        <v>-106464.96000000001</v>
      </c>
      <c r="L3506" t="e">
        <f>VLOOKUP(E3506,PFI!A:B,2,0)</f>
        <v>#N/A</v>
      </c>
    </row>
    <row r="3507" spans="1:12">
      <c r="A3507" s="18" t="s">
        <v>2423</v>
      </c>
      <c r="B3507" s="18" t="s">
        <v>314</v>
      </c>
      <c r="C3507" s="18" t="s">
        <v>305</v>
      </c>
      <c r="D3507" s="18" t="s">
        <v>18</v>
      </c>
      <c r="E3507" s="18" t="s">
        <v>2011</v>
      </c>
      <c r="F3507" s="19">
        <v>0</v>
      </c>
      <c r="G3507" s="19">
        <v>0</v>
      </c>
      <c r="H3507" s="19">
        <v>0</v>
      </c>
      <c r="I3507" s="19">
        <v>-6500</v>
      </c>
      <c r="J3507" s="19">
        <v>-6500</v>
      </c>
      <c r="K3507" s="19">
        <v>-6500</v>
      </c>
      <c r="L3507" t="str">
        <f>VLOOKUP(E3507,PFI!A:B,2,0)</f>
        <v>recherche</v>
      </c>
    </row>
    <row r="3508" spans="1:12">
      <c r="A3508" s="18" t="s">
        <v>2427</v>
      </c>
      <c r="B3508" s="18" t="s">
        <v>314</v>
      </c>
      <c r="C3508" s="18" t="s">
        <v>305</v>
      </c>
      <c r="D3508" s="18" t="s">
        <v>18</v>
      </c>
      <c r="E3508" s="18" t="s">
        <v>1945</v>
      </c>
      <c r="F3508" s="19">
        <v>0</v>
      </c>
      <c r="G3508" s="19">
        <v>0</v>
      </c>
      <c r="H3508" s="19">
        <v>19000</v>
      </c>
      <c r="I3508" s="19">
        <v>0</v>
      </c>
      <c r="J3508" s="19">
        <v>0</v>
      </c>
      <c r="K3508" s="19">
        <v>0</v>
      </c>
      <c r="L3508" t="str">
        <f>VLOOKUP(E3508,PFI!A:B,2,0)</f>
        <v>formation</v>
      </c>
    </row>
    <row r="3509" spans="1:12">
      <c r="A3509" s="18" t="s">
        <v>2427</v>
      </c>
      <c r="B3509" s="18" t="s">
        <v>314</v>
      </c>
      <c r="C3509" s="18" t="s">
        <v>305</v>
      </c>
      <c r="D3509" s="18" t="s">
        <v>18</v>
      </c>
      <c r="E3509" s="18" t="s">
        <v>2569</v>
      </c>
      <c r="F3509" s="19">
        <v>0</v>
      </c>
      <c r="G3509" s="19">
        <v>0</v>
      </c>
      <c r="H3509" s="19">
        <v>41469.120000000003</v>
      </c>
      <c r="I3509" s="19">
        <v>0</v>
      </c>
      <c r="J3509" s="19">
        <v>0</v>
      </c>
      <c r="K3509" s="19">
        <v>0</v>
      </c>
      <c r="L3509" t="e">
        <f>VLOOKUP(E3509,PFI!A:B,2,0)</f>
        <v>#N/A</v>
      </c>
    </row>
    <row r="3510" spans="1:12">
      <c r="A3510" s="18" t="s">
        <v>1629</v>
      </c>
      <c r="B3510" s="18" t="s">
        <v>314</v>
      </c>
      <c r="C3510" s="18" t="s">
        <v>305</v>
      </c>
      <c r="D3510" s="18" t="s">
        <v>18</v>
      </c>
      <c r="E3510" s="18" t="s">
        <v>18</v>
      </c>
      <c r="F3510" s="19">
        <v>0</v>
      </c>
      <c r="G3510" s="19">
        <v>0</v>
      </c>
      <c r="H3510" s="19">
        <v>-1000</v>
      </c>
      <c r="I3510" s="19">
        <v>0</v>
      </c>
      <c r="J3510" s="19">
        <v>0</v>
      </c>
      <c r="K3510" s="19">
        <v>-1000</v>
      </c>
      <c r="L3510" t="e">
        <f>VLOOKUP(E3510,PFI!A:B,2,0)</f>
        <v>#N/A</v>
      </c>
    </row>
    <row r="3511" spans="1:12">
      <c r="A3511" s="18" t="s">
        <v>1013</v>
      </c>
      <c r="B3511" s="18" t="s">
        <v>314</v>
      </c>
      <c r="C3511" s="18" t="s">
        <v>305</v>
      </c>
      <c r="D3511" s="18" t="s">
        <v>18</v>
      </c>
      <c r="E3511" s="18" t="s">
        <v>18</v>
      </c>
      <c r="F3511" s="19">
        <v>0</v>
      </c>
      <c r="G3511" s="19">
        <v>0</v>
      </c>
      <c r="H3511" s="19">
        <v>-5556.24</v>
      </c>
      <c r="I3511" s="19">
        <v>-13000</v>
      </c>
      <c r="J3511" s="19">
        <v>-13000</v>
      </c>
      <c r="K3511" s="19">
        <v>-5556.24</v>
      </c>
      <c r="L3511" t="e">
        <f>VLOOKUP(E3511,PFI!A:B,2,0)</f>
        <v>#N/A</v>
      </c>
    </row>
    <row r="3512" spans="1:12">
      <c r="A3512" s="18" t="s">
        <v>2601</v>
      </c>
      <c r="B3512" s="18" t="s">
        <v>314</v>
      </c>
      <c r="C3512" s="18" t="s">
        <v>305</v>
      </c>
      <c r="D3512" s="18" t="s">
        <v>18</v>
      </c>
      <c r="E3512" s="18" t="s">
        <v>772</v>
      </c>
      <c r="F3512" s="19">
        <v>0</v>
      </c>
      <c r="G3512" s="19">
        <v>0</v>
      </c>
      <c r="H3512" s="19">
        <v>-285000</v>
      </c>
      <c r="I3512" s="19">
        <v>0</v>
      </c>
      <c r="J3512" s="19">
        <v>0</v>
      </c>
      <c r="K3512" s="19">
        <v>0</v>
      </c>
      <c r="L3512" t="str">
        <f>VLOOKUP(E3512,PFI!A:B,2,0)</f>
        <v>formation</v>
      </c>
    </row>
    <row r="3513" spans="1:12">
      <c r="A3513" s="18" t="s">
        <v>2601</v>
      </c>
      <c r="B3513" s="18" t="s">
        <v>314</v>
      </c>
      <c r="C3513" s="18" t="s">
        <v>305</v>
      </c>
      <c r="D3513" s="18" t="s">
        <v>18</v>
      </c>
      <c r="E3513" s="18" t="s">
        <v>922</v>
      </c>
      <c r="F3513" s="19">
        <v>0</v>
      </c>
      <c r="G3513" s="19">
        <v>0</v>
      </c>
      <c r="H3513" s="19">
        <v>-20000</v>
      </c>
      <c r="I3513" s="19">
        <v>0</v>
      </c>
      <c r="J3513" s="19">
        <v>0</v>
      </c>
      <c r="K3513" s="19">
        <v>-20000</v>
      </c>
      <c r="L3513" t="str">
        <f>VLOOKUP(E3513,PFI!A:B,2,0)</f>
        <v>formation</v>
      </c>
    </row>
    <row r="3514" spans="1:12">
      <c r="A3514" s="18" t="s">
        <v>240</v>
      </c>
      <c r="B3514" s="18" t="s">
        <v>314</v>
      </c>
      <c r="C3514" s="18" t="s">
        <v>305</v>
      </c>
      <c r="D3514" s="18" t="s">
        <v>18</v>
      </c>
      <c r="E3514" s="18" t="s">
        <v>2518</v>
      </c>
      <c r="F3514" s="19">
        <v>0</v>
      </c>
      <c r="G3514" s="19">
        <v>0</v>
      </c>
      <c r="H3514" s="19">
        <v>-66122.34</v>
      </c>
      <c r="I3514" s="19">
        <v>0</v>
      </c>
      <c r="J3514" s="19">
        <v>0</v>
      </c>
      <c r="K3514" s="19">
        <v>-126009</v>
      </c>
      <c r="L3514" t="e">
        <f>VLOOKUP(E3514,PFI!A:B,2,0)</f>
        <v>#N/A</v>
      </c>
    </row>
    <row r="3515" spans="1:12">
      <c r="A3515" s="18" t="s">
        <v>240</v>
      </c>
      <c r="B3515" s="18" t="s">
        <v>314</v>
      </c>
      <c r="C3515" s="18" t="s">
        <v>305</v>
      </c>
      <c r="D3515" s="18" t="s">
        <v>18</v>
      </c>
      <c r="E3515" s="18" t="s">
        <v>1956</v>
      </c>
      <c r="F3515" s="19">
        <v>0</v>
      </c>
      <c r="G3515" s="19">
        <v>0</v>
      </c>
      <c r="H3515" s="19">
        <v>6756.33</v>
      </c>
      <c r="I3515" s="19">
        <v>0</v>
      </c>
      <c r="J3515" s="19">
        <v>0</v>
      </c>
      <c r="K3515" s="19">
        <v>-9910.36</v>
      </c>
      <c r="L3515" t="str">
        <f>VLOOKUP(E3515,PFI!A:B,2,0)</f>
        <v>formation</v>
      </c>
    </row>
    <row r="3516" spans="1:12">
      <c r="A3516" s="18" t="s">
        <v>240</v>
      </c>
      <c r="B3516" s="18" t="s">
        <v>314</v>
      </c>
      <c r="C3516" s="18" t="s">
        <v>305</v>
      </c>
      <c r="D3516" s="18" t="s">
        <v>18</v>
      </c>
      <c r="E3516" s="18" t="s">
        <v>302</v>
      </c>
      <c r="F3516" s="19">
        <v>0</v>
      </c>
      <c r="G3516" s="19">
        <v>0</v>
      </c>
      <c r="H3516" s="19">
        <v>0</v>
      </c>
      <c r="I3516" s="19">
        <v>0</v>
      </c>
      <c r="J3516" s="19">
        <v>0</v>
      </c>
      <c r="K3516" s="19">
        <v>-72089.64</v>
      </c>
      <c r="L3516" t="str">
        <f>VLOOKUP(E3516,PFI!A:B,2,0)</f>
        <v>formation</v>
      </c>
    </row>
    <row r="3517" spans="1:12">
      <c r="A3517" s="18" t="s">
        <v>240</v>
      </c>
      <c r="B3517" s="18" t="s">
        <v>314</v>
      </c>
      <c r="C3517" s="18" t="s">
        <v>305</v>
      </c>
      <c r="D3517" s="18" t="s">
        <v>18</v>
      </c>
      <c r="E3517" s="18" t="s">
        <v>18</v>
      </c>
      <c r="F3517" s="19">
        <v>0</v>
      </c>
      <c r="G3517" s="19">
        <v>0</v>
      </c>
      <c r="H3517" s="19">
        <v>-156045</v>
      </c>
      <c r="I3517" s="19">
        <v>0</v>
      </c>
      <c r="J3517" s="19">
        <v>0</v>
      </c>
      <c r="K3517" s="19">
        <v>-156045</v>
      </c>
      <c r="L3517" t="e">
        <f>VLOOKUP(E3517,PFI!A:B,2,0)</f>
        <v>#N/A</v>
      </c>
    </row>
    <row r="3518" spans="1:12">
      <c r="A3518" s="18" t="s">
        <v>1045</v>
      </c>
      <c r="B3518" s="18" t="s">
        <v>314</v>
      </c>
      <c r="C3518" s="18" t="s">
        <v>305</v>
      </c>
      <c r="D3518" s="18" t="s">
        <v>18</v>
      </c>
      <c r="E3518" s="18" t="s">
        <v>18</v>
      </c>
      <c r="F3518" s="19">
        <v>0</v>
      </c>
      <c r="G3518" s="19">
        <v>0</v>
      </c>
      <c r="H3518" s="19">
        <v>0</v>
      </c>
      <c r="I3518" s="19">
        <v>-25000</v>
      </c>
      <c r="J3518" s="19">
        <v>-25000</v>
      </c>
      <c r="K3518" s="19">
        <v>0</v>
      </c>
      <c r="L3518" t="e">
        <f>VLOOKUP(E3518,PFI!A:B,2,0)</f>
        <v>#N/A</v>
      </c>
    </row>
    <row r="3519" spans="1:12">
      <c r="A3519" s="18" t="s">
        <v>1023</v>
      </c>
      <c r="B3519" s="18" t="s">
        <v>314</v>
      </c>
      <c r="C3519" s="18" t="s">
        <v>305</v>
      </c>
      <c r="D3519" s="18" t="s">
        <v>18</v>
      </c>
      <c r="E3519" s="18" t="s">
        <v>18</v>
      </c>
      <c r="F3519" s="19">
        <v>0</v>
      </c>
      <c r="G3519" s="19">
        <v>0</v>
      </c>
      <c r="H3519" s="19">
        <v>-35603.4</v>
      </c>
      <c r="I3519" s="19">
        <v>-35000</v>
      </c>
      <c r="J3519" s="19">
        <v>-35000</v>
      </c>
      <c r="K3519" s="19">
        <v>0</v>
      </c>
      <c r="L3519" t="e">
        <f>VLOOKUP(E3519,PFI!A:B,2,0)</f>
        <v>#N/A</v>
      </c>
    </row>
    <row r="3520" spans="1:12">
      <c r="A3520" s="18" t="s">
        <v>2523</v>
      </c>
      <c r="B3520" s="18" t="s">
        <v>314</v>
      </c>
      <c r="C3520" s="18" t="s">
        <v>305</v>
      </c>
      <c r="D3520" s="18" t="s">
        <v>18</v>
      </c>
      <c r="E3520" s="18" t="s">
        <v>2726</v>
      </c>
      <c r="F3520" s="19">
        <v>0</v>
      </c>
      <c r="G3520" s="19">
        <v>0</v>
      </c>
      <c r="H3520" s="19">
        <v>12.5</v>
      </c>
      <c r="I3520" s="19">
        <v>0</v>
      </c>
      <c r="J3520" s="19">
        <v>0</v>
      </c>
      <c r="K3520" s="19">
        <v>-3294.38</v>
      </c>
      <c r="L3520" t="e">
        <f>VLOOKUP(E3520,PFI!A:B,2,0)</f>
        <v>#N/A</v>
      </c>
    </row>
    <row r="3521" spans="1:12">
      <c r="A3521" s="18" t="s">
        <v>2530</v>
      </c>
      <c r="B3521" s="18" t="s">
        <v>314</v>
      </c>
      <c r="C3521" s="18" t="s">
        <v>305</v>
      </c>
      <c r="D3521" s="18" t="s">
        <v>18</v>
      </c>
      <c r="E3521" s="18" t="s">
        <v>2531</v>
      </c>
      <c r="F3521" s="19">
        <v>0</v>
      </c>
      <c r="G3521" s="19">
        <v>0</v>
      </c>
      <c r="H3521" s="19">
        <v>68856</v>
      </c>
      <c r="I3521" s="19">
        <v>-37586</v>
      </c>
      <c r="J3521" s="19">
        <v>-37586</v>
      </c>
      <c r="K3521" s="19">
        <v>8949</v>
      </c>
      <c r="L3521" t="e">
        <f>VLOOKUP(E3521,PFI!A:B,2,0)</f>
        <v>#N/A</v>
      </c>
    </row>
    <row r="3522" spans="1:12">
      <c r="A3522" s="18" t="s">
        <v>79</v>
      </c>
      <c r="B3522" s="18" t="s">
        <v>314</v>
      </c>
      <c r="C3522" s="18" t="s">
        <v>305</v>
      </c>
      <c r="D3522" s="18" t="s">
        <v>18</v>
      </c>
      <c r="E3522" s="18" t="s">
        <v>2727</v>
      </c>
      <c r="F3522" s="19">
        <v>0</v>
      </c>
      <c r="G3522" s="19">
        <v>0</v>
      </c>
      <c r="H3522" s="19">
        <v>-30000</v>
      </c>
      <c r="I3522" s="19">
        <v>0</v>
      </c>
      <c r="J3522" s="19">
        <v>0</v>
      </c>
      <c r="K3522" s="19">
        <v>-21000</v>
      </c>
      <c r="L3522" t="e">
        <f>VLOOKUP(E3522,PFI!A:B,2,0)</f>
        <v>#N/A</v>
      </c>
    </row>
    <row r="3523" spans="1:12">
      <c r="A3523" s="18" t="s">
        <v>312</v>
      </c>
      <c r="B3523" s="18" t="s">
        <v>314</v>
      </c>
      <c r="C3523" s="18" t="s">
        <v>305</v>
      </c>
      <c r="D3523" s="18" t="s">
        <v>18</v>
      </c>
      <c r="E3523" s="18" t="s">
        <v>18</v>
      </c>
      <c r="F3523" s="19">
        <v>0</v>
      </c>
      <c r="G3523" s="19">
        <v>0</v>
      </c>
      <c r="H3523" s="19">
        <v>-19072.07</v>
      </c>
      <c r="I3523" s="19">
        <v>0</v>
      </c>
      <c r="J3523" s="19">
        <v>0</v>
      </c>
      <c r="K3523" s="19">
        <v>-19072.07</v>
      </c>
      <c r="L3523" t="e">
        <f>VLOOKUP(E3523,PFI!A:B,2,0)</f>
        <v>#N/A</v>
      </c>
    </row>
    <row r="3524" spans="1:12">
      <c r="A3524" s="18" t="s">
        <v>246</v>
      </c>
      <c r="B3524" s="18" t="s">
        <v>314</v>
      </c>
      <c r="C3524" s="18" t="s">
        <v>305</v>
      </c>
      <c r="D3524" s="18" t="s">
        <v>18</v>
      </c>
      <c r="E3524" s="18" t="s">
        <v>2728</v>
      </c>
      <c r="F3524" s="19">
        <v>0</v>
      </c>
      <c r="G3524" s="19">
        <v>0</v>
      </c>
      <c r="H3524" s="19">
        <v>-121000</v>
      </c>
      <c r="I3524" s="19">
        <v>0</v>
      </c>
      <c r="J3524" s="19">
        <v>0</v>
      </c>
      <c r="K3524" s="19">
        <v>-96800</v>
      </c>
      <c r="L3524" t="e">
        <f>VLOOKUP(E3524,PFI!A:B,2,0)</f>
        <v>#N/A</v>
      </c>
    </row>
    <row r="3525" spans="1:12">
      <c r="A3525" s="18" t="s">
        <v>246</v>
      </c>
      <c r="B3525" s="18" t="s">
        <v>314</v>
      </c>
      <c r="C3525" s="18" t="s">
        <v>305</v>
      </c>
      <c r="D3525" s="18" t="s">
        <v>18</v>
      </c>
      <c r="E3525" s="18" t="s">
        <v>18</v>
      </c>
      <c r="F3525" s="19">
        <v>0</v>
      </c>
      <c r="G3525" s="19">
        <v>0</v>
      </c>
      <c r="H3525" s="19">
        <v>0</v>
      </c>
      <c r="I3525" s="19">
        <v>-1188300</v>
      </c>
      <c r="J3525" s="19">
        <v>-1188300</v>
      </c>
      <c r="K3525" s="19">
        <v>0</v>
      </c>
      <c r="L3525" t="e">
        <f>VLOOKUP(E3525,PFI!A:B,2,0)</f>
        <v>#N/A</v>
      </c>
    </row>
    <row r="3526" spans="1:12">
      <c r="A3526" s="18" t="s">
        <v>1765</v>
      </c>
      <c r="B3526" s="18" t="s">
        <v>314</v>
      </c>
      <c r="C3526" s="18" t="s">
        <v>305</v>
      </c>
      <c r="D3526" s="18" t="s">
        <v>18</v>
      </c>
      <c r="E3526" s="18" t="s">
        <v>18</v>
      </c>
      <c r="F3526" s="19">
        <v>0</v>
      </c>
      <c r="G3526" s="19">
        <v>0</v>
      </c>
      <c r="H3526" s="19">
        <v>-10400</v>
      </c>
      <c r="I3526" s="19">
        <v>-65000</v>
      </c>
      <c r="J3526" s="19">
        <v>-65000</v>
      </c>
      <c r="K3526" s="19">
        <v>-10400</v>
      </c>
      <c r="L3526" t="e">
        <f>VLOOKUP(E3526,PFI!A:B,2,0)</f>
        <v>#N/A</v>
      </c>
    </row>
    <row r="3527" spans="1:12">
      <c r="A3527" s="18" t="s">
        <v>1669</v>
      </c>
      <c r="B3527" s="18" t="s">
        <v>314</v>
      </c>
      <c r="C3527" s="18" t="s">
        <v>305</v>
      </c>
      <c r="D3527" s="18" t="s">
        <v>18</v>
      </c>
      <c r="E3527" s="18" t="s">
        <v>18</v>
      </c>
      <c r="F3527" s="19">
        <v>0</v>
      </c>
      <c r="G3527" s="19">
        <v>0</v>
      </c>
      <c r="H3527" s="19">
        <v>-1500</v>
      </c>
      <c r="I3527" s="19">
        <v>-5950</v>
      </c>
      <c r="J3527" s="19">
        <v>-5950</v>
      </c>
      <c r="K3527" s="19">
        <v>-2167</v>
      </c>
      <c r="L3527" t="e">
        <f>VLOOKUP(E3527,PFI!A:B,2,0)</f>
        <v>#N/A</v>
      </c>
    </row>
    <row r="3528" spans="1:12">
      <c r="A3528" s="18" t="s">
        <v>1668</v>
      </c>
      <c r="B3528" s="18" t="s">
        <v>314</v>
      </c>
      <c r="C3528" s="18" t="s">
        <v>305</v>
      </c>
      <c r="D3528" s="18" t="s">
        <v>18</v>
      </c>
      <c r="E3528" s="18" t="s">
        <v>18</v>
      </c>
      <c r="F3528" s="19">
        <v>0</v>
      </c>
      <c r="G3528" s="19">
        <v>0</v>
      </c>
      <c r="H3528" s="19">
        <v>-5000</v>
      </c>
      <c r="I3528" s="19">
        <v>-1000</v>
      </c>
      <c r="J3528" s="19">
        <v>-1000</v>
      </c>
      <c r="K3528" s="19">
        <v>-4333</v>
      </c>
      <c r="L3528" t="e">
        <f>VLOOKUP(E3528,PFI!A:B,2,0)</f>
        <v>#N/A</v>
      </c>
    </row>
    <row r="3529" spans="1:12">
      <c r="A3529" s="18" t="s">
        <v>247</v>
      </c>
      <c r="B3529" s="18" t="s">
        <v>314</v>
      </c>
      <c r="C3529" s="18" t="s">
        <v>305</v>
      </c>
      <c r="D3529" s="18" t="s">
        <v>18</v>
      </c>
      <c r="E3529" s="18" t="s">
        <v>290</v>
      </c>
      <c r="F3529" s="19">
        <v>0</v>
      </c>
      <c r="G3529" s="19">
        <v>0</v>
      </c>
      <c r="H3529" s="19">
        <v>-10000</v>
      </c>
      <c r="I3529" s="19">
        <v>0</v>
      </c>
      <c r="J3529" s="19">
        <v>0</v>
      </c>
      <c r="K3529" s="19">
        <v>0</v>
      </c>
      <c r="L3529" t="str">
        <f>VLOOKUP(E3529,PFI!A:B,2,0)</f>
        <v>recherche</v>
      </c>
    </row>
    <row r="3530" spans="1:12">
      <c r="A3530" s="18" t="s">
        <v>247</v>
      </c>
      <c r="B3530" s="18" t="s">
        <v>314</v>
      </c>
      <c r="C3530" s="18" t="s">
        <v>305</v>
      </c>
      <c r="D3530" s="18" t="s">
        <v>18</v>
      </c>
      <c r="E3530" s="18" t="s">
        <v>291</v>
      </c>
      <c r="F3530" s="19">
        <v>0</v>
      </c>
      <c r="G3530" s="19">
        <v>0</v>
      </c>
      <c r="H3530" s="19">
        <v>-194302.05</v>
      </c>
      <c r="I3530" s="19">
        <v>0</v>
      </c>
      <c r="J3530" s="19">
        <v>0</v>
      </c>
      <c r="K3530" s="19">
        <v>-115735.42</v>
      </c>
      <c r="L3530" t="str">
        <f>VLOOKUP(E3530,PFI!A:B,2,0)</f>
        <v>recherche</v>
      </c>
    </row>
    <row r="3531" spans="1:12">
      <c r="A3531" s="18" t="s">
        <v>247</v>
      </c>
      <c r="B3531" s="18" t="s">
        <v>314</v>
      </c>
      <c r="C3531" s="18" t="s">
        <v>305</v>
      </c>
      <c r="D3531" s="18" t="s">
        <v>18</v>
      </c>
      <c r="E3531" s="18" t="s">
        <v>292</v>
      </c>
      <c r="F3531" s="19">
        <v>0</v>
      </c>
      <c r="G3531" s="19">
        <v>0</v>
      </c>
      <c r="H3531" s="19">
        <v>-917034</v>
      </c>
      <c r="I3531" s="19">
        <v>0</v>
      </c>
      <c r="J3531" s="19">
        <v>0</v>
      </c>
      <c r="K3531" s="19">
        <v>-381995.88</v>
      </c>
      <c r="L3531" t="str">
        <f>VLOOKUP(E3531,PFI!A:B,2,0)</f>
        <v>recherche</v>
      </c>
    </row>
    <row r="3532" spans="1:12">
      <c r="A3532" s="18" t="s">
        <v>247</v>
      </c>
      <c r="B3532" s="18" t="s">
        <v>314</v>
      </c>
      <c r="C3532" s="18" t="s">
        <v>305</v>
      </c>
      <c r="D3532" s="18" t="s">
        <v>18</v>
      </c>
      <c r="E3532" s="18" t="s">
        <v>18</v>
      </c>
      <c r="F3532" s="19">
        <v>0</v>
      </c>
      <c r="G3532" s="19">
        <v>0</v>
      </c>
      <c r="H3532" s="19">
        <v>-5723.01</v>
      </c>
      <c r="I3532" s="19">
        <v>0</v>
      </c>
      <c r="J3532" s="19">
        <v>0</v>
      </c>
      <c r="K3532" s="19">
        <v>-5723.01</v>
      </c>
      <c r="L3532" t="e">
        <f>VLOOKUP(E3532,PFI!A:B,2,0)</f>
        <v>#N/A</v>
      </c>
    </row>
    <row r="3533" spans="1:12">
      <c r="A3533" s="18" t="s">
        <v>98</v>
      </c>
      <c r="B3533" s="18" t="s">
        <v>314</v>
      </c>
      <c r="C3533" s="18" t="s">
        <v>305</v>
      </c>
      <c r="D3533" s="18" t="s">
        <v>18</v>
      </c>
      <c r="E3533" s="18" t="s">
        <v>250</v>
      </c>
      <c r="F3533" s="19">
        <v>0</v>
      </c>
      <c r="G3533" s="19">
        <v>0</v>
      </c>
      <c r="H3533" s="19">
        <v>-3450</v>
      </c>
      <c r="I3533" s="19">
        <v>0</v>
      </c>
      <c r="J3533" s="19">
        <v>0</v>
      </c>
      <c r="K3533" s="19">
        <v>-7050</v>
      </c>
      <c r="L3533" t="str">
        <f>VLOOKUP(E3533,PFI!A:B,2,0)</f>
        <v>formation</v>
      </c>
    </row>
    <row r="3534" spans="1:12">
      <c r="A3534" s="18" t="s">
        <v>98</v>
      </c>
      <c r="B3534" s="18" t="s">
        <v>314</v>
      </c>
      <c r="C3534" s="18" t="s">
        <v>305</v>
      </c>
      <c r="D3534" s="18" t="s">
        <v>18</v>
      </c>
      <c r="E3534" s="18" t="s">
        <v>313</v>
      </c>
      <c r="F3534" s="19">
        <v>0</v>
      </c>
      <c r="G3534" s="19">
        <v>0</v>
      </c>
      <c r="H3534" s="19">
        <v>-23000</v>
      </c>
      <c r="I3534" s="19">
        <v>0</v>
      </c>
      <c r="J3534" s="19">
        <v>0</v>
      </c>
      <c r="K3534" s="19">
        <v>-23000</v>
      </c>
      <c r="L3534" t="str">
        <f>VLOOKUP(E3534,PFI!A:B,2,0)</f>
        <v>formation</v>
      </c>
    </row>
    <row r="3535" spans="1:12">
      <c r="A3535" s="18" t="s">
        <v>1032</v>
      </c>
      <c r="B3535" s="18" t="s">
        <v>314</v>
      </c>
      <c r="C3535" s="18" t="s">
        <v>305</v>
      </c>
      <c r="D3535" s="18" t="s">
        <v>18</v>
      </c>
      <c r="E3535" s="18" t="s">
        <v>18</v>
      </c>
      <c r="F3535" s="19">
        <v>0</v>
      </c>
      <c r="G3535" s="19">
        <v>0</v>
      </c>
      <c r="H3535" s="19">
        <v>0</v>
      </c>
      <c r="I3535" s="19">
        <v>-186000</v>
      </c>
      <c r="J3535" s="19">
        <v>-186000</v>
      </c>
      <c r="K3535" s="19">
        <v>0</v>
      </c>
      <c r="L3535" t="e">
        <f>VLOOKUP(E3535,PFI!A:B,2,0)</f>
        <v>#N/A</v>
      </c>
    </row>
    <row r="3536" spans="1:12">
      <c r="A3536" s="18" t="s">
        <v>251</v>
      </c>
      <c r="B3536" s="18" t="s">
        <v>314</v>
      </c>
      <c r="C3536" s="18" t="s">
        <v>305</v>
      </c>
      <c r="D3536" s="18" t="s">
        <v>18</v>
      </c>
      <c r="E3536" s="18" t="s">
        <v>18</v>
      </c>
      <c r="F3536" s="19">
        <v>0</v>
      </c>
      <c r="G3536" s="19">
        <v>0</v>
      </c>
      <c r="H3536" s="19">
        <v>0</v>
      </c>
      <c r="I3536" s="19">
        <v>-15000</v>
      </c>
      <c r="J3536" s="19">
        <v>-15000</v>
      </c>
      <c r="K3536" s="19">
        <v>0</v>
      </c>
      <c r="L3536" t="e">
        <f>VLOOKUP(E3536,PFI!A:B,2,0)</f>
        <v>#N/A</v>
      </c>
    </row>
    <row r="3537" spans="1:12">
      <c r="A3537" s="18" t="s">
        <v>2729</v>
      </c>
      <c r="B3537" s="18" t="s">
        <v>314</v>
      </c>
      <c r="C3537" s="18" t="s">
        <v>305</v>
      </c>
      <c r="D3537" s="18" t="s">
        <v>18</v>
      </c>
      <c r="E3537" s="18" t="s">
        <v>18</v>
      </c>
      <c r="F3537" s="19">
        <v>0</v>
      </c>
      <c r="G3537" s="19">
        <v>0</v>
      </c>
      <c r="H3537" s="19">
        <v>-26953.5</v>
      </c>
      <c r="I3537" s="19">
        <v>0</v>
      </c>
      <c r="J3537" s="19">
        <v>0</v>
      </c>
      <c r="K3537" s="19">
        <v>0</v>
      </c>
      <c r="L3537" t="e">
        <f>VLOOKUP(E3537,PFI!A:B,2,0)</f>
        <v>#N/A</v>
      </c>
    </row>
    <row r="3538" spans="1:12">
      <c r="A3538" s="18" t="s">
        <v>1036</v>
      </c>
      <c r="B3538" s="18" t="s">
        <v>314</v>
      </c>
      <c r="C3538" s="18" t="s">
        <v>305</v>
      </c>
      <c r="D3538" s="18" t="s">
        <v>18</v>
      </c>
      <c r="E3538" s="18" t="s">
        <v>18</v>
      </c>
      <c r="F3538" s="19">
        <v>0</v>
      </c>
      <c r="G3538" s="19">
        <v>0</v>
      </c>
      <c r="H3538" s="19">
        <v>-72768.92</v>
      </c>
      <c r="I3538" s="19">
        <v>-27000</v>
      </c>
      <c r="J3538" s="19">
        <v>-27000</v>
      </c>
      <c r="K3538" s="19">
        <v>-37727.5</v>
      </c>
      <c r="L3538" t="e">
        <f>VLOOKUP(E3538,PFI!A:B,2,0)</f>
        <v>#N/A</v>
      </c>
    </row>
    <row r="3539" spans="1:12">
      <c r="A3539" s="18" t="s">
        <v>102</v>
      </c>
      <c r="B3539" s="18" t="s">
        <v>314</v>
      </c>
      <c r="C3539" s="18" t="s">
        <v>305</v>
      </c>
      <c r="D3539" s="18" t="s">
        <v>18</v>
      </c>
      <c r="E3539" s="18" t="s">
        <v>1945</v>
      </c>
      <c r="F3539" s="19">
        <v>0</v>
      </c>
      <c r="G3539" s="19">
        <v>0</v>
      </c>
      <c r="H3539" s="19">
        <v>-19000</v>
      </c>
      <c r="I3539" s="19">
        <v>0</v>
      </c>
      <c r="J3539" s="19">
        <v>0</v>
      </c>
      <c r="K3539" s="19">
        <v>-3775</v>
      </c>
      <c r="L3539" t="str">
        <f>VLOOKUP(E3539,PFI!A:B,2,0)</f>
        <v>formation</v>
      </c>
    </row>
    <row r="3540" spans="1:12">
      <c r="A3540" s="18" t="s">
        <v>102</v>
      </c>
      <c r="B3540" s="18" t="s">
        <v>314</v>
      </c>
      <c r="C3540" s="18" t="s">
        <v>305</v>
      </c>
      <c r="D3540" s="18" t="s">
        <v>18</v>
      </c>
      <c r="E3540" s="18" t="s">
        <v>2569</v>
      </c>
      <c r="F3540" s="19">
        <v>0</v>
      </c>
      <c r="G3540" s="19">
        <v>0</v>
      </c>
      <c r="H3540" s="19">
        <v>-32465.81</v>
      </c>
      <c r="I3540" s="19">
        <v>0</v>
      </c>
      <c r="J3540" s="19">
        <v>0</v>
      </c>
      <c r="K3540" s="19">
        <v>-32465.81</v>
      </c>
      <c r="L3540" t="e">
        <f>VLOOKUP(E3540,PFI!A:B,2,0)</f>
        <v>#N/A</v>
      </c>
    </row>
    <row r="3541" spans="1:12">
      <c r="A3541" s="18" t="s">
        <v>102</v>
      </c>
      <c r="B3541" s="18" t="s">
        <v>314</v>
      </c>
      <c r="C3541" s="18" t="s">
        <v>305</v>
      </c>
      <c r="D3541" s="18" t="s">
        <v>18</v>
      </c>
      <c r="E3541" s="18" t="s">
        <v>2570</v>
      </c>
      <c r="F3541" s="19">
        <v>0</v>
      </c>
      <c r="G3541" s="19">
        <v>0</v>
      </c>
      <c r="H3541" s="19">
        <v>0</v>
      </c>
      <c r="I3541" s="19">
        <v>-25000</v>
      </c>
      <c r="J3541" s="19">
        <v>-25000</v>
      </c>
      <c r="K3541" s="19">
        <v>0</v>
      </c>
      <c r="L3541" t="e">
        <f>VLOOKUP(E3541,PFI!A:B,2,0)</f>
        <v>#N/A</v>
      </c>
    </row>
    <row r="3542" spans="1:12">
      <c r="A3542" s="18" t="s">
        <v>102</v>
      </c>
      <c r="B3542" s="18" t="s">
        <v>314</v>
      </c>
      <c r="C3542" s="18" t="s">
        <v>305</v>
      </c>
      <c r="D3542" s="18" t="s">
        <v>18</v>
      </c>
      <c r="E3542" s="18" t="s">
        <v>1937</v>
      </c>
      <c r="F3542" s="19">
        <v>0</v>
      </c>
      <c r="G3542" s="19">
        <v>0</v>
      </c>
      <c r="H3542" s="19">
        <v>0</v>
      </c>
      <c r="I3542" s="19">
        <v>-5700</v>
      </c>
      <c r="J3542" s="19">
        <v>-5700</v>
      </c>
      <c r="K3542" s="19">
        <v>-5700</v>
      </c>
      <c r="L3542" t="str">
        <f>VLOOKUP(E3542,PFI!A:B,2,0)</f>
        <v>formation</v>
      </c>
    </row>
    <row r="3543" spans="1:12">
      <c r="A3543" s="18" t="s">
        <v>109</v>
      </c>
      <c r="B3543" s="18" t="s">
        <v>314</v>
      </c>
      <c r="C3543" s="18" t="s">
        <v>305</v>
      </c>
      <c r="D3543" s="18" t="s">
        <v>18</v>
      </c>
      <c r="E3543" s="18" t="s">
        <v>1941</v>
      </c>
      <c r="F3543" s="19">
        <v>0</v>
      </c>
      <c r="G3543" s="19">
        <v>0</v>
      </c>
      <c r="H3543" s="19">
        <v>0</v>
      </c>
      <c r="I3543" s="19">
        <v>-5415</v>
      </c>
      <c r="J3543" s="19">
        <v>-5415</v>
      </c>
      <c r="K3543" s="19">
        <v>0</v>
      </c>
      <c r="L3543" t="str">
        <f>VLOOKUP(E3543,PFI!A:B,2,0)</f>
        <v>formation</v>
      </c>
    </row>
    <row r="3544" spans="1:12">
      <c r="A3544" s="18" t="s">
        <v>109</v>
      </c>
      <c r="B3544" s="18" t="s">
        <v>314</v>
      </c>
      <c r="C3544" s="18" t="s">
        <v>305</v>
      </c>
      <c r="D3544" s="18" t="s">
        <v>18</v>
      </c>
      <c r="E3544" s="18" t="s">
        <v>2036</v>
      </c>
      <c r="F3544" s="19">
        <v>0</v>
      </c>
      <c r="G3544" s="19">
        <v>0</v>
      </c>
      <c r="H3544" s="19">
        <v>-43009.02</v>
      </c>
      <c r="I3544" s="19">
        <v>0</v>
      </c>
      <c r="J3544" s="19">
        <v>0</v>
      </c>
      <c r="K3544" s="19">
        <v>-8200</v>
      </c>
      <c r="L3544" t="str">
        <f>VLOOKUP(E3544,PFI!A:B,2,0)</f>
        <v>recherche</v>
      </c>
    </row>
    <row r="3545" spans="1:12">
      <c r="A3545" s="18" t="s">
        <v>923</v>
      </c>
      <c r="B3545" s="18" t="s">
        <v>314</v>
      </c>
      <c r="C3545" s="18" t="s">
        <v>305</v>
      </c>
      <c r="D3545" s="18" t="s">
        <v>18</v>
      </c>
      <c r="E3545" s="18" t="s">
        <v>18</v>
      </c>
      <c r="F3545" s="19">
        <v>0</v>
      </c>
      <c r="G3545" s="19">
        <v>0</v>
      </c>
      <c r="H3545" s="19">
        <v>-1227.93</v>
      </c>
      <c r="I3545" s="19">
        <v>0</v>
      </c>
      <c r="J3545" s="19">
        <v>0</v>
      </c>
      <c r="K3545" s="19">
        <v>-7477.93</v>
      </c>
      <c r="L3545" t="e">
        <f>VLOOKUP(E3545,PFI!A:B,2,0)</f>
        <v>#N/A</v>
      </c>
    </row>
    <row r="3546" spans="1:12">
      <c r="A3546" s="18" t="s">
        <v>923</v>
      </c>
      <c r="B3546" s="18" t="s">
        <v>314</v>
      </c>
      <c r="C3546" s="18" t="s">
        <v>305</v>
      </c>
      <c r="D3546" s="18" t="s">
        <v>18</v>
      </c>
      <c r="E3546" s="18" t="s">
        <v>1759</v>
      </c>
      <c r="F3546" s="19">
        <v>0</v>
      </c>
      <c r="G3546" s="19">
        <v>0</v>
      </c>
      <c r="H3546" s="19">
        <v>0</v>
      </c>
      <c r="I3546" s="19">
        <v>-1850000</v>
      </c>
      <c r="J3546" s="19">
        <v>-1850000</v>
      </c>
      <c r="K3546" s="19">
        <v>0</v>
      </c>
      <c r="L3546" t="e">
        <f>VLOOKUP(E3546,PFI!A:B,2,0)</f>
        <v>#N/A</v>
      </c>
    </row>
    <row r="3547" spans="1:12">
      <c r="A3547" s="18" t="s">
        <v>1472</v>
      </c>
      <c r="B3547" s="18" t="s">
        <v>314</v>
      </c>
      <c r="C3547" s="18" t="s">
        <v>849</v>
      </c>
      <c r="D3547" s="18" t="s">
        <v>18</v>
      </c>
      <c r="E3547" s="18" t="s">
        <v>18</v>
      </c>
      <c r="F3547" s="19">
        <v>0</v>
      </c>
      <c r="G3547" s="19">
        <v>0</v>
      </c>
      <c r="H3547" s="19">
        <v>-3860</v>
      </c>
      <c r="I3547" s="19">
        <v>0</v>
      </c>
      <c r="J3547" s="19">
        <v>0</v>
      </c>
      <c r="K3547" s="19">
        <v>-3860</v>
      </c>
      <c r="L3547" t="e">
        <f>VLOOKUP(E3547,PFI!A:B,2,0)</f>
        <v>#N/A</v>
      </c>
    </row>
    <row r="3548" spans="1:12">
      <c r="A3548" s="18" t="s">
        <v>196</v>
      </c>
      <c r="B3548" s="18" t="s">
        <v>323</v>
      </c>
      <c r="C3548" s="18" t="s">
        <v>108</v>
      </c>
      <c r="D3548" s="18" t="s">
        <v>18</v>
      </c>
      <c r="E3548" s="18" t="s">
        <v>328</v>
      </c>
      <c r="F3548" s="19">
        <v>0</v>
      </c>
      <c r="G3548" s="19">
        <v>0</v>
      </c>
      <c r="H3548" s="19">
        <v>0</v>
      </c>
      <c r="I3548" s="19">
        <v>-9562.5</v>
      </c>
      <c r="J3548" s="19">
        <v>-9562.5</v>
      </c>
      <c r="K3548" s="19">
        <v>0</v>
      </c>
      <c r="L3548" t="str">
        <f>VLOOKUP(E3548,PFI!A:B,2,0)</f>
        <v>recherche</v>
      </c>
    </row>
    <row r="3549" spans="1:12">
      <c r="A3549" s="18" t="s">
        <v>55</v>
      </c>
      <c r="B3549" s="18" t="s">
        <v>323</v>
      </c>
      <c r="C3549" s="18" t="s">
        <v>108</v>
      </c>
      <c r="D3549" s="18" t="s">
        <v>18</v>
      </c>
      <c r="E3549" s="18" t="s">
        <v>18</v>
      </c>
      <c r="F3549" s="19">
        <v>0</v>
      </c>
      <c r="G3549" s="19">
        <v>0</v>
      </c>
      <c r="H3549" s="19">
        <v>657</v>
      </c>
      <c r="I3549" s="19">
        <v>0</v>
      </c>
      <c r="J3549" s="19">
        <v>0</v>
      </c>
      <c r="K3549" s="19">
        <v>657</v>
      </c>
      <c r="L3549" t="e">
        <f>VLOOKUP(E3549,PFI!A:B,2,0)</f>
        <v>#N/A</v>
      </c>
    </row>
    <row r="3550" spans="1:12">
      <c r="A3550" s="18" t="s">
        <v>1538</v>
      </c>
      <c r="B3550" s="18" t="s">
        <v>323</v>
      </c>
      <c r="C3550" s="18" t="s">
        <v>108</v>
      </c>
      <c r="D3550" s="18" t="s">
        <v>18</v>
      </c>
      <c r="E3550" s="18" t="s">
        <v>18</v>
      </c>
      <c r="F3550" s="19">
        <v>0</v>
      </c>
      <c r="G3550" s="19">
        <v>0</v>
      </c>
      <c r="H3550" s="19">
        <v>-24243</v>
      </c>
      <c r="I3550" s="19">
        <v>0</v>
      </c>
      <c r="J3550" s="19">
        <v>0</v>
      </c>
      <c r="K3550" s="19">
        <v>-23298.75</v>
      </c>
      <c r="L3550" t="e">
        <f>VLOOKUP(E3550,PFI!A:B,2,0)</f>
        <v>#N/A</v>
      </c>
    </row>
    <row r="3551" spans="1:12">
      <c r="A3551" s="18" t="s">
        <v>1544</v>
      </c>
      <c r="B3551" s="18" t="s">
        <v>323</v>
      </c>
      <c r="C3551" s="18" t="s">
        <v>108</v>
      </c>
      <c r="D3551" s="18" t="s">
        <v>18</v>
      </c>
      <c r="E3551" s="18" t="s">
        <v>18</v>
      </c>
      <c r="F3551" s="19">
        <v>0</v>
      </c>
      <c r="G3551" s="19">
        <v>0</v>
      </c>
      <c r="H3551" s="19">
        <v>-47206.2</v>
      </c>
      <c r="I3551" s="19">
        <v>0</v>
      </c>
      <c r="J3551" s="19">
        <v>0</v>
      </c>
      <c r="K3551" s="19">
        <v>-42987.15</v>
      </c>
      <c r="L3551" t="e">
        <f>VLOOKUP(E3551,PFI!A:B,2,0)</f>
        <v>#N/A</v>
      </c>
    </row>
    <row r="3552" spans="1:12">
      <c r="A3552" s="18" t="s">
        <v>62</v>
      </c>
      <c r="B3552" s="18" t="s">
        <v>323</v>
      </c>
      <c r="C3552" s="18" t="s">
        <v>108</v>
      </c>
      <c r="D3552" s="18" t="s">
        <v>18</v>
      </c>
      <c r="E3552" s="18" t="s">
        <v>18</v>
      </c>
      <c r="F3552" s="19">
        <v>0</v>
      </c>
      <c r="G3552" s="19">
        <v>0</v>
      </c>
      <c r="H3552" s="19">
        <v>172</v>
      </c>
      <c r="I3552" s="19">
        <v>0</v>
      </c>
      <c r="J3552" s="19">
        <v>0</v>
      </c>
      <c r="K3552" s="19">
        <v>172</v>
      </c>
      <c r="L3552" t="e">
        <f>VLOOKUP(E3552,PFI!A:B,2,0)</f>
        <v>#N/A</v>
      </c>
    </row>
    <row r="3553" spans="1:12">
      <c r="A3553" s="18" t="s">
        <v>64</v>
      </c>
      <c r="B3553" s="18" t="s">
        <v>323</v>
      </c>
      <c r="C3553" s="18" t="s">
        <v>108</v>
      </c>
      <c r="D3553" s="18" t="s">
        <v>18</v>
      </c>
      <c r="E3553" s="18" t="s">
        <v>18</v>
      </c>
      <c r="F3553" s="19">
        <v>0</v>
      </c>
      <c r="G3553" s="19">
        <v>0</v>
      </c>
      <c r="H3553" s="19">
        <v>923</v>
      </c>
      <c r="I3553" s="19">
        <v>0</v>
      </c>
      <c r="J3553" s="19">
        <v>0</v>
      </c>
      <c r="K3553" s="19">
        <v>923</v>
      </c>
      <c r="L3553" t="e">
        <f>VLOOKUP(E3553,PFI!A:B,2,0)</f>
        <v>#N/A</v>
      </c>
    </row>
    <row r="3554" spans="1:12">
      <c r="A3554" s="18" t="s">
        <v>221</v>
      </c>
      <c r="B3554" s="18" t="s">
        <v>323</v>
      </c>
      <c r="C3554" s="18" t="s">
        <v>108</v>
      </c>
      <c r="D3554" s="18" t="s">
        <v>18</v>
      </c>
      <c r="E3554" s="18" t="s">
        <v>18</v>
      </c>
      <c r="F3554" s="19">
        <v>0</v>
      </c>
      <c r="G3554" s="19">
        <v>0</v>
      </c>
      <c r="H3554" s="19">
        <v>-8139</v>
      </c>
      <c r="I3554" s="19">
        <v>0</v>
      </c>
      <c r="J3554" s="19">
        <v>0</v>
      </c>
      <c r="K3554" s="19">
        <v>-6790.45</v>
      </c>
      <c r="L3554" t="e">
        <f>VLOOKUP(E3554,PFI!A:B,2,0)</f>
        <v>#N/A</v>
      </c>
    </row>
    <row r="3555" spans="1:12">
      <c r="A3555" s="18" t="s">
        <v>1547</v>
      </c>
      <c r="B3555" s="18" t="s">
        <v>323</v>
      </c>
      <c r="C3555" s="18" t="s">
        <v>108</v>
      </c>
      <c r="D3555" s="18" t="s">
        <v>18</v>
      </c>
      <c r="E3555" s="18" t="s">
        <v>18</v>
      </c>
      <c r="F3555" s="19">
        <v>0</v>
      </c>
      <c r="G3555" s="19">
        <v>0</v>
      </c>
      <c r="H3555" s="19">
        <v>-12054.6</v>
      </c>
      <c r="I3555" s="19">
        <v>0</v>
      </c>
      <c r="J3555" s="19">
        <v>0</v>
      </c>
      <c r="K3555" s="19">
        <v>-12592.36</v>
      </c>
      <c r="L3555" t="e">
        <f>VLOOKUP(E3555,PFI!A:B,2,0)</f>
        <v>#N/A</v>
      </c>
    </row>
    <row r="3556" spans="1:12">
      <c r="A3556" s="18" t="s">
        <v>2730</v>
      </c>
      <c r="B3556" s="18" t="s">
        <v>323</v>
      </c>
      <c r="C3556" s="18" t="s">
        <v>108</v>
      </c>
      <c r="D3556" s="18" t="s">
        <v>18</v>
      </c>
      <c r="E3556" s="18" t="s">
        <v>18</v>
      </c>
      <c r="F3556" s="19">
        <v>0</v>
      </c>
      <c r="G3556" s="19">
        <v>0</v>
      </c>
      <c r="H3556" s="19">
        <v>470</v>
      </c>
      <c r="I3556" s="19">
        <v>0</v>
      </c>
      <c r="J3556" s="19">
        <v>0</v>
      </c>
      <c r="K3556" s="19">
        <v>470</v>
      </c>
      <c r="L3556" t="e">
        <f>VLOOKUP(E3556,PFI!A:B,2,0)</f>
        <v>#N/A</v>
      </c>
    </row>
    <row r="3557" spans="1:12">
      <c r="A3557" s="18" t="s">
        <v>222</v>
      </c>
      <c r="B3557" s="18" t="s">
        <v>323</v>
      </c>
      <c r="C3557" s="18" t="s">
        <v>108</v>
      </c>
      <c r="D3557" s="18" t="s">
        <v>18</v>
      </c>
      <c r="E3557" s="18" t="s">
        <v>18</v>
      </c>
      <c r="F3557" s="19">
        <v>0</v>
      </c>
      <c r="G3557" s="19">
        <v>0</v>
      </c>
      <c r="H3557" s="19">
        <v>-2227.8000000000002</v>
      </c>
      <c r="I3557" s="19">
        <v>0</v>
      </c>
      <c r="J3557" s="19">
        <v>0</v>
      </c>
      <c r="K3557" s="19">
        <v>-2038.03</v>
      </c>
      <c r="L3557" t="e">
        <f>VLOOKUP(E3557,PFI!A:B,2,0)</f>
        <v>#N/A</v>
      </c>
    </row>
    <row r="3558" spans="1:12">
      <c r="A3558" s="18" t="s">
        <v>2356</v>
      </c>
      <c r="B3558" s="18" t="s">
        <v>323</v>
      </c>
      <c r="C3558" s="18" t="s">
        <v>108</v>
      </c>
      <c r="D3558" s="18" t="s">
        <v>18</v>
      </c>
      <c r="E3558" s="18" t="s">
        <v>18</v>
      </c>
      <c r="F3558" s="19">
        <v>0</v>
      </c>
      <c r="G3558" s="19">
        <v>0</v>
      </c>
      <c r="H3558" s="19">
        <v>-456</v>
      </c>
      <c r="I3558" s="19">
        <v>0</v>
      </c>
      <c r="J3558" s="19">
        <v>0</v>
      </c>
      <c r="K3558" s="19">
        <v>-7114</v>
      </c>
      <c r="L3558" t="e">
        <f>VLOOKUP(E3558,PFI!A:B,2,0)</f>
        <v>#N/A</v>
      </c>
    </row>
    <row r="3559" spans="1:12">
      <c r="A3559" s="18" t="s">
        <v>2731</v>
      </c>
      <c r="B3559" s="18" t="s">
        <v>323</v>
      </c>
      <c r="C3559" s="18" t="s">
        <v>108</v>
      </c>
      <c r="D3559" s="18" t="s">
        <v>18</v>
      </c>
      <c r="E3559" s="18" t="s">
        <v>18</v>
      </c>
      <c r="F3559" s="19">
        <v>0</v>
      </c>
      <c r="G3559" s="19">
        <v>0</v>
      </c>
      <c r="H3559" s="19">
        <v>-19533.599999999999</v>
      </c>
      <c r="I3559" s="19">
        <v>0</v>
      </c>
      <c r="J3559" s="19">
        <v>0</v>
      </c>
      <c r="K3559" s="19">
        <v>-18208.64</v>
      </c>
      <c r="L3559" t="e">
        <f>VLOOKUP(E3559,PFI!A:B,2,0)</f>
        <v>#N/A</v>
      </c>
    </row>
    <row r="3560" spans="1:12">
      <c r="A3560" s="18" t="s">
        <v>68</v>
      </c>
      <c r="B3560" s="18" t="s">
        <v>323</v>
      </c>
      <c r="C3560" s="18" t="s">
        <v>108</v>
      </c>
      <c r="D3560" s="18" t="s">
        <v>18</v>
      </c>
      <c r="E3560" s="18" t="s">
        <v>18</v>
      </c>
      <c r="F3560" s="19">
        <v>0</v>
      </c>
      <c r="G3560" s="19">
        <v>0</v>
      </c>
      <c r="H3560" s="19">
        <v>-5483.4</v>
      </c>
      <c r="I3560" s="19">
        <v>0</v>
      </c>
      <c r="J3560" s="19">
        <v>0</v>
      </c>
      <c r="K3560" s="19">
        <v>-2344.6</v>
      </c>
      <c r="L3560" t="e">
        <f>VLOOKUP(E3560,PFI!A:B,2,0)</f>
        <v>#N/A</v>
      </c>
    </row>
    <row r="3561" spans="1:12">
      <c r="A3561" s="18" t="s">
        <v>324</v>
      </c>
      <c r="B3561" s="18" t="s">
        <v>323</v>
      </c>
      <c r="C3561" s="18" t="s">
        <v>108</v>
      </c>
      <c r="D3561" s="18" t="s">
        <v>18</v>
      </c>
      <c r="E3561" s="18" t="s">
        <v>18</v>
      </c>
      <c r="F3561" s="19">
        <v>0</v>
      </c>
      <c r="G3561" s="19">
        <v>0</v>
      </c>
      <c r="H3561" s="19">
        <v>-9985.2000000000007</v>
      </c>
      <c r="I3561" s="19">
        <v>0</v>
      </c>
      <c r="J3561" s="19">
        <v>0</v>
      </c>
      <c r="K3561" s="19">
        <v>-8644.5300000000007</v>
      </c>
      <c r="L3561" t="e">
        <f>VLOOKUP(E3561,PFI!A:B,2,0)</f>
        <v>#N/A</v>
      </c>
    </row>
    <row r="3562" spans="1:12">
      <c r="A3562" s="18" t="s">
        <v>2732</v>
      </c>
      <c r="B3562" s="18" t="s">
        <v>323</v>
      </c>
      <c r="C3562" s="18" t="s">
        <v>108</v>
      </c>
      <c r="D3562" s="18" t="s">
        <v>18</v>
      </c>
      <c r="E3562" s="18" t="s">
        <v>18</v>
      </c>
      <c r="F3562" s="19">
        <v>0</v>
      </c>
      <c r="G3562" s="19">
        <v>0</v>
      </c>
      <c r="H3562" s="19">
        <v>-38931.599999999999</v>
      </c>
      <c r="I3562" s="19">
        <v>0</v>
      </c>
      <c r="J3562" s="19">
        <v>0</v>
      </c>
      <c r="K3562" s="19">
        <v>-35498.800000000003</v>
      </c>
      <c r="L3562" t="e">
        <f>VLOOKUP(E3562,PFI!A:B,2,0)</f>
        <v>#N/A</v>
      </c>
    </row>
    <row r="3563" spans="1:12">
      <c r="A3563" s="18" t="s">
        <v>226</v>
      </c>
      <c r="B3563" s="18" t="s">
        <v>323</v>
      </c>
      <c r="C3563" s="18" t="s">
        <v>108</v>
      </c>
      <c r="D3563" s="18" t="s">
        <v>18</v>
      </c>
      <c r="E3563" s="18" t="s">
        <v>18</v>
      </c>
      <c r="F3563" s="19">
        <v>0</v>
      </c>
      <c r="G3563" s="19">
        <v>0</v>
      </c>
      <c r="H3563" s="19">
        <v>0</v>
      </c>
      <c r="I3563" s="19">
        <v>0</v>
      </c>
      <c r="J3563" s="19">
        <v>0</v>
      </c>
      <c r="K3563" s="19">
        <v>-323.29000000000002</v>
      </c>
      <c r="L3563" t="e">
        <f>VLOOKUP(E3563,PFI!A:B,2,0)</f>
        <v>#N/A</v>
      </c>
    </row>
    <row r="3564" spans="1:12">
      <c r="A3564" s="18" t="s">
        <v>1582</v>
      </c>
      <c r="B3564" s="18" t="s">
        <v>323</v>
      </c>
      <c r="C3564" s="18" t="s">
        <v>108</v>
      </c>
      <c r="D3564" s="18" t="s">
        <v>18</v>
      </c>
      <c r="E3564" s="18" t="s">
        <v>18</v>
      </c>
      <c r="F3564" s="19">
        <v>0</v>
      </c>
      <c r="G3564" s="19">
        <v>0</v>
      </c>
      <c r="H3564" s="19">
        <v>0</v>
      </c>
      <c r="I3564" s="19">
        <v>0</v>
      </c>
      <c r="J3564" s="19">
        <v>0</v>
      </c>
      <c r="K3564" s="19">
        <v>-5832</v>
      </c>
      <c r="L3564" t="e">
        <f>VLOOKUP(E3564,PFI!A:B,2,0)</f>
        <v>#N/A</v>
      </c>
    </row>
    <row r="3565" spans="1:12">
      <c r="A3565" s="18" t="s">
        <v>2365</v>
      </c>
      <c r="B3565" s="18" t="s">
        <v>323</v>
      </c>
      <c r="C3565" s="18" t="s">
        <v>108</v>
      </c>
      <c r="D3565" s="18" t="s">
        <v>18</v>
      </c>
      <c r="E3565" s="18" t="s">
        <v>18</v>
      </c>
      <c r="F3565" s="19">
        <v>0</v>
      </c>
      <c r="G3565" s="19">
        <v>0</v>
      </c>
      <c r="H3565" s="19">
        <v>-380</v>
      </c>
      <c r="I3565" s="19">
        <v>0</v>
      </c>
      <c r="J3565" s="19">
        <v>0</v>
      </c>
      <c r="K3565" s="19">
        <v>-372.06</v>
      </c>
      <c r="L3565" t="e">
        <f>VLOOKUP(E3565,PFI!A:B,2,0)</f>
        <v>#N/A</v>
      </c>
    </row>
    <row r="3566" spans="1:12">
      <c r="A3566" s="18" t="s">
        <v>2733</v>
      </c>
      <c r="B3566" s="18" t="s">
        <v>323</v>
      </c>
      <c r="C3566" s="18" t="s">
        <v>108</v>
      </c>
      <c r="D3566" s="18" t="s">
        <v>18</v>
      </c>
      <c r="E3566" s="18" t="s">
        <v>18</v>
      </c>
      <c r="F3566" s="19">
        <v>0</v>
      </c>
      <c r="G3566" s="19">
        <v>0</v>
      </c>
      <c r="H3566" s="19">
        <v>-6375.6</v>
      </c>
      <c r="I3566" s="19">
        <v>0</v>
      </c>
      <c r="J3566" s="19">
        <v>0</v>
      </c>
      <c r="K3566" s="19">
        <v>-6036.28</v>
      </c>
      <c r="L3566" t="e">
        <f>VLOOKUP(E3566,PFI!A:B,2,0)</f>
        <v>#N/A</v>
      </c>
    </row>
    <row r="3567" spans="1:12">
      <c r="A3567" s="18" t="s">
        <v>228</v>
      </c>
      <c r="B3567" s="18" t="s">
        <v>323</v>
      </c>
      <c r="C3567" s="18" t="s">
        <v>108</v>
      </c>
      <c r="D3567" s="18" t="s">
        <v>18</v>
      </c>
      <c r="E3567" s="18" t="s">
        <v>18</v>
      </c>
      <c r="F3567" s="19">
        <v>0</v>
      </c>
      <c r="G3567" s="19">
        <v>0</v>
      </c>
      <c r="H3567" s="19">
        <v>-2607.8000000000002</v>
      </c>
      <c r="I3567" s="19">
        <v>0</v>
      </c>
      <c r="J3567" s="19">
        <v>0</v>
      </c>
      <c r="K3567" s="19">
        <v>-2861.79</v>
      </c>
      <c r="L3567" t="e">
        <f>VLOOKUP(E3567,PFI!A:B,2,0)</f>
        <v>#N/A</v>
      </c>
    </row>
    <row r="3568" spans="1:12">
      <c r="A3568" s="18" t="s">
        <v>230</v>
      </c>
      <c r="B3568" s="18" t="s">
        <v>323</v>
      </c>
      <c r="C3568" s="18" t="s">
        <v>108</v>
      </c>
      <c r="D3568" s="18" t="s">
        <v>18</v>
      </c>
      <c r="E3568" s="18" t="s">
        <v>18</v>
      </c>
      <c r="F3568" s="19">
        <v>0</v>
      </c>
      <c r="G3568" s="19">
        <v>0</v>
      </c>
      <c r="H3568" s="19">
        <v>-972</v>
      </c>
      <c r="I3568" s="19">
        <v>0</v>
      </c>
      <c r="J3568" s="19">
        <v>0</v>
      </c>
      <c r="K3568" s="19">
        <v>-851.45</v>
      </c>
      <c r="L3568" t="e">
        <f>VLOOKUP(E3568,PFI!A:B,2,0)</f>
        <v>#N/A</v>
      </c>
    </row>
    <row r="3569" spans="1:12">
      <c r="A3569" s="18" t="s">
        <v>2734</v>
      </c>
      <c r="B3569" s="18" t="s">
        <v>323</v>
      </c>
      <c r="C3569" s="18" t="s">
        <v>108</v>
      </c>
      <c r="D3569" s="18" t="s">
        <v>18</v>
      </c>
      <c r="E3569" s="18" t="s">
        <v>18</v>
      </c>
      <c r="F3569" s="19">
        <v>0</v>
      </c>
      <c r="G3569" s="19">
        <v>0</v>
      </c>
      <c r="H3569" s="19">
        <v>-33912.6</v>
      </c>
      <c r="I3569" s="19">
        <v>0</v>
      </c>
      <c r="J3569" s="19">
        <v>0</v>
      </c>
      <c r="K3569" s="19">
        <v>-32539.58</v>
      </c>
      <c r="L3569" t="e">
        <f>VLOOKUP(E3569,PFI!A:B,2,0)</f>
        <v>#N/A</v>
      </c>
    </row>
    <row r="3570" spans="1:12">
      <c r="A3570" s="18" t="s">
        <v>232</v>
      </c>
      <c r="B3570" s="18" t="s">
        <v>323</v>
      </c>
      <c r="C3570" s="18" t="s">
        <v>108</v>
      </c>
      <c r="D3570" s="18" t="s">
        <v>18</v>
      </c>
      <c r="E3570" s="18" t="s">
        <v>18</v>
      </c>
      <c r="F3570" s="19">
        <v>0</v>
      </c>
      <c r="G3570" s="19">
        <v>0</v>
      </c>
      <c r="H3570" s="19">
        <v>-6079.2</v>
      </c>
      <c r="I3570" s="19">
        <v>0</v>
      </c>
      <c r="J3570" s="19">
        <v>0</v>
      </c>
      <c r="K3570" s="19">
        <v>-5665.9</v>
      </c>
      <c r="L3570" t="e">
        <f>VLOOKUP(E3570,PFI!A:B,2,0)</f>
        <v>#N/A</v>
      </c>
    </row>
    <row r="3571" spans="1:12">
      <c r="A3571" s="18" t="s">
        <v>2735</v>
      </c>
      <c r="B3571" s="18" t="s">
        <v>323</v>
      </c>
      <c r="C3571" s="18" t="s">
        <v>108</v>
      </c>
      <c r="D3571" s="18" t="s">
        <v>18</v>
      </c>
      <c r="E3571" s="18" t="s">
        <v>18</v>
      </c>
      <c r="F3571" s="19">
        <v>0</v>
      </c>
      <c r="G3571" s="19">
        <v>0</v>
      </c>
      <c r="H3571" s="19">
        <v>2283.6</v>
      </c>
      <c r="I3571" s="19">
        <v>0</v>
      </c>
      <c r="J3571" s="19">
        <v>0</v>
      </c>
      <c r="K3571" s="19">
        <v>3428.47</v>
      </c>
      <c r="L3571" t="e">
        <f>VLOOKUP(E3571,PFI!A:B,2,0)</f>
        <v>#N/A</v>
      </c>
    </row>
    <row r="3572" spans="1:12">
      <c r="A3572" s="18" t="s">
        <v>2736</v>
      </c>
      <c r="B3572" s="18" t="s">
        <v>323</v>
      </c>
      <c r="C3572" s="18" t="s">
        <v>108</v>
      </c>
      <c r="D3572" s="18" t="s">
        <v>18</v>
      </c>
      <c r="E3572" s="18" t="s">
        <v>18</v>
      </c>
      <c r="F3572" s="19">
        <v>0</v>
      </c>
      <c r="G3572" s="19">
        <v>0</v>
      </c>
      <c r="H3572" s="19">
        <v>-24281.4</v>
      </c>
      <c r="I3572" s="19">
        <v>0</v>
      </c>
      <c r="J3572" s="19">
        <v>0</v>
      </c>
      <c r="K3572" s="19">
        <v>-23551.46</v>
      </c>
      <c r="L3572" t="e">
        <f>VLOOKUP(E3572,PFI!A:B,2,0)</f>
        <v>#N/A</v>
      </c>
    </row>
    <row r="3573" spans="1:12">
      <c r="A3573" s="18" t="s">
        <v>1604</v>
      </c>
      <c r="B3573" s="18" t="s">
        <v>323</v>
      </c>
      <c r="C3573" s="18" t="s">
        <v>108</v>
      </c>
      <c r="D3573" s="18" t="s">
        <v>18</v>
      </c>
      <c r="E3573" s="18" t="s">
        <v>18</v>
      </c>
      <c r="F3573" s="19">
        <v>0</v>
      </c>
      <c r="G3573" s="19">
        <v>0</v>
      </c>
      <c r="H3573" s="19">
        <v>-28560</v>
      </c>
      <c r="I3573" s="19">
        <v>0</v>
      </c>
      <c r="J3573" s="19">
        <v>0</v>
      </c>
      <c r="K3573" s="19">
        <v>0</v>
      </c>
      <c r="L3573" t="e">
        <f>VLOOKUP(E3573,PFI!A:B,2,0)</f>
        <v>#N/A</v>
      </c>
    </row>
    <row r="3574" spans="1:12">
      <c r="A3574" s="18" t="s">
        <v>2406</v>
      </c>
      <c r="B3574" s="18" t="s">
        <v>323</v>
      </c>
      <c r="C3574" s="18" t="s">
        <v>108</v>
      </c>
      <c r="D3574" s="18" t="s">
        <v>18</v>
      </c>
      <c r="E3574" s="18" t="s">
        <v>18</v>
      </c>
      <c r="F3574" s="19">
        <v>0</v>
      </c>
      <c r="G3574" s="19">
        <v>0</v>
      </c>
      <c r="H3574" s="19">
        <v>2100</v>
      </c>
      <c r="I3574" s="19">
        <v>0</v>
      </c>
      <c r="J3574" s="19">
        <v>0</v>
      </c>
      <c r="K3574" s="19">
        <v>2100</v>
      </c>
      <c r="L3574" t="e">
        <f>VLOOKUP(E3574,PFI!A:B,2,0)</f>
        <v>#N/A</v>
      </c>
    </row>
    <row r="3575" spans="1:12">
      <c r="A3575" s="18" t="s">
        <v>236</v>
      </c>
      <c r="B3575" s="18" t="s">
        <v>323</v>
      </c>
      <c r="C3575" s="18" t="s">
        <v>108</v>
      </c>
      <c r="D3575" s="18" t="s">
        <v>18</v>
      </c>
      <c r="E3575" s="18" t="s">
        <v>18</v>
      </c>
      <c r="F3575" s="19">
        <v>0</v>
      </c>
      <c r="G3575" s="19">
        <v>0</v>
      </c>
      <c r="H3575" s="19">
        <v>-31272.6</v>
      </c>
      <c r="I3575" s="19">
        <v>0</v>
      </c>
      <c r="J3575" s="19">
        <v>0</v>
      </c>
      <c r="K3575" s="19">
        <v>-37981.339999999997</v>
      </c>
      <c r="L3575" t="e">
        <f>VLOOKUP(E3575,PFI!A:B,2,0)</f>
        <v>#N/A</v>
      </c>
    </row>
    <row r="3576" spans="1:12">
      <c r="A3576" s="18" t="s">
        <v>2600</v>
      </c>
      <c r="B3576" s="18" t="s">
        <v>323</v>
      </c>
      <c r="C3576" s="18" t="s">
        <v>108</v>
      </c>
      <c r="D3576" s="18" t="s">
        <v>18</v>
      </c>
      <c r="E3576" s="18" t="s">
        <v>18</v>
      </c>
      <c r="F3576" s="19">
        <v>0</v>
      </c>
      <c r="G3576" s="19">
        <v>0</v>
      </c>
      <c r="H3576" s="19">
        <v>-567562</v>
      </c>
      <c r="I3576" s="19">
        <v>-602000</v>
      </c>
      <c r="J3576" s="19">
        <v>-602000</v>
      </c>
      <c r="K3576" s="19">
        <v>-496424.86</v>
      </c>
      <c r="L3576" t="e">
        <f>VLOOKUP(E3576,PFI!A:B,2,0)</f>
        <v>#N/A</v>
      </c>
    </row>
    <row r="3577" spans="1:12">
      <c r="A3577" s="18" t="s">
        <v>1751</v>
      </c>
      <c r="B3577" s="18" t="s">
        <v>323</v>
      </c>
      <c r="C3577" s="18" t="s">
        <v>108</v>
      </c>
      <c r="D3577" s="18" t="s">
        <v>18</v>
      </c>
      <c r="E3577" s="18" t="s">
        <v>18</v>
      </c>
      <c r="F3577" s="19">
        <v>0</v>
      </c>
      <c r="G3577" s="19">
        <v>0</v>
      </c>
      <c r="H3577" s="19">
        <v>-3155</v>
      </c>
      <c r="I3577" s="19">
        <v>0</v>
      </c>
      <c r="J3577" s="19">
        <v>0</v>
      </c>
      <c r="K3577" s="19">
        <v>-2171</v>
      </c>
      <c r="L3577" t="e">
        <f>VLOOKUP(E3577,PFI!A:B,2,0)</f>
        <v>#N/A</v>
      </c>
    </row>
    <row r="3578" spans="1:12">
      <c r="A3578" s="18" t="s">
        <v>2418</v>
      </c>
      <c r="B3578" s="18" t="s">
        <v>323</v>
      </c>
      <c r="C3578" s="18" t="s">
        <v>108</v>
      </c>
      <c r="D3578" s="18" t="s">
        <v>18</v>
      </c>
      <c r="E3578" s="18" t="s">
        <v>18</v>
      </c>
      <c r="F3578" s="19">
        <v>0</v>
      </c>
      <c r="G3578" s="19">
        <v>0</v>
      </c>
      <c r="H3578" s="19">
        <v>-9792</v>
      </c>
      <c r="I3578" s="19">
        <v>0</v>
      </c>
      <c r="J3578" s="19">
        <v>0</v>
      </c>
      <c r="K3578" s="19">
        <v>-9792</v>
      </c>
      <c r="L3578" t="e">
        <f>VLOOKUP(E3578,PFI!A:B,2,0)</f>
        <v>#N/A</v>
      </c>
    </row>
    <row r="3579" spans="1:12">
      <c r="A3579" s="18" t="s">
        <v>2217</v>
      </c>
      <c r="B3579" s="18" t="s">
        <v>323</v>
      </c>
      <c r="C3579" s="18" t="s">
        <v>108</v>
      </c>
      <c r="D3579" s="18" t="s">
        <v>18</v>
      </c>
      <c r="E3579" s="18" t="s">
        <v>18</v>
      </c>
      <c r="F3579" s="19">
        <v>0</v>
      </c>
      <c r="G3579" s="19">
        <v>0</v>
      </c>
      <c r="H3579" s="19">
        <v>-1136</v>
      </c>
      <c r="I3579" s="19">
        <v>0</v>
      </c>
      <c r="J3579" s="19">
        <v>0</v>
      </c>
      <c r="K3579" s="19">
        <v>314</v>
      </c>
      <c r="L3579" t="e">
        <f>VLOOKUP(E3579,PFI!A:B,2,0)</f>
        <v>#N/A</v>
      </c>
    </row>
    <row r="3580" spans="1:12">
      <c r="A3580" s="18" t="s">
        <v>2694</v>
      </c>
      <c r="B3580" s="18" t="s">
        <v>323</v>
      </c>
      <c r="C3580" s="18" t="s">
        <v>108</v>
      </c>
      <c r="D3580" s="18" t="s">
        <v>46</v>
      </c>
      <c r="E3580" s="18" t="s">
        <v>18</v>
      </c>
      <c r="F3580" s="19">
        <v>0</v>
      </c>
      <c r="G3580" s="19">
        <v>0</v>
      </c>
      <c r="H3580" s="19">
        <v>-171</v>
      </c>
      <c r="I3580" s="19">
        <v>0</v>
      </c>
      <c r="J3580" s="19">
        <v>0</v>
      </c>
      <c r="K3580" s="19">
        <v>-228</v>
      </c>
      <c r="L3580" t="e">
        <f>VLOOKUP(E3580,PFI!A:B,2,0)</f>
        <v>#N/A</v>
      </c>
    </row>
    <row r="3581" spans="1:12">
      <c r="A3581" s="18" t="s">
        <v>2694</v>
      </c>
      <c r="B3581" s="18" t="s">
        <v>323</v>
      </c>
      <c r="C3581" s="18" t="s">
        <v>108</v>
      </c>
      <c r="D3581" s="18" t="s">
        <v>18</v>
      </c>
      <c r="E3581" s="18" t="s">
        <v>18</v>
      </c>
      <c r="F3581" s="19">
        <v>0</v>
      </c>
      <c r="G3581" s="19">
        <v>0</v>
      </c>
      <c r="H3581" s="19">
        <v>2283</v>
      </c>
      <c r="I3581" s="19">
        <v>0</v>
      </c>
      <c r="J3581" s="19">
        <v>0</v>
      </c>
      <c r="K3581" s="19">
        <v>2340</v>
      </c>
      <c r="L3581" t="e">
        <f>VLOOKUP(E3581,PFI!A:B,2,0)</f>
        <v>#N/A</v>
      </c>
    </row>
    <row r="3582" spans="1:12">
      <c r="A3582" s="18" t="s">
        <v>1622</v>
      </c>
      <c r="B3582" s="18" t="s">
        <v>323</v>
      </c>
      <c r="C3582" s="18" t="s">
        <v>108</v>
      </c>
      <c r="D3582" s="18" t="s">
        <v>57</v>
      </c>
      <c r="E3582" s="18" t="s">
        <v>18</v>
      </c>
      <c r="F3582" s="19">
        <v>0</v>
      </c>
      <c r="G3582" s="19">
        <v>0</v>
      </c>
      <c r="H3582" s="19">
        <v>-170</v>
      </c>
      <c r="I3582" s="19">
        <v>0</v>
      </c>
      <c r="J3582" s="19">
        <v>0</v>
      </c>
      <c r="K3582" s="19">
        <v>-170</v>
      </c>
      <c r="L3582" t="e">
        <f>VLOOKUP(E3582,PFI!A:B,2,0)</f>
        <v>#N/A</v>
      </c>
    </row>
    <row r="3583" spans="1:12">
      <c r="A3583" s="18" t="s">
        <v>1622</v>
      </c>
      <c r="B3583" s="18" t="s">
        <v>323</v>
      </c>
      <c r="C3583" s="18" t="s">
        <v>108</v>
      </c>
      <c r="D3583" s="18" t="s">
        <v>46</v>
      </c>
      <c r="E3583" s="18" t="s">
        <v>18</v>
      </c>
      <c r="F3583" s="19">
        <v>0</v>
      </c>
      <c r="G3583" s="19">
        <v>0</v>
      </c>
      <c r="H3583" s="19">
        <v>-486</v>
      </c>
      <c r="I3583" s="19">
        <v>0</v>
      </c>
      <c r="J3583" s="19">
        <v>0</v>
      </c>
      <c r="K3583" s="19">
        <v>-486</v>
      </c>
      <c r="L3583" t="e">
        <f>VLOOKUP(E3583,PFI!A:B,2,0)</f>
        <v>#N/A</v>
      </c>
    </row>
    <row r="3584" spans="1:12">
      <c r="A3584" s="18" t="s">
        <v>1622</v>
      </c>
      <c r="B3584" s="18" t="s">
        <v>323</v>
      </c>
      <c r="C3584" s="18" t="s">
        <v>108</v>
      </c>
      <c r="D3584" s="18" t="s">
        <v>59</v>
      </c>
      <c r="E3584" s="18" t="s">
        <v>18</v>
      </c>
      <c r="F3584" s="19">
        <v>0</v>
      </c>
      <c r="G3584" s="19">
        <v>0</v>
      </c>
      <c r="H3584" s="19">
        <v>-380</v>
      </c>
      <c r="I3584" s="19">
        <v>0</v>
      </c>
      <c r="J3584" s="19">
        <v>0</v>
      </c>
      <c r="K3584" s="19">
        <v>0</v>
      </c>
      <c r="L3584" t="e">
        <f>VLOOKUP(E3584,PFI!A:B,2,0)</f>
        <v>#N/A</v>
      </c>
    </row>
    <row r="3585" spans="1:12">
      <c r="A3585" s="18" t="s">
        <v>1622</v>
      </c>
      <c r="B3585" s="18" t="s">
        <v>323</v>
      </c>
      <c r="C3585" s="18" t="s">
        <v>108</v>
      </c>
      <c r="D3585" s="18" t="s">
        <v>18</v>
      </c>
      <c r="E3585" s="18" t="s">
        <v>1405</v>
      </c>
      <c r="F3585" s="19">
        <v>0</v>
      </c>
      <c r="G3585" s="19">
        <v>0</v>
      </c>
      <c r="H3585" s="19">
        <v>137</v>
      </c>
      <c r="I3585" s="19">
        <v>0</v>
      </c>
      <c r="J3585" s="19">
        <v>0</v>
      </c>
      <c r="K3585" s="19">
        <v>0</v>
      </c>
      <c r="L3585" t="e">
        <f>VLOOKUP(E3585,PFI!A:B,2,0)</f>
        <v>#N/A</v>
      </c>
    </row>
    <row r="3586" spans="1:12">
      <c r="A3586" s="18" t="s">
        <v>1622</v>
      </c>
      <c r="B3586" s="18" t="s">
        <v>323</v>
      </c>
      <c r="C3586" s="18" t="s">
        <v>108</v>
      </c>
      <c r="D3586" s="18" t="s">
        <v>18</v>
      </c>
      <c r="E3586" s="18" t="s">
        <v>18</v>
      </c>
      <c r="F3586" s="19">
        <v>0</v>
      </c>
      <c r="G3586" s="19">
        <v>0</v>
      </c>
      <c r="H3586" s="19">
        <v>-15210.67</v>
      </c>
      <c r="I3586" s="19">
        <v>0</v>
      </c>
      <c r="J3586" s="19">
        <v>0</v>
      </c>
      <c r="K3586" s="19">
        <v>-15590.67</v>
      </c>
      <c r="L3586" t="e">
        <f>VLOOKUP(E3586,PFI!A:B,2,0)</f>
        <v>#N/A</v>
      </c>
    </row>
    <row r="3587" spans="1:12">
      <c r="A3587" s="18" t="s">
        <v>1541</v>
      </c>
      <c r="B3587" s="18" t="s">
        <v>323</v>
      </c>
      <c r="C3587" s="18" t="s">
        <v>108</v>
      </c>
      <c r="D3587" s="18" t="s">
        <v>46</v>
      </c>
      <c r="E3587" s="18" t="s">
        <v>18</v>
      </c>
      <c r="F3587" s="19">
        <v>0</v>
      </c>
      <c r="G3587" s="19">
        <v>0</v>
      </c>
      <c r="H3587" s="19">
        <v>-486</v>
      </c>
      <c r="I3587" s="19">
        <v>0</v>
      </c>
      <c r="J3587" s="19">
        <v>0</v>
      </c>
      <c r="K3587" s="19">
        <v>0</v>
      </c>
      <c r="L3587" t="e">
        <f>VLOOKUP(E3587,PFI!A:B,2,0)</f>
        <v>#N/A</v>
      </c>
    </row>
    <row r="3588" spans="1:12">
      <c r="A3588" s="18" t="s">
        <v>1541</v>
      </c>
      <c r="B3588" s="18" t="s">
        <v>323</v>
      </c>
      <c r="C3588" s="18" t="s">
        <v>108</v>
      </c>
      <c r="D3588" s="18" t="s">
        <v>18</v>
      </c>
      <c r="E3588" s="18" t="s">
        <v>18</v>
      </c>
      <c r="F3588" s="19">
        <v>0</v>
      </c>
      <c r="G3588" s="19">
        <v>0</v>
      </c>
      <c r="H3588" s="19">
        <v>-627</v>
      </c>
      <c r="I3588" s="19">
        <v>0</v>
      </c>
      <c r="J3588" s="19">
        <v>0</v>
      </c>
      <c r="K3588" s="19">
        <v>-513</v>
      </c>
      <c r="L3588" t="e">
        <f>VLOOKUP(E3588,PFI!A:B,2,0)</f>
        <v>#N/A</v>
      </c>
    </row>
    <row r="3589" spans="1:12">
      <c r="A3589" s="18" t="s">
        <v>1548</v>
      </c>
      <c r="B3589" s="18" t="s">
        <v>323</v>
      </c>
      <c r="C3589" s="18" t="s">
        <v>108</v>
      </c>
      <c r="D3589" s="18" t="s">
        <v>46</v>
      </c>
      <c r="E3589" s="18" t="s">
        <v>18</v>
      </c>
      <c r="F3589" s="19">
        <v>0</v>
      </c>
      <c r="G3589" s="19">
        <v>0</v>
      </c>
      <c r="H3589" s="19">
        <v>-6318</v>
      </c>
      <c r="I3589" s="19">
        <v>0</v>
      </c>
      <c r="J3589" s="19">
        <v>0</v>
      </c>
      <c r="K3589" s="19">
        <v>-6318</v>
      </c>
      <c r="L3589" t="e">
        <f>VLOOKUP(E3589,PFI!A:B,2,0)</f>
        <v>#N/A</v>
      </c>
    </row>
    <row r="3590" spans="1:12">
      <c r="A3590" s="18" t="s">
        <v>1548</v>
      </c>
      <c r="B3590" s="18" t="s">
        <v>323</v>
      </c>
      <c r="C3590" s="18" t="s">
        <v>108</v>
      </c>
      <c r="D3590" s="18" t="s">
        <v>18</v>
      </c>
      <c r="E3590" s="18" t="s">
        <v>18</v>
      </c>
      <c r="F3590" s="19">
        <v>0</v>
      </c>
      <c r="G3590" s="19">
        <v>0</v>
      </c>
      <c r="H3590" s="19">
        <v>-2508</v>
      </c>
      <c r="I3590" s="19">
        <v>0</v>
      </c>
      <c r="J3590" s="19">
        <v>0</v>
      </c>
      <c r="K3590" s="19">
        <v>-2337</v>
      </c>
      <c r="L3590" t="e">
        <f>VLOOKUP(E3590,PFI!A:B,2,0)</f>
        <v>#N/A</v>
      </c>
    </row>
    <row r="3591" spans="1:12">
      <c r="A3591" s="18" t="s">
        <v>1556</v>
      </c>
      <c r="B3591" s="18" t="s">
        <v>323</v>
      </c>
      <c r="C3591" s="18" t="s">
        <v>108</v>
      </c>
      <c r="D3591" s="18" t="s">
        <v>57</v>
      </c>
      <c r="E3591" s="18" t="s">
        <v>18</v>
      </c>
      <c r="F3591" s="19">
        <v>0</v>
      </c>
      <c r="G3591" s="19">
        <v>0</v>
      </c>
      <c r="H3591" s="19">
        <v>-340</v>
      </c>
      <c r="I3591" s="19">
        <v>0</v>
      </c>
      <c r="J3591" s="19">
        <v>0</v>
      </c>
      <c r="K3591" s="19">
        <v>-340</v>
      </c>
      <c r="L3591" t="e">
        <f>VLOOKUP(E3591,PFI!A:B,2,0)</f>
        <v>#N/A</v>
      </c>
    </row>
    <row r="3592" spans="1:12">
      <c r="A3592" s="18" t="s">
        <v>1556</v>
      </c>
      <c r="B3592" s="18" t="s">
        <v>323</v>
      </c>
      <c r="C3592" s="18" t="s">
        <v>108</v>
      </c>
      <c r="D3592" s="18" t="s">
        <v>46</v>
      </c>
      <c r="E3592" s="18" t="s">
        <v>18</v>
      </c>
      <c r="F3592" s="19">
        <v>0</v>
      </c>
      <c r="G3592" s="19">
        <v>0</v>
      </c>
      <c r="H3592" s="19">
        <v>-243</v>
      </c>
      <c r="I3592" s="19">
        <v>0</v>
      </c>
      <c r="J3592" s="19">
        <v>0</v>
      </c>
      <c r="K3592" s="19">
        <v>-243</v>
      </c>
      <c r="L3592" t="e">
        <f>VLOOKUP(E3592,PFI!A:B,2,0)</f>
        <v>#N/A</v>
      </c>
    </row>
    <row r="3593" spans="1:12">
      <c r="A3593" s="18" t="s">
        <v>1567</v>
      </c>
      <c r="B3593" s="18" t="s">
        <v>323</v>
      </c>
      <c r="C3593" s="18" t="s">
        <v>108</v>
      </c>
      <c r="D3593" s="18" t="s">
        <v>57</v>
      </c>
      <c r="E3593" s="18" t="s">
        <v>18</v>
      </c>
      <c r="F3593" s="19">
        <v>0</v>
      </c>
      <c r="G3593" s="19">
        <v>0</v>
      </c>
      <c r="H3593" s="19">
        <v>-680</v>
      </c>
      <c r="I3593" s="19">
        <v>0</v>
      </c>
      <c r="J3593" s="19">
        <v>0</v>
      </c>
      <c r="K3593" s="19">
        <v>-680</v>
      </c>
      <c r="L3593" t="e">
        <f>VLOOKUP(E3593,PFI!A:B,2,0)</f>
        <v>#N/A</v>
      </c>
    </row>
    <row r="3594" spans="1:12">
      <c r="A3594" s="18" t="s">
        <v>1567</v>
      </c>
      <c r="B3594" s="18" t="s">
        <v>323</v>
      </c>
      <c r="C3594" s="18" t="s">
        <v>108</v>
      </c>
      <c r="D3594" s="18" t="s">
        <v>46</v>
      </c>
      <c r="E3594" s="18" t="s">
        <v>18</v>
      </c>
      <c r="F3594" s="19">
        <v>0</v>
      </c>
      <c r="G3594" s="19">
        <v>0</v>
      </c>
      <c r="H3594" s="19">
        <v>-243</v>
      </c>
      <c r="I3594" s="19">
        <v>0</v>
      </c>
      <c r="J3594" s="19">
        <v>0</v>
      </c>
      <c r="K3594" s="19">
        <v>-243</v>
      </c>
      <c r="L3594" t="e">
        <f>VLOOKUP(E3594,PFI!A:B,2,0)</f>
        <v>#N/A</v>
      </c>
    </row>
    <row r="3595" spans="1:12">
      <c r="A3595" s="18" t="s">
        <v>1567</v>
      </c>
      <c r="B3595" s="18" t="s">
        <v>323</v>
      </c>
      <c r="C3595" s="18" t="s">
        <v>108</v>
      </c>
      <c r="D3595" s="18" t="s">
        <v>18</v>
      </c>
      <c r="E3595" s="18" t="s">
        <v>18</v>
      </c>
      <c r="F3595" s="19">
        <v>0</v>
      </c>
      <c r="G3595" s="19">
        <v>0</v>
      </c>
      <c r="H3595" s="19">
        <v>-57</v>
      </c>
      <c r="I3595" s="19">
        <v>0</v>
      </c>
      <c r="J3595" s="19">
        <v>0</v>
      </c>
      <c r="K3595" s="19">
        <v>-57</v>
      </c>
      <c r="L3595" t="e">
        <f>VLOOKUP(E3595,PFI!A:B,2,0)</f>
        <v>#N/A</v>
      </c>
    </row>
    <row r="3596" spans="1:12">
      <c r="A3596" s="18" t="s">
        <v>1586</v>
      </c>
      <c r="B3596" s="18" t="s">
        <v>323</v>
      </c>
      <c r="C3596" s="18" t="s">
        <v>108</v>
      </c>
      <c r="D3596" s="18" t="s">
        <v>46</v>
      </c>
      <c r="E3596" s="18" t="s">
        <v>18</v>
      </c>
      <c r="F3596" s="19">
        <v>0</v>
      </c>
      <c r="G3596" s="19">
        <v>0</v>
      </c>
      <c r="H3596" s="19">
        <v>-243</v>
      </c>
      <c r="I3596" s="19">
        <v>0</v>
      </c>
      <c r="J3596" s="19">
        <v>0</v>
      </c>
      <c r="K3596" s="19">
        <v>-243</v>
      </c>
      <c r="L3596" t="e">
        <f>VLOOKUP(E3596,PFI!A:B,2,0)</f>
        <v>#N/A</v>
      </c>
    </row>
    <row r="3597" spans="1:12">
      <c r="A3597" s="18" t="s">
        <v>1596</v>
      </c>
      <c r="B3597" s="18" t="s">
        <v>323</v>
      </c>
      <c r="C3597" s="18" t="s">
        <v>108</v>
      </c>
      <c r="D3597" s="18" t="s">
        <v>46</v>
      </c>
      <c r="E3597" s="18" t="s">
        <v>18</v>
      </c>
      <c r="F3597" s="19">
        <v>0</v>
      </c>
      <c r="G3597" s="19">
        <v>0</v>
      </c>
      <c r="H3597" s="19">
        <v>-243</v>
      </c>
      <c r="I3597" s="19">
        <v>0</v>
      </c>
      <c r="J3597" s="19">
        <v>0</v>
      </c>
      <c r="K3597" s="19">
        <v>-243</v>
      </c>
      <c r="L3597" t="e">
        <f>VLOOKUP(E3597,PFI!A:B,2,0)</f>
        <v>#N/A</v>
      </c>
    </row>
    <row r="3598" spans="1:12">
      <c r="A3598" s="18" t="s">
        <v>2454</v>
      </c>
      <c r="B3598" s="18" t="s">
        <v>323</v>
      </c>
      <c r="C3598" s="18" t="s">
        <v>108</v>
      </c>
      <c r="D3598" s="18" t="s">
        <v>57</v>
      </c>
      <c r="E3598" s="18" t="s">
        <v>18</v>
      </c>
      <c r="F3598" s="19">
        <v>0</v>
      </c>
      <c r="G3598" s="19">
        <v>0</v>
      </c>
      <c r="H3598" s="19">
        <v>0</v>
      </c>
      <c r="I3598" s="19">
        <v>0</v>
      </c>
      <c r="J3598" s="19">
        <v>0</v>
      </c>
      <c r="K3598" s="19">
        <v>-170</v>
      </c>
      <c r="L3598" t="e">
        <f>VLOOKUP(E3598,PFI!A:B,2,0)</f>
        <v>#N/A</v>
      </c>
    </row>
    <row r="3599" spans="1:12">
      <c r="A3599" s="18" t="s">
        <v>1433</v>
      </c>
      <c r="B3599" s="18" t="s">
        <v>323</v>
      </c>
      <c r="C3599" s="18" t="s">
        <v>108</v>
      </c>
      <c r="D3599" s="18" t="s">
        <v>57</v>
      </c>
      <c r="E3599" s="18" t="s">
        <v>18</v>
      </c>
      <c r="F3599" s="19">
        <v>0</v>
      </c>
      <c r="G3599" s="19">
        <v>0</v>
      </c>
      <c r="H3599" s="19">
        <v>-170</v>
      </c>
      <c r="I3599" s="19">
        <v>0</v>
      </c>
      <c r="J3599" s="19">
        <v>0</v>
      </c>
      <c r="K3599" s="19">
        <v>-170</v>
      </c>
      <c r="L3599" t="e">
        <f>VLOOKUP(E3599,PFI!A:B,2,0)</f>
        <v>#N/A</v>
      </c>
    </row>
    <row r="3600" spans="1:12">
      <c r="A3600" s="18" t="s">
        <v>1433</v>
      </c>
      <c r="B3600" s="18" t="s">
        <v>323</v>
      </c>
      <c r="C3600" s="18" t="s">
        <v>108</v>
      </c>
      <c r="D3600" s="18" t="s">
        <v>46</v>
      </c>
      <c r="E3600" s="18" t="s">
        <v>18</v>
      </c>
      <c r="F3600" s="19">
        <v>0</v>
      </c>
      <c r="G3600" s="19">
        <v>0</v>
      </c>
      <c r="H3600" s="19">
        <v>-3645</v>
      </c>
      <c r="I3600" s="19">
        <v>0</v>
      </c>
      <c r="J3600" s="19">
        <v>0</v>
      </c>
      <c r="K3600" s="19">
        <v>-3888</v>
      </c>
      <c r="L3600" t="e">
        <f>VLOOKUP(E3600,PFI!A:B,2,0)</f>
        <v>#N/A</v>
      </c>
    </row>
    <row r="3601" spans="1:12">
      <c r="A3601" s="18" t="s">
        <v>1433</v>
      </c>
      <c r="B3601" s="18" t="s">
        <v>323</v>
      </c>
      <c r="C3601" s="18" t="s">
        <v>108</v>
      </c>
      <c r="D3601" s="18" t="s">
        <v>18</v>
      </c>
      <c r="E3601" s="18" t="s">
        <v>18</v>
      </c>
      <c r="F3601" s="19">
        <v>0</v>
      </c>
      <c r="G3601" s="19">
        <v>0</v>
      </c>
      <c r="H3601" s="19">
        <v>0</v>
      </c>
      <c r="I3601" s="19">
        <v>0</v>
      </c>
      <c r="J3601" s="19">
        <v>0</v>
      </c>
      <c r="K3601" s="19">
        <v>-243</v>
      </c>
      <c r="L3601" t="e">
        <f>VLOOKUP(E3601,PFI!A:B,2,0)</f>
        <v>#N/A</v>
      </c>
    </row>
    <row r="3602" spans="1:12">
      <c r="A3602" s="18" t="s">
        <v>1631</v>
      </c>
      <c r="B3602" s="18" t="s">
        <v>323</v>
      </c>
      <c r="C3602" s="18" t="s">
        <v>108</v>
      </c>
      <c r="D3602" s="18" t="s">
        <v>18</v>
      </c>
      <c r="E3602" s="18" t="s">
        <v>18</v>
      </c>
      <c r="F3602" s="19">
        <v>0</v>
      </c>
      <c r="G3602" s="19">
        <v>0</v>
      </c>
      <c r="H3602" s="19">
        <v>-114</v>
      </c>
      <c r="I3602" s="19">
        <v>0</v>
      </c>
      <c r="J3602" s="19">
        <v>0</v>
      </c>
      <c r="K3602" s="19">
        <v>-114</v>
      </c>
      <c r="L3602" t="e">
        <f>VLOOKUP(E3602,PFI!A:B,2,0)</f>
        <v>#N/A</v>
      </c>
    </row>
    <row r="3603" spans="1:12">
      <c r="A3603" s="18" t="s">
        <v>1641</v>
      </c>
      <c r="B3603" s="18" t="s">
        <v>323</v>
      </c>
      <c r="C3603" s="18" t="s">
        <v>108</v>
      </c>
      <c r="D3603" s="18" t="s">
        <v>46</v>
      </c>
      <c r="E3603" s="18" t="s">
        <v>18</v>
      </c>
      <c r="F3603" s="19">
        <v>0</v>
      </c>
      <c r="G3603" s="19">
        <v>0</v>
      </c>
      <c r="H3603" s="19">
        <v>-1701</v>
      </c>
      <c r="I3603" s="19">
        <v>0</v>
      </c>
      <c r="J3603" s="19">
        <v>0</v>
      </c>
      <c r="K3603" s="19">
        <v>-1215</v>
      </c>
      <c r="L3603" t="e">
        <f>VLOOKUP(E3603,PFI!A:B,2,0)</f>
        <v>#N/A</v>
      </c>
    </row>
    <row r="3604" spans="1:12">
      <c r="A3604" s="18" t="s">
        <v>1641</v>
      </c>
      <c r="B3604" s="18" t="s">
        <v>323</v>
      </c>
      <c r="C3604" s="18" t="s">
        <v>108</v>
      </c>
      <c r="D3604" s="18" t="s">
        <v>18</v>
      </c>
      <c r="E3604" s="18" t="s">
        <v>18</v>
      </c>
      <c r="F3604" s="19">
        <v>0</v>
      </c>
      <c r="G3604" s="19">
        <v>0</v>
      </c>
      <c r="H3604" s="19">
        <v>-171</v>
      </c>
      <c r="I3604" s="19">
        <v>0</v>
      </c>
      <c r="J3604" s="19">
        <v>0</v>
      </c>
      <c r="K3604" s="19">
        <v>-57</v>
      </c>
      <c r="L3604" t="e">
        <f>VLOOKUP(E3604,PFI!A:B,2,0)</f>
        <v>#N/A</v>
      </c>
    </row>
    <row r="3605" spans="1:12">
      <c r="A3605" s="18" t="s">
        <v>1659</v>
      </c>
      <c r="B3605" s="18" t="s">
        <v>323</v>
      </c>
      <c r="C3605" s="18" t="s">
        <v>108</v>
      </c>
      <c r="D3605" s="18" t="s">
        <v>18</v>
      </c>
      <c r="E3605" s="18" t="s">
        <v>18</v>
      </c>
      <c r="F3605" s="19">
        <v>0</v>
      </c>
      <c r="G3605" s="19">
        <v>0</v>
      </c>
      <c r="H3605" s="19">
        <v>-228</v>
      </c>
      <c r="I3605" s="19">
        <v>0</v>
      </c>
      <c r="J3605" s="19">
        <v>0</v>
      </c>
      <c r="K3605" s="19">
        <v>-228</v>
      </c>
      <c r="L3605" t="e">
        <f>VLOOKUP(E3605,PFI!A:B,2,0)</f>
        <v>#N/A</v>
      </c>
    </row>
    <row r="3606" spans="1:12">
      <c r="A3606" s="18" t="s">
        <v>1629</v>
      </c>
      <c r="B3606" s="18" t="s">
        <v>323</v>
      </c>
      <c r="C3606" s="18" t="s">
        <v>108</v>
      </c>
      <c r="D3606" s="18" t="s">
        <v>18</v>
      </c>
      <c r="E3606" s="18" t="s">
        <v>18</v>
      </c>
      <c r="F3606" s="19">
        <v>0</v>
      </c>
      <c r="G3606" s="19">
        <v>0</v>
      </c>
      <c r="H3606" s="19">
        <v>6150</v>
      </c>
      <c r="I3606" s="19">
        <v>0</v>
      </c>
      <c r="J3606" s="19">
        <v>0</v>
      </c>
      <c r="K3606" s="19">
        <v>5219.88</v>
      </c>
      <c r="L3606" t="e">
        <f>VLOOKUP(E3606,PFI!A:B,2,0)</f>
        <v>#N/A</v>
      </c>
    </row>
    <row r="3607" spans="1:12">
      <c r="A3607" s="18" t="s">
        <v>2737</v>
      </c>
      <c r="B3607" s="18" t="s">
        <v>323</v>
      </c>
      <c r="C3607" s="18" t="s">
        <v>108</v>
      </c>
      <c r="D3607" s="18" t="s">
        <v>18</v>
      </c>
      <c r="E3607" s="18" t="s">
        <v>18</v>
      </c>
      <c r="F3607" s="19">
        <v>0</v>
      </c>
      <c r="G3607" s="19">
        <v>0</v>
      </c>
      <c r="H3607" s="19">
        <v>2216</v>
      </c>
      <c r="I3607" s="19">
        <v>0</v>
      </c>
      <c r="J3607" s="19">
        <v>0</v>
      </c>
      <c r="K3607" s="19">
        <v>2216</v>
      </c>
      <c r="L3607" t="e">
        <f>VLOOKUP(E3607,PFI!A:B,2,0)</f>
        <v>#N/A</v>
      </c>
    </row>
    <row r="3608" spans="1:12">
      <c r="A3608" s="18" t="s">
        <v>2601</v>
      </c>
      <c r="B3608" s="18" t="s">
        <v>323</v>
      </c>
      <c r="C3608" s="18" t="s">
        <v>108</v>
      </c>
      <c r="D3608" s="18" t="s">
        <v>18</v>
      </c>
      <c r="E3608" s="18" t="s">
        <v>18</v>
      </c>
      <c r="F3608" s="19">
        <v>0</v>
      </c>
      <c r="G3608" s="19">
        <v>0</v>
      </c>
      <c r="H3608" s="19">
        <v>-22061.69</v>
      </c>
      <c r="I3608" s="19">
        <v>0</v>
      </c>
      <c r="J3608" s="19">
        <v>0</v>
      </c>
      <c r="K3608" s="19">
        <v>-10974.8</v>
      </c>
      <c r="L3608" t="e">
        <f>VLOOKUP(E3608,PFI!A:B,2,0)</f>
        <v>#N/A</v>
      </c>
    </row>
    <row r="3609" spans="1:12">
      <c r="A3609" s="18" t="s">
        <v>1635</v>
      </c>
      <c r="B3609" s="18" t="s">
        <v>323</v>
      </c>
      <c r="C3609" s="18" t="s">
        <v>108</v>
      </c>
      <c r="D3609" s="18" t="s">
        <v>18</v>
      </c>
      <c r="E3609" s="18" t="s">
        <v>2473</v>
      </c>
      <c r="F3609" s="19">
        <v>0</v>
      </c>
      <c r="G3609" s="19">
        <v>0</v>
      </c>
      <c r="H3609" s="19">
        <v>0</v>
      </c>
      <c r="I3609" s="19">
        <v>0</v>
      </c>
      <c r="J3609" s="19">
        <v>0</v>
      </c>
      <c r="K3609" s="19">
        <v>-1457</v>
      </c>
      <c r="L3609" t="e">
        <f>VLOOKUP(E3609,PFI!A:B,2,0)</f>
        <v>#N/A</v>
      </c>
    </row>
    <row r="3610" spans="1:12">
      <c r="A3610" s="18" t="s">
        <v>1635</v>
      </c>
      <c r="B3610" s="18" t="s">
        <v>323</v>
      </c>
      <c r="C3610" s="18" t="s">
        <v>108</v>
      </c>
      <c r="D3610" s="18" t="s">
        <v>18</v>
      </c>
      <c r="E3610" s="18" t="s">
        <v>2477</v>
      </c>
      <c r="F3610" s="19">
        <v>0</v>
      </c>
      <c r="G3610" s="19">
        <v>0</v>
      </c>
      <c r="H3610" s="19">
        <v>0</v>
      </c>
      <c r="I3610" s="19">
        <v>0</v>
      </c>
      <c r="J3610" s="19">
        <v>0</v>
      </c>
      <c r="K3610" s="19">
        <v>-10570</v>
      </c>
      <c r="L3610" t="e">
        <f>VLOOKUP(E3610,PFI!A:B,2,0)</f>
        <v>#N/A</v>
      </c>
    </row>
    <row r="3611" spans="1:12">
      <c r="A3611" s="18" t="s">
        <v>1635</v>
      </c>
      <c r="B3611" s="18" t="s">
        <v>323</v>
      </c>
      <c r="C3611" s="18" t="s">
        <v>108</v>
      </c>
      <c r="D3611" s="18" t="s">
        <v>18</v>
      </c>
      <c r="E3611" s="18" t="s">
        <v>2738</v>
      </c>
      <c r="F3611" s="19">
        <v>0</v>
      </c>
      <c r="G3611" s="19">
        <v>0</v>
      </c>
      <c r="H3611" s="19">
        <v>0</v>
      </c>
      <c r="I3611" s="19">
        <v>0</v>
      </c>
      <c r="J3611" s="19">
        <v>0</v>
      </c>
      <c r="K3611" s="19">
        <v>-622.79999999999995</v>
      </c>
      <c r="L3611" t="e">
        <f>VLOOKUP(E3611,PFI!A:B,2,0)</f>
        <v>#N/A</v>
      </c>
    </row>
    <row r="3612" spans="1:12">
      <c r="A3612" s="18" t="s">
        <v>1635</v>
      </c>
      <c r="B3612" s="18" t="s">
        <v>323</v>
      </c>
      <c r="C3612" s="18" t="s">
        <v>108</v>
      </c>
      <c r="D3612" s="18" t="s">
        <v>18</v>
      </c>
      <c r="E3612" s="18" t="s">
        <v>2484</v>
      </c>
      <c r="F3612" s="19">
        <v>0</v>
      </c>
      <c r="G3612" s="19">
        <v>0</v>
      </c>
      <c r="H3612" s="19">
        <v>0</v>
      </c>
      <c r="I3612" s="19">
        <v>0</v>
      </c>
      <c r="J3612" s="19">
        <v>0</v>
      </c>
      <c r="K3612" s="19">
        <v>-957</v>
      </c>
      <c r="L3612" t="e">
        <f>VLOOKUP(E3612,PFI!A:B,2,0)</f>
        <v>#N/A</v>
      </c>
    </row>
    <row r="3613" spans="1:12">
      <c r="A3613" s="18" t="s">
        <v>1635</v>
      </c>
      <c r="B3613" s="18" t="s">
        <v>323</v>
      </c>
      <c r="C3613" s="18" t="s">
        <v>108</v>
      </c>
      <c r="D3613" s="18" t="s">
        <v>18</v>
      </c>
      <c r="E3613" s="18" t="s">
        <v>2489</v>
      </c>
      <c r="F3613" s="19">
        <v>0</v>
      </c>
      <c r="G3613" s="19">
        <v>0</v>
      </c>
      <c r="H3613" s="19">
        <v>0</v>
      </c>
      <c r="I3613" s="19">
        <v>0</v>
      </c>
      <c r="J3613" s="19">
        <v>0</v>
      </c>
      <c r="K3613" s="19">
        <v>-657</v>
      </c>
      <c r="L3613" t="e">
        <f>VLOOKUP(E3613,PFI!A:B,2,0)</f>
        <v>#N/A</v>
      </c>
    </row>
    <row r="3614" spans="1:12">
      <c r="A3614" s="18" t="s">
        <v>1635</v>
      </c>
      <c r="B3614" s="18" t="s">
        <v>323</v>
      </c>
      <c r="C3614" s="18" t="s">
        <v>108</v>
      </c>
      <c r="D3614" s="18" t="s">
        <v>18</v>
      </c>
      <c r="E3614" s="18" t="s">
        <v>2492</v>
      </c>
      <c r="F3614" s="19">
        <v>0</v>
      </c>
      <c r="G3614" s="19">
        <v>0</v>
      </c>
      <c r="H3614" s="19">
        <v>0</v>
      </c>
      <c r="I3614" s="19">
        <v>0</v>
      </c>
      <c r="J3614" s="19">
        <v>0</v>
      </c>
      <c r="K3614" s="19">
        <v>-3171</v>
      </c>
      <c r="L3614" t="e">
        <f>VLOOKUP(E3614,PFI!A:B,2,0)</f>
        <v>#N/A</v>
      </c>
    </row>
    <row r="3615" spans="1:12">
      <c r="A3615" s="18" t="s">
        <v>1635</v>
      </c>
      <c r="B3615" s="18" t="s">
        <v>323</v>
      </c>
      <c r="C3615" s="18" t="s">
        <v>108</v>
      </c>
      <c r="D3615" s="18" t="s">
        <v>18</v>
      </c>
      <c r="E3615" s="18" t="s">
        <v>2493</v>
      </c>
      <c r="F3615" s="19">
        <v>0</v>
      </c>
      <c r="G3615" s="19">
        <v>0</v>
      </c>
      <c r="H3615" s="19">
        <v>0</v>
      </c>
      <c r="I3615" s="19">
        <v>0</v>
      </c>
      <c r="J3615" s="19">
        <v>0</v>
      </c>
      <c r="K3615" s="19">
        <v>-1057</v>
      </c>
      <c r="L3615" t="e">
        <f>VLOOKUP(E3615,PFI!A:B,2,0)</f>
        <v>#N/A</v>
      </c>
    </row>
    <row r="3616" spans="1:12">
      <c r="A3616" s="18" t="s">
        <v>1635</v>
      </c>
      <c r="B3616" s="18" t="s">
        <v>323</v>
      </c>
      <c r="C3616" s="18" t="s">
        <v>108</v>
      </c>
      <c r="D3616" s="18" t="s">
        <v>18</v>
      </c>
      <c r="E3616" s="18" t="s">
        <v>2496</v>
      </c>
      <c r="F3616" s="19">
        <v>0</v>
      </c>
      <c r="G3616" s="19">
        <v>0</v>
      </c>
      <c r="H3616" s="19">
        <v>0</v>
      </c>
      <c r="I3616" s="19">
        <v>0</v>
      </c>
      <c r="J3616" s="19">
        <v>0</v>
      </c>
      <c r="K3616" s="19">
        <v>-657</v>
      </c>
      <c r="L3616" t="e">
        <f>VLOOKUP(E3616,PFI!A:B,2,0)</f>
        <v>#N/A</v>
      </c>
    </row>
    <row r="3617" spans="1:12">
      <c r="A3617" s="18" t="s">
        <v>1635</v>
      </c>
      <c r="B3617" s="18" t="s">
        <v>323</v>
      </c>
      <c r="C3617" s="18" t="s">
        <v>108</v>
      </c>
      <c r="D3617" s="18" t="s">
        <v>18</v>
      </c>
      <c r="E3617" s="18" t="s">
        <v>2503</v>
      </c>
      <c r="F3617" s="19">
        <v>0</v>
      </c>
      <c r="G3617" s="19">
        <v>0</v>
      </c>
      <c r="H3617" s="19">
        <v>0</v>
      </c>
      <c r="I3617" s="19">
        <v>0</v>
      </c>
      <c r="J3617" s="19">
        <v>0</v>
      </c>
      <c r="K3617" s="19">
        <v>-1957</v>
      </c>
      <c r="L3617" t="e">
        <f>VLOOKUP(E3617,PFI!A:B,2,0)</f>
        <v>#N/A</v>
      </c>
    </row>
    <row r="3618" spans="1:12">
      <c r="A3618" s="18" t="s">
        <v>240</v>
      </c>
      <c r="B3618" s="18" t="s">
        <v>323</v>
      </c>
      <c r="C3618" s="18" t="s">
        <v>108</v>
      </c>
      <c r="D3618" s="18" t="s">
        <v>18</v>
      </c>
      <c r="E3618" s="18" t="s">
        <v>18</v>
      </c>
      <c r="F3618" s="19">
        <v>0</v>
      </c>
      <c r="G3618" s="19">
        <v>0</v>
      </c>
      <c r="H3618" s="19">
        <v>-6511.2</v>
      </c>
      <c r="I3618" s="19">
        <v>0</v>
      </c>
      <c r="J3618" s="19">
        <v>0</v>
      </c>
      <c r="K3618" s="19">
        <v>-5708.32</v>
      </c>
      <c r="L3618" t="e">
        <f>VLOOKUP(E3618,PFI!A:B,2,0)</f>
        <v>#N/A</v>
      </c>
    </row>
    <row r="3619" spans="1:12">
      <c r="A3619" s="18" t="s">
        <v>2551</v>
      </c>
      <c r="B3619" s="18" t="s">
        <v>323</v>
      </c>
      <c r="C3619" s="18" t="s">
        <v>108</v>
      </c>
      <c r="D3619" s="18" t="s">
        <v>18</v>
      </c>
      <c r="E3619" s="18" t="s">
        <v>18</v>
      </c>
      <c r="F3619" s="19">
        <v>0</v>
      </c>
      <c r="G3619" s="19">
        <v>0</v>
      </c>
      <c r="H3619" s="19">
        <v>0</v>
      </c>
      <c r="I3619" s="19">
        <v>0</v>
      </c>
      <c r="J3619" s="19">
        <v>0</v>
      </c>
      <c r="K3619" s="19">
        <v>-2676.63</v>
      </c>
      <c r="L3619" t="e">
        <f>VLOOKUP(E3619,PFI!A:B,2,0)</f>
        <v>#N/A</v>
      </c>
    </row>
    <row r="3620" spans="1:12">
      <c r="A3620" s="18" t="s">
        <v>253</v>
      </c>
      <c r="B3620" s="18" t="s">
        <v>323</v>
      </c>
      <c r="C3620" s="18" t="s">
        <v>108</v>
      </c>
      <c r="D3620" s="18" t="s">
        <v>18</v>
      </c>
      <c r="E3620" s="18" t="s">
        <v>18</v>
      </c>
      <c r="F3620" s="19">
        <v>0</v>
      </c>
      <c r="G3620" s="19">
        <v>0</v>
      </c>
      <c r="H3620" s="19">
        <v>-391</v>
      </c>
      <c r="I3620" s="19">
        <v>0</v>
      </c>
      <c r="J3620" s="19">
        <v>0</v>
      </c>
      <c r="K3620" s="19">
        <v>-221</v>
      </c>
      <c r="L3620" t="e">
        <f>VLOOKUP(E3620,PFI!A:B,2,0)</f>
        <v>#N/A</v>
      </c>
    </row>
    <row r="3621" spans="1:12">
      <c r="A3621" s="18" t="s">
        <v>2559</v>
      </c>
      <c r="B3621" s="18" t="s">
        <v>323</v>
      </c>
      <c r="C3621" s="18" t="s">
        <v>108</v>
      </c>
      <c r="D3621" s="18" t="s">
        <v>18</v>
      </c>
      <c r="E3621" s="18" t="s">
        <v>18</v>
      </c>
      <c r="F3621" s="19">
        <v>0</v>
      </c>
      <c r="G3621" s="19">
        <v>0</v>
      </c>
      <c r="H3621" s="19">
        <v>-1139</v>
      </c>
      <c r="I3621" s="19">
        <v>0</v>
      </c>
      <c r="J3621" s="19">
        <v>0</v>
      </c>
      <c r="K3621" s="19">
        <v>-1139</v>
      </c>
      <c r="L3621" t="e">
        <f>VLOOKUP(E3621,PFI!A:B,2,0)</f>
        <v>#N/A</v>
      </c>
    </row>
    <row r="3622" spans="1:12">
      <c r="A3622" s="18" t="s">
        <v>2739</v>
      </c>
      <c r="B3622" s="18" t="s">
        <v>323</v>
      </c>
      <c r="C3622" s="18" t="s">
        <v>108</v>
      </c>
      <c r="D3622" s="18" t="s">
        <v>18</v>
      </c>
      <c r="E3622" s="18" t="s">
        <v>18</v>
      </c>
      <c r="F3622" s="19">
        <v>0</v>
      </c>
      <c r="G3622" s="19">
        <v>0</v>
      </c>
      <c r="H3622" s="19">
        <v>-152357.4</v>
      </c>
      <c r="I3622" s="19">
        <v>0</v>
      </c>
      <c r="J3622" s="19">
        <v>0</v>
      </c>
      <c r="K3622" s="19">
        <v>-130762.65</v>
      </c>
      <c r="L3622" t="e">
        <f>VLOOKUP(E3622,PFI!A:B,2,0)</f>
        <v>#N/A</v>
      </c>
    </row>
    <row r="3623" spans="1:12">
      <c r="A3623" s="18" t="s">
        <v>1065</v>
      </c>
      <c r="B3623" s="18" t="s">
        <v>323</v>
      </c>
      <c r="C3623" s="18" t="s">
        <v>108</v>
      </c>
      <c r="D3623" s="18" t="s">
        <v>18</v>
      </c>
      <c r="E3623" s="18" t="s">
        <v>18</v>
      </c>
      <c r="F3623" s="19">
        <v>0</v>
      </c>
      <c r="G3623" s="19">
        <v>0</v>
      </c>
      <c r="H3623" s="19">
        <v>-15199.2</v>
      </c>
      <c r="I3623" s="19">
        <v>0</v>
      </c>
      <c r="J3623" s="19">
        <v>0</v>
      </c>
      <c r="K3623" s="19">
        <v>-11745.9</v>
      </c>
      <c r="L3623" t="e">
        <f>VLOOKUP(E3623,PFI!A:B,2,0)</f>
        <v>#N/A</v>
      </c>
    </row>
    <row r="3624" spans="1:12">
      <c r="A3624" s="18" t="s">
        <v>1657</v>
      </c>
      <c r="B3624" s="18" t="s">
        <v>323</v>
      </c>
      <c r="C3624" s="18" t="s">
        <v>108</v>
      </c>
      <c r="D3624" s="18" t="s">
        <v>18</v>
      </c>
      <c r="E3624" s="18" t="s">
        <v>18</v>
      </c>
      <c r="F3624" s="19">
        <v>0</v>
      </c>
      <c r="G3624" s="19">
        <v>0</v>
      </c>
      <c r="H3624" s="19">
        <v>-3977</v>
      </c>
      <c r="I3624" s="19">
        <v>0</v>
      </c>
      <c r="J3624" s="19">
        <v>0</v>
      </c>
      <c r="K3624" s="19">
        <v>-59725</v>
      </c>
      <c r="L3624" t="e">
        <f>VLOOKUP(E3624,PFI!A:B,2,0)</f>
        <v>#N/A</v>
      </c>
    </row>
    <row r="3625" spans="1:12">
      <c r="A3625" s="18" t="s">
        <v>2740</v>
      </c>
      <c r="B3625" s="18" t="s">
        <v>323</v>
      </c>
      <c r="C3625" s="18" t="s">
        <v>108</v>
      </c>
      <c r="D3625" s="18" t="s">
        <v>18</v>
      </c>
      <c r="E3625" s="18" t="s">
        <v>18</v>
      </c>
      <c r="F3625" s="19">
        <v>0</v>
      </c>
      <c r="G3625" s="19">
        <v>0</v>
      </c>
      <c r="H3625" s="19">
        <v>-47430</v>
      </c>
      <c r="I3625" s="19">
        <v>0</v>
      </c>
      <c r="J3625" s="19">
        <v>0</v>
      </c>
      <c r="K3625" s="19">
        <v>-47430</v>
      </c>
      <c r="L3625" t="e">
        <f>VLOOKUP(E3625,PFI!A:B,2,0)</f>
        <v>#N/A</v>
      </c>
    </row>
    <row r="3626" spans="1:12">
      <c r="A3626" s="18" t="s">
        <v>2741</v>
      </c>
      <c r="B3626" s="18" t="s">
        <v>323</v>
      </c>
      <c r="C3626" s="18" t="s">
        <v>108</v>
      </c>
      <c r="D3626" s="18" t="s">
        <v>18</v>
      </c>
      <c r="E3626" s="18" t="s">
        <v>18</v>
      </c>
      <c r="F3626" s="19">
        <v>0</v>
      </c>
      <c r="G3626" s="19">
        <v>0</v>
      </c>
      <c r="H3626" s="19">
        <v>870</v>
      </c>
      <c r="I3626" s="19">
        <v>0</v>
      </c>
      <c r="J3626" s="19">
        <v>0</v>
      </c>
      <c r="K3626" s="19">
        <v>870</v>
      </c>
      <c r="L3626" t="e">
        <f>VLOOKUP(E3626,PFI!A:B,2,0)</f>
        <v>#N/A</v>
      </c>
    </row>
    <row r="3627" spans="1:12">
      <c r="A3627" s="18" t="s">
        <v>255</v>
      </c>
      <c r="B3627" s="18" t="s">
        <v>323</v>
      </c>
      <c r="C3627" s="18" t="s">
        <v>108</v>
      </c>
      <c r="D3627" s="18" t="s">
        <v>18</v>
      </c>
      <c r="E3627" s="18" t="s">
        <v>18</v>
      </c>
      <c r="F3627" s="19">
        <v>0</v>
      </c>
      <c r="G3627" s="19">
        <v>0</v>
      </c>
      <c r="H3627" s="19">
        <v>6232.4</v>
      </c>
      <c r="I3627" s="19">
        <v>0</v>
      </c>
      <c r="J3627" s="19">
        <v>0</v>
      </c>
      <c r="K3627" s="19">
        <v>6158.18</v>
      </c>
      <c r="L3627" t="e">
        <f>VLOOKUP(E3627,PFI!A:B,2,0)</f>
        <v>#N/A</v>
      </c>
    </row>
    <row r="3628" spans="1:12">
      <c r="A3628" s="18" t="s">
        <v>109</v>
      </c>
      <c r="B3628" s="18" t="s">
        <v>323</v>
      </c>
      <c r="C3628" s="18" t="s">
        <v>108</v>
      </c>
      <c r="D3628" s="18" t="s">
        <v>18</v>
      </c>
      <c r="E3628" s="18" t="s">
        <v>2575</v>
      </c>
      <c r="F3628" s="19">
        <v>0</v>
      </c>
      <c r="G3628" s="19">
        <v>0</v>
      </c>
      <c r="H3628" s="19">
        <v>23389</v>
      </c>
      <c r="I3628" s="19">
        <v>0</v>
      </c>
      <c r="J3628" s="19">
        <v>0</v>
      </c>
      <c r="K3628" s="19">
        <v>0</v>
      </c>
      <c r="L3628" t="e">
        <f>VLOOKUP(E3628,PFI!A:B,2,0)</f>
        <v>#N/A</v>
      </c>
    </row>
    <row r="3629" spans="1:12">
      <c r="A3629" s="18" t="s">
        <v>2742</v>
      </c>
      <c r="B3629" s="18" t="s">
        <v>323</v>
      </c>
      <c r="C3629" s="18" t="s">
        <v>108</v>
      </c>
      <c r="D3629" s="18" t="s">
        <v>18</v>
      </c>
      <c r="E3629" s="18" t="s">
        <v>18</v>
      </c>
      <c r="F3629" s="19">
        <v>0</v>
      </c>
      <c r="G3629" s="19">
        <v>0</v>
      </c>
      <c r="H3629" s="19">
        <v>-297967.59999999998</v>
      </c>
      <c r="I3629" s="19">
        <v>0</v>
      </c>
      <c r="J3629" s="19">
        <v>0</v>
      </c>
      <c r="K3629" s="19">
        <v>-264259.20000000001</v>
      </c>
      <c r="L3629" t="e">
        <f>VLOOKUP(E3629,PFI!A:B,2,0)</f>
        <v>#N/A</v>
      </c>
    </row>
    <row r="3630" spans="1:12">
      <c r="A3630" s="18" t="s">
        <v>923</v>
      </c>
      <c r="B3630" s="18" t="s">
        <v>323</v>
      </c>
      <c r="C3630" s="18" t="s">
        <v>108</v>
      </c>
      <c r="D3630" s="18" t="s">
        <v>18</v>
      </c>
      <c r="E3630" s="18" t="s">
        <v>18</v>
      </c>
      <c r="F3630" s="19">
        <v>0</v>
      </c>
      <c r="G3630" s="19">
        <v>0</v>
      </c>
      <c r="H3630" s="19">
        <v>-3066932</v>
      </c>
      <c r="I3630" s="19">
        <v>-4371000</v>
      </c>
      <c r="J3630" s="19">
        <v>-4371000</v>
      </c>
      <c r="K3630" s="19">
        <v>-2610654.66</v>
      </c>
      <c r="L3630" t="e">
        <f>VLOOKUP(E3630,PFI!A:B,2,0)</f>
        <v>#N/A</v>
      </c>
    </row>
    <row r="3631" spans="1:12">
      <c r="A3631" s="18" t="s">
        <v>113</v>
      </c>
      <c r="B3631" s="18" t="s">
        <v>323</v>
      </c>
      <c r="C3631" s="18" t="s">
        <v>813</v>
      </c>
      <c r="D3631" s="18" t="s">
        <v>18</v>
      </c>
      <c r="E3631" s="18" t="s">
        <v>2743</v>
      </c>
      <c r="F3631" s="19">
        <v>0</v>
      </c>
      <c r="G3631" s="19">
        <v>0</v>
      </c>
      <c r="H3631" s="19">
        <v>-8887</v>
      </c>
      <c r="I3631" s="19">
        <v>0</v>
      </c>
      <c r="J3631" s="19">
        <v>0</v>
      </c>
      <c r="K3631" s="19">
        <v>-8887</v>
      </c>
      <c r="L3631" t="e">
        <f>VLOOKUP(E3631,PFI!A:B,2,0)</f>
        <v>#N/A</v>
      </c>
    </row>
    <row r="3632" spans="1:12">
      <c r="A3632" s="18" t="s">
        <v>2744</v>
      </c>
      <c r="B3632" s="18" t="s">
        <v>323</v>
      </c>
      <c r="C3632" s="18" t="s">
        <v>813</v>
      </c>
      <c r="D3632" s="18" t="s">
        <v>18</v>
      </c>
      <c r="E3632" s="18" t="s">
        <v>18</v>
      </c>
      <c r="F3632" s="19">
        <v>0</v>
      </c>
      <c r="G3632" s="19">
        <v>0</v>
      </c>
      <c r="H3632" s="19">
        <v>300</v>
      </c>
      <c r="I3632" s="19">
        <v>0</v>
      </c>
      <c r="J3632" s="19">
        <v>0</v>
      </c>
      <c r="K3632" s="19">
        <v>300</v>
      </c>
      <c r="L3632" t="e">
        <f>VLOOKUP(E3632,PFI!A:B,2,0)</f>
        <v>#N/A</v>
      </c>
    </row>
    <row r="3633" spans="1:12">
      <c r="A3633" s="18" t="s">
        <v>1532</v>
      </c>
      <c r="B3633" s="18" t="s">
        <v>323</v>
      </c>
      <c r="C3633" s="18" t="s">
        <v>813</v>
      </c>
      <c r="D3633" s="18" t="s">
        <v>18</v>
      </c>
      <c r="E3633" s="18" t="s">
        <v>18</v>
      </c>
      <c r="F3633" s="19">
        <v>0</v>
      </c>
      <c r="G3633" s="19">
        <v>0</v>
      </c>
      <c r="H3633" s="19">
        <v>-90700</v>
      </c>
      <c r="I3633" s="19">
        <v>-61350</v>
      </c>
      <c r="J3633" s="19">
        <v>-61350</v>
      </c>
      <c r="K3633" s="19">
        <v>-51159.28</v>
      </c>
      <c r="L3633" t="e">
        <f>VLOOKUP(E3633,PFI!A:B,2,0)</f>
        <v>#N/A</v>
      </c>
    </row>
    <row r="3634" spans="1:12">
      <c r="A3634" s="18" t="s">
        <v>1538</v>
      </c>
      <c r="B3634" s="18" t="s">
        <v>323</v>
      </c>
      <c r="C3634" s="18" t="s">
        <v>813</v>
      </c>
      <c r="D3634" s="18" t="s">
        <v>18</v>
      </c>
      <c r="E3634" s="18" t="s">
        <v>18</v>
      </c>
      <c r="F3634" s="19">
        <v>0</v>
      </c>
      <c r="G3634" s="19">
        <v>0</v>
      </c>
      <c r="H3634" s="19">
        <v>-210239</v>
      </c>
      <c r="I3634" s="19">
        <v>-21850</v>
      </c>
      <c r="J3634" s="19">
        <v>-21850</v>
      </c>
      <c r="K3634" s="19">
        <v>-195873.1</v>
      </c>
      <c r="L3634" t="e">
        <f>VLOOKUP(E3634,PFI!A:B,2,0)</f>
        <v>#N/A</v>
      </c>
    </row>
    <row r="3635" spans="1:12">
      <c r="A3635" s="18" t="s">
        <v>1540</v>
      </c>
      <c r="B3635" s="18" t="s">
        <v>323</v>
      </c>
      <c r="C3635" s="18" t="s">
        <v>813</v>
      </c>
      <c r="D3635" s="18" t="s">
        <v>18</v>
      </c>
      <c r="E3635" s="18" t="s">
        <v>18</v>
      </c>
      <c r="F3635" s="19">
        <v>0</v>
      </c>
      <c r="G3635" s="19">
        <v>0</v>
      </c>
      <c r="H3635" s="19">
        <v>0</v>
      </c>
      <c r="I3635" s="19">
        <v>-140000</v>
      </c>
      <c r="J3635" s="19">
        <v>-140000</v>
      </c>
      <c r="K3635" s="19">
        <v>0</v>
      </c>
      <c r="L3635" t="e">
        <f>VLOOKUP(E3635,PFI!A:B,2,0)</f>
        <v>#N/A</v>
      </c>
    </row>
    <row r="3636" spans="1:12">
      <c r="A3636" s="18" t="s">
        <v>2745</v>
      </c>
      <c r="B3636" s="18" t="s">
        <v>323</v>
      </c>
      <c r="C3636" s="18" t="s">
        <v>813</v>
      </c>
      <c r="D3636" s="18" t="s">
        <v>18</v>
      </c>
      <c r="E3636" s="18" t="s">
        <v>18</v>
      </c>
      <c r="F3636" s="19">
        <v>0</v>
      </c>
      <c r="G3636" s="19">
        <v>0</v>
      </c>
      <c r="H3636" s="19">
        <v>0</v>
      </c>
      <c r="I3636" s="19">
        <v>-3500</v>
      </c>
      <c r="J3636" s="19">
        <v>-3500</v>
      </c>
      <c r="K3636" s="19">
        <v>0</v>
      </c>
      <c r="L3636" t="e">
        <f>VLOOKUP(E3636,PFI!A:B,2,0)</f>
        <v>#N/A</v>
      </c>
    </row>
    <row r="3637" spans="1:12">
      <c r="A3637" s="18" t="s">
        <v>1544</v>
      </c>
      <c r="B3637" s="18" t="s">
        <v>323</v>
      </c>
      <c r="C3637" s="18" t="s">
        <v>813</v>
      </c>
      <c r="D3637" s="18" t="s">
        <v>18</v>
      </c>
      <c r="E3637" s="18" t="s">
        <v>18</v>
      </c>
      <c r="F3637" s="19">
        <v>0</v>
      </c>
      <c r="G3637" s="19">
        <v>0</v>
      </c>
      <c r="H3637" s="19">
        <v>0</v>
      </c>
      <c r="I3637" s="19">
        <v>-20000</v>
      </c>
      <c r="J3637" s="19">
        <v>-20000</v>
      </c>
      <c r="K3637" s="19">
        <v>0</v>
      </c>
      <c r="L3637" t="e">
        <f>VLOOKUP(E3637,PFI!A:B,2,0)</f>
        <v>#N/A</v>
      </c>
    </row>
    <row r="3638" spans="1:12">
      <c r="A3638" s="18" t="s">
        <v>221</v>
      </c>
      <c r="B3638" s="18" t="s">
        <v>323</v>
      </c>
      <c r="C3638" s="18" t="s">
        <v>813</v>
      </c>
      <c r="D3638" s="18" t="s">
        <v>18</v>
      </c>
      <c r="E3638" s="18" t="s">
        <v>18</v>
      </c>
      <c r="F3638" s="19">
        <v>0</v>
      </c>
      <c r="G3638" s="19">
        <v>0</v>
      </c>
      <c r="H3638" s="19">
        <v>-3000</v>
      </c>
      <c r="I3638" s="19">
        <v>0</v>
      </c>
      <c r="J3638" s="19">
        <v>0</v>
      </c>
      <c r="K3638" s="19">
        <v>-2499.9499999999998</v>
      </c>
      <c r="L3638" t="e">
        <f>VLOOKUP(E3638,PFI!A:B,2,0)</f>
        <v>#N/A</v>
      </c>
    </row>
    <row r="3639" spans="1:12">
      <c r="A3639" s="18" t="s">
        <v>1547</v>
      </c>
      <c r="B3639" s="18" t="s">
        <v>323</v>
      </c>
      <c r="C3639" s="18" t="s">
        <v>813</v>
      </c>
      <c r="D3639" s="18" t="s">
        <v>18</v>
      </c>
      <c r="E3639" s="18" t="s">
        <v>18</v>
      </c>
      <c r="F3639" s="19">
        <v>0</v>
      </c>
      <c r="G3639" s="19">
        <v>0</v>
      </c>
      <c r="H3639" s="19">
        <v>-48291</v>
      </c>
      <c r="I3639" s="19">
        <v>-7399</v>
      </c>
      <c r="J3639" s="19">
        <v>-7399</v>
      </c>
      <c r="K3639" s="19">
        <v>-29607.11</v>
      </c>
      <c r="L3639" t="e">
        <f>VLOOKUP(E3639,PFI!A:B,2,0)</f>
        <v>#N/A</v>
      </c>
    </row>
    <row r="3640" spans="1:12">
      <c r="A3640" s="18" t="s">
        <v>1546</v>
      </c>
      <c r="B3640" s="18" t="s">
        <v>323</v>
      </c>
      <c r="C3640" s="18" t="s">
        <v>813</v>
      </c>
      <c r="D3640" s="18" t="s">
        <v>18</v>
      </c>
      <c r="E3640" s="18" t="s">
        <v>18</v>
      </c>
      <c r="F3640" s="19">
        <v>0</v>
      </c>
      <c r="G3640" s="19">
        <v>0</v>
      </c>
      <c r="H3640" s="19">
        <v>-33280</v>
      </c>
      <c r="I3640" s="19">
        <v>0</v>
      </c>
      <c r="J3640" s="19">
        <v>0</v>
      </c>
      <c r="K3640" s="19">
        <v>0</v>
      </c>
      <c r="L3640" t="e">
        <f>VLOOKUP(E3640,PFI!A:B,2,0)</f>
        <v>#N/A</v>
      </c>
    </row>
    <row r="3641" spans="1:12">
      <c r="A3641" s="18" t="s">
        <v>222</v>
      </c>
      <c r="B3641" s="18" t="s">
        <v>323</v>
      </c>
      <c r="C3641" s="18" t="s">
        <v>813</v>
      </c>
      <c r="D3641" s="18" t="s">
        <v>18</v>
      </c>
      <c r="E3641" s="18" t="s">
        <v>18</v>
      </c>
      <c r="F3641" s="19">
        <v>0</v>
      </c>
      <c r="G3641" s="19">
        <v>0</v>
      </c>
      <c r="H3641" s="19">
        <v>-9500</v>
      </c>
      <c r="I3641" s="19">
        <v>0</v>
      </c>
      <c r="J3641" s="19">
        <v>0</v>
      </c>
      <c r="K3641" s="19">
        <v>-8839</v>
      </c>
      <c r="L3641" t="e">
        <f>VLOOKUP(E3641,PFI!A:B,2,0)</f>
        <v>#N/A</v>
      </c>
    </row>
    <row r="3642" spans="1:12">
      <c r="A3642" s="18" t="s">
        <v>2356</v>
      </c>
      <c r="B3642" s="18" t="s">
        <v>323</v>
      </c>
      <c r="C3642" s="18" t="s">
        <v>813</v>
      </c>
      <c r="D3642" s="18" t="s">
        <v>18</v>
      </c>
      <c r="E3642" s="18" t="s">
        <v>18</v>
      </c>
      <c r="F3642" s="19">
        <v>0</v>
      </c>
      <c r="G3642" s="19">
        <v>0</v>
      </c>
      <c r="H3642" s="19">
        <v>-38671</v>
      </c>
      <c r="I3642" s="19">
        <v>-71846</v>
      </c>
      <c r="J3642" s="19">
        <v>-71846</v>
      </c>
      <c r="K3642" s="19">
        <v>0</v>
      </c>
      <c r="L3642" t="e">
        <f>VLOOKUP(E3642,PFI!A:B,2,0)</f>
        <v>#N/A</v>
      </c>
    </row>
    <row r="3643" spans="1:12">
      <c r="A3643" s="18" t="s">
        <v>1555</v>
      </c>
      <c r="B3643" s="18" t="s">
        <v>323</v>
      </c>
      <c r="C3643" s="18" t="s">
        <v>813</v>
      </c>
      <c r="D3643" s="18" t="s">
        <v>18</v>
      </c>
      <c r="E3643" s="18" t="s">
        <v>18</v>
      </c>
      <c r="F3643" s="19">
        <v>0</v>
      </c>
      <c r="G3643" s="19">
        <v>0</v>
      </c>
      <c r="H3643" s="19">
        <v>0</v>
      </c>
      <c r="I3643" s="19">
        <v>-3300</v>
      </c>
      <c r="J3643" s="19">
        <v>-3300</v>
      </c>
      <c r="K3643" s="19">
        <v>0</v>
      </c>
      <c r="L3643" t="e">
        <f>VLOOKUP(E3643,PFI!A:B,2,0)</f>
        <v>#N/A</v>
      </c>
    </row>
    <row r="3644" spans="1:12">
      <c r="A3644" s="18" t="s">
        <v>68</v>
      </c>
      <c r="B3644" s="18" t="s">
        <v>323</v>
      </c>
      <c r="C3644" s="18" t="s">
        <v>813</v>
      </c>
      <c r="D3644" s="18" t="s">
        <v>18</v>
      </c>
      <c r="E3644" s="18" t="s">
        <v>18</v>
      </c>
      <c r="F3644" s="19">
        <v>0</v>
      </c>
      <c r="G3644" s="19">
        <v>0</v>
      </c>
      <c r="H3644" s="19">
        <v>-11552</v>
      </c>
      <c r="I3644" s="19">
        <v>0</v>
      </c>
      <c r="J3644" s="19">
        <v>0</v>
      </c>
      <c r="K3644" s="19">
        <v>-4939.49</v>
      </c>
      <c r="L3644" t="e">
        <f>VLOOKUP(E3644,PFI!A:B,2,0)</f>
        <v>#N/A</v>
      </c>
    </row>
    <row r="3645" spans="1:12">
      <c r="A3645" s="18" t="s">
        <v>324</v>
      </c>
      <c r="B3645" s="18" t="s">
        <v>323</v>
      </c>
      <c r="C3645" s="18" t="s">
        <v>813</v>
      </c>
      <c r="D3645" s="18" t="s">
        <v>18</v>
      </c>
      <c r="E3645" s="18" t="s">
        <v>18</v>
      </c>
      <c r="F3645" s="19">
        <v>0</v>
      </c>
      <c r="G3645" s="19">
        <v>0</v>
      </c>
      <c r="H3645" s="19">
        <v>-27768</v>
      </c>
      <c r="I3645" s="19">
        <v>0</v>
      </c>
      <c r="J3645" s="19">
        <v>0</v>
      </c>
      <c r="K3645" s="19">
        <v>-22194.66</v>
      </c>
      <c r="L3645" t="e">
        <f>VLOOKUP(E3645,PFI!A:B,2,0)</f>
        <v>#N/A</v>
      </c>
    </row>
    <row r="3646" spans="1:12">
      <c r="A3646" s="18" t="s">
        <v>2357</v>
      </c>
      <c r="B3646" s="18" t="s">
        <v>323</v>
      </c>
      <c r="C3646" s="18" t="s">
        <v>813</v>
      </c>
      <c r="D3646" s="18" t="s">
        <v>18</v>
      </c>
      <c r="E3646" s="18" t="s">
        <v>18</v>
      </c>
      <c r="F3646" s="19">
        <v>0</v>
      </c>
      <c r="G3646" s="19">
        <v>0</v>
      </c>
      <c r="H3646" s="19">
        <v>-47109</v>
      </c>
      <c r="I3646" s="19">
        <v>0</v>
      </c>
      <c r="J3646" s="19">
        <v>0</v>
      </c>
      <c r="K3646" s="19">
        <v>-41771.61</v>
      </c>
      <c r="L3646" t="e">
        <f>VLOOKUP(E3646,PFI!A:B,2,0)</f>
        <v>#N/A</v>
      </c>
    </row>
    <row r="3647" spans="1:12">
      <c r="A3647" s="18" t="s">
        <v>1565</v>
      </c>
      <c r="B3647" s="18" t="s">
        <v>323</v>
      </c>
      <c r="C3647" s="18" t="s">
        <v>813</v>
      </c>
      <c r="D3647" s="18" t="s">
        <v>18</v>
      </c>
      <c r="E3647" s="18" t="s">
        <v>18</v>
      </c>
      <c r="F3647" s="19">
        <v>0</v>
      </c>
      <c r="G3647" s="19">
        <v>0</v>
      </c>
      <c r="H3647" s="19">
        <v>0</v>
      </c>
      <c r="I3647" s="19">
        <v>-46600</v>
      </c>
      <c r="J3647" s="19">
        <v>-46600</v>
      </c>
      <c r="K3647" s="19">
        <v>0</v>
      </c>
      <c r="L3647" t="e">
        <f>VLOOKUP(E3647,PFI!A:B,2,0)</f>
        <v>#N/A</v>
      </c>
    </row>
    <row r="3648" spans="1:12">
      <c r="A3648" s="18" t="s">
        <v>1564</v>
      </c>
      <c r="B3648" s="18" t="s">
        <v>323</v>
      </c>
      <c r="C3648" s="18" t="s">
        <v>813</v>
      </c>
      <c r="D3648" s="18" t="s">
        <v>18</v>
      </c>
      <c r="E3648" s="18" t="s">
        <v>18</v>
      </c>
      <c r="F3648" s="19">
        <v>0</v>
      </c>
      <c r="G3648" s="19">
        <v>0</v>
      </c>
      <c r="H3648" s="19">
        <v>-20500</v>
      </c>
      <c r="I3648" s="19">
        <v>0</v>
      </c>
      <c r="J3648" s="19">
        <v>0</v>
      </c>
      <c r="K3648" s="19">
        <v>-20500</v>
      </c>
      <c r="L3648" t="e">
        <f>VLOOKUP(E3648,PFI!A:B,2,0)</f>
        <v>#N/A</v>
      </c>
    </row>
    <row r="3649" spans="1:12">
      <c r="A3649" s="18" t="s">
        <v>2746</v>
      </c>
      <c r="B3649" s="18" t="s">
        <v>323</v>
      </c>
      <c r="C3649" s="18" t="s">
        <v>813</v>
      </c>
      <c r="D3649" s="18" t="s">
        <v>18</v>
      </c>
      <c r="E3649" s="18" t="s">
        <v>18</v>
      </c>
      <c r="F3649" s="19">
        <v>0</v>
      </c>
      <c r="G3649" s="19">
        <v>0</v>
      </c>
      <c r="H3649" s="19">
        <v>-5000</v>
      </c>
      <c r="I3649" s="19">
        <v>-181334</v>
      </c>
      <c r="J3649" s="19">
        <v>-181334</v>
      </c>
      <c r="K3649" s="19">
        <v>-5000</v>
      </c>
      <c r="L3649" t="e">
        <f>VLOOKUP(E3649,PFI!A:B,2,0)</f>
        <v>#N/A</v>
      </c>
    </row>
    <row r="3650" spans="1:12">
      <c r="A3650" s="18" t="s">
        <v>1571</v>
      </c>
      <c r="B3650" s="18" t="s">
        <v>323</v>
      </c>
      <c r="C3650" s="18" t="s">
        <v>813</v>
      </c>
      <c r="D3650" s="18" t="s">
        <v>46</v>
      </c>
      <c r="E3650" s="18" t="s">
        <v>18</v>
      </c>
      <c r="F3650" s="19">
        <v>0</v>
      </c>
      <c r="G3650" s="19">
        <v>0</v>
      </c>
      <c r="H3650" s="19">
        <v>5000</v>
      </c>
      <c r="I3650" s="19">
        <v>0</v>
      </c>
      <c r="J3650" s="19">
        <v>0</v>
      </c>
      <c r="K3650" s="19">
        <v>5000</v>
      </c>
      <c r="L3650" t="e">
        <f>VLOOKUP(E3650,PFI!A:B,2,0)</f>
        <v>#N/A</v>
      </c>
    </row>
    <row r="3651" spans="1:12">
      <c r="A3651" s="18" t="s">
        <v>1571</v>
      </c>
      <c r="B3651" s="18" t="s">
        <v>323</v>
      </c>
      <c r="C3651" s="18" t="s">
        <v>813</v>
      </c>
      <c r="D3651" s="18" t="s">
        <v>18</v>
      </c>
      <c r="E3651" s="18" t="s">
        <v>18</v>
      </c>
      <c r="F3651" s="19">
        <v>0</v>
      </c>
      <c r="G3651" s="19">
        <v>0</v>
      </c>
      <c r="H3651" s="19">
        <v>9943</v>
      </c>
      <c r="I3651" s="19">
        <v>0</v>
      </c>
      <c r="J3651" s="19">
        <v>0</v>
      </c>
      <c r="K3651" s="19">
        <v>9943</v>
      </c>
      <c r="L3651" t="e">
        <f>VLOOKUP(E3651,PFI!A:B,2,0)</f>
        <v>#N/A</v>
      </c>
    </row>
    <row r="3652" spans="1:12">
      <c r="A3652" s="18" t="s">
        <v>226</v>
      </c>
      <c r="B3652" s="18" t="s">
        <v>323</v>
      </c>
      <c r="C3652" s="18" t="s">
        <v>813</v>
      </c>
      <c r="D3652" s="18" t="s">
        <v>18</v>
      </c>
      <c r="E3652" s="18" t="s">
        <v>18</v>
      </c>
      <c r="F3652" s="19">
        <v>0</v>
      </c>
      <c r="G3652" s="19">
        <v>0</v>
      </c>
      <c r="H3652" s="19">
        <v>0</v>
      </c>
      <c r="I3652" s="19">
        <v>-43132</v>
      </c>
      <c r="J3652" s="19">
        <v>-43132</v>
      </c>
      <c r="K3652" s="19">
        <v>0</v>
      </c>
      <c r="L3652" t="e">
        <f>VLOOKUP(E3652,PFI!A:B,2,0)</f>
        <v>#N/A</v>
      </c>
    </row>
    <row r="3653" spans="1:12">
      <c r="A3653" s="18" t="s">
        <v>1582</v>
      </c>
      <c r="B3653" s="18" t="s">
        <v>323</v>
      </c>
      <c r="C3653" s="18" t="s">
        <v>813</v>
      </c>
      <c r="D3653" s="18" t="s">
        <v>18</v>
      </c>
      <c r="E3653" s="18" t="s">
        <v>18</v>
      </c>
      <c r="F3653" s="19">
        <v>0</v>
      </c>
      <c r="G3653" s="19">
        <v>0</v>
      </c>
      <c r="H3653" s="19">
        <v>-27216</v>
      </c>
      <c r="I3653" s="19">
        <v>0</v>
      </c>
      <c r="J3653" s="19">
        <v>0</v>
      </c>
      <c r="K3653" s="19">
        <v>-26244</v>
      </c>
      <c r="L3653" t="e">
        <f>VLOOKUP(E3653,PFI!A:B,2,0)</f>
        <v>#N/A</v>
      </c>
    </row>
    <row r="3654" spans="1:12">
      <c r="A3654" s="18" t="s">
        <v>1579</v>
      </c>
      <c r="B3654" s="18" t="s">
        <v>323</v>
      </c>
      <c r="C3654" s="18" t="s">
        <v>813</v>
      </c>
      <c r="D3654" s="18" t="s">
        <v>18</v>
      </c>
      <c r="E3654" s="18" t="s">
        <v>18</v>
      </c>
      <c r="F3654" s="19">
        <v>0</v>
      </c>
      <c r="G3654" s="19">
        <v>0</v>
      </c>
      <c r="H3654" s="19">
        <v>-18711</v>
      </c>
      <c r="I3654" s="19">
        <v>0</v>
      </c>
      <c r="J3654" s="19">
        <v>0</v>
      </c>
      <c r="K3654" s="19">
        <v>-18711</v>
      </c>
      <c r="L3654" t="e">
        <f>VLOOKUP(E3654,PFI!A:B,2,0)</f>
        <v>#N/A</v>
      </c>
    </row>
    <row r="3655" spans="1:12">
      <c r="A3655" s="18" t="s">
        <v>230</v>
      </c>
      <c r="B3655" s="18" t="s">
        <v>323</v>
      </c>
      <c r="C3655" s="18" t="s">
        <v>813</v>
      </c>
      <c r="D3655" s="18" t="s">
        <v>18</v>
      </c>
      <c r="E3655" s="18" t="s">
        <v>18</v>
      </c>
      <c r="F3655" s="19">
        <v>0</v>
      </c>
      <c r="G3655" s="19">
        <v>0</v>
      </c>
      <c r="H3655" s="19">
        <v>-7800</v>
      </c>
      <c r="I3655" s="19">
        <v>0</v>
      </c>
      <c r="J3655" s="19">
        <v>0</v>
      </c>
      <c r="K3655" s="19">
        <v>-5796.6</v>
      </c>
      <c r="L3655" t="e">
        <f>VLOOKUP(E3655,PFI!A:B,2,0)</f>
        <v>#N/A</v>
      </c>
    </row>
    <row r="3656" spans="1:12">
      <c r="A3656" s="18" t="s">
        <v>1600</v>
      </c>
      <c r="B3656" s="18" t="s">
        <v>323</v>
      </c>
      <c r="C3656" s="18" t="s">
        <v>813</v>
      </c>
      <c r="D3656" s="18" t="s">
        <v>18</v>
      </c>
      <c r="E3656" s="18" t="s">
        <v>18</v>
      </c>
      <c r="F3656" s="19">
        <v>0</v>
      </c>
      <c r="G3656" s="19">
        <v>0</v>
      </c>
      <c r="H3656" s="19">
        <v>0</v>
      </c>
      <c r="I3656" s="19">
        <v>-3000</v>
      </c>
      <c r="J3656" s="19">
        <v>-3000</v>
      </c>
      <c r="K3656" s="19">
        <v>0</v>
      </c>
      <c r="L3656" t="e">
        <f>VLOOKUP(E3656,PFI!A:B,2,0)</f>
        <v>#N/A</v>
      </c>
    </row>
    <row r="3657" spans="1:12">
      <c r="A3657" s="18" t="s">
        <v>2384</v>
      </c>
      <c r="B3657" s="18" t="s">
        <v>323</v>
      </c>
      <c r="C3657" s="18" t="s">
        <v>813</v>
      </c>
      <c r="D3657" s="18" t="s">
        <v>18</v>
      </c>
      <c r="E3657" s="18" t="s">
        <v>18</v>
      </c>
      <c r="F3657" s="19">
        <v>0</v>
      </c>
      <c r="G3657" s="19">
        <v>0</v>
      </c>
      <c r="H3657" s="19">
        <v>0</v>
      </c>
      <c r="I3657" s="19">
        <v>-12000</v>
      </c>
      <c r="J3657" s="19">
        <v>-12000</v>
      </c>
      <c r="K3657" s="19">
        <v>0</v>
      </c>
      <c r="L3657" t="e">
        <f>VLOOKUP(E3657,PFI!A:B,2,0)</f>
        <v>#N/A</v>
      </c>
    </row>
    <row r="3658" spans="1:12">
      <c r="A3658" s="18" t="s">
        <v>2385</v>
      </c>
      <c r="B3658" s="18" t="s">
        <v>323</v>
      </c>
      <c r="C3658" s="18" t="s">
        <v>813</v>
      </c>
      <c r="D3658" s="18" t="s">
        <v>18</v>
      </c>
      <c r="E3658" s="18" t="s">
        <v>18</v>
      </c>
      <c r="F3658" s="19">
        <v>0</v>
      </c>
      <c r="G3658" s="19">
        <v>0</v>
      </c>
      <c r="H3658" s="19">
        <v>0</v>
      </c>
      <c r="I3658" s="19">
        <v>-90000</v>
      </c>
      <c r="J3658" s="19">
        <v>-90000</v>
      </c>
      <c r="K3658" s="19">
        <v>0</v>
      </c>
      <c r="L3658" t="e">
        <f>VLOOKUP(E3658,PFI!A:B,2,0)</f>
        <v>#N/A</v>
      </c>
    </row>
    <row r="3659" spans="1:12">
      <c r="A3659" s="18" t="s">
        <v>2736</v>
      </c>
      <c r="B3659" s="18" t="s">
        <v>323</v>
      </c>
      <c r="C3659" s="18" t="s">
        <v>813</v>
      </c>
      <c r="D3659" s="18" t="s">
        <v>18</v>
      </c>
      <c r="E3659" s="18" t="s">
        <v>18</v>
      </c>
      <c r="F3659" s="19">
        <v>0</v>
      </c>
      <c r="G3659" s="19">
        <v>0</v>
      </c>
      <c r="H3659" s="19">
        <v>-300</v>
      </c>
      <c r="I3659" s="19">
        <v>0</v>
      </c>
      <c r="J3659" s="19">
        <v>0</v>
      </c>
      <c r="K3659" s="19">
        <v>-284.47000000000003</v>
      </c>
      <c r="L3659" t="e">
        <f>VLOOKUP(E3659,PFI!A:B,2,0)</f>
        <v>#N/A</v>
      </c>
    </row>
    <row r="3660" spans="1:12">
      <c r="A3660" s="18" t="s">
        <v>1604</v>
      </c>
      <c r="B3660" s="18" t="s">
        <v>323</v>
      </c>
      <c r="C3660" s="18" t="s">
        <v>813</v>
      </c>
      <c r="D3660" s="18" t="s">
        <v>57</v>
      </c>
      <c r="E3660" s="18" t="s">
        <v>18</v>
      </c>
      <c r="F3660" s="19">
        <v>0</v>
      </c>
      <c r="G3660" s="19">
        <v>0</v>
      </c>
      <c r="H3660" s="19">
        <v>-12036.3</v>
      </c>
      <c r="I3660" s="19">
        <v>0</v>
      </c>
      <c r="J3660" s="19">
        <v>0</v>
      </c>
      <c r="K3660" s="19">
        <v>-12036.3</v>
      </c>
      <c r="L3660" t="e">
        <f>VLOOKUP(E3660,PFI!A:B,2,0)</f>
        <v>#N/A</v>
      </c>
    </row>
    <row r="3661" spans="1:12">
      <c r="A3661" s="18" t="s">
        <v>1604</v>
      </c>
      <c r="B3661" s="18" t="s">
        <v>323</v>
      </c>
      <c r="C3661" s="18" t="s">
        <v>813</v>
      </c>
      <c r="D3661" s="18" t="s">
        <v>18</v>
      </c>
      <c r="E3661" s="18" t="s">
        <v>18</v>
      </c>
      <c r="F3661" s="19">
        <v>0</v>
      </c>
      <c r="G3661" s="19">
        <v>0</v>
      </c>
      <c r="H3661" s="19">
        <v>-76947.7</v>
      </c>
      <c r="I3661" s="19">
        <v>-12000</v>
      </c>
      <c r="J3661" s="19">
        <v>-12000</v>
      </c>
      <c r="K3661" s="19">
        <v>-26547.7</v>
      </c>
      <c r="L3661" t="e">
        <f>VLOOKUP(E3661,PFI!A:B,2,0)</f>
        <v>#N/A</v>
      </c>
    </row>
    <row r="3662" spans="1:12">
      <c r="A3662" s="18" t="s">
        <v>236</v>
      </c>
      <c r="B3662" s="18" t="s">
        <v>323</v>
      </c>
      <c r="C3662" s="18" t="s">
        <v>813</v>
      </c>
      <c r="D3662" s="18" t="s">
        <v>18</v>
      </c>
      <c r="E3662" s="18" t="s">
        <v>18</v>
      </c>
      <c r="F3662" s="19">
        <v>0</v>
      </c>
      <c r="G3662" s="19">
        <v>0</v>
      </c>
      <c r="H3662" s="19">
        <v>-393510</v>
      </c>
      <c r="I3662" s="19">
        <v>-77213</v>
      </c>
      <c r="J3662" s="19">
        <v>-77213</v>
      </c>
      <c r="K3662" s="19">
        <v>-327663.5</v>
      </c>
      <c r="L3662" t="e">
        <f>VLOOKUP(E3662,PFI!A:B,2,0)</f>
        <v>#N/A</v>
      </c>
    </row>
    <row r="3663" spans="1:12">
      <c r="A3663" s="18" t="s">
        <v>2407</v>
      </c>
      <c r="B3663" s="18" t="s">
        <v>323</v>
      </c>
      <c r="C3663" s="18" t="s">
        <v>813</v>
      </c>
      <c r="D3663" s="18" t="s">
        <v>18</v>
      </c>
      <c r="E3663" s="18" t="s">
        <v>18</v>
      </c>
      <c r="F3663" s="19">
        <v>0</v>
      </c>
      <c r="G3663" s="19">
        <v>0</v>
      </c>
      <c r="H3663" s="19">
        <v>0</v>
      </c>
      <c r="I3663" s="19">
        <v>-451000</v>
      </c>
      <c r="J3663" s="19">
        <v>-451000</v>
      </c>
      <c r="K3663" s="19">
        <v>0</v>
      </c>
      <c r="L3663" t="e">
        <f>VLOOKUP(E3663,PFI!A:B,2,0)</f>
        <v>#N/A</v>
      </c>
    </row>
    <row r="3664" spans="1:12">
      <c r="A3664" s="18" t="s">
        <v>2216</v>
      </c>
      <c r="B3664" s="18" t="s">
        <v>323</v>
      </c>
      <c r="C3664" s="18" t="s">
        <v>813</v>
      </c>
      <c r="D3664" s="18" t="s">
        <v>18</v>
      </c>
      <c r="E3664" s="18" t="s">
        <v>18</v>
      </c>
      <c r="F3664" s="19">
        <v>0</v>
      </c>
      <c r="G3664" s="19">
        <v>0</v>
      </c>
      <c r="H3664" s="19">
        <v>-436000</v>
      </c>
      <c r="I3664" s="19">
        <v>-537700</v>
      </c>
      <c r="J3664" s="19">
        <v>-537700</v>
      </c>
      <c r="K3664" s="19">
        <v>-436000</v>
      </c>
      <c r="L3664" t="e">
        <f>VLOOKUP(E3664,PFI!A:B,2,0)</f>
        <v>#N/A</v>
      </c>
    </row>
    <row r="3665" spans="1:12">
      <c r="A3665" s="18" t="s">
        <v>2409</v>
      </c>
      <c r="B3665" s="18" t="s">
        <v>323</v>
      </c>
      <c r="C3665" s="18" t="s">
        <v>813</v>
      </c>
      <c r="D3665" s="18" t="s">
        <v>18</v>
      </c>
      <c r="E3665" s="18" t="s">
        <v>18</v>
      </c>
      <c r="F3665" s="19">
        <v>0</v>
      </c>
      <c r="G3665" s="19">
        <v>0</v>
      </c>
      <c r="H3665" s="19">
        <v>-25647.66</v>
      </c>
      <c r="I3665" s="19">
        <v>0</v>
      </c>
      <c r="J3665" s="19">
        <v>0</v>
      </c>
      <c r="K3665" s="19">
        <v>-40111.83</v>
      </c>
      <c r="L3665" t="e">
        <f>VLOOKUP(E3665,PFI!A:B,2,0)</f>
        <v>#N/A</v>
      </c>
    </row>
    <row r="3666" spans="1:12">
      <c r="A3666" s="18" t="s">
        <v>1666</v>
      </c>
      <c r="B3666" s="18" t="s">
        <v>323</v>
      </c>
      <c r="C3666" s="18" t="s">
        <v>813</v>
      </c>
      <c r="D3666" s="18" t="s">
        <v>18</v>
      </c>
      <c r="E3666" s="18" t="s">
        <v>18</v>
      </c>
      <c r="F3666" s="19">
        <v>0</v>
      </c>
      <c r="G3666" s="19">
        <v>0</v>
      </c>
      <c r="H3666" s="19">
        <v>0</v>
      </c>
      <c r="I3666" s="19">
        <v>-824100</v>
      </c>
      <c r="J3666" s="19">
        <v>-824100</v>
      </c>
      <c r="K3666" s="19">
        <v>0</v>
      </c>
      <c r="L3666" t="e">
        <f>VLOOKUP(E3666,PFI!A:B,2,0)</f>
        <v>#N/A</v>
      </c>
    </row>
    <row r="3667" spans="1:12">
      <c r="A3667" s="18" t="s">
        <v>2694</v>
      </c>
      <c r="B3667" s="18" t="s">
        <v>323</v>
      </c>
      <c r="C3667" s="18" t="s">
        <v>813</v>
      </c>
      <c r="D3667" s="18" t="s">
        <v>46</v>
      </c>
      <c r="E3667" s="18" t="s">
        <v>2747</v>
      </c>
      <c r="F3667" s="19">
        <v>0</v>
      </c>
      <c r="G3667" s="19">
        <v>0</v>
      </c>
      <c r="H3667" s="19">
        <v>-11081.96</v>
      </c>
      <c r="I3667" s="19">
        <v>0</v>
      </c>
      <c r="J3667" s="19">
        <v>0</v>
      </c>
      <c r="K3667" s="19">
        <v>-11081.96</v>
      </c>
      <c r="L3667" t="e">
        <f>VLOOKUP(E3667,PFI!A:B,2,0)</f>
        <v>#N/A</v>
      </c>
    </row>
    <row r="3668" spans="1:12">
      <c r="A3668" s="18" t="s">
        <v>2694</v>
      </c>
      <c r="B3668" s="18" t="s">
        <v>323</v>
      </c>
      <c r="C3668" s="18" t="s">
        <v>813</v>
      </c>
      <c r="D3668" s="18" t="s">
        <v>46</v>
      </c>
      <c r="E3668" s="18" t="s">
        <v>2748</v>
      </c>
      <c r="F3668" s="19">
        <v>0</v>
      </c>
      <c r="G3668" s="19">
        <v>0</v>
      </c>
      <c r="H3668" s="19">
        <v>-5540.98</v>
      </c>
      <c r="I3668" s="19">
        <v>0</v>
      </c>
      <c r="J3668" s="19">
        <v>0</v>
      </c>
      <c r="K3668" s="19">
        <v>-5540.98</v>
      </c>
      <c r="L3668" t="e">
        <f>VLOOKUP(E3668,PFI!A:B,2,0)</f>
        <v>#N/A</v>
      </c>
    </row>
    <row r="3669" spans="1:12">
      <c r="A3669" s="18" t="s">
        <v>2694</v>
      </c>
      <c r="B3669" s="18" t="s">
        <v>323</v>
      </c>
      <c r="C3669" s="18" t="s">
        <v>813</v>
      </c>
      <c r="D3669" s="18" t="s">
        <v>46</v>
      </c>
      <c r="E3669" s="18" t="s">
        <v>2749</v>
      </c>
      <c r="F3669" s="19">
        <v>0</v>
      </c>
      <c r="G3669" s="19">
        <v>0</v>
      </c>
      <c r="H3669" s="19">
        <v>-11610</v>
      </c>
      <c r="I3669" s="19">
        <v>0</v>
      </c>
      <c r="J3669" s="19">
        <v>0</v>
      </c>
      <c r="K3669" s="19">
        <v>-2001.31</v>
      </c>
      <c r="L3669" t="e">
        <f>VLOOKUP(E3669,PFI!A:B,2,0)</f>
        <v>#N/A</v>
      </c>
    </row>
    <row r="3670" spans="1:12">
      <c r="A3670" s="18" t="s">
        <v>2694</v>
      </c>
      <c r="B3670" s="18" t="s">
        <v>323</v>
      </c>
      <c r="C3670" s="18" t="s">
        <v>813</v>
      </c>
      <c r="D3670" s="18" t="s">
        <v>18</v>
      </c>
      <c r="E3670" s="18" t="s">
        <v>2749</v>
      </c>
      <c r="F3670" s="19">
        <v>0</v>
      </c>
      <c r="G3670" s="19">
        <v>0</v>
      </c>
      <c r="H3670" s="19">
        <v>-186</v>
      </c>
      <c r="I3670" s="19">
        <v>0</v>
      </c>
      <c r="J3670" s="19">
        <v>0</v>
      </c>
      <c r="K3670" s="19">
        <v>-125.51</v>
      </c>
      <c r="L3670" t="e">
        <f>VLOOKUP(E3670,PFI!A:B,2,0)</f>
        <v>#N/A</v>
      </c>
    </row>
    <row r="3671" spans="1:12">
      <c r="A3671" s="18" t="s">
        <v>2694</v>
      </c>
      <c r="B3671" s="18" t="s">
        <v>323</v>
      </c>
      <c r="C3671" s="18" t="s">
        <v>813</v>
      </c>
      <c r="D3671" s="18" t="s">
        <v>18</v>
      </c>
      <c r="E3671" s="18" t="s">
        <v>18</v>
      </c>
      <c r="F3671" s="19">
        <v>0</v>
      </c>
      <c r="G3671" s="19">
        <v>0</v>
      </c>
      <c r="H3671" s="19">
        <v>2497.62</v>
      </c>
      <c r="I3671" s="19">
        <v>0</v>
      </c>
      <c r="J3671" s="19">
        <v>0</v>
      </c>
      <c r="K3671" s="19">
        <v>2497.62</v>
      </c>
      <c r="L3671" t="e">
        <f>VLOOKUP(E3671,PFI!A:B,2,0)</f>
        <v>#N/A</v>
      </c>
    </row>
    <row r="3672" spans="1:12">
      <c r="A3672" s="18" t="s">
        <v>1622</v>
      </c>
      <c r="B3672" s="18" t="s">
        <v>323</v>
      </c>
      <c r="C3672" s="18" t="s">
        <v>813</v>
      </c>
      <c r="D3672" s="18" t="s">
        <v>57</v>
      </c>
      <c r="E3672" s="18" t="s">
        <v>1403</v>
      </c>
      <c r="F3672" s="19">
        <v>0</v>
      </c>
      <c r="G3672" s="19">
        <v>0</v>
      </c>
      <c r="H3672" s="19">
        <v>-1964.66</v>
      </c>
      <c r="I3672" s="19">
        <v>0</v>
      </c>
      <c r="J3672" s="19">
        <v>0</v>
      </c>
      <c r="K3672" s="19">
        <v>-1964.66</v>
      </c>
      <c r="L3672" t="e">
        <f>VLOOKUP(E3672,PFI!A:B,2,0)</f>
        <v>#N/A</v>
      </c>
    </row>
    <row r="3673" spans="1:12">
      <c r="A3673" s="18" t="s">
        <v>1622</v>
      </c>
      <c r="B3673" s="18" t="s">
        <v>323</v>
      </c>
      <c r="C3673" s="18" t="s">
        <v>813</v>
      </c>
      <c r="D3673" s="18" t="s">
        <v>57</v>
      </c>
      <c r="E3673" s="18" t="s">
        <v>1405</v>
      </c>
      <c r="F3673" s="19">
        <v>0</v>
      </c>
      <c r="G3673" s="19">
        <v>0</v>
      </c>
      <c r="H3673" s="19">
        <v>-1517.5</v>
      </c>
      <c r="I3673" s="19">
        <v>0</v>
      </c>
      <c r="J3673" s="19">
        <v>0</v>
      </c>
      <c r="K3673" s="19">
        <v>-1517.5</v>
      </c>
      <c r="L3673" t="e">
        <f>VLOOKUP(E3673,PFI!A:B,2,0)</f>
        <v>#N/A</v>
      </c>
    </row>
    <row r="3674" spans="1:12">
      <c r="A3674" s="18" t="s">
        <v>1622</v>
      </c>
      <c r="B3674" s="18" t="s">
        <v>323</v>
      </c>
      <c r="C3674" s="18" t="s">
        <v>813</v>
      </c>
      <c r="D3674" s="18" t="s">
        <v>57</v>
      </c>
      <c r="E3674" s="18" t="s">
        <v>1404</v>
      </c>
      <c r="F3674" s="19">
        <v>0</v>
      </c>
      <c r="G3674" s="19">
        <v>0</v>
      </c>
      <c r="H3674" s="19">
        <v>-1110.2</v>
      </c>
      <c r="I3674" s="19">
        <v>0</v>
      </c>
      <c r="J3674" s="19">
        <v>0</v>
      </c>
      <c r="K3674" s="19">
        <v>-1110.2</v>
      </c>
      <c r="L3674" t="e">
        <f>VLOOKUP(E3674,PFI!A:B,2,0)</f>
        <v>#N/A</v>
      </c>
    </row>
    <row r="3675" spans="1:12">
      <c r="A3675" s="18" t="s">
        <v>1622</v>
      </c>
      <c r="B3675" s="18" t="s">
        <v>323</v>
      </c>
      <c r="C3675" s="18" t="s">
        <v>813</v>
      </c>
      <c r="D3675" s="18" t="s">
        <v>57</v>
      </c>
      <c r="E3675" s="18" t="s">
        <v>18</v>
      </c>
      <c r="F3675" s="19">
        <v>0</v>
      </c>
      <c r="G3675" s="19">
        <v>0</v>
      </c>
      <c r="H3675" s="19">
        <v>-7346.59</v>
      </c>
      <c r="I3675" s="19">
        <v>0</v>
      </c>
      <c r="J3675" s="19">
        <v>0</v>
      </c>
      <c r="K3675" s="19">
        <v>-7346.59</v>
      </c>
      <c r="L3675" t="e">
        <f>VLOOKUP(E3675,PFI!A:B,2,0)</f>
        <v>#N/A</v>
      </c>
    </row>
    <row r="3676" spans="1:12">
      <c r="A3676" s="18" t="s">
        <v>1622</v>
      </c>
      <c r="B3676" s="18" t="s">
        <v>323</v>
      </c>
      <c r="C3676" s="18" t="s">
        <v>813</v>
      </c>
      <c r="D3676" s="18" t="s">
        <v>46</v>
      </c>
      <c r="E3676" s="18" t="s">
        <v>1403</v>
      </c>
      <c r="F3676" s="19">
        <v>0</v>
      </c>
      <c r="G3676" s="19">
        <v>0</v>
      </c>
      <c r="H3676" s="19">
        <v>-560.5</v>
      </c>
      <c r="I3676" s="19">
        <v>0</v>
      </c>
      <c r="J3676" s="19">
        <v>0</v>
      </c>
      <c r="K3676" s="19">
        <v>-560.5</v>
      </c>
      <c r="L3676" t="e">
        <f>VLOOKUP(E3676,PFI!A:B,2,0)</f>
        <v>#N/A</v>
      </c>
    </row>
    <row r="3677" spans="1:12">
      <c r="A3677" s="18" t="s">
        <v>1622</v>
      </c>
      <c r="B3677" s="18" t="s">
        <v>323</v>
      </c>
      <c r="C3677" s="18" t="s">
        <v>813</v>
      </c>
      <c r="D3677" s="18" t="s">
        <v>46</v>
      </c>
      <c r="E3677" s="18" t="s">
        <v>1405</v>
      </c>
      <c r="F3677" s="19">
        <v>0</v>
      </c>
      <c r="G3677" s="19">
        <v>0</v>
      </c>
      <c r="H3677" s="19">
        <v>-12856</v>
      </c>
      <c r="I3677" s="19">
        <v>0</v>
      </c>
      <c r="J3677" s="19">
        <v>0</v>
      </c>
      <c r="K3677" s="19">
        <v>-11373.75</v>
      </c>
      <c r="L3677" t="e">
        <f>VLOOKUP(E3677,PFI!A:B,2,0)</f>
        <v>#N/A</v>
      </c>
    </row>
    <row r="3678" spans="1:12">
      <c r="A3678" s="18" t="s">
        <v>1622</v>
      </c>
      <c r="B3678" s="18" t="s">
        <v>323</v>
      </c>
      <c r="C3678" s="18" t="s">
        <v>813</v>
      </c>
      <c r="D3678" s="18" t="s">
        <v>46</v>
      </c>
      <c r="E3678" s="18" t="s">
        <v>1404</v>
      </c>
      <c r="F3678" s="19">
        <v>0</v>
      </c>
      <c r="G3678" s="19">
        <v>0</v>
      </c>
      <c r="H3678" s="19">
        <v>-46109.47</v>
      </c>
      <c r="I3678" s="19">
        <v>0</v>
      </c>
      <c r="J3678" s="19">
        <v>0</v>
      </c>
      <c r="K3678" s="19">
        <v>-41346.550000000003</v>
      </c>
      <c r="L3678" t="e">
        <f>VLOOKUP(E3678,PFI!A:B,2,0)</f>
        <v>#N/A</v>
      </c>
    </row>
    <row r="3679" spans="1:12">
      <c r="A3679" s="18" t="s">
        <v>1622</v>
      </c>
      <c r="B3679" s="18" t="s">
        <v>323</v>
      </c>
      <c r="C3679" s="18" t="s">
        <v>813</v>
      </c>
      <c r="D3679" s="18" t="s">
        <v>59</v>
      </c>
      <c r="E3679" s="18" t="s">
        <v>1403</v>
      </c>
      <c r="F3679" s="19">
        <v>0</v>
      </c>
      <c r="G3679" s="19">
        <v>0</v>
      </c>
      <c r="H3679" s="19">
        <v>-3397.5</v>
      </c>
      <c r="I3679" s="19">
        <v>0</v>
      </c>
      <c r="J3679" s="19">
        <v>0</v>
      </c>
      <c r="K3679" s="19">
        <v>-3397.5</v>
      </c>
      <c r="L3679" t="e">
        <f>VLOOKUP(E3679,PFI!A:B,2,0)</f>
        <v>#N/A</v>
      </c>
    </row>
    <row r="3680" spans="1:12">
      <c r="A3680" s="18" t="s">
        <v>1622</v>
      </c>
      <c r="B3680" s="18" t="s">
        <v>323</v>
      </c>
      <c r="C3680" s="18" t="s">
        <v>813</v>
      </c>
      <c r="D3680" s="18" t="s">
        <v>59</v>
      </c>
      <c r="E3680" s="18" t="s">
        <v>1405</v>
      </c>
      <c r="F3680" s="19">
        <v>0</v>
      </c>
      <c r="G3680" s="19">
        <v>0</v>
      </c>
      <c r="H3680" s="19">
        <v>-200</v>
      </c>
      <c r="I3680" s="19">
        <v>0</v>
      </c>
      <c r="J3680" s="19">
        <v>0</v>
      </c>
      <c r="K3680" s="19">
        <v>0</v>
      </c>
      <c r="L3680" t="e">
        <f>VLOOKUP(E3680,PFI!A:B,2,0)</f>
        <v>#N/A</v>
      </c>
    </row>
    <row r="3681" spans="1:12">
      <c r="A3681" s="18" t="s">
        <v>1622</v>
      </c>
      <c r="B3681" s="18" t="s">
        <v>323</v>
      </c>
      <c r="C3681" s="18" t="s">
        <v>813</v>
      </c>
      <c r="D3681" s="18" t="s">
        <v>13</v>
      </c>
      <c r="E3681" s="18" t="s">
        <v>1405</v>
      </c>
      <c r="F3681" s="19">
        <v>0</v>
      </c>
      <c r="G3681" s="19">
        <v>0</v>
      </c>
      <c r="H3681" s="19">
        <v>0</v>
      </c>
      <c r="I3681" s="19">
        <v>0</v>
      </c>
      <c r="J3681" s="19">
        <v>0</v>
      </c>
      <c r="K3681" s="19">
        <v>-200</v>
      </c>
      <c r="L3681" t="e">
        <f>VLOOKUP(E3681,PFI!A:B,2,0)</f>
        <v>#N/A</v>
      </c>
    </row>
    <row r="3682" spans="1:12">
      <c r="A3682" s="18" t="s">
        <v>1622</v>
      </c>
      <c r="B3682" s="18" t="s">
        <v>323</v>
      </c>
      <c r="C3682" s="18" t="s">
        <v>813</v>
      </c>
      <c r="D3682" s="18" t="s">
        <v>18</v>
      </c>
      <c r="E3682" s="18" t="s">
        <v>1399</v>
      </c>
      <c r="F3682" s="19">
        <v>0</v>
      </c>
      <c r="G3682" s="19">
        <v>0</v>
      </c>
      <c r="H3682" s="19">
        <v>-77603.899999999994</v>
      </c>
      <c r="I3682" s="19">
        <v>0</v>
      </c>
      <c r="J3682" s="19">
        <v>0</v>
      </c>
      <c r="K3682" s="19">
        <v>-80139.740000000005</v>
      </c>
      <c r="L3682" t="e">
        <f>VLOOKUP(E3682,PFI!A:B,2,0)</f>
        <v>#N/A</v>
      </c>
    </row>
    <row r="3683" spans="1:12">
      <c r="A3683" s="18" t="s">
        <v>1622</v>
      </c>
      <c r="B3683" s="18" t="s">
        <v>323</v>
      </c>
      <c r="C3683" s="18" t="s">
        <v>813</v>
      </c>
      <c r="D3683" s="18" t="s">
        <v>18</v>
      </c>
      <c r="E3683" s="18" t="s">
        <v>1401</v>
      </c>
      <c r="F3683" s="19">
        <v>0</v>
      </c>
      <c r="G3683" s="19">
        <v>0</v>
      </c>
      <c r="H3683" s="19">
        <v>-11000</v>
      </c>
      <c r="I3683" s="19">
        <v>0</v>
      </c>
      <c r="J3683" s="19">
        <v>0</v>
      </c>
      <c r="K3683" s="19">
        <v>-13050.14</v>
      </c>
      <c r="L3683" t="e">
        <f>VLOOKUP(E3683,PFI!A:B,2,0)</f>
        <v>#N/A</v>
      </c>
    </row>
    <row r="3684" spans="1:12">
      <c r="A3684" s="18" t="s">
        <v>1622</v>
      </c>
      <c r="B3684" s="18" t="s">
        <v>323</v>
      </c>
      <c r="C3684" s="18" t="s">
        <v>813</v>
      </c>
      <c r="D3684" s="18" t="s">
        <v>18</v>
      </c>
      <c r="E3684" s="18" t="s">
        <v>2750</v>
      </c>
      <c r="F3684" s="19">
        <v>0</v>
      </c>
      <c r="G3684" s="19">
        <v>0</v>
      </c>
      <c r="H3684" s="19">
        <v>0</v>
      </c>
      <c r="I3684" s="19">
        <v>0</v>
      </c>
      <c r="J3684" s="19">
        <v>0</v>
      </c>
      <c r="K3684" s="19">
        <v>-12000</v>
      </c>
      <c r="L3684" t="e">
        <f>VLOOKUP(E3684,PFI!A:B,2,0)</f>
        <v>#N/A</v>
      </c>
    </row>
    <row r="3685" spans="1:12">
      <c r="A3685" s="18" t="s">
        <v>1622</v>
      </c>
      <c r="B3685" s="18" t="s">
        <v>323</v>
      </c>
      <c r="C3685" s="18" t="s">
        <v>813</v>
      </c>
      <c r="D3685" s="18" t="s">
        <v>18</v>
      </c>
      <c r="E3685" s="18" t="s">
        <v>1403</v>
      </c>
      <c r="F3685" s="19">
        <v>0</v>
      </c>
      <c r="G3685" s="19">
        <v>0</v>
      </c>
      <c r="H3685" s="19">
        <v>-129731.7</v>
      </c>
      <c r="I3685" s="19">
        <v>0</v>
      </c>
      <c r="J3685" s="19">
        <v>0</v>
      </c>
      <c r="K3685" s="19">
        <v>-123307.19</v>
      </c>
      <c r="L3685" t="e">
        <f>VLOOKUP(E3685,PFI!A:B,2,0)</f>
        <v>#N/A</v>
      </c>
    </row>
    <row r="3686" spans="1:12">
      <c r="A3686" s="18" t="s">
        <v>1622</v>
      </c>
      <c r="B3686" s="18" t="s">
        <v>323</v>
      </c>
      <c r="C3686" s="18" t="s">
        <v>813</v>
      </c>
      <c r="D3686" s="18" t="s">
        <v>18</v>
      </c>
      <c r="E3686" s="18" t="s">
        <v>1405</v>
      </c>
      <c r="F3686" s="19">
        <v>0</v>
      </c>
      <c r="G3686" s="19">
        <v>0</v>
      </c>
      <c r="H3686" s="19">
        <v>-62184.72</v>
      </c>
      <c r="I3686" s="19">
        <v>0</v>
      </c>
      <c r="J3686" s="19">
        <v>0</v>
      </c>
      <c r="K3686" s="19">
        <v>-55611.22</v>
      </c>
      <c r="L3686" t="e">
        <f>VLOOKUP(E3686,PFI!A:B,2,0)</f>
        <v>#N/A</v>
      </c>
    </row>
    <row r="3687" spans="1:12">
      <c r="A3687" s="18" t="s">
        <v>1622</v>
      </c>
      <c r="B3687" s="18" t="s">
        <v>323</v>
      </c>
      <c r="C3687" s="18" t="s">
        <v>813</v>
      </c>
      <c r="D3687" s="18" t="s">
        <v>18</v>
      </c>
      <c r="E3687" s="18" t="s">
        <v>1404</v>
      </c>
      <c r="F3687" s="19">
        <v>0</v>
      </c>
      <c r="G3687" s="19">
        <v>0</v>
      </c>
      <c r="H3687" s="19">
        <v>-43796.959999999999</v>
      </c>
      <c r="I3687" s="19">
        <v>0</v>
      </c>
      <c r="J3687" s="19">
        <v>0</v>
      </c>
      <c r="K3687" s="19">
        <v>-37214.379999999997</v>
      </c>
      <c r="L3687" t="e">
        <f>VLOOKUP(E3687,PFI!A:B,2,0)</f>
        <v>#N/A</v>
      </c>
    </row>
    <row r="3688" spans="1:12">
      <c r="A3688" s="18" t="s">
        <v>1622</v>
      </c>
      <c r="B3688" s="18" t="s">
        <v>323</v>
      </c>
      <c r="C3688" s="18" t="s">
        <v>813</v>
      </c>
      <c r="D3688" s="18" t="s">
        <v>18</v>
      </c>
      <c r="E3688" s="18" t="s">
        <v>18</v>
      </c>
      <c r="F3688" s="19">
        <v>0</v>
      </c>
      <c r="G3688" s="19">
        <v>0</v>
      </c>
      <c r="H3688" s="19">
        <v>-1670</v>
      </c>
      <c r="I3688" s="19">
        <v>-529267</v>
      </c>
      <c r="J3688" s="19">
        <v>-529267</v>
      </c>
      <c r="K3688" s="19">
        <v>-8523.5</v>
      </c>
      <c r="L3688" t="e">
        <f>VLOOKUP(E3688,PFI!A:B,2,0)</f>
        <v>#N/A</v>
      </c>
    </row>
    <row r="3689" spans="1:12">
      <c r="A3689" s="18" t="s">
        <v>2430</v>
      </c>
      <c r="B3689" s="18" t="s">
        <v>323</v>
      </c>
      <c r="C3689" s="18" t="s">
        <v>813</v>
      </c>
      <c r="D3689" s="18" t="s">
        <v>18</v>
      </c>
      <c r="E3689" s="18" t="s">
        <v>1356</v>
      </c>
      <c r="F3689" s="19">
        <v>0</v>
      </c>
      <c r="G3689" s="19">
        <v>0</v>
      </c>
      <c r="H3689" s="19">
        <v>-1498.98</v>
      </c>
      <c r="I3689" s="19">
        <v>0</v>
      </c>
      <c r="J3689" s="19">
        <v>0</v>
      </c>
      <c r="K3689" s="19">
        <v>-1011.75</v>
      </c>
      <c r="L3689" t="e">
        <f>VLOOKUP(E3689,PFI!A:B,2,0)</f>
        <v>#N/A</v>
      </c>
    </row>
    <row r="3690" spans="1:12">
      <c r="A3690" s="18" t="s">
        <v>1535</v>
      </c>
      <c r="B3690" s="18" t="s">
        <v>323</v>
      </c>
      <c r="C3690" s="18" t="s">
        <v>813</v>
      </c>
      <c r="D3690" s="18" t="s">
        <v>18</v>
      </c>
      <c r="E3690" s="18" t="s">
        <v>1350</v>
      </c>
      <c r="F3690" s="19">
        <v>0</v>
      </c>
      <c r="G3690" s="19">
        <v>0</v>
      </c>
      <c r="H3690" s="19">
        <v>-626.51</v>
      </c>
      <c r="I3690" s="19">
        <v>0</v>
      </c>
      <c r="J3690" s="19">
        <v>0</v>
      </c>
      <c r="K3690" s="19">
        <v>-759.16</v>
      </c>
      <c r="L3690" t="e">
        <f>VLOOKUP(E3690,PFI!A:B,2,0)</f>
        <v>#N/A</v>
      </c>
    </row>
    <row r="3691" spans="1:12">
      <c r="A3691" s="18" t="s">
        <v>1535</v>
      </c>
      <c r="B3691" s="18" t="s">
        <v>323</v>
      </c>
      <c r="C3691" s="18" t="s">
        <v>813</v>
      </c>
      <c r="D3691" s="18" t="s">
        <v>18</v>
      </c>
      <c r="E3691" s="18" t="s">
        <v>18</v>
      </c>
      <c r="F3691" s="19">
        <v>0</v>
      </c>
      <c r="G3691" s="19">
        <v>0</v>
      </c>
      <c r="H3691" s="19">
        <v>0</v>
      </c>
      <c r="I3691" s="19">
        <v>-2064</v>
      </c>
      <c r="J3691" s="19">
        <v>-2064</v>
      </c>
      <c r="K3691" s="19">
        <v>0</v>
      </c>
      <c r="L3691" t="e">
        <f>VLOOKUP(E3691,PFI!A:B,2,0)</f>
        <v>#N/A</v>
      </c>
    </row>
    <row r="3692" spans="1:12">
      <c r="A3692" s="18" t="s">
        <v>1541</v>
      </c>
      <c r="B3692" s="18" t="s">
        <v>323</v>
      </c>
      <c r="C3692" s="18" t="s">
        <v>813</v>
      </c>
      <c r="D3692" s="18" t="s">
        <v>46</v>
      </c>
      <c r="E3692" s="18" t="s">
        <v>2435</v>
      </c>
      <c r="F3692" s="19">
        <v>0</v>
      </c>
      <c r="G3692" s="19">
        <v>0</v>
      </c>
      <c r="H3692" s="19">
        <v>-1247.25</v>
      </c>
      <c r="I3692" s="19">
        <v>0</v>
      </c>
      <c r="J3692" s="19">
        <v>0</v>
      </c>
      <c r="K3692" s="19">
        <v>-1247.25</v>
      </c>
      <c r="L3692" t="e">
        <f>VLOOKUP(E3692,PFI!A:B,2,0)</f>
        <v>#N/A</v>
      </c>
    </row>
    <row r="3693" spans="1:12">
      <c r="A3693" s="18" t="s">
        <v>1541</v>
      </c>
      <c r="B3693" s="18" t="s">
        <v>323</v>
      </c>
      <c r="C3693" s="18" t="s">
        <v>813</v>
      </c>
      <c r="D3693" s="18" t="s">
        <v>46</v>
      </c>
      <c r="E3693" s="18" t="s">
        <v>2433</v>
      </c>
      <c r="F3693" s="19">
        <v>0</v>
      </c>
      <c r="G3693" s="19">
        <v>0</v>
      </c>
      <c r="H3693" s="19">
        <v>-8178.6</v>
      </c>
      <c r="I3693" s="19">
        <v>0</v>
      </c>
      <c r="J3693" s="19">
        <v>0</v>
      </c>
      <c r="K3693" s="19">
        <v>-8178.6</v>
      </c>
      <c r="L3693" t="e">
        <f>VLOOKUP(E3693,PFI!A:B,2,0)</f>
        <v>#N/A</v>
      </c>
    </row>
    <row r="3694" spans="1:12">
      <c r="A3694" s="18" t="s">
        <v>1541</v>
      </c>
      <c r="B3694" s="18" t="s">
        <v>323</v>
      </c>
      <c r="C3694" s="18" t="s">
        <v>813</v>
      </c>
      <c r="D3694" s="18" t="s">
        <v>46</v>
      </c>
      <c r="E3694" s="18" t="s">
        <v>1353</v>
      </c>
      <c r="F3694" s="19">
        <v>0</v>
      </c>
      <c r="G3694" s="19">
        <v>0</v>
      </c>
      <c r="H3694" s="19">
        <v>-260.58</v>
      </c>
      <c r="I3694" s="19">
        <v>0</v>
      </c>
      <c r="J3694" s="19">
        <v>0</v>
      </c>
      <c r="K3694" s="19">
        <v>-260.58</v>
      </c>
      <c r="L3694" t="e">
        <f>VLOOKUP(E3694,PFI!A:B,2,0)</f>
        <v>#N/A</v>
      </c>
    </row>
    <row r="3695" spans="1:12">
      <c r="A3695" s="18" t="s">
        <v>1541</v>
      </c>
      <c r="B3695" s="18" t="s">
        <v>323</v>
      </c>
      <c r="C3695" s="18" t="s">
        <v>813</v>
      </c>
      <c r="D3695" s="18" t="s">
        <v>46</v>
      </c>
      <c r="E3695" s="18" t="s">
        <v>1354</v>
      </c>
      <c r="F3695" s="19">
        <v>0</v>
      </c>
      <c r="G3695" s="19">
        <v>0</v>
      </c>
      <c r="H3695" s="19">
        <v>-1247.25</v>
      </c>
      <c r="I3695" s="19">
        <v>0</v>
      </c>
      <c r="J3695" s="19">
        <v>0</v>
      </c>
      <c r="K3695" s="19">
        <v>-1247.25</v>
      </c>
      <c r="L3695" t="e">
        <f>VLOOKUP(E3695,PFI!A:B,2,0)</f>
        <v>#N/A</v>
      </c>
    </row>
    <row r="3696" spans="1:12">
      <c r="A3696" s="18" t="s">
        <v>1541</v>
      </c>
      <c r="B3696" s="18" t="s">
        <v>323</v>
      </c>
      <c r="C3696" s="18" t="s">
        <v>813</v>
      </c>
      <c r="D3696" s="18" t="s">
        <v>46</v>
      </c>
      <c r="E3696" s="18" t="s">
        <v>2438</v>
      </c>
      <c r="F3696" s="19">
        <v>0</v>
      </c>
      <c r="G3696" s="19">
        <v>0</v>
      </c>
      <c r="H3696" s="19">
        <v>-1032</v>
      </c>
      <c r="I3696" s="19">
        <v>0</v>
      </c>
      <c r="J3696" s="19">
        <v>0</v>
      </c>
      <c r="K3696" s="19">
        <v>-1032</v>
      </c>
      <c r="L3696" t="e">
        <f>VLOOKUP(E3696,PFI!A:B,2,0)</f>
        <v>#N/A</v>
      </c>
    </row>
    <row r="3697" spans="1:12">
      <c r="A3697" s="18" t="s">
        <v>1541</v>
      </c>
      <c r="B3697" s="18" t="s">
        <v>323</v>
      </c>
      <c r="C3697" s="18" t="s">
        <v>813</v>
      </c>
      <c r="D3697" s="18" t="s">
        <v>46</v>
      </c>
      <c r="E3697" s="18" t="s">
        <v>18</v>
      </c>
      <c r="F3697" s="19">
        <v>0</v>
      </c>
      <c r="G3697" s="19">
        <v>0</v>
      </c>
      <c r="H3697" s="19">
        <v>-219.3</v>
      </c>
      <c r="I3697" s="19">
        <v>0</v>
      </c>
      <c r="J3697" s="19">
        <v>0</v>
      </c>
      <c r="K3697" s="19">
        <v>-219.3</v>
      </c>
      <c r="L3697" t="e">
        <f>VLOOKUP(E3697,PFI!A:B,2,0)</f>
        <v>#N/A</v>
      </c>
    </row>
    <row r="3698" spans="1:12">
      <c r="A3698" s="18" t="s">
        <v>1541</v>
      </c>
      <c r="B3698" s="18" t="s">
        <v>323</v>
      </c>
      <c r="C3698" s="18" t="s">
        <v>813</v>
      </c>
      <c r="D3698" s="18" t="s">
        <v>18</v>
      </c>
      <c r="E3698" s="18" t="s">
        <v>1351</v>
      </c>
      <c r="F3698" s="19">
        <v>0</v>
      </c>
      <c r="G3698" s="19">
        <v>0</v>
      </c>
      <c r="H3698" s="19">
        <v>-22327.62</v>
      </c>
      <c r="I3698" s="19">
        <v>0</v>
      </c>
      <c r="J3698" s="19">
        <v>0</v>
      </c>
      <c r="K3698" s="19">
        <v>-14081.73</v>
      </c>
      <c r="L3698" t="e">
        <f>VLOOKUP(E3698,PFI!A:B,2,0)</f>
        <v>#N/A</v>
      </c>
    </row>
    <row r="3699" spans="1:12">
      <c r="A3699" s="18" t="s">
        <v>1541</v>
      </c>
      <c r="B3699" s="18" t="s">
        <v>323</v>
      </c>
      <c r="C3699" s="18" t="s">
        <v>813</v>
      </c>
      <c r="D3699" s="18" t="s">
        <v>18</v>
      </c>
      <c r="E3699" s="18" t="s">
        <v>1352</v>
      </c>
      <c r="F3699" s="19">
        <v>0</v>
      </c>
      <c r="G3699" s="19">
        <v>0</v>
      </c>
      <c r="H3699" s="19">
        <v>-1290</v>
      </c>
      <c r="I3699" s="19">
        <v>0</v>
      </c>
      <c r="J3699" s="19">
        <v>0</v>
      </c>
      <c r="K3699" s="19">
        <v>-870.7</v>
      </c>
      <c r="L3699" t="e">
        <f>VLOOKUP(E3699,PFI!A:B,2,0)</f>
        <v>#N/A</v>
      </c>
    </row>
    <row r="3700" spans="1:12">
      <c r="A3700" s="18" t="s">
        <v>1541</v>
      </c>
      <c r="B3700" s="18" t="s">
        <v>323</v>
      </c>
      <c r="C3700" s="18" t="s">
        <v>813</v>
      </c>
      <c r="D3700" s="18" t="s">
        <v>18</v>
      </c>
      <c r="E3700" s="18" t="s">
        <v>1353</v>
      </c>
      <c r="F3700" s="19">
        <v>0</v>
      </c>
      <c r="G3700" s="19">
        <v>0</v>
      </c>
      <c r="H3700" s="19">
        <v>0</v>
      </c>
      <c r="I3700" s="19">
        <v>0</v>
      </c>
      <c r="J3700" s="19">
        <v>0</v>
      </c>
      <c r="K3700" s="19">
        <v>-1364.05</v>
      </c>
      <c r="L3700" t="e">
        <f>VLOOKUP(E3700,PFI!A:B,2,0)</f>
        <v>#N/A</v>
      </c>
    </row>
    <row r="3701" spans="1:12">
      <c r="A3701" s="18" t="s">
        <v>1541</v>
      </c>
      <c r="B3701" s="18" t="s">
        <v>323</v>
      </c>
      <c r="C3701" s="18" t="s">
        <v>813</v>
      </c>
      <c r="D3701" s="18" t="s">
        <v>18</v>
      </c>
      <c r="E3701" s="18" t="s">
        <v>2432</v>
      </c>
      <c r="F3701" s="19">
        <v>0</v>
      </c>
      <c r="G3701" s="19">
        <v>0</v>
      </c>
      <c r="H3701" s="19">
        <v>-15260.7</v>
      </c>
      <c r="I3701" s="19">
        <v>0</v>
      </c>
      <c r="J3701" s="19">
        <v>0</v>
      </c>
      <c r="K3701" s="19">
        <v>-12900</v>
      </c>
      <c r="L3701" t="e">
        <f>VLOOKUP(E3701,PFI!A:B,2,0)</f>
        <v>#N/A</v>
      </c>
    </row>
    <row r="3702" spans="1:12">
      <c r="A3702" s="18" t="s">
        <v>1541</v>
      </c>
      <c r="B3702" s="18" t="s">
        <v>323</v>
      </c>
      <c r="C3702" s="18" t="s">
        <v>813</v>
      </c>
      <c r="D3702" s="18" t="s">
        <v>18</v>
      </c>
      <c r="E3702" s="18" t="s">
        <v>2751</v>
      </c>
      <c r="F3702" s="19">
        <v>0</v>
      </c>
      <c r="G3702" s="19">
        <v>0</v>
      </c>
      <c r="H3702" s="19">
        <v>0</v>
      </c>
      <c r="I3702" s="19">
        <v>0</v>
      </c>
      <c r="J3702" s="19">
        <v>0</v>
      </c>
      <c r="K3702" s="19">
        <v>-90.46</v>
      </c>
      <c r="L3702" t="e">
        <f>VLOOKUP(E3702,PFI!A:B,2,0)</f>
        <v>#N/A</v>
      </c>
    </row>
    <row r="3703" spans="1:12">
      <c r="A3703" s="18" t="s">
        <v>1541</v>
      </c>
      <c r="B3703" s="18" t="s">
        <v>323</v>
      </c>
      <c r="C3703" s="18" t="s">
        <v>813</v>
      </c>
      <c r="D3703" s="18" t="s">
        <v>18</v>
      </c>
      <c r="E3703" s="18" t="s">
        <v>1354</v>
      </c>
      <c r="F3703" s="19">
        <v>0</v>
      </c>
      <c r="G3703" s="19">
        <v>0</v>
      </c>
      <c r="H3703" s="19">
        <v>-1290</v>
      </c>
      <c r="I3703" s="19">
        <v>0</v>
      </c>
      <c r="J3703" s="19">
        <v>0</v>
      </c>
      <c r="K3703" s="19">
        <v>-870.7</v>
      </c>
      <c r="L3703" t="e">
        <f>VLOOKUP(E3703,PFI!A:B,2,0)</f>
        <v>#N/A</v>
      </c>
    </row>
    <row r="3704" spans="1:12">
      <c r="A3704" s="18" t="s">
        <v>1541</v>
      </c>
      <c r="B3704" s="18" t="s">
        <v>323</v>
      </c>
      <c r="C3704" s="18" t="s">
        <v>813</v>
      </c>
      <c r="D3704" s="18" t="s">
        <v>18</v>
      </c>
      <c r="E3704" s="18" t="s">
        <v>1355</v>
      </c>
      <c r="F3704" s="19">
        <v>0</v>
      </c>
      <c r="G3704" s="19">
        <v>0</v>
      </c>
      <c r="H3704" s="19">
        <v>-430</v>
      </c>
      <c r="I3704" s="19">
        <v>0</v>
      </c>
      <c r="J3704" s="19">
        <v>0</v>
      </c>
      <c r="K3704" s="19">
        <v>-257.51</v>
      </c>
      <c r="L3704" t="e">
        <f>VLOOKUP(E3704,PFI!A:B,2,0)</f>
        <v>#N/A</v>
      </c>
    </row>
    <row r="3705" spans="1:12">
      <c r="A3705" s="18" t="s">
        <v>1541</v>
      </c>
      <c r="B3705" s="18" t="s">
        <v>323</v>
      </c>
      <c r="C3705" s="18" t="s">
        <v>813</v>
      </c>
      <c r="D3705" s="18" t="s">
        <v>18</v>
      </c>
      <c r="E3705" s="18" t="s">
        <v>1356</v>
      </c>
      <c r="F3705" s="19">
        <v>0</v>
      </c>
      <c r="G3705" s="19">
        <v>0</v>
      </c>
      <c r="H3705" s="19">
        <v>-10743.91</v>
      </c>
      <c r="I3705" s="19">
        <v>0</v>
      </c>
      <c r="J3705" s="19">
        <v>0</v>
      </c>
      <c r="K3705" s="19">
        <v>-10142.61</v>
      </c>
      <c r="L3705" t="e">
        <f>VLOOKUP(E3705,PFI!A:B,2,0)</f>
        <v>#N/A</v>
      </c>
    </row>
    <row r="3706" spans="1:12">
      <c r="A3706" s="18" t="s">
        <v>1541</v>
      </c>
      <c r="B3706" s="18" t="s">
        <v>323</v>
      </c>
      <c r="C3706" s="18" t="s">
        <v>813</v>
      </c>
      <c r="D3706" s="18" t="s">
        <v>18</v>
      </c>
      <c r="E3706" s="18" t="s">
        <v>2437</v>
      </c>
      <c r="F3706" s="19">
        <v>0</v>
      </c>
      <c r="G3706" s="19">
        <v>0</v>
      </c>
      <c r="H3706" s="19">
        <v>-6260.82</v>
      </c>
      <c r="I3706" s="19">
        <v>0</v>
      </c>
      <c r="J3706" s="19">
        <v>0</v>
      </c>
      <c r="K3706" s="19">
        <v>-9351.08</v>
      </c>
      <c r="L3706" t="e">
        <f>VLOOKUP(E3706,PFI!A:B,2,0)</f>
        <v>#N/A</v>
      </c>
    </row>
    <row r="3707" spans="1:12">
      <c r="A3707" s="18" t="s">
        <v>1541</v>
      </c>
      <c r="B3707" s="18" t="s">
        <v>323</v>
      </c>
      <c r="C3707" s="18" t="s">
        <v>813</v>
      </c>
      <c r="D3707" s="18" t="s">
        <v>18</v>
      </c>
      <c r="E3707" s="18" t="s">
        <v>2434</v>
      </c>
      <c r="F3707" s="19">
        <v>0</v>
      </c>
      <c r="G3707" s="19">
        <v>0</v>
      </c>
      <c r="H3707" s="19">
        <v>-2752</v>
      </c>
      <c r="I3707" s="19">
        <v>0</v>
      </c>
      <c r="J3707" s="19">
        <v>0</v>
      </c>
      <c r="K3707" s="19">
        <v>-2752</v>
      </c>
      <c r="L3707" t="e">
        <f>VLOOKUP(E3707,PFI!A:B,2,0)</f>
        <v>#N/A</v>
      </c>
    </row>
    <row r="3708" spans="1:12">
      <c r="A3708" s="18" t="s">
        <v>1541</v>
      </c>
      <c r="B3708" s="18" t="s">
        <v>323</v>
      </c>
      <c r="C3708" s="18" t="s">
        <v>813</v>
      </c>
      <c r="D3708" s="18" t="s">
        <v>18</v>
      </c>
      <c r="E3708" s="18" t="s">
        <v>18</v>
      </c>
      <c r="F3708" s="19">
        <v>0</v>
      </c>
      <c r="G3708" s="19">
        <v>0</v>
      </c>
      <c r="H3708" s="19">
        <v>-243</v>
      </c>
      <c r="I3708" s="19">
        <v>-133240</v>
      </c>
      <c r="J3708" s="19">
        <v>-133240</v>
      </c>
      <c r="K3708" s="19">
        <v>0</v>
      </c>
      <c r="L3708" t="e">
        <f>VLOOKUP(E3708,PFI!A:B,2,0)</f>
        <v>#N/A</v>
      </c>
    </row>
    <row r="3709" spans="1:12">
      <c r="A3709" s="18" t="s">
        <v>1548</v>
      </c>
      <c r="B3709" s="18" t="s">
        <v>323</v>
      </c>
      <c r="C3709" s="18" t="s">
        <v>813</v>
      </c>
      <c r="D3709" s="18" t="s">
        <v>46</v>
      </c>
      <c r="E3709" s="18" t="s">
        <v>1360</v>
      </c>
      <c r="F3709" s="19">
        <v>0</v>
      </c>
      <c r="G3709" s="19">
        <v>0</v>
      </c>
      <c r="H3709" s="19">
        <v>-8356.07</v>
      </c>
      <c r="I3709" s="19">
        <v>0</v>
      </c>
      <c r="J3709" s="19">
        <v>0</v>
      </c>
      <c r="K3709" s="19">
        <v>-8356.07</v>
      </c>
      <c r="L3709" t="e">
        <f>VLOOKUP(E3709,PFI!A:B,2,0)</f>
        <v>#N/A</v>
      </c>
    </row>
    <row r="3710" spans="1:12">
      <c r="A3710" s="18" t="s">
        <v>1548</v>
      </c>
      <c r="B3710" s="18" t="s">
        <v>323</v>
      </c>
      <c r="C3710" s="18" t="s">
        <v>813</v>
      </c>
      <c r="D3710" s="18" t="s">
        <v>46</v>
      </c>
      <c r="E3710" s="18" t="s">
        <v>1361</v>
      </c>
      <c r="F3710" s="19">
        <v>0</v>
      </c>
      <c r="G3710" s="19">
        <v>0</v>
      </c>
      <c r="H3710" s="19">
        <v>-2543.2399999999998</v>
      </c>
      <c r="I3710" s="19">
        <v>0</v>
      </c>
      <c r="J3710" s="19">
        <v>0</v>
      </c>
      <c r="K3710" s="19">
        <v>-2543.2399999999998</v>
      </c>
      <c r="L3710" t="e">
        <f>VLOOKUP(E3710,PFI!A:B,2,0)</f>
        <v>#N/A</v>
      </c>
    </row>
    <row r="3711" spans="1:12">
      <c r="A3711" s="18" t="s">
        <v>1548</v>
      </c>
      <c r="B3711" s="18" t="s">
        <v>323</v>
      </c>
      <c r="C3711" s="18" t="s">
        <v>813</v>
      </c>
      <c r="D3711" s="18" t="s">
        <v>46</v>
      </c>
      <c r="E3711" s="18" t="s">
        <v>1362</v>
      </c>
      <c r="F3711" s="19">
        <v>0</v>
      </c>
      <c r="G3711" s="19">
        <v>0</v>
      </c>
      <c r="H3711" s="19">
        <v>-3972.69</v>
      </c>
      <c r="I3711" s="19">
        <v>0</v>
      </c>
      <c r="J3711" s="19">
        <v>0</v>
      </c>
      <c r="K3711" s="19">
        <v>-3972.69</v>
      </c>
      <c r="L3711" t="e">
        <f>VLOOKUP(E3711,PFI!A:B,2,0)</f>
        <v>#N/A</v>
      </c>
    </row>
    <row r="3712" spans="1:12">
      <c r="A3712" s="18" t="s">
        <v>1548</v>
      </c>
      <c r="B3712" s="18" t="s">
        <v>323</v>
      </c>
      <c r="C3712" s="18" t="s">
        <v>813</v>
      </c>
      <c r="D3712" s="18" t="s">
        <v>46</v>
      </c>
      <c r="E3712" s="18" t="s">
        <v>1366</v>
      </c>
      <c r="F3712" s="19">
        <v>0</v>
      </c>
      <c r="G3712" s="19">
        <v>0</v>
      </c>
      <c r="H3712" s="19">
        <v>-554.70000000000005</v>
      </c>
      <c r="I3712" s="19">
        <v>0</v>
      </c>
      <c r="J3712" s="19">
        <v>0</v>
      </c>
      <c r="K3712" s="19">
        <v>-554.70000000000005</v>
      </c>
      <c r="L3712" t="e">
        <f>VLOOKUP(E3712,PFI!A:B,2,0)</f>
        <v>#N/A</v>
      </c>
    </row>
    <row r="3713" spans="1:12">
      <c r="A3713" s="18" t="s">
        <v>1548</v>
      </c>
      <c r="B3713" s="18" t="s">
        <v>323</v>
      </c>
      <c r="C3713" s="18" t="s">
        <v>813</v>
      </c>
      <c r="D3713" s="18" t="s">
        <v>46</v>
      </c>
      <c r="E3713" s="18" t="s">
        <v>2441</v>
      </c>
      <c r="F3713" s="19">
        <v>0</v>
      </c>
      <c r="G3713" s="19">
        <v>0</v>
      </c>
      <c r="H3713" s="19">
        <v>-35625.71</v>
      </c>
      <c r="I3713" s="19">
        <v>0</v>
      </c>
      <c r="J3713" s="19">
        <v>0</v>
      </c>
      <c r="K3713" s="19">
        <v>-35625.71</v>
      </c>
      <c r="L3713" t="e">
        <f>VLOOKUP(E3713,PFI!A:B,2,0)</f>
        <v>#N/A</v>
      </c>
    </row>
    <row r="3714" spans="1:12">
      <c r="A3714" s="18" t="s">
        <v>1548</v>
      </c>
      <c r="B3714" s="18" t="s">
        <v>323</v>
      </c>
      <c r="C3714" s="18" t="s">
        <v>813</v>
      </c>
      <c r="D3714" s="18" t="s">
        <v>46</v>
      </c>
      <c r="E3714" s="18" t="s">
        <v>1367</v>
      </c>
      <c r="F3714" s="19">
        <v>0</v>
      </c>
      <c r="G3714" s="19">
        <v>0</v>
      </c>
      <c r="H3714" s="19">
        <v>-51874.48</v>
      </c>
      <c r="I3714" s="19">
        <v>0</v>
      </c>
      <c r="J3714" s="19">
        <v>0</v>
      </c>
      <c r="K3714" s="19">
        <v>-51874.48</v>
      </c>
      <c r="L3714" t="e">
        <f>VLOOKUP(E3714,PFI!A:B,2,0)</f>
        <v>#N/A</v>
      </c>
    </row>
    <row r="3715" spans="1:12">
      <c r="A3715" s="18" t="s">
        <v>1548</v>
      </c>
      <c r="B3715" s="18" t="s">
        <v>323</v>
      </c>
      <c r="C3715" s="18" t="s">
        <v>813</v>
      </c>
      <c r="D3715" s="18" t="s">
        <v>46</v>
      </c>
      <c r="E3715" s="18" t="s">
        <v>1368</v>
      </c>
      <c r="F3715" s="19">
        <v>0</v>
      </c>
      <c r="G3715" s="19">
        <v>0</v>
      </c>
      <c r="H3715" s="19">
        <v>-20001.599999999999</v>
      </c>
      <c r="I3715" s="19">
        <v>0</v>
      </c>
      <c r="J3715" s="19">
        <v>0</v>
      </c>
      <c r="K3715" s="19">
        <v>-16894.509999999998</v>
      </c>
      <c r="L3715" t="e">
        <f>VLOOKUP(E3715,PFI!A:B,2,0)</f>
        <v>#N/A</v>
      </c>
    </row>
    <row r="3716" spans="1:12">
      <c r="A3716" s="18" t="s">
        <v>1548</v>
      </c>
      <c r="B3716" s="18" t="s">
        <v>323</v>
      </c>
      <c r="C3716" s="18" t="s">
        <v>813</v>
      </c>
      <c r="D3716" s="18" t="s">
        <v>46</v>
      </c>
      <c r="E3716" s="18" t="s">
        <v>1369</v>
      </c>
      <c r="F3716" s="19">
        <v>0</v>
      </c>
      <c r="G3716" s="19">
        <v>0</v>
      </c>
      <c r="H3716" s="19">
        <v>-5680.65</v>
      </c>
      <c r="I3716" s="19">
        <v>0</v>
      </c>
      <c r="J3716" s="19">
        <v>0</v>
      </c>
      <c r="K3716" s="19">
        <v>-5680.65</v>
      </c>
      <c r="L3716" t="e">
        <f>VLOOKUP(E3716,PFI!A:B,2,0)</f>
        <v>#N/A</v>
      </c>
    </row>
    <row r="3717" spans="1:12">
      <c r="A3717" s="18" t="s">
        <v>1548</v>
      </c>
      <c r="B3717" s="18" t="s">
        <v>323</v>
      </c>
      <c r="C3717" s="18" t="s">
        <v>813</v>
      </c>
      <c r="D3717" s="18" t="s">
        <v>46</v>
      </c>
      <c r="E3717" s="18" t="s">
        <v>2752</v>
      </c>
      <c r="F3717" s="19">
        <v>0</v>
      </c>
      <c r="G3717" s="19">
        <v>0</v>
      </c>
      <c r="H3717" s="19">
        <v>-2666.53</v>
      </c>
      <c r="I3717" s="19">
        <v>0</v>
      </c>
      <c r="J3717" s="19">
        <v>0</v>
      </c>
      <c r="K3717" s="19">
        <v>-2666.53</v>
      </c>
      <c r="L3717" t="e">
        <f>VLOOKUP(E3717,PFI!A:B,2,0)</f>
        <v>#N/A</v>
      </c>
    </row>
    <row r="3718" spans="1:12">
      <c r="A3718" s="18" t="s">
        <v>1548</v>
      </c>
      <c r="B3718" s="18" t="s">
        <v>323</v>
      </c>
      <c r="C3718" s="18" t="s">
        <v>813</v>
      </c>
      <c r="D3718" s="18" t="s">
        <v>46</v>
      </c>
      <c r="E3718" s="18" t="s">
        <v>1371</v>
      </c>
      <c r="F3718" s="19">
        <v>0</v>
      </c>
      <c r="G3718" s="19">
        <v>0</v>
      </c>
      <c r="H3718" s="19">
        <v>-4278.5</v>
      </c>
      <c r="I3718" s="19">
        <v>0</v>
      </c>
      <c r="J3718" s="19">
        <v>0</v>
      </c>
      <c r="K3718" s="19">
        <v>-4278.5</v>
      </c>
      <c r="L3718" t="e">
        <f>VLOOKUP(E3718,PFI!A:B,2,0)</f>
        <v>#N/A</v>
      </c>
    </row>
    <row r="3719" spans="1:12">
      <c r="A3719" s="18" t="s">
        <v>1548</v>
      </c>
      <c r="B3719" s="18" t="s">
        <v>323</v>
      </c>
      <c r="C3719" s="18" t="s">
        <v>813</v>
      </c>
      <c r="D3719" s="18" t="s">
        <v>46</v>
      </c>
      <c r="E3719" s="18" t="s">
        <v>1373</v>
      </c>
      <c r="F3719" s="19">
        <v>0</v>
      </c>
      <c r="G3719" s="19">
        <v>0</v>
      </c>
      <c r="H3719" s="19">
        <v>-860</v>
      </c>
      <c r="I3719" s="19">
        <v>0</v>
      </c>
      <c r="J3719" s="19">
        <v>0</v>
      </c>
      <c r="K3719" s="19">
        <v>-860</v>
      </c>
      <c r="L3719" t="e">
        <f>VLOOKUP(E3719,PFI!A:B,2,0)</f>
        <v>#N/A</v>
      </c>
    </row>
    <row r="3720" spans="1:12">
      <c r="A3720" s="18" t="s">
        <v>1548</v>
      </c>
      <c r="B3720" s="18" t="s">
        <v>323</v>
      </c>
      <c r="C3720" s="18" t="s">
        <v>813</v>
      </c>
      <c r="D3720" s="18" t="s">
        <v>46</v>
      </c>
      <c r="E3720" s="18" t="s">
        <v>2753</v>
      </c>
      <c r="F3720" s="19">
        <v>0</v>
      </c>
      <c r="G3720" s="19">
        <v>0</v>
      </c>
      <c r="H3720" s="19">
        <v>-2063.14</v>
      </c>
      <c r="I3720" s="19">
        <v>0</v>
      </c>
      <c r="J3720" s="19">
        <v>0</v>
      </c>
      <c r="K3720" s="19">
        <v>-2063.14</v>
      </c>
      <c r="L3720" t="e">
        <f>VLOOKUP(E3720,PFI!A:B,2,0)</f>
        <v>#N/A</v>
      </c>
    </row>
    <row r="3721" spans="1:12">
      <c r="A3721" s="18" t="s">
        <v>1548</v>
      </c>
      <c r="B3721" s="18" t="s">
        <v>323</v>
      </c>
      <c r="C3721" s="18" t="s">
        <v>813</v>
      </c>
      <c r="D3721" s="18" t="s">
        <v>46</v>
      </c>
      <c r="E3721" s="18" t="s">
        <v>1376</v>
      </c>
      <c r="F3721" s="19">
        <v>0</v>
      </c>
      <c r="G3721" s="19">
        <v>0</v>
      </c>
      <c r="H3721" s="19">
        <v>-2152.81</v>
      </c>
      <c r="I3721" s="19">
        <v>0</v>
      </c>
      <c r="J3721" s="19">
        <v>0</v>
      </c>
      <c r="K3721" s="19">
        <v>-2152.81</v>
      </c>
      <c r="L3721" t="e">
        <f>VLOOKUP(E3721,PFI!A:B,2,0)</f>
        <v>#N/A</v>
      </c>
    </row>
    <row r="3722" spans="1:12">
      <c r="A3722" s="18" t="s">
        <v>1548</v>
      </c>
      <c r="B3722" s="18" t="s">
        <v>323</v>
      </c>
      <c r="C3722" s="18" t="s">
        <v>813</v>
      </c>
      <c r="D3722" s="18" t="s">
        <v>46</v>
      </c>
      <c r="E3722" s="18" t="s">
        <v>1377</v>
      </c>
      <c r="F3722" s="19">
        <v>0</v>
      </c>
      <c r="G3722" s="19">
        <v>0</v>
      </c>
      <c r="H3722" s="19">
        <v>-466.77</v>
      </c>
      <c r="I3722" s="19">
        <v>0</v>
      </c>
      <c r="J3722" s="19">
        <v>0</v>
      </c>
      <c r="K3722" s="19">
        <v>-466.77</v>
      </c>
      <c r="L3722" t="e">
        <f>VLOOKUP(E3722,PFI!A:B,2,0)</f>
        <v>#N/A</v>
      </c>
    </row>
    <row r="3723" spans="1:12">
      <c r="A3723" s="18" t="s">
        <v>1548</v>
      </c>
      <c r="B3723" s="18" t="s">
        <v>323</v>
      </c>
      <c r="C3723" s="18" t="s">
        <v>813</v>
      </c>
      <c r="D3723" s="18" t="s">
        <v>46</v>
      </c>
      <c r="E3723" s="18" t="s">
        <v>18</v>
      </c>
      <c r="F3723" s="19">
        <v>0</v>
      </c>
      <c r="G3723" s="19">
        <v>0</v>
      </c>
      <c r="H3723" s="19">
        <v>-1215</v>
      </c>
      <c r="I3723" s="19">
        <v>0</v>
      </c>
      <c r="J3723" s="19">
        <v>0</v>
      </c>
      <c r="K3723" s="19">
        <v>0</v>
      </c>
      <c r="L3723" t="e">
        <f>VLOOKUP(E3723,PFI!A:B,2,0)</f>
        <v>#N/A</v>
      </c>
    </row>
    <row r="3724" spans="1:12">
      <c r="A3724" s="18" t="s">
        <v>1548</v>
      </c>
      <c r="B3724" s="18" t="s">
        <v>323</v>
      </c>
      <c r="C3724" s="18" t="s">
        <v>813</v>
      </c>
      <c r="D3724" s="18" t="s">
        <v>18</v>
      </c>
      <c r="E3724" s="18" t="s">
        <v>1359</v>
      </c>
      <c r="F3724" s="19">
        <v>0</v>
      </c>
      <c r="G3724" s="19">
        <v>0</v>
      </c>
      <c r="H3724" s="19">
        <v>-11633.44</v>
      </c>
      <c r="I3724" s="19">
        <v>-10320</v>
      </c>
      <c r="J3724" s="19">
        <v>-10320</v>
      </c>
      <c r="K3724" s="19">
        <v>-9279.4</v>
      </c>
      <c r="L3724" t="e">
        <f>VLOOKUP(E3724,PFI!A:B,2,0)</f>
        <v>#N/A</v>
      </c>
    </row>
    <row r="3725" spans="1:12">
      <c r="A3725" s="18" t="s">
        <v>1548</v>
      </c>
      <c r="B3725" s="18" t="s">
        <v>323</v>
      </c>
      <c r="C3725" s="18" t="s">
        <v>813</v>
      </c>
      <c r="D3725" s="18" t="s">
        <v>18</v>
      </c>
      <c r="E3725" s="18" t="s">
        <v>1361</v>
      </c>
      <c r="F3725" s="19">
        <v>0</v>
      </c>
      <c r="G3725" s="19">
        <v>0</v>
      </c>
      <c r="H3725" s="19">
        <v>-9030</v>
      </c>
      <c r="I3725" s="19">
        <v>-9030</v>
      </c>
      <c r="J3725" s="19">
        <v>-9030</v>
      </c>
      <c r="K3725" s="19">
        <v>-6094.9</v>
      </c>
      <c r="L3725" t="e">
        <f>VLOOKUP(E3725,PFI!A:B,2,0)</f>
        <v>#N/A</v>
      </c>
    </row>
    <row r="3726" spans="1:12">
      <c r="A3726" s="18" t="s">
        <v>1548</v>
      </c>
      <c r="B3726" s="18" t="s">
        <v>323</v>
      </c>
      <c r="C3726" s="18" t="s">
        <v>813</v>
      </c>
      <c r="D3726" s="18" t="s">
        <v>18</v>
      </c>
      <c r="E3726" s="18" t="s">
        <v>2439</v>
      </c>
      <c r="F3726" s="19">
        <v>0</v>
      </c>
      <c r="G3726" s="19">
        <v>0</v>
      </c>
      <c r="H3726" s="19">
        <v>-3182</v>
      </c>
      <c r="I3726" s="19">
        <v>-13760</v>
      </c>
      <c r="J3726" s="19">
        <v>-13760</v>
      </c>
      <c r="K3726" s="19">
        <v>-3758.19</v>
      </c>
      <c r="L3726" t="e">
        <f>VLOOKUP(E3726,PFI!A:B,2,0)</f>
        <v>#N/A</v>
      </c>
    </row>
    <row r="3727" spans="1:12">
      <c r="A3727" s="18" t="s">
        <v>1548</v>
      </c>
      <c r="B3727" s="18" t="s">
        <v>323</v>
      </c>
      <c r="C3727" s="18" t="s">
        <v>813</v>
      </c>
      <c r="D3727" s="18" t="s">
        <v>18</v>
      </c>
      <c r="E3727" s="18" t="s">
        <v>1362</v>
      </c>
      <c r="F3727" s="19">
        <v>0</v>
      </c>
      <c r="G3727" s="19">
        <v>0</v>
      </c>
      <c r="H3727" s="19">
        <v>-860</v>
      </c>
      <c r="I3727" s="19">
        <v>-10320</v>
      </c>
      <c r="J3727" s="19">
        <v>-10320</v>
      </c>
      <c r="K3727" s="19">
        <v>-580.47</v>
      </c>
      <c r="L3727" t="e">
        <f>VLOOKUP(E3727,PFI!A:B,2,0)</f>
        <v>#N/A</v>
      </c>
    </row>
    <row r="3728" spans="1:12">
      <c r="A3728" s="18" t="s">
        <v>1548</v>
      </c>
      <c r="B3728" s="18" t="s">
        <v>323</v>
      </c>
      <c r="C3728" s="18" t="s">
        <v>813</v>
      </c>
      <c r="D3728" s="18" t="s">
        <v>18</v>
      </c>
      <c r="E3728" s="18" t="s">
        <v>1363</v>
      </c>
      <c r="F3728" s="19">
        <v>0</v>
      </c>
      <c r="G3728" s="19">
        <v>0</v>
      </c>
      <c r="H3728" s="19">
        <v>-3171.89</v>
      </c>
      <c r="I3728" s="19">
        <v>-3268</v>
      </c>
      <c r="J3728" s="19">
        <v>-3268</v>
      </c>
      <c r="K3728" s="19">
        <v>-3171.89</v>
      </c>
      <c r="L3728" t="e">
        <f>VLOOKUP(E3728,PFI!A:B,2,0)</f>
        <v>#N/A</v>
      </c>
    </row>
    <row r="3729" spans="1:12">
      <c r="A3729" s="18" t="s">
        <v>1548</v>
      </c>
      <c r="B3729" s="18" t="s">
        <v>323</v>
      </c>
      <c r="C3729" s="18" t="s">
        <v>813</v>
      </c>
      <c r="D3729" s="18" t="s">
        <v>18</v>
      </c>
      <c r="E3729" s="18" t="s">
        <v>2754</v>
      </c>
      <c r="F3729" s="19">
        <v>0</v>
      </c>
      <c r="G3729" s="19">
        <v>0</v>
      </c>
      <c r="H3729" s="19">
        <v>0</v>
      </c>
      <c r="I3729" s="19">
        <v>-6450</v>
      </c>
      <c r="J3729" s="19">
        <v>-6450</v>
      </c>
      <c r="K3729" s="19">
        <v>0</v>
      </c>
      <c r="L3729" t="e">
        <f>VLOOKUP(E3729,PFI!A:B,2,0)</f>
        <v>#N/A</v>
      </c>
    </row>
    <row r="3730" spans="1:12">
      <c r="A3730" s="18" t="s">
        <v>1548</v>
      </c>
      <c r="B3730" s="18" t="s">
        <v>323</v>
      </c>
      <c r="C3730" s="18" t="s">
        <v>813</v>
      </c>
      <c r="D3730" s="18" t="s">
        <v>18</v>
      </c>
      <c r="E3730" s="18" t="s">
        <v>1364</v>
      </c>
      <c r="F3730" s="19">
        <v>0</v>
      </c>
      <c r="G3730" s="19">
        <v>0</v>
      </c>
      <c r="H3730" s="19">
        <v>-33319.440000000002</v>
      </c>
      <c r="I3730" s="19">
        <v>-7740</v>
      </c>
      <c r="J3730" s="19">
        <v>-7740</v>
      </c>
      <c r="K3730" s="19">
        <v>-30165.82</v>
      </c>
      <c r="L3730" t="e">
        <f>VLOOKUP(E3730,PFI!A:B,2,0)</f>
        <v>#N/A</v>
      </c>
    </row>
    <row r="3731" spans="1:12">
      <c r="A3731" s="18" t="s">
        <v>1548</v>
      </c>
      <c r="B3731" s="18" t="s">
        <v>323</v>
      </c>
      <c r="C3731" s="18" t="s">
        <v>813</v>
      </c>
      <c r="D3731" s="18" t="s">
        <v>18</v>
      </c>
      <c r="E3731" s="18" t="s">
        <v>2440</v>
      </c>
      <c r="F3731" s="19">
        <v>0</v>
      </c>
      <c r="G3731" s="19">
        <v>0</v>
      </c>
      <c r="H3731" s="19">
        <v>-929.42</v>
      </c>
      <c r="I3731" s="19">
        <v>-6450</v>
      </c>
      <c r="J3731" s="19">
        <v>-6450</v>
      </c>
      <c r="K3731" s="19">
        <v>-929.42</v>
      </c>
      <c r="L3731" t="e">
        <f>VLOOKUP(E3731,PFI!A:B,2,0)</f>
        <v>#N/A</v>
      </c>
    </row>
    <row r="3732" spans="1:12">
      <c r="A3732" s="18" t="s">
        <v>1548</v>
      </c>
      <c r="B3732" s="18" t="s">
        <v>323</v>
      </c>
      <c r="C3732" s="18" t="s">
        <v>813</v>
      </c>
      <c r="D3732" s="18" t="s">
        <v>18</v>
      </c>
      <c r="E3732" s="18" t="s">
        <v>1366</v>
      </c>
      <c r="F3732" s="19">
        <v>0</v>
      </c>
      <c r="G3732" s="19">
        <v>0</v>
      </c>
      <c r="H3732" s="19">
        <v>0</v>
      </c>
      <c r="I3732" s="19">
        <v>-3320</v>
      </c>
      <c r="J3732" s="19">
        <v>-3320</v>
      </c>
      <c r="K3732" s="19">
        <v>-356.6</v>
      </c>
      <c r="L3732" t="e">
        <f>VLOOKUP(E3732,PFI!A:B,2,0)</f>
        <v>#N/A</v>
      </c>
    </row>
    <row r="3733" spans="1:12">
      <c r="A3733" s="18" t="s">
        <v>1548</v>
      </c>
      <c r="B3733" s="18" t="s">
        <v>323</v>
      </c>
      <c r="C3733" s="18" t="s">
        <v>813</v>
      </c>
      <c r="D3733" s="18" t="s">
        <v>18</v>
      </c>
      <c r="E3733" s="18" t="s">
        <v>2441</v>
      </c>
      <c r="F3733" s="19">
        <v>0</v>
      </c>
      <c r="G3733" s="19">
        <v>0</v>
      </c>
      <c r="H3733" s="19">
        <v>0</v>
      </c>
      <c r="I3733" s="19">
        <v>-30100</v>
      </c>
      <c r="J3733" s="19">
        <v>-30100</v>
      </c>
      <c r="K3733" s="19">
        <v>0</v>
      </c>
      <c r="L3733" t="e">
        <f>VLOOKUP(E3733,PFI!A:B,2,0)</f>
        <v>#N/A</v>
      </c>
    </row>
    <row r="3734" spans="1:12">
      <c r="A3734" s="18" t="s">
        <v>1548</v>
      </c>
      <c r="B3734" s="18" t="s">
        <v>323</v>
      </c>
      <c r="C3734" s="18" t="s">
        <v>813</v>
      </c>
      <c r="D3734" s="18" t="s">
        <v>18</v>
      </c>
      <c r="E3734" s="18" t="s">
        <v>1367</v>
      </c>
      <c r="F3734" s="19">
        <v>0</v>
      </c>
      <c r="G3734" s="19">
        <v>0</v>
      </c>
      <c r="H3734" s="19">
        <v>-6824.1</v>
      </c>
      <c r="I3734" s="19">
        <v>-49665</v>
      </c>
      <c r="J3734" s="19">
        <v>-49665</v>
      </c>
      <c r="K3734" s="19">
        <v>-4606</v>
      </c>
      <c r="L3734" t="e">
        <f>VLOOKUP(E3734,PFI!A:B,2,0)</f>
        <v>#N/A</v>
      </c>
    </row>
    <row r="3735" spans="1:12">
      <c r="A3735" s="18" t="s">
        <v>1548</v>
      </c>
      <c r="B3735" s="18" t="s">
        <v>323</v>
      </c>
      <c r="C3735" s="18" t="s">
        <v>813</v>
      </c>
      <c r="D3735" s="18" t="s">
        <v>18</v>
      </c>
      <c r="E3735" s="18" t="s">
        <v>1368</v>
      </c>
      <c r="F3735" s="19">
        <v>0</v>
      </c>
      <c r="G3735" s="19">
        <v>0</v>
      </c>
      <c r="H3735" s="19">
        <v>-7830.3</v>
      </c>
      <c r="I3735" s="19">
        <v>-18060</v>
      </c>
      <c r="J3735" s="19">
        <v>-18060</v>
      </c>
      <c r="K3735" s="19">
        <v>-5279.05</v>
      </c>
      <c r="L3735" t="e">
        <f>VLOOKUP(E3735,PFI!A:B,2,0)</f>
        <v>#N/A</v>
      </c>
    </row>
    <row r="3736" spans="1:12">
      <c r="A3736" s="18" t="s">
        <v>1548</v>
      </c>
      <c r="B3736" s="18" t="s">
        <v>323</v>
      </c>
      <c r="C3736" s="18" t="s">
        <v>813</v>
      </c>
      <c r="D3736" s="18" t="s">
        <v>18</v>
      </c>
      <c r="E3736" s="18" t="s">
        <v>1369</v>
      </c>
      <c r="F3736" s="19">
        <v>0</v>
      </c>
      <c r="G3736" s="19">
        <v>0</v>
      </c>
      <c r="H3736" s="19">
        <v>0</v>
      </c>
      <c r="I3736" s="19">
        <v>-6020</v>
      </c>
      <c r="J3736" s="19">
        <v>-6020</v>
      </c>
      <c r="K3736" s="19">
        <v>0</v>
      </c>
      <c r="L3736" t="e">
        <f>VLOOKUP(E3736,PFI!A:B,2,0)</f>
        <v>#N/A</v>
      </c>
    </row>
    <row r="3737" spans="1:12">
      <c r="A3737" s="18" t="s">
        <v>1548</v>
      </c>
      <c r="B3737" s="18" t="s">
        <v>323</v>
      </c>
      <c r="C3737" s="18" t="s">
        <v>813</v>
      </c>
      <c r="D3737" s="18" t="s">
        <v>18</v>
      </c>
      <c r="E3737" s="18" t="s">
        <v>1370</v>
      </c>
      <c r="F3737" s="19">
        <v>0</v>
      </c>
      <c r="G3737" s="19">
        <v>0</v>
      </c>
      <c r="H3737" s="19">
        <v>-23897.279999999999</v>
      </c>
      <c r="I3737" s="19">
        <v>-3096</v>
      </c>
      <c r="J3737" s="19">
        <v>-3096</v>
      </c>
      <c r="K3737" s="19">
        <v>-15556.64</v>
      </c>
      <c r="L3737" t="e">
        <f>VLOOKUP(E3737,PFI!A:B,2,0)</f>
        <v>#N/A</v>
      </c>
    </row>
    <row r="3738" spans="1:12">
      <c r="A3738" s="18" t="s">
        <v>1548</v>
      </c>
      <c r="B3738" s="18" t="s">
        <v>323</v>
      </c>
      <c r="C3738" s="18" t="s">
        <v>813</v>
      </c>
      <c r="D3738" s="18" t="s">
        <v>18</v>
      </c>
      <c r="E3738" s="18" t="s">
        <v>1371</v>
      </c>
      <c r="F3738" s="19">
        <v>0</v>
      </c>
      <c r="G3738" s="19">
        <v>0</v>
      </c>
      <c r="H3738" s="19">
        <v>0</v>
      </c>
      <c r="I3738" s="19">
        <v>-7740</v>
      </c>
      <c r="J3738" s="19">
        <v>-7740</v>
      </c>
      <c r="K3738" s="19">
        <v>0</v>
      </c>
      <c r="L3738" t="e">
        <f>VLOOKUP(E3738,PFI!A:B,2,0)</f>
        <v>#N/A</v>
      </c>
    </row>
    <row r="3739" spans="1:12">
      <c r="A3739" s="18" t="s">
        <v>1548</v>
      </c>
      <c r="B3739" s="18" t="s">
        <v>323</v>
      </c>
      <c r="C3739" s="18" t="s">
        <v>813</v>
      </c>
      <c r="D3739" s="18" t="s">
        <v>18</v>
      </c>
      <c r="E3739" s="18" t="s">
        <v>1373</v>
      </c>
      <c r="F3739" s="19">
        <v>0</v>
      </c>
      <c r="G3739" s="19">
        <v>0</v>
      </c>
      <c r="H3739" s="19">
        <v>0</v>
      </c>
      <c r="I3739" s="19">
        <v>-860</v>
      </c>
      <c r="J3739" s="19">
        <v>-860</v>
      </c>
      <c r="K3739" s="19">
        <v>0</v>
      </c>
      <c r="L3739" t="e">
        <f>VLOOKUP(E3739,PFI!A:B,2,0)</f>
        <v>#N/A</v>
      </c>
    </row>
    <row r="3740" spans="1:12">
      <c r="A3740" s="18" t="s">
        <v>1548</v>
      </c>
      <c r="B3740" s="18" t="s">
        <v>323</v>
      </c>
      <c r="C3740" s="18" t="s">
        <v>813</v>
      </c>
      <c r="D3740" s="18" t="s">
        <v>18</v>
      </c>
      <c r="E3740" s="18" t="s">
        <v>1374</v>
      </c>
      <c r="F3740" s="19">
        <v>0</v>
      </c>
      <c r="G3740" s="19">
        <v>0</v>
      </c>
      <c r="H3740" s="19">
        <v>-6216.34</v>
      </c>
      <c r="I3740" s="19">
        <v>-6020</v>
      </c>
      <c r="J3740" s="19">
        <v>-6020</v>
      </c>
      <c r="K3740" s="19">
        <v>-5371.33</v>
      </c>
      <c r="L3740" t="e">
        <f>VLOOKUP(E3740,PFI!A:B,2,0)</f>
        <v>#N/A</v>
      </c>
    </row>
    <row r="3741" spans="1:12">
      <c r="A3741" s="18" t="s">
        <v>1548</v>
      </c>
      <c r="B3741" s="18" t="s">
        <v>323</v>
      </c>
      <c r="C3741" s="18" t="s">
        <v>813</v>
      </c>
      <c r="D3741" s="18" t="s">
        <v>18</v>
      </c>
      <c r="E3741" s="18" t="s">
        <v>1375</v>
      </c>
      <c r="F3741" s="19">
        <v>0</v>
      </c>
      <c r="G3741" s="19">
        <v>0</v>
      </c>
      <c r="H3741" s="19">
        <v>-10783.14</v>
      </c>
      <c r="I3741" s="19">
        <v>-10836</v>
      </c>
      <c r="J3741" s="19">
        <v>-10836</v>
      </c>
      <c r="K3741" s="19">
        <v>-11131.28</v>
      </c>
      <c r="L3741" t="e">
        <f>VLOOKUP(E3741,PFI!A:B,2,0)</f>
        <v>#N/A</v>
      </c>
    </row>
    <row r="3742" spans="1:12">
      <c r="A3742" s="18" t="s">
        <v>1548</v>
      </c>
      <c r="B3742" s="18" t="s">
        <v>323</v>
      </c>
      <c r="C3742" s="18" t="s">
        <v>813</v>
      </c>
      <c r="D3742" s="18" t="s">
        <v>18</v>
      </c>
      <c r="E3742" s="18" t="s">
        <v>2755</v>
      </c>
      <c r="F3742" s="19">
        <v>0</v>
      </c>
      <c r="G3742" s="19">
        <v>0</v>
      </c>
      <c r="H3742" s="19">
        <v>0</v>
      </c>
      <c r="I3742" s="19">
        <v>-6020</v>
      </c>
      <c r="J3742" s="19">
        <v>-6020</v>
      </c>
      <c r="K3742" s="19">
        <v>0</v>
      </c>
      <c r="L3742" t="e">
        <f>VLOOKUP(E3742,PFI!A:B,2,0)</f>
        <v>#N/A</v>
      </c>
    </row>
    <row r="3743" spans="1:12">
      <c r="A3743" s="18" t="s">
        <v>1548</v>
      </c>
      <c r="B3743" s="18" t="s">
        <v>323</v>
      </c>
      <c r="C3743" s="18" t="s">
        <v>813</v>
      </c>
      <c r="D3743" s="18" t="s">
        <v>18</v>
      </c>
      <c r="E3743" s="18" t="s">
        <v>18</v>
      </c>
      <c r="F3743" s="19">
        <v>0</v>
      </c>
      <c r="G3743" s="19">
        <v>0</v>
      </c>
      <c r="H3743" s="19">
        <v>-114</v>
      </c>
      <c r="I3743" s="19">
        <v>0</v>
      </c>
      <c r="J3743" s="19">
        <v>0</v>
      </c>
      <c r="K3743" s="19">
        <v>-479.97</v>
      </c>
      <c r="L3743" t="e">
        <f>VLOOKUP(E3743,PFI!A:B,2,0)</f>
        <v>#N/A</v>
      </c>
    </row>
    <row r="3744" spans="1:12">
      <c r="A3744" s="18" t="s">
        <v>1556</v>
      </c>
      <c r="B3744" s="18" t="s">
        <v>323</v>
      </c>
      <c r="C3744" s="18" t="s">
        <v>813</v>
      </c>
      <c r="D3744" s="18" t="s">
        <v>57</v>
      </c>
      <c r="E3744" s="18" t="s">
        <v>1380</v>
      </c>
      <c r="F3744" s="19">
        <v>0</v>
      </c>
      <c r="G3744" s="19">
        <v>0</v>
      </c>
      <c r="H3744" s="19">
        <v>-1182.5</v>
      </c>
      <c r="I3744" s="19">
        <v>0</v>
      </c>
      <c r="J3744" s="19">
        <v>0</v>
      </c>
      <c r="K3744" s="19">
        <v>-1182.5</v>
      </c>
      <c r="L3744" t="e">
        <f>VLOOKUP(E3744,PFI!A:B,2,0)</f>
        <v>#N/A</v>
      </c>
    </row>
    <row r="3745" spans="1:12">
      <c r="A3745" s="18" t="s">
        <v>1556</v>
      </c>
      <c r="B3745" s="18" t="s">
        <v>323</v>
      </c>
      <c r="C3745" s="18" t="s">
        <v>813</v>
      </c>
      <c r="D3745" s="18" t="s">
        <v>57</v>
      </c>
      <c r="E3745" s="18" t="s">
        <v>1381</v>
      </c>
      <c r="F3745" s="19">
        <v>0</v>
      </c>
      <c r="G3745" s="19">
        <v>0</v>
      </c>
      <c r="H3745" s="19">
        <v>-860</v>
      </c>
      <c r="I3745" s="19">
        <v>0</v>
      </c>
      <c r="J3745" s="19">
        <v>0</v>
      </c>
      <c r="K3745" s="19">
        <v>-860</v>
      </c>
      <c r="L3745" t="e">
        <f>VLOOKUP(E3745,PFI!A:B,2,0)</f>
        <v>#N/A</v>
      </c>
    </row>
    <row r="3746" spans="1:12">
      <c r="A3746" s="18" t="s">
        <v>1556</v>
      </c>
      <c r="B3746" s="18" t="s">
        <v>323</v>
      </c>
      <c r="C3746" s="18" t="s">
        <v>813</v>
      </c>
      <c r="D3746" s="18" t="s">
        <v>46</v>
      </c>
      <c r="E3746" s="18" t="s">
        <v>1382</v>
      </c>
      <c r="F3746" s="19">
        <v>0</v>
      </c>
      <c r="G3746" s="19">
        <v>0</v>
      </c>
      <c r="H3746" s="19">
        <v>-792.25</v>
      </c>
      <c r="I3746" s="19">
        <v>0</v>
      </c>
      <c r="J3746" s="19">
        <v>0</v>
      </c>
      <c r="K3746" s="19">
        <v>-792.25</v>
      </c>
      <c r="L3746" t="e">
        <f>VLOOKUP(E3746,PFI!A:B,2,0)</f>
        <v>#N/A</v>
      </c>
    </row>
    <row r="3747" spans="1:12">
      <c r="A3747" s="18" t="s">
        <v>1556</v>
      </c>
      <c r="B3747" s="18" t="s">
        <v>323</v>
      </c>
      <c r="C3747" s="18" t="s">
        <v>813</v>
      </c>
      <c r="D3747" s="18" t="s">
        <v>18</v>
      </c>
      <c r="E3747" s="18" t="s">
        <v>1380</v>
      </c>
      <c r="F3747" s="19">
        <v>0</v>
      </c>
      <c r="G3747" s="19">
        <v>0</v>
      </c>
      <c r="H3747" s="19">
        <v>0</v>
      </c>
      <c r="I3747" s="19">
        <v>-6880</v>
      </c>
      <c r="J3747" s="19">
        <v>-6880</v>
      </c>
      <c r="K3747" s="19">
        <v>-189.41</v>
      </c>
      <c r="L3747" t="e">
        <f>VLOOKUP(E3747,PFI!A:B,2,0)</f>
        <v>#N/A</v>
      </c>
    </row>
    <row r="3748" spans="1:12">
      <c r="A3748" s="18" t="s">
        <v>1556</v>
      </c>
      <c r="B3748" s="18" t="s">
        <v>323</v>
      </c>
      <c r="C3748" s="18" t="s">
        <v>813</v>
      </c>
      <c r="D3748" s="18" t="s">
        <v>18</v>
      </c>
      <c r="E3748" s="18" t="s">
        <v>1381</v>
      </c>
      <c r="F3748" s="19">
        <v>0</v>
      </c>
      <c r="G3748" s="19">
        <v>0</v>
      </c>
      <c r="H3748" s="19">
        <v>-860</v>
      </c>
      <c r="I3748" s="19">
        <v>-860</v>
      </c>
      <c r="J3748" s="19">
        <v>-860</v>
      </c>
      <c r="K3748" s="19">
        <v>-580.47</v>
      </c>
      <c r="L3748" t="e">
        <f>VLOOKUP(E3748,PFI!A:B,2,0)</f>
        <v>#N/A</v>
      </c>
    </row>
    <row r="3749" spans="1:12">
      <c r="A3749" s="18" t="s">
        <v>1556</v>
      </c>
      <c r="B3749" s="18" t="s">
        <v>323</v>
      </c>
      <c r="C3749" s="18" t="s">
        <v>813</v>
      </c>
      <c r="D3749" s="18" t="s">
        <v>18</v>
      </c>
      <c r="E3749" s="18" t="s">
        <v>1382</v>
      </c>
      <c r="F3749" s="19">
        <v>0</v>
      </c>
      <c r="G3749" s="19">
        <v>0</v>
      </c>
      <c r="H3749" s="19">
        <v>0</v>
      </c>
      <c r="I3749" s="19">
        <v>-3440</v>
      </c>
      <c r="J3749" s="19">
        <v>-3440</v>
      </c>
      <c r="K3749" s="19">
        <v>0</v>
      </c>
      <c r="L3749" t="e">
        <f>VLOOKUP(E3749,PFI!A:B,2,0)</f>
        <v>#N/A</v>
      </c>
    </row>
    <row r="3750" spans="1:12">
      <c r="A3750" s="18" t="s">
        <v>1556</v>
      </c>
      <c r="B3750" s="18" t="s">
        <v>323</v>
      </c>
      <c r="C3750" s="18" t="s">
        <v>813</v>
      </c>
      <c r="D3750" s="18" t="s">
        <v>18</v>
      </c>
      <c r="E3750" s="18" t="s">
        <v>2341</v>
      </c>
      <c r="F3750" s="19">
        <v>0</v>
      </c>
      <c r="G3750" s="19">
        <v>0</v>
      </c>
      <c r="H3750" s="19">
        <v>0</v>
      </c>
      <c r="I3750" s="19">
        <v>-2580</v>
      </c>
      <c r="J3750" s="19">
        <v>-2580</v>
      </c>
      <c r="K3750" s="19">
        <v>0</v>
      </c>
      <c r="L3750" t="e">
        <f>VLOOKUP(E3750,PFI!A:B,2,0)</f>
        <v>#N/A</v>
      </c>
    </row>
    <row r="3751" spans="1:12">
      <c r="A3751" s="18" t="s">
        <v>1556</v>
      </c>
      <c r="B3751" s="18" t="s">
        <v>323</v>
      </c>
      <c r="C3751" s="18" t="s">
        <v>813</v>
      </c>
      <c r="D3751" s="18" t="s">
        <v>18</v>
      </c>
      <c r="E3751" s="18" t="s">
        <v>2756</v>
      </c>
      <c r="F3751" s="19">
        <v>0</v>
      </c>
      <c r="G3751" s="19">
        <v>0</v>
      </c>
      <c r="H3751" s="19">
        <v>-1000</v>
      </c>
      <c r="I3751" s="19">
        <v>0</v>
      </c>
      <c r="J3751" s="19">
        <v>0</v>
      </c>
      <c r="K3751" s="19">
        <v>-3000</v>
      </c>
      <c r="L3751" t="e">
        <f>VLOOKUP(E3751,PFI!A:B,2,0)</f>
        <v>#N/A</v>
      </c>
    </row>
    <row r="3752" spans="1:12">
      <c r="A3752" s="18" t="s">
        <v>1567</v>
      </c>
      <c r="B3752" s="18" t="s">
        <v>323</v>
      </c>
      <c r="C3752" s="18" t="s">
        <v>813</v>
      </c>
      <c r="D3752" s="18" t="s">
        <v>57</v>
      </c>
      <c r="E3752" s="18" t="s">
        <v>1386</v>
      </c>
      <c r="F3752" s="19">
        <v>0</v>
      </c>
      <c r="G3752" s="19">
        <v>0</v>
      </c>
      <c r="H3752" s="19">
        <v>-915.9</v>
      </c>
      <c r="I3752" s="19">
        <v>0</v>
      </c>
      <c r="J3752" s="19">
        <v>0</v>
      </c>
      <c r="K3752" s="19">
        <v>-915.9</v>
      </c>
      <c r="L3752" t="e">
        <f>VLOOKUP(E3752,PFI!A:B,2,0)</f>
        <v>#N/A</v>
      </c>
    </row>
    <row r="3753" spans="1:12">
      <c r="A3753" s="18" t="s">
        <v>1567</v>
      </c>
      <c r="B3753" s="18" t="s">
        <v>323</v>
      </c>
      <c r="C3753" s="18" t="s">
        <v>813</v>
      </c>
      <c r="D3753" s="18" t="s">
        <v>57</v>
      </c>
      <c r="E3753" s="18" t="s">
        <v>2757</v>
      </c>
      <c r="F3753" s="19">
        <v>0</v>
      </c>
      <c r="G3753" s="19">
        <v>0</v>
      </c>
      <c r="H3753" s="19">
        <v>-860</v>
      </c>
      <c r="I3753" s="19">
        <v>0</v>
      </c>
      <c r="J3753" s="19">
        <v>0</v>
      </c>
      <c r="K3753" s="19">
        <v>-860</v>
      </c>
      <c r="L3753" t="e">
        <f>VLOOKUP(E3753,PFI!A:B,2,0)</f>
        <v>#N/A</v>
      </c>
    </row>
    <row r="3754" spans="1:12">
      <c r="A3754" s="18" t="s">
        <v>1567</v>
      </c>
      <c r="B3754" s="18" t="s">
        <v>323</v>
      </c>
      <c r="C3754" s="18" t="s">
        <v>813</v>
      </c>
      <c r="D3754" s="18" t="s">
        <v>57</v>
      </c>
      <c r="E3754" s="18" t="s">
        <v>1390</v>
      </c>
      <c r="F3754" s="19">
        <v>0</v>
      </c>
      <c r="G3754" s="19">
        <v>0</v>
      </c>
      <c r="H3754" s="19">
        <v>-1066.4000000000001</v>
      </c>
      <c r="I3754" s="19">
        <v>0</v>
      </c>
      <c r="J3754" s="19">
        <v>0</v>
      </c>
      <c r="K3754" s="19">
        <v>-1066.4000000000001</v>
      </c>
      <c r="L3754" t="e">
        <f>VLOOKUP(E3754,PFI!A:B,2,0)</f>
        <v>#N/A</v>
      </c>
    </row>
    <row r="3755" spans="1:12">
      <c r="A3755" s="18" t="s">
        <v>1567</v>
      </c>
      <c r="B3755" s="18" t="s">
        <v>323</v>
      </c>
      <c r="C3755" s="18" t="s">
        <v>813</v>
      </c>
      <c r="D3755" s="18" t="s">
        <v>46</v>
      </c>
      <c r="E3755" s="18" t="s">
        <v>2758</v>
      </c>
      <c r="F3755" s="19">
        <v>0</v>
      </c>
      <c r="G3755" s="19">
        <v>0</v>
      </c>
      <c r="H3755" s="19">
        <v>-81.7</v>
      </c>
      <c r="I3755" s="19">
        <v>0</v>
      </c>
      <c r="J3755" s="19">
        <v>0</v>
      </c>
      <c r="K3755" s="19">
        <v>-81.7</v>
      </c>
      <c r="L3755" t="e">
        <f>VLOOKUP(E3755,PFI!A:B,2,0)</f>
        <v>#N/A</v>
      </c>
    </row>
    <row r="3756" spans="1:12">
      <c r="A3756" s="18" t="s">
        <v>1567</v>
      </c>
      <c r="B3756" s="18" t="s">
        <v>323</v>
      </c>
      <c r="C3756" s="18" t="s">
        <v>813</v>
      </c>
      <c r="D3756" s="18" t="s">
        <v>46</v>
      </c>
      <c r="E3756" s="18" t="s">
        <v>1387</v>
      </c>
      <c r="F3756" s="19">
        <v>0</v>
      </c>
      <c r="G3756" s="19">
        <v>0</v>
      </c>
      <c r="H3756" s="19">
        <v>-860</v>
      </c>
      <c r="I3756" s="19">
        <v>0</v>
      </c>
      <c r="J3756" s="19">
        <v>0</v>
      </c>
      <c r="K3756" s="19">
        <v>-860</v>
      </c>
      <c r="L3756" t="e">
        <f>VLOOKUP(E3756,PFI!A:B,2,0)</f>
        <v>#N/A</v>
      </c>
    </row>
    <row r="3757" spans="1:12">
      <c r="A3757" s="18" t="s">
        <v>1567</v>
      </c>
      <c r="B3757" s="18" t="s">
        <v>323</v>
      </c>
      <c r="C3757" s="18" t="s">
        <v>813</v>
      </c>
      <c r="D3757" s="18" t="s">
        <v>18</v>
      </c>
      <c r="E3757" s="18" t="s">
        <v>1385</v>
      </c>
      <c r="F3757" s="19">
        <v>0</v>
      </c>
      <c r="G3757" s="19">
        <v>0</v>
      </c>
      <c r="H3757" s="19">
        <v>-473</v>
      </c>
      <c r="I3757" s="19">
        <v>-430</v>
      </c>
      <c r="J3757" s="19">
        <v>-430</v>
      </c>
      <c r="K3757" s="19">
        <v>-319.26</v>
      </c>
      <c r="L3757" t="e">
        <f>VLOOKUP(E3757,PFI!A:B,2,0)</f>
        <v>#N/A</v>
      </c>
    </row>
    <row r="3758" spans="1:12">
      <c r="A3758" s="18" t="s">
        <v>1567</v>
      </c>
      <c r="B3758" s="18" t="s">
        <v>323</v>
      </c>
      <c r="C3758" s="18" t="s">
        <v>813</v>
      </c>
      <c r="D3758" s="18" t="s">
        <v>18</v>
      </c>
      <c r="E3758" s="18" t="s">
        <v>1386</v>
      </c>
      <c r="F3758" s="19">
        <v>0</v>
      </c>
      <c r="G3758" s="19">
        <v>0</v>
      </c>
      <c r="H3758" s="19">
        <v>0</v>
      </c>
      <c r="I3758" s="19">
        <v>-5375</v>
      </c>
      <c r="J3758" s="19">
        <v>-5375</v>
      </c>
      <c r="K3758" s="19">
        <v>0</v>
      </c>
      <c r="L3758" t="e">
        <f>VLOOKUP(E3758,PFI!A:B,2,0)</f>
        <v>#N/A</v>
      </c>
    </row>
    <row r="3759" spans="1:12">
      <c r="A3759" s="18" t="s">
        <v>1567</v>
      </c>
      <c r="B3759" s="18" t="s">
        <v>323</v>
      </c>
      <c r="C3759" s="18" t="s">
        <v>813</v>
      </c>
      <c r="D3759" s="18" t="s">
        <v>18</v>
      </c>
      <c r="E3759" s="18" t="s">
        <v>2757</v>
      </c>
      <c r="F3759" s="19">
        <v>0</v>
      </c>
      <c r="G3759" s="19">
        <v>0</v>
      </c>
      <c r="H3759" s="19">
        <v>0</v>
      </c>
      <c r="I3759" s="19">
        <v>-860</v>
      </c>
      <c r="J3759" s="19">
        <v>-860</v>
      </c>
      <c r="K3759" s="19">
        <v>0</v>
      </c>
      <c r="L3759" t="e">
        <f>VLOOKUP(E3759,PFI!A:B,2,0)</f>
        <v>#N/A</v>
      </c>
    </row>
    <row r="3760" spans="1:12">
      <c r="A3760" s="18" t="s">
        <v>1567</v>
      </c>
      <c r="B3760" s="18" t="s">
        <v>323</v>
      </c>
      <c r="C3760" s="18" t="s">
        <v>813</v>
      </c>
      <c r="D3760" s="18" t="s">
        <v>18</v>
      </c>
      <c r="E3760" s="18" t="s">
        <v>2759</v>
      </c>
      <c r="F3760" s="19">
        <v>0</v>
      </c>
      <c r="G3760" s="19">
        <v>0</v>
      </c>
      <c r="H3760" s="19">
        <v>0</v>
      </c>
      <c r="I3760" s="19">
        <v>-860</v>
      </c>
      <c r="J3760" s="19">
        <v>-860</v>
      </c>
      <c r="K3760" s="19">
        <v>-71.319999999999993</v>
      </c>
      <c r="L3760" t="e">
        <f>VLOOKUP(E3760,PFI!A:B,2,0)</f>
        <v>#N/A</v>
      </c>
    </row>
    <row r="3761" spans="1:12">
      <c r="A3761" s="18" t="s">
        <v>1567</v>
      </c>
      <c r="B3761" s="18" t="s">
        <v>323</v>
      </c>
      <c r="C3761" s="18" t="s">
        <v>813</v>
      </c>
      <c r="D3761" s="18" t="s">
        <v>18</v>
      </c>
      <c r="E3761" s="18" t="s">
        <v>2758</v>
      </c>
      <c r="F3761" s="19">
        <v>0</v>
      </c>
      <c r="G3761" s="19">
        <v>0</v>
      </c>
      <c r="H3761" s="19">
        <v>0</v>
      </c>
      <c r="I3761" s="19">
        <v>-3440</v>
      </c>
      <c r="J3761" s="19">
        <v>-3440</v>
      </c>
      <c r="K3761" s="19">
        <v>-45.38</v>
      </c>
      <c r="L3761" t="e">
        <f>VLOOKUP(E3761,PFI!A:B,2,0)</f>
        <v>#N/A</v>
      </c>
    </row>
    <row r="3762" spans="1:12">
      <c r="A3762" s="18" t="s">
        <v>1567</v>
      </c>
      <c r="B3762" s="18" t="s">
        <v>323</v>
      </c>
      <c r="C3762" s="18" t="s">
        <v>813</v>
      </c>
      <c r="D3762" s="18" t="s">
        <v>18</v>
      </c>
      <c r="E3762" s="18" t="s">
        <v>1387</v>
      </c>
      <c r="F3762" s="19">
        <v>0</v>
      </c>
      <c r="G3762" s="19">
        <v>0</v>
      </c>
      <c r="H3762" s="19">
        <v>-860</v>
      </c>
      <c r="I3762" s="19">
        <v>0</v>
      </c>
      <c r="J3762" s="19">
        <v>0</v>
      </c>
      <c r="K3762" s="19">
        <v>-580.47</v>
      </c>
      <c r="L3762" t="e">
        <f>VLOOKUP(E3762,PFI!A:B,2,0)</f>
        <v>#N/A</v>
      </c>
    </row>
    <row r="3763" spans="1:12">
      <c r="A3763" s="18" t="s">
        <v>1567</v>
      </c>
      <c r="B3763" s="18" t="s">
        <v>323</v>
      </c>
      <c r="C3763" s="18" t="s">
        <v>813</v>
      </c>
      <c r="D3763" s="18" t="s">
        <v>18</v>
      </c>
      <c r="E3763" s="18" t="s">
        <v>2444</v>
      </c>
      <c r="F3763" s="19">
        <v>0</v>
      </c>
      <c r="G3763" s="19">
        <v>0</v>
      </c>
      <c r="H3763" s="19">
        <v>0</v>
      </c>
      <c r="I3763" s="19">
        <v>-5160</v>
      </c>
      <c r="J3763" s="19">
        <v>-5160</v>
      </c>
      <c r="K3763" s="19">
        <v>0</v>
      </c>
      <c r="L3763" t="e">
        <f>VLOOKUP(E3763,PFI!A:B,2,0)</f>
        <v>#N/A</v>
      </c>
    </row>
    <row r="3764" spans="1:12">
      <c r="A3764" s="18" t="s">
        <v>1567</v>
      </c>
      <c r="B3764" s="18" t="s">
        <v>323</v>
      </c>
      <c r="C3764" s="18" t="s">
        <v>813</v>
      </c>
      <c r="D3764" s="18" t="s">
        <v>18</v>
      </c>
      <c r="E3764" s="18" t="s">
        <v>1389</v>
      </c>
      <c r="F3764" s="19">
        <v>0</v>
      </c>
      <c r="G3764" s="19">
        <v>0</v>
      </c>
      <c r="H3764" s="19">
        <v>-860</v>
      </c>
      <c r="I3764" s="19">
        <v>0</v>
      </c>
      <c r="J3764" s="19">
        <v>0</v>
      </c>
      <c r="K3764" s="19">
        <v>-580.47</v>
      </c>
      <c r="L3764" t="e">
        <f>VLOOKUP(E3764,PFI!A:B,2,0)</f>
        <v>#N/A</v>
      </c>
    </row>
    <row r="3765" spans="1:12">
      <c r="A3765" s="18" t="s">
        <v>1567</v>
      </c>
      <c r="B3765" s="18" t="s">
        <v>323</v>
      </c>
      <c r="C3765" s="18" t="s">
        <v>813</v>
      </c>
      <c r="D3765" s="18" t="s">
        <v>18</v>
      </c>
      <c r="E3765" s="18" t="s">
        <v>1390</v>
      </c>
      <c r="F3765" s="19">
        <v>0</v>
      </c>
      <c r="G3765" s="19">
        <v>0</v>
      </c>
      <c r="H3765" s="19">
        <v>-378.4</v>
      </c>
      <c r="I3765" s="19">
        <v>0</v>
      </c>
      <c r="J3765" s="19">
        <v>0</v>
      </c>
      <c r="K3765" s="19">
        <v>-255.4</v>
      </c>
      <c r="L3765" t="e">
        <f>VLOOKUP(E3765,PFI!A:B,2,0)</f>
        <v>#N/A</v>
      </c>
    </row>
    <row r="3766" spans="1:12">
      <c r="A3766" s="18" t="s">
        <v>1567</v>
      </c>
      <c r="B3766" s="18" t="s">
        <v>323</v>
      </c>
      <c r="C3766" s="18" t="s">
        <v>813</v>
      </c>
      <c r="D3766" s="18" t="s">
        <v>18</v>
      </c>
      <c r="E3766" s="18" t="s">
        <v>1391</v>
      </c>
      <c r="F3766" s="19">
        <v>0</v>
      </c>
      <c r="G3766" s="19">
        <v>0</v>
      </c>
      <c r="H3766" s="19">
        <v>-2408</v>
      </c>
      <c r="I3766" s="19">
        <v>-1505</v>
      </c>
      <c r="J3766" s="19">
        <v>-1505</v>
      </c>
      <c r="K3766" s="19">
        <v>-1854.48</v>
      </c>
      <c r="L3766" t="e">
        <f>VLOOKUP(E3766,PFI!A:B,2,0)</f>
        <v>#N/A</v>
      </c>
    </row>
    <row r="3767" spans="1:12">
      <c r="A3767" s="18" t="s">
        <v>1567</v>
      </c>
      <c r="B3767" s="18" t="s">
        <v>323</v>
      </c>
      <c r="C3767" s="18" t="s">
        <v>813</v>
      </c>
      <c r="D3767" s="18" t="s">
        <v>18</v>
      </c>
      <c r="E3767" s="18" t="s">
        <v>2760</v>
      </c>
      <c r="F3767" s="19">
        <v>0</v>
      </c>
      <c r="G3767" s="19">
        <v>0</v>
      </c>
      <c r="H3767" s="19">
        <v>0</v>
      </c>
      <c r="I3767" s="19">
        <v>-8600</v>
      </c>
      <c r="J3767" s="19">
        <v>-8600</v>
      </c>
      <c r="K3767" s="19">
        <v>0</v>
      </c>
      <c r="L3767" t="e">
        <f>VLOOKUP(E3767,PFI!A:B,2,0)</f>
        <v>#N/A</v>
      </c>
    </row>
    <row r="3768" spans="1:12">
      <c r="A3768" s="18" t="s">
        <v>1567</v>
      </c>
      <c r="B3768" s="18" t="s">
        <v>323</v>
      </c>
      <c r="C3768" s="18" t="s">
        <v>813</v>
      </c>
      <c r="D3768" s="18" t="s">
        <v>18</v>
      </c>
      <c r="E3768" s="18" t="s">
        <v>1392</v>
      </c>
      <c r="F3768" s="19">
        <v>0</v>
      </c>
      <c r="G3768" s="19">
        <v>0</v>
      </c>
      <c r="H3768" s="19">
        <v>-1548</v>
      </c>
      <c r="I3768" s="19">
        <v>-4128</v>
      </c>
      <c r="J3768" s="19">
        <v>-4128</v>
      </c>
      <c r="K3768" s="19">
        <v>-1492.7</v>
      </c>
      <c r="L3768" t="e">
        <f>VLOOKUP(E3768,PFI!A:B,2,0)</f>
        <v>#N/A</v>
      </c>
    </row>
    <row r="3769" spans="1:12">
      <c r="A3769" s="18" t="s">
        <v>1567</v>
      </c>
      <c r="B3769" s="18" t="s">
        <v>323</v>
      </c>
      <c r="C3769" s="18" t="s">
        <v>813</v>
      </c>
      <c r="D3769" s="18" t="s">
        <v>18</v>
      </c>
      <c r="E3769" s="18" t="s">
        <v>2761</v>
      </c>
      <c r="F3769" s="19">
        <v>0</v>
      </c>
      <c r="G3769" s="19">
        <v>0</v>
      </c>
      <c r="H3769" s="19">
        <v>0</v>
      </c>
      <c r="I3769" s="19">
        <v>-8600</v>
      </c>
      <c r="J3769" s="19">
        <v>-8600</v>
      </c>
      <c r="K3769" s="19">
        <v>0</v>
      </c>
      <c r="L3769" t="e">
        <f>VLOOKUP(E3769,PFI!A:B,2,0)</f>
        <v>#N/A</v>
      </c>
    </row>
    <row r="3770" spans="1:12">
      <c r="A3770" s="18" t="s">
        <v>1567</v>
      </c>
      <c r="B3770" s="18" t="s">
        <v>323</v>
      </c>
      <c r="C3770" s="18" t="s">
        <v>813</v>
      </c>
      <c r="D3770" s="18" t="s">
        <v>18</v>
      </c>
      <c r="E3770" s="18" t="s">
        <v>2762</v>
      </c>
      <c r="F3770" s="19">
        <v>0</v>
      </c>
      <c r="G3770" s="19">
        <v>0</v>
      </c>
      <c r="H3770" s="19">
        <v>0</v>
      </c>
      <c r="I3770" s="19">
        <v>-4128</v>
      </c>
      <c r="J3770" s="19">
        <v>-4128</v>
      </c>
      <c r="K3770" s="19">
        <v>0</v>
      </c>
      <c r="L3770" t="e">
        <f>VLOOKUP(E3770,PFI!A:B,2,0)</f>
        <v>#N/A</v>
      </c>
    </row>
    <row r="3771" spans="1:12">
      <c r="A3771" s="18" t="s">
        <v>1567</v>
      </c>
      <c r="B3771" s="18" t="s">
        <v>323</v>
      </c>
      <c r="C3771" s="18" t="s">
        <v>813</v>
      </c>
      <c r="D3771" s="18" t="s">
        <v>18</v>
      </c>
      <c r="E3771" s="18" t="s">
        <v>2655</v>
      </c>
      <c r="F3771" s="19">
        <v>0</v>
      </c>
      <c r="G3771" s="19">
        <v>0</v>
      </c>
      <c r="H3771" s="19">
        <v>0</v>
      </c>
      <c r="I3771" s="19">
        <v>-2580</v>
      </c>
      <c r="J3771" s="19">
        <v>-2580</v>
      </c>
      <c r="K3771" s="19">
        <v>0</v>
      </c>
      <c r="L3771" t="e">
        <f>VLOOKUP(E3771,PFI!A:B,2,0)</f>
        <v>#N/A</v>
      </c>
    </row>
    <row r="3772" spans="1:12">
      <c r="A3772" s="18" t="s">
        <v>1567</v>
      </c>
      <c r="B3772" s="18" t="s">
        <v>323</v>
      </c>
      <c r="C3772" s="18" t="s">
        <v>813</v>
      </c>
      <c r="D3772" s="18" t="s">
        <v>18</v>
      </c>
      <c r="E3772" s="18" t="s">
        <v>2763</v>
      </c>
      <c r="F3772" s="19">
        <v>0</v>
      </c>
      <c r="G3772" s="19">
        <v>0</v>
      </c>
      <c r="H3772" s="19">
        <v>0</v>
      </c>
      <c r="I3772" s="19">
        <v>-10148</v>
      </c>
      <c r="J3772" s="19">
        <v>-10148</v>
      </c>
      <c r="K3772" s="19">
        <v>0</v>
      </c>
      <c r="L3772" t="e">
        <f>VLOOKUP(E3772,PFI!A:B,2,0)</f>
        <v>#N/A</v>
      </c>
    </row>
    <row r="3773" spans="1:12">
      <c r="A3773" s="18" t="s">
        <v>1567</v>
      </c>
      <c r="B3773" s="18" t="s">
        <v>323</v>
      </c>
      <c r="C3773" s="18" t="s">
        <v>813</v>
      </c>
      <c r="D3773" s="18" t="s">
        <v>18</v>
      </c>
      <c r="E3773" s="18" t="s">
        <v>2764</v>
      </c>
      <c r="F3773" s="19">
        <v>0</v>
      </c>
      <c r="G3773" s="19">
        <v>0</v>
      </c>
      <c r="H3773" s="19">
        <v>0</v>
      </c>
      <c r="I3773" s="19">
        <v>-6880</v>
      </c>
      <c r="J3773" s="19">
        <v>-6880</v>
      </c>
      <c r="K3773" s="19">
        <v>0</v>
      </c>
      <c r="L3773" t="e">
        <f>VLOOKUP(E3773,PFI!A:B,2,0)</f>
        <v>#N/A</v>
      </c>
    </row>
    <row r="3774" spans="1:12">
      <c r="A3774" s="18" t="s">
        <v>1567</v>
      </c>
      <c r="B3774" s="18" t="s">
        <v>323</v>
      </c>
      <c r="C3774" s="18" t="s">
        <v>813</v>
      </c>
      <c r="D3774" s="18" t="s">
        <v>18</v>
      </c>
      <c r="E3774" s="18" t="s">
        <v>1393</v>
      </c>
      <c r="F3774" s="19">
        <v>0</v>
      </c>
      <c r="G3774" s="19">
        <v>0</v>
      </c>
      <c r="H3774" s="19">
        <v>-86</v>
      </c>
      <c r="I3774" s="19">
        <v>0</v>
      </c>
      <c r="J3774" s="19">
        <v>0</v>
      </c>
      <c r="K3774" s="19">
        <v>-58.05</v>
      </c>
      <c r="L3774" t="e">
        <f>VLOOKUP(E3774,PFI!A:B,2,0)</f>
        <v>#N/A</v>
      </c>
    </row>
    <row r="3775" spans="1:12">
      <c r="A3775" s="18" t="s">
        <v>1567</v>
      </c>
      <c r="B3775" s="18" t="s">
        <v>323</v>
      </c>
      <c r="C3775" s="18" t="s">
        <v>813</v>
      </c>
      <c r="D3775" s="18" t="s">
        <v>18</v>
      </c>
      <c r="E3775" s="18" t="s">
        <v>18</v>
      </c>
      <c r="F3775" s="19">
        <v>0</v>
      </c>
      <c r="G3775" s="19">
        <v>0</v>
      </c>
      <c r="H3775" s="19">
        <v>0</v>
      </c>
      <c r="I3775" s="19">
        <v>0</v>
      </c>
      <c r="J3775" s="19">
        <v>0</v>
      </c>
      <c r="K3775" s="19">
        <v>-75</v>
      </c>
      <c r="L3775" t="e">
        <f>VLOOKUP(E3775,PFI!A:B,2,0)</f>
        <v>#N/A</v>
      </c>
    </row>
    <row r="3776" spans="1:12">
      <c r="A3776" s="18" t="s">
        <v>2445</v>
      </c>
      <c r="B3776" s="18" t="s">
        <v>323</v>
      </c>
      <c r="C3776" s="18" t="s">
        <v>813</v>
      </c>
      <c r="D3776" s="18" t="s">
        <v>18</v>
      </c>
      <c r="E3776" s="18" t="s">
        <v>18</v>
      </c>
      <c r="F3776" s="19">
        <v>0</v>
      </c>
      <c r="G3776" s="19">
        <v>0</v>
      </c>
      <c r="H3776" s="19">
        <v>0</v>
      </c>
      <c r="I3776" s="19">
        <v>-6020</v>
      </c>
      <c r="J3776" s="19">
        <v>-6020</v>
      </c>
      <c r="K3776" s="19">
        <v>0</v>
      </c>
      <c r="L3776" t="e">
        <f>VLOOKUP(E3776,PFI!A:B,2,0)</f>
        <v>#N/A</v>
      </c>
    </row>
    <row r="3777" spans="1:12">
      <c r="A3777" s="18" t="s">
        <v>1586</v>
      </c>
      <c r="B3777" s="18" t="s">
        <v>323</v>
      </c>
      <c r="C3777" s="18" t="s">
        <v>813</v>
      </c>
      <c r="D3777" s="18" t="s">
        <v>46</v>
      </c>
      <c r="E3777" s="18" t="s">
        <v>1396</v>
      </c>
      <c r="F3777" s="19">
        <v>0</v>
      </c>
      <c r="G3777" s="19">
        <v>0</v>
      </c>
      <c r="H3777" s="19">
        <v>-860</v>
      </c>
      <c r="I3777" s="19">
        <v>0</v>
      </c>
      <c r="J3777" s="19">
        <v>0</v>
      </c>
      <c r="K3777" s="19">
        <v>-860</v>
      </c>
      <c r="L3777" t="e">
        <f>VLOOKUP(E3777,PFI!A:B,2,0)</f>
        <v>#N/A</v>
      </c>
    </row>
    <row r="3778" spans="1:12">
      <c r="A3778" s="18" t="s">
        <v>1586</v>
      </c>
      <c r="B3778" s="18" t="s">
        <v>323</v>
      </c>
      <c r="C3778" s="18" t="s">
        <v>813</v>
      </c>
      <c r="D3778" s="18" t="s">
        <v>18</v>
      </c>
      <c r="E3778" s="18" t="s">
        <v>18</v>
      </c>
      <c r="F3778" s="19">
        <v>0</v>
      </c>
      <c r="G3778" s="19">
        <v>0</v>
      </c>
      <c r="H3778" s="19">
        <v>0</v>
      </c>
      <c r="I3778" s="19">
        <v>-16255</v>
      </c>
      <c r="J3778" s="19">
        <v>-16255</v>
      </c>
      <c r="K3778" s="19">
        <v>0</v>
      </c>
      <c r="L3778" t="e">
        <f>VLOOKUP(E3778,PFI!A:B,2,0)</f>
        <v>#N/A</v>
      </c>
    </row>
    <row r="3779" spans="1:12">
      <c r="A3779" s="18" t="s">
        <v>1596</v>
      </c>
      <c r="B3779" s="18" t="s">
        <v>323</v>
      </c>
      <c r="C3779" s="18" t="s">
        <v>813</v>
      </c>
      <c r="D3779" s="18" t="s">
        <v>46</v>
      </c>
      <c r="E3779" s="18" t="s">
        <v>1397</v>
      </c>
      <c r="F3779" s="19">
        <v>0</v>
      </c>
      <c r="G3779" s="19">
        <v>0</v>
      </c>
      <c r="H3779" s="19">
        <v>-5160</v>
      </c>
      <c r="I3779" s="19">
        <v>0</v>
      </c>
      <c r="J3779" s="19">
        <v>0</v>
      </c>
      <c r="K3779" s="19">
        <v>-5160</v>
      </c>
      <c r="L3779" t="e">
        <f>VLOOKUP(E3779,PFI!A:B,2,0)</f>
        <v>#N/A</v>
      </c>
    </row>
    <row r="3780" spans="1:12">
      <c r="A3780" s="18" t="s">
        <v>1596</v>
      </c>
      <c r="B3780" s="18" t="s">
        <v>323</v>
      </c>
      <c r="C3780" s="18" t="s">
        <v>813</v>
      </c>
      <c r="D3780" s="18" t="s">
        <v>46</v>
      </c>
      <c r="E3780" s="18" t="s">
        <v>2339</v>
      </c>
      <c r="F3780" s="19">
        <v>0</v>
      </c>
      <c r="G3780" s="19">
        <v>0</v>
      </c>
      <c r="H3780" s="19">
        <v>-860</v>
      </c>
      <c r="I3780" s="19">
        <v>0</v>
      </c>
      <c r="J3780" s="19">
        <v>0</v>
      </c>
      <c r="K3780" s="19">
        <v>-860</v>
      </c>
      <c r="L3780" t="e">
        <f>VLOOKUP(E3780,PFI!A:B,2,0)</f>
        <v>#N/A</v>
      </c>
    </row>
    <row r="3781" spans="1:12">
      <c r="A3781" s="18" t="s">
        <v>1596</v>
      </c>
      <c r="B3781" s="18" t="s">
        <v>323</v>
      </c>
      <c r="C3781" s="18" t="s">
        <v>813</v>
      </c>
      <c r="D3781" s="18" t="s">
        <v>18</v>
      </c>
      <c r="E3781" s="18" t="s">
        <v>1397</v>
      </c>
      <c r="F3781" s="19">
        <v>0</v>
      </c>
      <c r="G3781" s="19">
        <v>0</v>
      </c>
      <c r="H3781" s="19">
        <v>0</v>
      </c>
      <c r="I3781" s="19">
        <v>-5160</v>
      </c>
      <c r="J3781" s="19">
        <v>-5160</v>
      </c>
      <c r="K3781" s="19">
        <v>0</v>
      </c>
      <c r="L3781" t="e">
        <f>VLOOKUP(E3781,PFI!A:B,2,0)</f>
        <v>#N/A</v>
      </c>
    </row>
    <row r="3782" spans="1:12">
      <c r="A3782" s="18" t="s">
        <v>1596</v>
      </c>
      <c r="B3782" s="18" t="s">
        <v>323</v>
      </c>
      <c r="C3782" s="18" t="s">
        <v>813</v>
      </c>
      <c r="D3782" s="18" t="s">
        <v>18</v>
      </c>
      <c r="E3782" s="18" t="s">
        <v>1382</v>
      </c>
      <c r="F3782" s="19">
        <v>0</v>
      </c>
      <c r="G3782" s="19">
        <v>0</v>
      </c>
      <c r="H3782" s="19">
        <v>0</v>
      </c>
      <c r="I3782" s="19">
        <v>-2580</v>
      </c>
      <c r="J3782" s="19">
        <v>-2580</v>
      </c>
      <c r="K3782" s="19">
        <v>0</v>
      </c>
      <c r="L3782" t="e">
        <f>VLOOKUP(E3782,PFI!A:B,2,0)</f>
        <v>#N/A</v>
      </c>
    </row>
    <row r="3783" spans="1:12">
      <c r="A3783" s="18" t="s">
        <v>1596</v>
      </c>
      <c r="B3783" s="18" t="s">
        <v>323</v>
      </c>
      <c r="C3783" s="18" t="s">
        <v>813</v>
      </c>
      <c r="D3783" s="18" t="s">
        <v>18</v>
      </c>
      <c r="E3783" s="18" t="s">
        <v>1398</v>
      </c>
      <c r="F3783" s="19">
        <v>0</v>
      </c>
      <c r="G3783" s="19">
        <v>0</v>
      </c>
      <c r="H3783" s="19">
        <v>-8041</v>
      </c>
      <c r="I3783" s="19">
        <v>-6321</v>
      </c>
      <c r="J3783" s="19">
        <v>-6321</v>
      </c>
      <c r="K3783" s="19">
        <v>-6929.96</v>
      </c>
      <c r="L3783" t="e">
        <f>VLOOKUP(E3783,PFI!A:B,2,0)</f>
        <v>#N/A</v>
      </c>
    </row>
    <row r="3784" spans="1:12">
      <c r="A3784" s="18" t="s">
        <v>1596</v>
      </c>
      <c r="B3784" s="18" t="s">
        <v>323</v>
      </c>
      <c r="C3784" s="18" t="s">
        <v>813</v>
      </c>
      <c r="D3784" s="18" t="s">
        <v>18</v>
      </c>
      <c r="E3784" s="18" t="s">
        <v>2339</v>
      </c>
      <c r="F3784" s="19">
        <v>0</v>
      </c>
      <c r="G3784" s="19">
        <v>0</v>
      </c>
      <c r="H3784" s="19">
        <v>0</v>
      </c>
      <c r="I3784" s="19">
        <v>-860</v>
      </c>
      <c r="J3784" s="19">
        <v>-860</v>
      </c>
      <c r="K3784" s="19">
        <v>0</v>
      </c>
      <c r="L3784" t="e">
        <f>VLOOKUP(E3784,PFI!A:B,2,0)</f>
        <v>#N/A</v>
      </c>
    </row>
    <row r="3785" spans="1:12">
      <c r="A3785" s="18" t="s">
        <v>2452</v>
      </c>
      <c r="B3785" s="18" t="s">
        <v>323</v>
      </c>
      <c r="C3785" s="18" t="s">
        <v>813</v>
      </c>
      <c r="D3785" s="18" t="s">
        <v>18</v>
      </c>
      <c r="E3785" s="18" t="s">
        <v>18</v>
      </c>
      <c r="F3785" s="19">
        <v>0</v>
      </c>
      <c r="G3785" s="19">
        <v>0</v>
      </c>
      <c r="H3785" s="19">
        <v>0</v>
      </c>
      <c r="I3785" s="19">
        <v>-14030</v>
      </c>
      <c r="J3785" s="19">
        <v>-14030</v>
      </c>
      <c r="K3785" s="19">
        <v>0</v>
      </c>
      <c r="L3785" t="e">
        <f>VLOOKUP(E3785,PFI!A:B,2,0)</f>
        <v>#N/A</v>
      </c>
    </row>
    <row r="3786" spans="1:12">
      <c r="A3786" s="18" t="s">
        <v>2454</v>
      </c>
      <c r="B3786" s="18" t="s">
        <v>323</v>
      </c>
      <c r="C3786" s="18" t="s">
        <v>813</v>
      </c>
      <c r="D3786" s="18" t="s">
        <v>57</v>
      </c>
      <c r="E3786" s="18" t="s">
        <v>18</v>
      </c>
      <c r="F3786" s="19">
        <v>0</v>
      </c>
      <c r="G3786" s="19">
        <v>0</v>
      </c>
      <c r="H3786" s="19">
        <v>-169970.72</v>
      </c>
      <c r="I3786" s="19">
        <v>0</v>
      </c>
      <c r="J3786" s="19">
        <v>0</v>
      </c>
      <c r="K3786" s="19">
        <v>-153956.34</v>
      </c>
      <c r="L3786" t="e">
        <f>VLOOKUP(E3786,PFI!A:B,2,0)</f>
        <v>#N/A</v>
      </c>
    </row>
    <row r="3787" spans="1:12">
      <c r="A3787" s="18" t="s">
        <v>2454</v>
      </c>
      <c r="B3787" s="18" t="s">
        <v>323</v>
      </c>
      <c r="C3787" s="18" t="s">
        <v>813</v>
      </c>
      <c r="D3787" s="18" t="s">
        <v>18</v>
      </c>
      <c r="E3787" s="18" t="s">
        <v>18</v>
      </c>
      <c r="F3787" s="19">
        <v>0</v>
      </c>
      <c r="G3787" s="19">
        <v>0</v>
      </c>
      <c r="H3787" s="19">
        <v>0</v>
      </c>
      <c r="I3787" s="19">
        <v>-204389</v>
      </c>
      <c r="J3787" s="19">
        <v>-204389</v>
      </c>
      <c r="K3787" s="19">
        <v>0</v>
      </c>
      <c r="L3787" t="e">
        <f>VLOOKUP(E3787,PFI!A:B,2,0)</f>
        <v>#N/A</v>
      </c>
    </row>
    <row r="3788" spans="1:12">
      <c r="A3788" s="18" t="s">
        <v>1433</v>
      </c>
      <c r="B3788" s="18" t="s">
        <v>323</v>
      </c>
      <c r="C3788" s="18" t="s">
        <v>813</v>
      </c>
      <c r="D3788" s="18" t="s">
        <v>57</v>
      </c>
      <c r="E3788" s="18" t="s">
        <v>1435</v>
      </c>
      <c r="F3788" s="19">
        <v>0</v>
      </c>
      <c r="G3788" s="19">
        <v>0</v>
      </c>
      <c r="H3788" s="19">
        <v>-5086.4799999999996</v>
      </c>
      <c r="I3788" s="19">
        <v>0</v>
      </c>
      <c r="J3788" s="19">
        <v>0</v>
      </c>
      <c r="K3788" s="19">
        <v>-5086.4799999999996</v>
      </c>
      <c r="L3788" t="e">
        <f>VLOOKUP(E3788,PFI!A:B,2,0)</f>
        <v>#N/A</v>
      </c>
    </row>
    <row r="3789" spans="1:12">
      <c r="A3789" s="18" t="s">
        <v>1433</v>
      </c>
      <c r="B3789" s="18" t="s">
        <v>323</v>
      </c>
      <c r="C3789" s="18" t="s">
        <v>813</v>
      </c>
      <c r="D3789" s="18" t="s">
        <v>57</v>
      </c>
      <c r="E3789" s="18" t="s">
        <v>1438</v>
      </c>
      <c r="F3789" s="19">
        <v>0</v>
      </c>
      <c r="G3789" s="19">
        <v>0</v>
      </c>
      <c r="H3789" s="19">
        <v>-7629.71</v>
      </c>
      <c r="I3789" s="19">
        <v>0</v>
      </c>
      <c r="J3789" s="19">
        <v>0</v>
      </c>
      <c r="K3789" s="19">
        <v>-5086.47</v>
      </c>
      <c r="L3789" t="e">
        <f>VLOOKUP(E3789,PFI!A:B,2,0)</f>
        <v>#N/A</v>
      </c>
    </row>
    <row r="3790" spans="1:12">
      <c r="A3790" s="18" t="s">
        <v>1433</v>
      </c>
      <c r="B3790" s="18" t="s">
        <v>323</v>
      </c>
      <c r="C3790" s="18" t="s">
        <v>813</v>
      </c>
      <c r="D3790" s="18" t="s">
        <v>57</v>
      </c>
      <c r="E3790" s="18" t="s">
        <v>1442</v>
      </c>
      <c r="F3790" s="19">
        <v>0</v>
      </c>
      <c r="G3790" s="19">
        <v>0</v>
      </c>
      <c r="H3790" s="19">
        <v>-2543.2399999999998</v>
      </c>
      <c r="I3790" s="19">
        <v>0</v>
      </c>
      <c r="J3790" s="19">
        <v>0</v>
      </c>
      <c r="K3790" s="19">
        <v>-2543.2399999999998</v>
      </c>
      <c r="L3790" t="e">
        <f>VLOOKUP(E3790,PFI!A:B,2,0)</f>
        <v>#N/A</v>
      </c>
    </row>
    <row r="3791" spans="1:12">
      <c r="A3791" s="18" t="s">
        <v>1433</v>
      </c>
      <c r="B3791" s="18" t="s">
        <v>323</v>
      </c>
      <c r="C3791" s="18" t="s">
        <v>813</v>
      </c>
      <c r="D3791" s="18" t="s">
        <v>46</v>
      </c>
      <c r="E3791" s="18" t="s">
        <v>1435</v>
      </c>
      <c r="F3791" s="19">
        <v>0</v>
      </c>
      <c r="G3791" s="19">
        <v>0</v>
      </c>
      <c r="H3791" s="19">
        <v>-20809.37</v>
      </c>
      <c r="I3791" s="19">
        <v>0</v>
      </c>
      <c r="J3791" s="19">
        <v>0</v>
      </c>
      <c r="K3791" s="19">
        <v>-17156.03</v>
      </c>
      <c r="L3791" t="e">
        <f>VLOOKUP(E3791,PFI!A:B,2,0)</f>
        <v>#N/A</v>
      </c>
    </row>
    <row r="3792" spans="1:12">
      <c r="A3792" s="18" t="s">
        <v>1433</v>
      </c>
      <c r="B3792" s="18" t="s">
        <v>323</v>
      </c>
      <c r="C3792" s="18" t="s">
        <v>813</v>
      </c>
      <c r="D3792" s="18" t="s">
        <v>46</v>
      </c>
      <c r="E3792" s="18" t="s">
        <v>2765</v>
      </c>
      <c r="F3792" s="19">
        <v>0</v>
      </c>
      <c r="G3792" s="19">
        <v>0</v>
      </c>
      <c r="H3792" s="19">
        <v>-6020</v>
      </c>
      <c r="I3792" s="19">
        <v>0</v>
      </c>
      <c r="J3792" s="19">
        <v>0</v>
      </c>
      <c r="K3792" s="19">
        <v>-3612</v>
      </c>
      <c r="L3792" t="e">
        <f>VLOOKUP(E3792,PFI!A:B,2,0)</f>
        <v>#N/A</v>
      </c>
    </row>
    <row r="3793" spans="1:12">
      <c r="A3793" s="18" t="s">
        <v>1433</v>
      </c>
      <c r="B3793" s="18" t="s">
        <v>323</v>
      </c>
      <c r="C3793" s="18" t="s">
        <v>813</v>
      </c>
      <c r="D3793" s="18" t="s">
        <v>46</v>
      </c>
      <c r="E3793" s="18" t="s">
        <v>1438</v>
      </c>
      <c r="F3793" s="19">
        <v>0</v>
      </c>
      <c r="G3793" s="19">
        <v>0</v>
      </c>
      <c r="H3793" s="19">
        <v>-20751.830000000002</v>
      </c>
      <c r="I3793" s="19">
        <v>0</v>
      </c>
      <c r="J3793" s="19">
        <v>0</v>
      </c>
      <c r="K3793" s="19">
        <v>-12814.26</v>
      </c>
      <c r="L3793" t="e">
        <f>VLOOKUP(E3793,PFI!A:B,2,0)</f>
        <v>#N/A</v>
      </c>
    </row>
    <row r="3794" spans="1:12">
      <c r="A3794" s="18" t="s">
        <v>1433</v>
      </c>
      <c r="B3794" s="18" t="s">
        <v>323</v>
      </c>
      <c r="C3794" s="18" t="s">
        <v>813</v>
      </c>
      <c r="D3794" s="18" t="s">
        <v>46</v>
      </c>
      <c r="E3794" s="18" t="s">
        <v>2766</v>
      </c>
      <c r="F3794" s="19">
        <v>0</v>
      </c>
      <c r="G3794" s="19">
        <v>0</v>
      </c>
      <c r="H3794" s="19">
        <v>-11580.2</v>
      </c>
      <c r="I3794" s="19">
        <v>0</v>
      </c>
      <c r="J3794" s="19">
        <v>0</v>
      </c>
      <c r="K3794" s="19">
        <v>-11580.2</v>
      </c>
      <c r="L3794" t="e">
        <f>VLOOKUP(E3794,PFI!A:B,2,0)</f>
        <v>#N/A</v>
      </c>
    </row>
    <row r="3795" spans="1:12">
      <c r="A3795" s="18" t="s">
        <v>1433</v>
      </c>
      <c r="B3795" s="18" t="s">
        <v>323</v>
      </c>
      <c r="C3795" s="18" t="s">
        <v>813</v>
      </c>
      <c r="D3795" s="18" t="s">
        <v>46</v>
      </c>
      <c r="E3795" s="18" t="s">
        <v>1439</v>
      </c>
      <c r="F3795" s="19">
        <v>0</v>
      </c>
      <c r="G3795" s="19">
        <v>0</v>
      </c>
      <c r="H3795" s="19">
        <v>-466.77</v>
      </c>
      <c r="I3795" s="19">
        <v>0</v>
      </c>
      <c r="J3795" s="19">
        <v>0</v>
      </c>
      <c r="K3795" s="19">
        <v>-466.77</v>
      </c>
      <c r="L3795" t="e">
        <f>VLOOKUP(E3795,PFI!A:B,2,0)</f>
        <v>#N/A</v>
      </c>
    </row>
    <row r="3796" spans="1:12">
      <c r="A3796" s="18" t="s">
        <v>1433</v>
      </c>
      <c r="B3796" s="18" t="s">
        <v>323</v>
      </c>
      <c r="C3796" s="18" t="s">
        <v>813</v>
      </c>
      <c r="D3796" s="18" t="s">
        <v>46</v>
      </c>
      <c r="E3796" s="18" t="s">
        <v>2767</v>
      </c>
      <c r="F3796" s="19">
        <v>0</v>
      </c>
      <c r="G3796" s="19">
        <v>0</v>
      </c>
      <c r="H3796" s="19">
        <v>0</v>
      </c>
      <c r="I3796" s="19">
        <v>0</v>
      </c>
      <c r="J3796" s="19">
        <v>0</v>
      </c>
      <c r="K3796" s="19">
        <v>-2580</v>
      </c>
      <c r="L3796" t="e">
        <f>VLOOKUP(E3796,PFI!A:B,2,0)</f>
        <v>#N/A</v>
      </c>
    </row>
    <row r="3797" spans="1:12">
      <c r="A3797" s="18" t="s">
        <v>1433</v>
      </c>
      <c r="B3797" s="18" t="s">
        <v>323</v>
      </c>
      <c r="C3797" s="18" t="s">
        <v>813</v>
      </c>
      <c r="D3797" s="18" t="s">
        <v>46</v>
      </c>
      <c r="E3797" s="18" t="s">
        <v>1442</v>
      </c>
      <c r="F3797" s="19">
        <v>0</v>
      </c>
      <c r="G3797" s="19">
        <v>0</v>
      </c>
      <c r="H3797" s="19">
        <v>-466.77</v>
      </c>
      <c r="I3797" s="19">
        <v>0</v>
      </c>
      <c r="J3797" s="19">
        <v>0</v>
      </c>
      <c r="K3797" s="19">
        <v>-466.77</v>
      </c>
      <c r="L3797" t="e">
        <f>VLOOKUP(E3797,PFI!A:B,2,0)</f>
        <v>#N/A</v>
      </c>
    </row>
    <row r="3798" spans="1:12">
      <c r="A3798" s="18" t="s">
        <v>1433</v>
      </c>
      <c r="B3798" s="18" t="s">
        <v>323</v>
      </c>
      <c r="C3798" s="18" t="s">
        <v>813</v>
      </c>
      <c r="D3798" s="18" t="s">
        <v>18</v>
      </c>
      <c r="E3798" s="18" t="s">
        <v>1435</v>
      </c>
      <c r="F3798" s="19">
        <v>0</v>
      </c>
      <c r="G3798" s="19">
        <v>0</v>
      </c>
      <c r="H3798" s="19">
        <v>-12040</v>
      </c>
      <c r="I3798" s="19">
        <v>0</v>
      </c>
      <c r="J3798" s="19">
        <v>0</v>
      </c>
      <c r="K3798" s="19">
        <v>-15991.75</v>
      </c>
      <c r="L3798" t="e">
        <f>VLOOKUP(E3798,PFI!A:B,2,0)</f>
        <v>#N/A</v>
      </c>
    </row>
    <row r="3799" spans="1:12">
      <c r="A3799" s="18" t="s">
        <v>1433</v>
      </c>
      <c r="B3799" s="18" t="s">
        <v>323</v>
      </c>
      <c r="C3799" s="18" t="s">
        <v>813</v>
      </c>
      <c r="D3799" s="18" t="s">
        <v>18</v>
      </c>
      <c r="E3799" s="18" t="s">
        <v>1436</v>
      </c>
      <c r="F3799" s="19">
        <v>0</v>
      </c>
      <c r="G3799" s="19">
        <v>0</v>
      </c>
      <c r="H3799" s="19">
        <v>-3010</v>
      </c>
      <c r="I3799" s="19">
        <v>0</v>
      </c>
      <c r="J3799" s="19">
        <v>0</v>
      </c>
      <c r="K3799" s="19">
        <v>-1802.58</v>
      </c>
      <c r="L3799" t="e">
        <f>VLOOKUP(E3799,PFI!A:B,2,0)</f>
        <v>#N/A</v>
      </c>
    </row>
    <row r="3800" spans="1:12">
      <c r="A3800" s="18" t="s">
        <v>1433</v>
      </c>
      <c r="B3800" s="18" t="s">
        <v>323</v>
      </c>
      <c r="C3800" s="18" t="s">
        <v>813</v>
      </c>
      <c r="D3800" s="18" t="s">
        <v>18</v>
      </c>
      <c r="E3800" s="18" t="s">
        <v>1437</v>
      </c>
      <c r="F3800" s="19">
        <v>0</v>
      </c>
      <c r="G3800" s="19">
        <v>0</v>
      </c>
      <c r="H3800" s="19">
        <v>-3010</v>
      </c>
      <c r="I3800" s="19">
        <v>0</v>
      </c>
      <c r="J3800" s="19">
        <v>0</v>
      </c>
      <c r="K3800" s="19">
        <v>-1802.58</v>
      </c>
      <c r="L3800" t="e">
        <f>VLOOKUP(E3800,PFI!A:B,2,0)</f>
        <v>#N/A</v>
      </c>
    </row>
    <row r="3801" spans="1:12">
      <c r="A3801" s="18" t="s">
        <v>1433</v>
      </c>
      <c r="B3801" s="18" t="s">
        <v>323</v>
      </c>
      <c r="C3801" s="18" t="s">
        <v>813</v>
      </c>
      <c r="D3801" s="18" t="s">
        <v>18</v>
      </c>
      <c r="E3801" s="18" t="s">
        <v>1438</v>
      </c>
      <c r="F3801" s="19">
        <v>0</v>
      </c>
      <c r="G3801" s="19">
        <v>0</v>
      </c>
      <c r="H3801" s="19">
        <v>-4521.0200000000004</v>
      </c>
      <c r="I3801" s="19">
        <v>0</v>
      </c>
      <c r="J3801" s="19">
        <v>0</v>
      </c>
      <c r="K3801" s="19">
        <v>-3661.14</v>
      </c>
      <c r="L3801" t="e">
        <f>VLOOKUP(E3801,PFI!A:B,2,0)</f>
        <v>#N/A</v>
      </c>
    </row>
    <row r="3802" spans="1:12">
      <c r="A3802" s="18" t="s">
        <v>1433</v>
      </c>
      <c r="B3802" s="18" t="s">
        <v>323</v>
      </c>
      <c r="C3802" s="18" t="s">
        <v>813</v>
      </c>
      <c r="D3802" s="18" t="s">
        <v>18</v>
      </c>
      <c r="E3802" s="18" t="s">
        <v>1439</v>
      </c>
      <c r="F3802" s="19">
        <v>0</v>
      </c>
      <c r="G3802" s="19">
        <v>0</v>
      </c>
      <c r="H3802" s="19">
        <v>-3010</v>
      </c>
      <c r="I3802" s="19">
        <v>0</v>
      </c>
      <c r="J3802" s="19">
        <v>0</v>
      </c>
      <c r="K3802" s="19">
        <v>-1802.58</v>
      </c>
      <c r="L3802" t="e">
        <f>VLOOKUP(E3802,PFI!A:B,2,0)</f>
        <v>#N/A</v>
      </c>
    </row>
    <row r="3803" spans="1:12">
      <c r="A3803" s="18" t="s">
        <v>1433</v>
      </c>
      <c r="B3803" s="18" t="s">
        <v>323</v>
      </c>
      <c r="C3803" s="18" t="s">
        <v>813</v>
      </c>
      <c r="D3803" s="18" t="s">
        <v>18</v>
      </c>
      <c r="E3803" s="18" t="s">
        <v>1440</v>
      </c>
      <c r="F3803" s="19">
        <v>0</v>
      </c>
      <c r="G3803" s="19">
        <v>0</v>
      </c>
      <c r="H3803" s="19">
        <v>0</v>
      </c>
      <c r="I3803" s="19">
        <v>0</v>
      </c>
      <c r="J3803" s="19">
        <v>0</v>
      </c>
      <c r="K3803" s="19">
        <v>-3476.47</v>
      </c>
      <c r="L3803" t="e">
        <f>VLOOKUP(E3803,PFI!A:B,2,0)</f>
        <v>#N/A</v>
      </c>
    </row>
    <row r="3804" spans="1:12">
      <c r="A3804" s="18" t="s">
        <v>1433</v>
      </c>
      <c r="B3804" s="18" t="s">
        <v>323</v>
      </c>
      <c r="C3804" s="18" t="s">
        <v>813</v>
      </c>
      <c r="D3804" s="18" t="s">
        <v>18</v>
      </c>
      <c r="E3804" s="18" t="s">
        <v>1441</v>
      </c>
      <c r="F3804" s="19">
        <v>0</v>
      </c>
      <c r="G3804" s="19">
        <v>0</v>
      </c>
      <c r="H3804" s="19">
        <v>-3010</v>
      </c>
      <c r="I3804" s="19">
        <v>0</v>
      </c>
      <c r="J3804" s="19">
        <v>0</v>
      </c>
      <c r="K3804" s="19">
        <v>-2031.64</v>
      </c>
      <c r="L3804" t="e">
        <f>VLOOKUP(E3804,PFI!A:B,2,0)</f>
        <v>#N/A</v>
      </c>
    </row>
    <row r="3805" spans="1:12">
      <c r="A3805" s="18" t="s">
        <v>1433</v>
      </c>
      <c r="B3805" s="18" t="s">
        <v>323</v>
      </c>
      <c r="C3805" s="18" t="s">
        <v>813</v>
      </c>
      <c r="D3805" s="18" t="s">
        <v>18</v>
      </c>
      <c r="E3805" s="18" t="s">
        <v>1442</v>
      </c>
      <c r="F3805" s="19">
        <v>0</v>
      </c>
      <c r="G3805" s="19">
        <v>0</v>
      </c>
      <c r="H3805" s="19">
        <v>0</v>
      </c>
      <c r="I3805" s="19">
        <v>0</v>
      </c>
      <c r="J3805" s="19">
        <v>0</v>
      </c>
      <c r="K3805" s="19">
        <v>-1008.33</v>
      </c>
      <c r="L3805" t="e">
        <f>VLOOKUP(E3805,PFI!A:B,2,0)</f>
        <v>#N/A</v>
      </c>
    </row>
    <row r="3806" spans="1:12">
      <c r="A3806" s="18" t="s">
        <v>1433</v>
      </c>
      <c r="B3806" s="18" t="s">
        <v>323</v>
      </c>
      <c r="C3806" s="18" t="s">
        <v>813</v>
      </c>
      <c r="D3806" s="18" t="s">
        <v>18</v>
      </c>
      <c r="E3806" s="18" t="s">
        <v>1443</v>
      </c>
      <c r="F3806" s="19">
        <v>0</v>
      </c>
      <c r="G3806" s="19">
        <v>0</v>
      </c>
      <c r="H3806" s="19">
        <v>-3010</v>
      </c>
      <c r="I3806" s="19">
        <v>0</v>
      </c>
      <c r="J3806" s="19">
        <v>0</v>
      </c>
      <c r="K3806" s="19">
        <v>-2031.64</v>
      </c>
      <c r="L3806" t="e">
        <f>VLOOKUP(E3806,PFI!A:B,2,0)</f>
        <v>#N/A</v>
      </c>
    </row>
    <row r="3807" spans="1:12">
      <c r="A3807" s="18" t="s">
        <v>1433</v>
      </c>
      <c r="B3807" s="18" t="s">
        <v>323</v>
      </c>
      <c r="C3807" s="18" t="s">
        <v>813</v>
      </c>
      <c r="D3807" s="18" t="s">
        <v>18</v>
      </c>
      <c r="E3807" s="18" t="s">
        <v>18</v>
      </c>
      <c r="F3807" s="19">
        <v>0</v>
      </c>
      <c r="G3807" s="19">
        <v>0</v>
      </c>
      <c r="H3807" s="19">
        <v>-7163.8</v>
      </c>
      <c r="I3807" s="19">
        <v>-186921</v>
      </c>
      <c r="J3807" s="19">
        <v>-186921</v>
      </c>
      <c r="K3807" s="19">
        <v>0</v>
      </c>
      <c r="L3807" t="e">
        <f>VLOOKUP(E3807,PFI!A:B,2,0)</f>
        <v>#N/A</v>
      </c>
    </row>
    <row r="3808" spans="1:12">
      <c r="A3808" s="18" t="s">
        <v>1631</v>
      </c>
      <c r="B3808" s="18" t="s">
        <v>323</v>
      </c>
      <c r="C3808" s="18" t="s">
        <v>813</v>
      </c>
      <c r="D3808" s="18" t="s">
        <v>18</v>
      </c>
      <c r="E3808" s="18" t="s">
        <v>2333</v>
      </c>
      <c r="F3808" s="19">
        <v>0</v>
      </c>
      <c r="G3808" s="19">
        <v>0</v>
      </c>
      <c r="H3808" s="19">
        <v>0</v>
      </c>
      <c r="I3808" s="19">
        <v>-129</v>
      </c>
      <c r="J3808" s="19">
        <v>-129</v>
      </c>
      <c r="K3808" s="19">
        <v>0</v>
      </c>
      <c r="L3808" t="e">
        <f>VLOOKUP(E3808,PFI!A:B,2,0)</f>
        <v>#N/A</v>
      </c>
    </row>
    <row r="3809" spans="1:12">
      <c r="A3809" s="18" t="s">
        <v>1631</v>
      </c>
      <c r="B3809" s="18" t="s">
        <v>323</v>
      </c>
      <c r="C3809" s="18" t="s">
        <v>813</v>
      </c>
      <c r="D3809" s="18" t="s">
        <v>18</v>
      </c>
      <c r="E3809" s="18" t="s">
        <v>2334</v>
      </c>
      <c r="F3809" s="19">
        <v>0</v>
      </c>
      <c r="G3809" s="19">
        <v>0</v>
      </c>
      <c r="H3809" s="19">
        <v>0</v>
      </c>
      <c r="I3809" s="19">
        <v>-3311</v>
      </c>
      <c r="J3809" s="19">
        <v>-3311</v>
      </c>
      <c r="K3809" s="19">
        <v>0</v>
      </c>
      <c r="L3809" t="e">
        <f>VLOOKUP(E3809,PFI!A:B,2,0)</f>
        <v>#N/A</v>
      </c>
    </row>
    <row r="3810" spans="1:12">
      <c r="A3810" s="18" t="s">
        <v>1631</v>
      </c>
      <c r="B3810" s="18" t="s">
        <v>323</v>
      </c>
      <c r="C3810" s="18" t="s">
        <v>813</v>
      </c>
      <c r="D3810" s="18" t="s">
        <v>18</v>
      </c>
      <c r="E3810" s="18" t="s">
        <v>1406</v>
      </c>
      <c r="F3810" s="19">
        <v>0</v>
      </c>
      <c r="G3810" s="19">
        <v>0</v>
      </c>
      <c r="H3810" s="19">
        <v>-1548</v>
      </c>
      <c r="I3810" s="19">
        <v>-5160</v>
      </c>
      <c r="J3810" s="19">
        <v>-5160</v>
      </c>
      <c r="K3810" s="19">
        <v>-1548</v>
      </c>
      <c r="L3810" t="e">
        <f>VLOOKUP(E3810,PFI!A:B,2,0)</f>
        <v>#N/A</v>
      </c>
    </row>
    <row r="3811" spans="1:12">
      <c r="A3811" s="18" t="s">
        <v>1631</v>
      </c>
      <c r="B3811" s="18" t="s">
        <v>323</v>
      </c>
      <c r="C3811" s="18" t="s">
        <v>813</v>
      </c>
      <c r="D3811" s="18" t="s">
        <v>18</v>
      </c>
      <c r="E3811" s="18" t="s">
        <v>1407</v>
      </c>
      <c r="F3811" s="19">
        <v>0</v>
      </c>
      <c r="G3811" s="19">
        <v>0</v>
      </c>
      <c r="H3811" s="19">
        <v>0</v>
      </c>
      <c r="I3811" s="19">
        <v>-3354</v>
      </c>
      <c r="J3811" s="19">
        <v>-3354</v>
      </c>
      <c r="K3811" s="19">
        <v>0</v>
      </c>
      <c r="L3811" t="e">
        <f>VLOOKUP(E3811,PFI!A:B,2,0)</f>
        <v>#N/A</v>
      </c>
    </row>
    <row r="3812" spans="1:12">
      <c r="A3812" s="18" t="s">
        <v>1631</v>
      </c>
      <c r="B3812" s="18" t="s">
        <v>323</v>
      </c>
      <c r="C3812" s="18" t="s">
        <v>813</v>
      </c>
      <c r="D3812" s="18" t="s">
        <v>18</v>
      </c>
      <c r="E3812" s="18" t="s">
        <v>2335</v>
      </c>
      <c r="F3812" s="19">
        <v>0</v>
      </c>
      <c r="G3812" s="19">
        <v>0</v>
      </c>
      <c r="H3812" s="19">
        <v>-1695.43</v>
      </c>
      <c r="I3812" s="19">
        <v>-11610</v>
      </c>
      <c r="J3812" s="19">
        <v>-11610</v>
      </c>
      <c r="K3812" s="19">
        <v>0</v>
      </c>
      <c r="L3812" t="e">
        <f>VLOOKUP(E3812,PFI!A:B,2,0)</f>
        <v>#N/A</v>
      </c>
    </row>
    <row r="3813" spans="1:12">
      <c r="A3813" s="18" t="s">
        <v>1631</v>
      </c>
      <c r="B3813" s="18" t="s">
        <v>323</v>
      </c>
      <c r="C3813" s="18" t="s">
        <v>813</v>
      </c>
      <c r="D3813" s="18" t="s">
        <v>18</v>
      </c>
      <c r="E3813" s="18" t="s">
        <v>2336</v>
      </c>
      <c r="F3813" s="19">
        <v>0</v>
      </c>
      <c r="G3813" s="19">
        <v>0</v>
      </c>
      <c r="H3813" s="19">
        <v>0</v>
      </c>
      <c r="I3813" s="19">
        <v>-11610</v>
      </c>
      <c r="J3813" s="19">
        <v>-11610</v>
      </c>
      <c r="K3813" s="19">
        <v>0</v>
      </c>
      <c r="L3813" t="e">
        <f>VLOOKUP(E3813,PFI!A:B,2,0)</f>
        <v>#N/A</v>
      </c>
    </row>
    <row r="3814" spans="1:12">
      <c r="A3814" s="18" t="s">
        <v>1631</v>
      </c>
      <c r="B3814" s="18" t="s">
        <v>323</v>
      </c>
      <c r="C3814" s="18" t="s">
        <v>813</v>
      </c>
      <c r="D3814" s="18" t="s">
        <v>18</v>
      </c>
      <c r="E3814" s="18" t="s">
        <v>2337</v>
      </c>
      <c r="F3814" s="19">
        <v>0</v>
      </c>
      <c r="G3814" s="19">
        <v>0</v>
      </c>
      <c r="H3814" s="19">
        <v>0</v>
      </c>
      <c r="I3814" s="19">
        <v>-344</v>
      </c>
      <c r="J3814" s="19">
        <v>-344</v>
      </c>
      <c r="K3814" s="19">
        <v>0</v>
      </c>
      <c r="L3814" t="e">
        <f>VLOOKUP(E3814,PFI!A:B,2,0)</f>
        <v>#N/A</v>
      </c>
    </row>
    <row r="3815" spans="1:12">
      <c r="A3815" s="18" t="s">
        <v>1631</v>
      </c>
      <c r="B3815" s="18" t="s">
        <v>323</v>
      </c>
      <c r="C3815" s="18" t="s">
        <v>813</v>
      </c>
      <c r="D3815" s="18" t="s">
        <v>18</v>
      </c>
      <c r="E3815" s="18" t="s">
        <v>2338</v>
      </c>
      <c r="F3815" s="19">
        <v>0</v>
      </c>
      <c r="G3815" s="19">
        <v>0</v>
      </c>
      <c r="H3815" s="19">
        <v>0</v>
      </c>
      <c r="I3815" s="19">
        <v>-645</v>
      </c>
      <c r="J3815" s="19">
        <v>-645</v>
      </c>
      <c r="K3815" s="19">
        <v>0</v>
      </c>
      <c r="L3815" t="e">
        <f>VLOOKUP(E3815,PFI!A:B,2,0)</f>
        <v>#N/A</v>
      </c>
    </row>
    <row r="3816" spans="1:12">
      <c r="A3816" s="18" t="s">
        <v>1631</v>
      </c>
      <c r="B3816" s="18" t="s">
        <v>323</v>
      </c>
      <c r="C3816" s="18" t="s">
        <v>813</v>
      </c>
      <c r="D3816" s="18" t="s">
        <v>18</v>
      </c>
      <c r="E3816" s="18" t="s">
        <v>2340</v>
      </c>
      <c r="F3816" s="19">
        <v>0</v>
      </c>
      <c r="G3816" s="19">
        <v>0</v>
      </c>
      <c r="H3816" s="19">
        <v>0</v>
      </c>
      <c r="I3816" s="19">
        <v>-1720</v>
      </c>
      <c r="J3816" s="19">
        <v>-1720</v>
      </c>
      <c r="K3816" s="19">
        <v>0</v>
      </c>
      <c r="L3816" t="e">
        <f>VLOOKUP(E3816,PFI!A:B,2,0)</f>
        <v>#N/A</v>
      </c>
    </row>
    <row r="3817" spans="1:12">
      <c r="A3817" s="18" t="s">
        <v>2768</v>
      </c>
      <c r="B3817" s="18" t="s">
        <v>323</v>
      </c>
      <c r="C3817" s="18" t="s">
        <v>813</v>
      </c>
      <c r="D3817" s="18" t="s">
        <v>18</v>
      </c>
      <c r="E3817" s="18" t="s">
        <v>2769</v>
      </c>
      <c r="F3817" s="19">
        <v>0</v>
      </c>
      <c r="G3817" s="19">
        <v>0</v>
      </c>
      <c r="H3817" s="19">
        <v>-3051.87</v>
      </c>
      <c r="I3817" s="19">
        <v>0</v>
      </c>
      <c r="J3817" s="19">
        <v>0</v>
      </c>
      <c r="K3817" s="19">
        <v>-3051.87</v>
      </c>
      <c r="L3817" t="e">
        <f>VLOOKUP(E3817,PFI!A:B,2,0)</f>
        <v>#N/A</v>
      </c>
    </row>
    <row r="3818" spans="1:12">
      <c r="A3818" s="18" t="s">
        <v>1641</v>
      </c>
      <c r="B3818" s="18" t="s">
        <v>323</v>
      </c>
      <c r="C3818" s="18" t="s">
        <v>813</v>
      </c>
      <c r="D3818" s="18" t="s">
        <v>46</v>
      </c>
      <c r="E3818" s="18" t="s">
        <v>2770</v>
      </c>
      <c r="F3818" s="19">
        <v>0</v>
      </c>
      <c r="G3818" s="19">
        <v>0</v>
      </c>
      <c r="H3818" s="19">
        <v>-774</v>
      </c>
      <c r="I3818" s="19">
        <v>0</v>
      </c>
      <c r="J3818" s="19">
        <v>0</v>
      </c>
      <c r="K3818" s="19">
        <v>-774</v>
      </c>
      <c r="L3818" t="e">
        <f>VLOOKUP(E3818,PFI!A:B,2,0)</f>
        <v>#N/A</v>
      </c>
    </row>
    <row r="3819" spans="1:12">
      <c r="A3819" s="18" t="s">
        <v>1641</v>
      </c>
      <c r="B3819" s="18" t="s">
        <v>323</v>
      </c>
      <c r="C3819" s="18" t="s">
        <v>813</v>
      </c>
      <c r="D3819" s="18" t="s">
        <v>46</v>
      </c>
      <c r="E3819" s="18" t="s">
        <v>1411</v>
      </c>
      <c r="F3819" s="19">
        <v>0</v>
      </c>
      <c r="G3819" s="19">
        <v>0</v>
      </c>
      <c r="H3819" s="19">
        <v>-2580.0100000000002</v>
      </c>
      <c r="I3819" s="19">
        <v>0</v>
      </c>
      <c r="J3819" s="19">
        <v>0</v>
      </c>
      <c r="K3819" s="19">
        <v>-2580.0100000000002</v>
      </c>
      <c r="L3819" t="e">
        <f>VLOOKUP(E3819,PFI!A:B,2,0)</f>
        <v>#N/A</v>
      </c>
    </row>
    <row r="3820" spans="1:12">
      <c r="A3820" s="18" t="s">
        <v>1641</v>
      </c>
      <c r="B3820" s="18" t="s">
        <v>323</v>
      </c>
      <c r="C3820" s="18" t="s">
        <v>813</v>
      </c>
      <c r="D3820" s="18" t="s">
        <v>46</v>
      </c>
      <c r="E3820" s="18" t="s">
        <v>2771</v>
      </c>
      <c r="F3820" s="19">
        <v>0</v>
      </c>
      <c r="G3820" s="19">
        <v>0</v>
      </c>
      <c r="H3820" s="19">
        <v>-3080.74</v>
      </c>
      <c r="I3820" s="19">
        <v>0</v>
      </c>
      <c r="J3820" s="19">
        <v>0</v>
      </c>
      <c r="K3820" s="19">
        <v>-3080.74</v>
      </c>
      <c r="L3820" t="e">
        <f>VLOOKUP(E3820,PFI!A:B,2,0)</f>
        <v>#N/A</v>
      </c>
    </row>
    <row r="3821" spans="1:12">
      <c r="A3821" s="18" t="s">
        <v>1641</v>
      </c>
      <c r="B3821" s="18" t="s">
        <v>323</v>
      </c>
      <c r="C3821" s="18" t="s">
        <v>813</v>
      </c>
      <c r="D3821" s="18" t="s">
        <v>46</v>
      </c>
      <c r="E3821" s="18" t="s">
        <v>1413</v>
      </c>
      <c r="F3821" s="19">
        <v>0</v>
      </c>
      <c r="G3821" s="19">
        <v>0</v>
      </c>
      <c r="H3821" s="19">
        <v>-6990.71</v>
      </c>
      <c r="I3821" s="19">
        <v>0</v>
      </c>
      <c r="J3821" s="19">
        <v>0</v>
      </c>
      <c r="K3821" s="19">
        <v>-4410.71</v>
      </c>
      <c r="L3821" t="e">
        <f>VLOOKUP(E3821,PFI!A:B,2,0)</f>
        <v>#N/A</v>
      </c>
    </row>
    <row r="3822" spans="1:12">
      <c r="A3822" s="18" t="s">
        <v>1641</v>
      </c>
      <c r="B3822" s="18" t="s">
        <v>323</v>
      </c>
      <c r="C3822" s="18" t="s">
        <v>813</v>
      </c>
      <c r="D3822" s="18" t="s">
        <v>46</v>
      </c>
      <c r="E3822" s="18" t="s">
        <v>2772</v>
      </c>
      <c r="F3822" s="19">
        <v>0</v>
      </c>
      <c r="G3822" s="19">
        <v>0</v>
      </c>
      <c r="H3822" s="19">
        <v>-2580.0100000000002</v>
      </c>
      <c r="I3822" s="19">
        <v>0</v>
      </c>
      <c r="J3822" s="19">
        <v>0</v>
      </c>
      <c r="K3822" s="19">
        <v>-2580.0100000000002</v>
      </c>
      <c r="L3822" t="e">
        <f>VLOOKUP(E3822,PFI!A:B,2,0)</f>
        <v>#N/A</v>
      </c>
    </row>
    <row r="3823" spans="1:12">
      <c r="A3823" s="18" t="s">
        <v>1641</v>
      </c>
      <c r="B3823" s="18" t="s">
        <v>323</v>
      </c>
      <c r="C3823" s="18" t="s">
        <v>813</v>
      </c>
      <c r="D3823" s="18" t="s">
        <v>46</v>
      </c>
      <c r="E3823" s="18" t="s">
        <v>1415</v>
      </c>
      <c r="F3823" s="19">
        <v>0</v>
      </c>
      <c r="G3823" s="19">
        <v>0</v>
      </c>
      <c r="H3823" s="19">
        <v>-2645.78</v>
      </c>
      <c r="I3823" s="19">
        <v>0</v>
      </c>
      <c r="J3823" s="19">
        <v>0</v>
      </c>
      <c r="K3823" s="19">
        <v>-2645.78</v>
      </c>
      <c r="L3823" t="e">
        <f>VLOOKUP(E3823,PFI!A:B,2,0)</f>
        <v>#N/A</v>
      </c>
    </row>
    <row r="3824" spans="1:12">
      <c r="A3824" s="18" t="s">
        <v>1641</v>
      </c>
      <c r="B3824" s="18" t="s">
        <v>323</v>
      </c>
      <c r="C3824" s="18" t="s">
        <v>813</v>
      </c>
      <c r="D3824" s="18" t="s">
        <v>46</v>
      </c>
      <c r="E3824" s="18" t="s">
        <v>1416</v>
      </c>
      <c r="F3824" s="19">
        <v>0</v>
      </c>
      <c r="G3824" s="19">
        <v>0</v>
      </c>
      <c r="H3824" s="19">
        <v>-933.96</v>
      </c>
      <c r="I3824" s="19">
        <v>0</v>
      </c>
      <c r="J3824" s="19">
        <v>0</v>
      </c>
      <c r="K3824" s="19">
        <v>-466.98</v>
      </c>
      <c r="L3824" t="e">
        <f>VLOOKUP(E3824,PFI!A:B,2,0)</f>
        <v>#N/A</v>
      </c>
    </row>
    <row r="3825" spans="1:12">
      <c r="A3825" s="18" t="s">
        <v>1641</v>
      </c>
      <c r="B3825" s="18" t="s">
        <v>323</v>
      </c>
      <c r="C3825" s="18" t="s">
        <v>813</v>
      </c>
      <c r="D3825" s="18" t="s">
        <v>46</v>
      </c>
      <c r="E3825" s="18" t="s">
        <v>1417</v>
      </c>
      <c r="F3825" s="19">
        <v>0</v>
      </c>
      <c r="G3825" s="19">
        <v>0</v>
      </c>
      <c r="H3825" s="19">
        <v>-516</v>
      </c>
      <c r="I3825" s="19">
        <v>0</v>
      </c>
      <c r="J3825" s="19">
        <v>0</v>
      </c>
      <c r="K3825" s="19">
        <v>-516</v>
      </c>
      <c r="L3825" t="e">
        <f>VLOOKUP(E3825,PFI!A:B,2,0)</f>
        <v>#N/A</v>
      </c>
    </row>
    <row r="3826" spans="1:12">
      <c r="A3826" s="18" t="s">
        <v>1641</v>
      </c>
      <c r="B3826" s="18" t="s">
        <v>323</v>
      </c>
      <c r="C3826" s="18" t="s">
        <v>813</v>
      </c>
      <c r="D3826" s="18" t="s">
        <v>46</v>
      </c>
      <c r="E3826" s="18" t="s">
        <v>1418</v>
      </c>
      <c r="F3826" s="19">
        <v>0</v>
      </c>
      <c r="G3826" s="19">
        <v>0</v>
      </c>
      <c r="H3826" s="19">
        <v>-2580</v>
      </c>
      <c r="I3826" s="19">
        <v>0</v>
      </c>
      <c r="J3826" s="19">
        <v>0</v>
      </c>
      <c r="K3826" s="19">
        <v>-2580</v>
      </c>
      <c r="L3826" t="e">
        <f>VLOOKUP(E3826,PFI!A:B,2,0)</f>
        <v>#N/A</v>
      </c>
    </row>
    <row r="3827" spans="1:12">
      <c r="A3827" s="18" t="s">
        <v>1641</v>
      </c>
      <c r="B3827" s="18" t="s">
        <v>323</v>
      </c>
      <c r="C3827" s="18" t="s">
        <v>813</v>
      </c>
      <c r="D3827" s="18" t="s">
        <v>18</v>
      </c>
      <c r="E3827" s="18" t="s">
        <v>2770</v>
      </c>
      <c r="F3827" s="19">
        <v>0</v>
      </c>
      <c r="G3827" s="19">
        <v>0</v>
      </c>
      <c r="H3827" s="19">
        <v>-860</v>
      </c>
      <c r="I3827" s="19">
        <v>-1290</v>
      </c>
      <c r="J3827" s="19">
        <v>-1290</v>
      </c>
      <c r="K3827" s="19">
        <v>-840.97</v>
      </c>
      <c r="L3827" t="e">
        <f>VLOOKUP(E3827,PFI!A:B,2,0)</f>
        <v>#N/A</v>
      </c>
    </row>
    <row r="3828" spans="1:12">
      <c r="A3828" s="18" t="s">
        <v>1641</v>
      </c>
      <c r="B3828" s="18" t="s">
        <v>323</v>
      </c>
      <c r="C3828" s="18" t="s">
        <v>813</v>
      </c>
      <c r="D3828" s="18" t="s">
        <v>18</v>
      </c>
      <c r="E3828" s="18" t="s">
        <v>1411</v>
      </c>
      <c r="F3828" s="19">
        <v>0</v>
      </c>
      <c r="G3828" s="19">
        <v>0</v>
      </c>
      <c r="H3828" s="19">
        <v>0</v>
      </c>
      <c r="I3828" s="19">
        <v>-2580</v>
      </c>
      <c r="J3828" s="19">
        <v>-2580</v>
      </c>
      <c r="K3828" s="19">
        <v>0</v>
      </c>
      <c r="L3828" t="e">
        <f>VLOOKUP(E3828,PFI!A:B,2,0)</f>
        <v>#N/A</v>
      </c>
    </row>
    <row r="3829" spans="1:12">
      <c r="A3829" s="18" t="s">
        <v>1641</v>
      </c>
      <c r="B3829" s="18" t="s">
        <v>323</v>
      </c>
      <c r="C3829" s="18" t="s">
        <v>813</v>
      </c>
      <c r="D3829" s="18" t="s">
        <v>18</v>
      </c>
      <c r="E3829" s="18" t="s">
        <v>1412</v>
      </c>
      <c r="F3829" s="19">
        <v>0</v>
      </c>
      <c r="G3829" s="19">
        <v>0</v>
      </c>
      <c r="H3829" s="19">
        <v>-860</v>
      </c>
      <c r="I3829" s="19">
        <v>0</v>
      </c>
      <c r="J3829" s="19">
        <v>0</v>
      </c>
      <c r="K3829" s="19">
        <v>-580.47</v>
      </c>
      <c r="L3829" t="e">
        <f>VLOOKUP(E3829,PFI!A:B,2,0)</f>
        <v>#N/A</v>
      </c>
    </row>
    <row r="3830" spans="1:12">
      <c r="A3830" s="18" t="s">
        <v>1641</v>
      </c>
      <c r="B3830" s="18" t="s">
        <v>323</v>
      </c>
      <c r="C3830" s="18" t="s">
        <v>813</v>
      </c>
      <c r="D3830" s="18" t="s">
        <v>18</v>
      </c>
      <c r="E3830" s="18" t="s">
        <v>2771</v>
      </c>
      <c r="F3830" s="19">
        <v>0</v>
      </c>
      <c r="G3830" s="19">
        <v>0</v>
      </c>
      <c r="H3830" s="19">
        <v>0</v>
      </c>
      <c r="I3830" s="19">
        <v>-5160</v>
      </c>
      <c r="J3830" s="19">
        <v>-5160</v>
      </c>
      <c r="K3830" s="19">
        <v>0</v>
      </c>
      <c r="L3830" t="e">
        <f>VLOOKUP(E3830,PFI!A:B,2,0)</f>
        <v>#N/A</v>
      </c>
    </row>
    <row r="3831" spans="1:12">
      <c r="A3831" s="18" t="s">
        <v>1641</v>
      </c>
      <c r="B3831" s="18" t="s">
        <v>323</v>
      </c>
      <c r="C3831" s="18" t="s">
        <v>813</v>
      </c>
      <c r="D3831" s="18" t="s">
        <v>18</v>
      </c>
      <c r="E3831" s="18" t="s">
        <v>1413</v>
      </c>
      <c r="F3831" s="19">
        <v>0</v>
      </c>
      <c r="G3831" s="19">
        <v>0</v>
      </c>
      <c r="H3831" s="19">
        <v>-2580</v>
      </c>
      <c r="I3831" s="19">
        <v>-21930</v>
      </c>
      <c r="J3831" s="19">
        <v>-21930</v>
      </c>
      <c r="K3831" s="19">
        <v>-2173.58</v>
      </c>
      <c r="L3831" t="e">
        <f>VLOOKUP(E3831,PFI!A:B,2,0)</f>
        <v>#N/A</v>
      </c>
    </row>
    <row r="3832" spans="1:12">
      <c r="A3832" s="18" t="s">
        <v>1641</v>
      </c>
      <c r="B3832" s="18" t="s">
        <v>323</v>
      </c>
      <c r="C3832" s="18" t="s">
        <v>813</v>
      </c>
      <c r="D3832" s="18" t="s">
        <v>18</v>
      </c>
      <c r="E3832" s="18" t="s">
        <v>2773</v>
      </c>
      <c r="F3832" s="19">
        <v>0</v>
      </c>
      <c r="G3832" s="19">
        <v>0</v>
      </c>
      <c r="H3832" s="19">
        <v>0</v>
      </c>
      <c r="I3832" s="19">
        <v>-1290</v>
      </c>
      <c r="J3832" s="19">
        <v>-1290</v>
      </c>
      <c r="K3832" s="19">
        <v>0</v>
      </c>
      <c r="L3832" t="e">
        <f>VLOOKUP(E3832,PFI!A:B,2,0)</f>
        <v>#N/A</v>
      </c>
    </row>
    <row r="3833" spans="1:12">
      <c r="A3833" s="18" t="s">
        <v>1641</v>
      </c>
      <c r="B3833" s="18" t="s">
        <v>323</v>
      </c>
      <c r="C3833" s="18" t="s">
        <v>813</v>
      </c>
      <c r="D3833" s="18" t="s">
        <v>18</v>
      </c>
      <c r="E3833" s="18" t="s">
        <v>2774</v>
      </c>
      <c r="F3833" s="19">
        <v>0</v>
      </c>
      <c r="G3833" s="19">
        <v>0</v>
      </c>
      <c r="H3833" s="19">
        <v>0</v>
      </c>
      <c r="I3833" s="19">
        <v>-2580</v>
      </c>
      <c r="J3833" s="19">
        <v>-2580</v>
      </c>
      <c r="K3833" s="19">
        <v>0</v>
      </c>
      <c r="L3833" t="e">
        <f>VLOOKUP(E3833,PFI!A:B,2,0)</f>
        <v>#N/A</v>
      </c>
    </row>
    <row r="3834" spans="1:12">
      <c r="A3834" s="18" t="s">
        <v>1641</v>
      </c>
      <c r="B3834" s="18" t="s">
        <v>323</v>
      </c>
      <c r="C3834" s="18" t="s">
        <v>813</v>
      </c>
      <c r="D3834" s="18" t="s">
        <v>18</v>
      </c>
      <c r="E3834" s="18" t="s">
        <v>2775</v>
      </c>
      <c r="F3834" s="19">
        <v>0</v>
      </c>
      <c r="G3834" s="19">
        <v>0</v>
      </c>
      <c r="H3834" s="19">
        <v>0</v>
      </c>
      <c r="I3834" s="19">
        <v>-1720</v>
      </c>
      <c r="J3834" s="19">
        <v>-1720</v>
      </c>
      <c r="K3834" s="19">
        <v>0</v>
      </c>
      <c r="L3834" t="e">
        <f>VLOOKUP(E3834,PFI!A:B,2,0)</f>
        <v>#N/A</v>
      </c>
    </row>
    <row r="3835" spans="1:12">
      <c r="A3835" s="18" t="s">
        <v>1641</v>
      </c>
      <c r="B3835" s="18" t="s">
        <v>323</v>
      </c>
      <c r="C3835" s="18" t="s">
        <v>813</v>
      </c>
      <c r="D3835" s="18" t="s">
        <v>18</v>
      </c>
      <c r="E3835" s="18" t="s">
        <v>1414</v>
      </c>
      <c r="F3835" s="19">
        <v>0</v>
      </c>
      <c r="G3835" s="19">
        <v>0</v>
      </c>
      <c r="H3835" s="19">
        <v>-1720</v>
      </c>
      <c r="I3835" s="19">
        <v>0</v>
      </c>
      <c r="J3835" s="19">
        <v>0</v>
      </c>
      <c r="K3835" s="19">
        <v>-1409.74</v>
      </c>
      <c r="L3835" t="e">
        <f>VLOOKUP(E3835,PFI!A:B,2,0)</f>
        <v>#N/A</v>
      </c>
    </row>
    <row r="3836" spans="1:12">
      <c r="A3836" s="18" t="s">
        <v>1641</v>
      </c>
      <c r="B3836" s="18" t="s">
        <v>323</v>
      </c>
      <c r="C3836" s="18" t="s">
        <v>813</v>
      </c>
      <c r="D3836" s="18" t="s">
        <v>18</v>
      </c>
      <c r="E3836" s="18" t="s">
        <v>1415</v>
      </c>
      <c r="F3836" s="19">
        <v>0</v>
      </c>
      <c r="G3836" s="19">
        <v>0</v>
      </c>
      <c r="H3836" s="19">
        <v>-860</v>
      </c>
      <c r="I3836" s="19">
        <v>-4300</v>
      </c>
      <c r="J3836" s="19">
        <v>-4300</v>
      </c>
      <c r="K3836" s="19">
        <v>-515.03</v>
      </c>
      <c r="L3836" t="e">
        <f>VLOOKUP(E3836,PFI!A:B,2,0)</f>
        <v>#N/A</v>
      </c>
    </row>
    <row r="3837" spans="1:12">
      <c r="A3837" s="18" t="s">
        <v>1641</v>
      </c>
      <c r="B3837" s="18" t="s">
        <v>323</v>
      </c>
      <c r="C3837" s="18" t="s">
        <v>813</v>
      </c>
      <c r="D3837" s="18" t="s">
        <v>18</v>
      </c>
      <c r="E3837" s="18" t="s">
        <v>1416</v>
      </c>
      <c r="F3837" s="19">
        <v>0</v>
      </c>
      <c r="G3837" s="19">
        <v>0</v>
      </c>
      <c r="H3837" s="19">
        <v>0</v>
      </c>
      <c r="I3837" s="19">
        <v>-2335</v>
      </c>
      <c r="J3837" s="19">
        <v>-2335</v>
      </c>
      <c r="K3837" s="19">
        <v>-225.23</v>
      </c>
      <c r="L3837" t="e">
        <f>VLOOKUP(E3837,PFI!A:B,2,0)</f>
        <v>#N/A</v>
      </c>
    </row>
    <row r="3838" spans="1:12">
      <c r="A3838" s="18" t="s">
        <v>1641</v>
      </c>
      <c r="B3838" s="18" t="s">
        <v>323</v>
      </c>
      <c r="C3838" s="18" t="s">
        <v>813</v>
      </c>
      <c r="D3838" s="18" t="s">
        <v>18</v>
      </c>
      <c r="E3838" s="18" t="s">
        <v>1417</v>
      </c>
      <c r="F3838" s="19">
        <v>0</v>
      </c>
      <c r="G3838" s="19">
        <v>0</v>
      </c>
      <c r="H3838" s="19">
        <v>-860</v>
      </c>
      <c r="I3838" s="19">
        <v>-1290</v>
      </c>
      <c r="J3838" s="19">
        <v>-1290</v>
      </c>
      <c r="K3838" s="19">
        <v>-580.47</v>
      </c>
      <c r="L3838" t="e">
        <f>VLOOKUP(E3838,PFI!A:B,2,0)</f>
        <v>#N/A</v>
      </c>
    </row>
    <row r="3839" spans="1:12">
      <c r="A3839" s="18" t="s">
        <v>1641</v>
      </c>
      <c r="B3839" s="18" t="s">
        <v>323</v>
      </c>
      <c r="C3839" s="18" t="s">
        <v>813</v>
      </c>
      <c r="D3839" s="18" t="s">
        <v>18</v>
      </c>
      <c r="E3839" s="18" t="s">
        <v>1418</v>
      </c>
      <c r="F3839" s="19">
        <v>0</v>
      </c>
      <c r="G3839" s="19">
        <v>0</v>
      </c>
      <c r="H3839" s="19">
        <v>-2748.43</v>
      </c>
      <c r="I3839" s="19">
        <v>-1290</v>
      </c>
      <c r="J3839" s="19">
        <v>-1290</v>
      </c>
      <c r="K3839" s="19">
        <v>-1789.65</v>
      </c>
      <c r="L3839" t="e">
        <f>VLOOKUP(E3839,PFI!A:B,2,0)</f>
        <v>#N/A</v>
      </c>
    </row>
    <row r="3840" spans="1:12">
      <c r="A3840" s="18" t="s">
        <v>1641</v>
      </c>
      <c r="B3840" s="18" t="s">
        <v>323</v>
      </c>
      <c r="C3840" s="18" t="s">
        <v>813</v>
      </c>
      <c r="D3840" s="18" t="s">
        <v>18</v>
      </c>
      <c r="E3840" s="18" t="s">
        <v>2776</v>
      </c>
      <c r="F3840" s="19">
        <v>0</v>
      </c>
      <c r="G3840" s="19">
        <v>0</v>
      </c>
      <c r="H3840" s="19">
        <v>0</v>
      </c>
      <c r="I3840" s="19">
        <v>-2580</v>
      </c>
      <c r="J3840" s="19">
        <v>-2580</v>
      </c>
      <c r="K3840" s="19">
        <v>0</v>
      </c>
      <c r="L3840" t="e">
        <f>VLOOKUP(E3840,PFI!A:B,2,0)</f>
        <v>#N/A</v>
      </c>
    </row>
    <row r="3841" spans="1:12">
      <c r="A3841" s="18" t="s">
        <v>1641</v>
      </c>
      <c r="B3841" s="18" t="s">
        <v>323</v>
      </c>
      <c r="C3841" s="18" t="s">
        <v>813</v>
      </c>
      <c r="D3841" s="18" t="s">
        <v>18</v>
      </c>
      <c r="E3841" s="18" t="s">
        <v>2777</v>
      </c>
      <c r="F3841" s="19">
        <v>0</v>
      </c>
      <c r="G3841" s="19">
        <v>0</v>
      </c>
      <c r="H3841" s="19">
        <v>0</v>
      </c>
      <c r="I3841" s="19">
        <v>-860</v>
      </c>
      <c r="J3841" s="19">
        <v>-860</v>
      </c>
      <c r="K3841" s="19">
        <v>0</v>
      </c>
      <c r="L3841" t="e">
        <f>VLOOKUP(E3841,PFI!A:B,2,0)</f>
        <v>#N/A</v>
      </c>
    </row>
    <row r="3842" spans="1:12">
      <c r="A3842" s="18" t="s">
        <v>1659</v>
      </c>
      <c r="B3842" s="18" t="s">
        <v>323</v>
      </c>
      <c r="C3842" s="18" t="s">
        <v>813</v>
      </c>
      <c r="D3842" s="18" t="s">
        <v>46</v>
      </c>
      <c r="E3842" s="18" t="s">
        <v>1420</v>
      </c>
      <c r="F3842" s="19">
        <v>0</v>
      </c>
      <c r="G3842" s="19">
        <v>0</v>
      </c>
      <c r="H3842" s="19">
        <v>-4800.74</v>
      </c>
      <c r="I3842" s="19">
        <v>0</v>
      </c>
      <c r="J3842" s="19">
        <v>0</v>
      </c>
      <c r="K3842" s="19">
        <v>-4800.74</v>
      </c>
      <c r="L3842" t="e">
        <f>VLOOKUP(E3842,PFI!A:B,2,0)</f>
        <v>#N/A</v>
      </c>
    </row>
    <row r="3843" spans="1:12">
      <c r="A3843" s="18" t="s">
        <v>1659</v>
      </c>
      <c r="B3843" s="18" t="s">
        <v>323</v>
      </c>
      <c r="C3843" s="18" t="s">
        <v>813</v>
      </c>
      <c r="D3843" s="18" t="s">
        <v>18</v>
      </c>
      <c r="E3843" s="18" t="s">
        <v>1420</v>
      </c>
      <c r="F3843" s="19">
        <v>0</v>
      </c>
      <c r="G3843" s="19">
        <v>0</v>
      </c>
      <c r="H3843" s="19">
        <v>0</v>
      </c>
      <c r="I3843" s="19">
        <v>-6020</v>
      </c>
      <c r="J3843" s="19">
        <v>-6020</v>
      </c>
      <c r="K3843" s="19">
        <v>0</v>
      </c>
      <c r="L3843" t="e">
        <f>VLOOKUP(E3843,PFI!A:B,2,0)</f>
        <v>#N/A</v>
      </c>
    </row>
    <row r="3844" spans="1:12">
      <c r="A3844" s="18" t="s">
        <v>1659</v>
      </c>
      <c r="B3844" s="18" t="s">
        <v>323</v>
      </c>
      <c r="C3844" s="18" t="s">
        <v>813</v>
      </c>
      <c r="D3844" s="18" t="s">
        <v>18</v>
      </c>
      <c r="E3844" s="18" t="s">
        <v>2778</v>
      </c>
      <c r="F3844" s="19">
        <v>0</v>
      </c>
      <c r="G3844" s="19">
        <v>0</v>
      </c>
      <c r="H3844" s="19">
        <v>0</v>
      </c>
      <c r="I3844" s="19">
        <v>0</v>
      </c>
      <c r="J3844" s="19">
        <v>0</v>
      </c>
      <c r="K3844" s="19">
        <v>-1248.1099999999999</v>
      </c>
      <c r="L3844" t="e">
        <f>VLOOKUP(E3844,PFI!A:B,2,0)</f>
        <v>#N/A</v>
      </c>
    </row>
    <row r="3845" spans="1:12">
      <c r="A3845" s="18" t="s">
        <v>1659</v>
      </c>
      <c r="B3845" s="18" t="s">
        <v>323</v>
      </c>
      <c r="C3845" s="18" t="s">
        <v>813</v>
      </c>
      <c r="D3845" s="18" t="s">
        <v>18</v>
      </c>
      <c r="E3845" s="18" t="s">
        <v>2595</v>
      </c>
      <c r="F3845" s="19">
        <v>0</v>
      </c>
      <c r="G3845" s="19">
        <v>0</v>
      </c>
      <c r="H3845" s="19">
        <v>-1161</v>
      </c>
      <c r="I3845" s="19">
        <v>-1548</v>
      </c>
      <c r="J3845" s="19">
        <v>-1548</v>
      </c>
      <c r="K3845" s="19">
        <v>-1161</v>
      </c>
      <c r="L3845" t="e">
        <f>VLOOKUP(E3845,PFI!A:B,2,0)</f>
        <v>#N/A</v>
      </c>
    </row>
    <row r="3846" spans="1:12">
      <c r="A3846" s="18" t="s">
        <v>1659</v>
      </c>
      <c r="B3846" s="18" t="s">
        <v>323</v>
      </c>
      <c r="C3846" s="18" t="s">
        <v>813</v>
      </c>
      <c r="D3846" s="18" t="s">
        <v>18</v>
      </c>
      <c r="E3846" s="18" t="s">
        <v>2596</v>
      </c>
      <c r="F3846" s="19">
        <v>0</v>
      </c>
      <c r="G3846" s="19">
        <v>0</v>
      </c>
      <c r="H3846" s="19">
        <v>-387</v>
      </c>
      <c r="I3846" s="19">
        <v>-4644</v>
      </c>
      <c r="J3846" s="19">
        <v>-4644</v>
      </c>
      <c r="K3846" s="19">
        <v>-387</v>
      </c>
      <c r="L3846" t="e">
        <f>VLOOKUP(E3846,PFI!A:B,2,0)</f>
        <v>#N/A</v>
      </c>
    </row>
    <row r="3847" spans="1:12">
      <c r="A3847" s="18" t="s">
        <v>1659</v>
      </c>
      <c r="B3847" s="18" t="s">
        <v>323</v>
      </c>
      <c r="C3847" s="18" t="s">
        <v>813</v>
      </c>
      <c r="D3847" s="18" t="s">
        <v>18</v>
      </c>
      <c r="E3847" s="18" t="s">
        <v>2597</v>
      </c>
      <c r="F3847" s="19">
        <v>0</v>
      </c>
      <c r="G3847" s="19">
        <v>0</v>
      </c>
      <c r="H3847" s="19">
        <v>0</v>
      </c>
      <c r="I3847" s="19">
        <v>-6450</v>
      </c>
      <c r="J3847" s="19">
        <v>-6450</v>
      </c>
      <c r="K3847" s="19">
        <v>0</v>
      </c>
      <c r="L3847" t="e">
        <f>VLOOKUP(E3847,PFI!A:B,2,0)</f>
        <v>#N/A</v>
      </c>
    </row>
    <row r="3848" spans="1:12">
      <c r="A3848" s="18" t="s">
        <v>2779</v>
      </c>
      <c r="B3848" s="18" t="s">
        <v>323</v>
      </c>
      <c r="C3848" s="18" t="s">
        <v>813</v>
      </c>
      <c r="D3848" s="18" t="s">
        <v>18</v>
      </c>
      <c r="E3848" s="18" t="s">
        <v>1402</v>
      </c>
      <c r="F3848" s="19">
        <v>0</v>
      </c>
      <c r="G3848" s="19">
        <v>0</v>
      </c>
      <c r="H3848" s="19">
        <v>-1935</v>
      </c>
      <c r="I3848" s="19">
        <v>0</v>
      </c>
      <c r="J3848" s="19">
        <v>0</v>
      </c>
      <c r="K3848" s="19">
        <v>-45</v>
      </c>
      <c r="L3848" t="e">
        <f>VLOOKUP(E3848,PFI!A:B,2,0)</f>
        <v>#N/A</v>
      </c>
    </row>
    <row r="3849" spans="1:12">
      <c r="A3849" s="18" t="s">
        <v>2779</v>
      </c>
      <c r="B3849" s="18" t="s">
        <v>323</v>
      </c>
      <c r="C3849" s="18" t="s">
        <v>813</v>
      </c>
      <c r="D3849" s="18" t="s">
        <v>18</v>
      </c>
      <c r="E3849" s="18" t="s">
        <v>18</v>
      </c>
      <c r="F3849" s="19">
        <v>0</v>
      </c>
      <c r="G3849" s="19">
        <v>0</v>
      </c>
      <c r="H3849" s="19">
        <v>-135</v>
      </c>
      <c r="I3849" s="19">
        <v>0</v>
      </c>
      <c r="J3849" s="19">
        <v>0</v>
      </c>
      <c r="K3849" s="19">
        <v>-135</v>
      </c>
      <c r="L3849" t="e">
        <f>VLOOKUP(E3849,PFI!A:B,2,0)</f>
        <v>#N/A</v>
      </c>
    </row>
    <row r="3850" spans="1:12">
      <c r="A3850" s="18" t="s">
        <v>1629</v>
      </c>
      <c r="B3850" s="18" t="s">
        <v>323</v>
      </c>
      <c r="C3850" s="18" t="s">
        <v>813</v>
      </c>
      <c r="D3850" s="18" t="s">
        <v>18</v>
      </c>
      <c r="E3850" s="18" t="s">
        <v>18</v>
      </c>
      <c r="F3850" s="19">
        <v>0</v>
      </c>
      <c r="G3850" s="19">
        <v>0</v>
      </c>
      <c r="H3850" s="19">
        <v>-636220</v>
      </c>
      <c r="I3850" s="19">
        <v>0</v>
      </c>
      <c r="J3850" s="19">
        <v>0</v>
      </c>
      <c r="K3850" s="19">
        <v>-607461.41</v>
      </c>
      <c r="L3850" t="e">
        <f>VLOOKUP(E3850,PFI!A:B,2,0)</f>
        <v>#N/A</v>
      </c>
    </row>
    <row r="3851" spans="1:12">
      <c r="A3851" s="18" t="s">
        <v>1627</v>
      </c>
      <c r="B3851" s="18" t="s">
        <v>323</v>
      </c>
      <c r="C3851" s="18" t="s">
        <v>813</v>
      </c>
      <c r="D3851" s="18" t="s">
        <v>18</v>
      </c>
      <c r="E3851" s="18" t="s">
        <v>18</v>
      </c>
      <c r="F3851" s="19">
        <v>0</v>
      </c>
      <c r="G3851" s="19">
        <v>0</v>
      </c>
      <c r="H3851" s="19">
        <v>0</v>
      </c>
      <c r="I3851" s="19">
        <v>-601746</v>
      </c>
      <c r="J3851" s="19">
        <v>-601746</v>
      </c>
      <c r="K3851" s="19">
        <v>0</v>
      </c>
      <c r="L3851" t="e">
        <f>VLOOKUP(E3851,PFI!A:B,2,0)</f>
        <v>#N/A</v>
      </c>
    </row>
    <row r="3852" spans="1:12">
      <c r="A3852" s="18" t="s">
        <v>2737</v>
      </c>
      <c r="B3852" s="18" t="s">
        <v>323</v>
      </c>
      <c r="C3852" s="18" t="s">
        <v>813</v>
      </c>
      <c r="D3852" s="18" t="s">
        <v>46</v>
      </c>
      <c r="E3852" s="18" t="s">
        <v>18</v>
      </c>
      <c r="F3852" s="19">
        <v>0</v>
      </c>
      <c r="G3852" s="19">
        <v>0</v>
      </c>
      <c r="H3852" s="19">
        <v>6000</v>
      </c>
      <c r="I3852" s="19">
        <v>0</v>
      </c>
      <c r="J3852" s="19">
        <v>0</v>
      </c>
      <c r="K3852" s="19">
        <v>6000</v>
      </c>
      <c r="L3852" t="e">
        <f>VLOOKUP(E3852,PFI!A:B,2,0)</f>
        <v>#N/A</v>
      </c>
    </row>
    <row r="3853" spans="1:12">
      <c r="A3853" s="18" t="s">
        <v>2601</v>
      </c>
      <c r="B3853" s="18" t="s">
        <v>323</v>
      </c>
      <c r="C3853" s="18" t="s">
        <v>813</v>
      </c>
      <c r="D3853" s="18" t="s">
        <v>18</v>
      </c>
      <c r="E3853" s="18" t="s">
        <v>18</v>
      </c>
      <c r="F3853" s="19">
        <v>0</v>
      </c>
      <c r="G3853" s="19">
        <v>0</v>
      </c>
      <c r="H3853" s="19">
        <v>-623139.11</v>
      </c>
      <c r="I3853" s="19">
        <v>0</v>
      </c>
      <c r="J3853" s="19">
        <v>0</v>
      </c>
      <c r="K3853" s="19">
        <v>-525158.68000000005</v>
      </c>
      <c r="L3853" t="e">
        <f>VLOOKUP(E3853,PFI!A:B,2,0)</f>
        <v>#N/A</v>
      </c>
    </row>
    <row r="3854" spans="1:12">
      <c r="A3854" s="18" t="s">
        <v>1635</v>
      </c>
      <c r="B3854" s="18" t="s">
        <v>323</v>
      </c>
      <c r="C3854" s="18" t="s">
        <v>813</v>
      </c>
      <c r="D3854" s="18" t="s">
        <v>46</v>
      </c>
      <c r="E3854" s="18" t="s">
        <v>2780</v>
      </c>
      <c r="F3854" s="19">
        <v>0</v>
      </c>
      <c r="G3854" s="19">
        <v>0</v>
      </c>
      <c r="H3854" s="19">
        <v>1114</v>
      </c>
      <c r="I3854" s="19">
        <v>0</v>
      </c>
      <c r="J3854" s="19">
        <v>0</v>
      </c>
      <c r="K3854" s="19">
        <v>1114</v>
      </c>
      <c r="L3854" t="e">
        <f>VLOOKUP(E3854,PFI!A:B,2,0)</f>
        <v>#N/A</v>
      </c>
    </row>
    <row r="3855" spans="1:12">
      <c r="A3855" s="18" t="s">
        <v>1635</v>
      </c>
      <c r="B3855" s="18" t="s">
        <v>323</v>
      </c>
      <c r="C3855" s="18" t="s">
        <v>813</v>
      </c>
      <c r="D3855" s="18" t="s">
        <v>18</v>
      </c>
      <c r="E3855" s="18" t="s">
        <v>2459</v>
      </c>
      <c r="F3855" s="19">
        <v>0</v>
      </c>
      <c r="G3855" s="19">
        <v>0</v>
      </c>
      <c r="H3855" s="19">
        <v>-2114</v>
      </c>
      <c r="I3855" s="19">
        <v>0</v>
      </c>
      <c r="J3855" s="19">
        <v>0</v>
      </c>
      <c r="K3855" s="19">
        <v>-1057</v>
      </c>
      <c r="L3855" t="e">
        <f>VLOOKUP(E3855,PFI!A:B,2,0)</f>
        <v>#N/A</v>
      </c>
    </row>
    <row r="3856" spans="1:12">
      <c r="A3856" s="18" t="s">
        <v>1635</v>
      </c>
      <c r="B3856" s="18" t="s">
        <v>323</v>
      </c>
      <c r="C3856" s="18" t="s">
        <v>813</v>
      </c>
      <c r="D3856" s="18" t="s">
        <v>18</v>
      </c>
      <c r="E3856" s="18" t="s">
        <v>2781</v>
      </c>
      <c r="F3856" s="19">
        <v>0</v>
      </c>
      <c r="G3856" s="19">
        <v>0</v>
      </c>
      <c r="H3856" s="19">
        <v>-857</v>
      </c>
      <c r="I3856" s="19">
        <v>0</v>
      </c>
      <c r="J3856" s="19">
        <v>0</v>
      </c>
      <c r="K3856" s="19">
        <v>-857</v>
      </c>
      <c r="L3856" t="e">
        <f>VLOOKUP(E3856,PFI!A:B,2,0)</f>
        <v>#N/A</v>
      </c>
    </row>
    <row r="3857" spans="1:12">
      <c r="A3857" s="18" t="s">
        <v>1635</v>
      </c>
      <c r="B3857" s="18" t="s">
        <v>323</v>
      </c>
      <c r="C3857" s="18" t="s">
        <v>813</v>
      </c>
      <c r="D3857" s="18" t="s">
        <v>18</v>
      </c>
      <c r="E3857" s="18" t="s">
        <v>2460</v>
      </c>
      <c r="F3857" s="19">
        <v>0</v>
      </c>
      <c r="G3857" s="19">
        <v>0</v>
      </c>
      <c r="H3857" s="19">
        <v>-2057</v>
      </c>
      <c r="I3857" s="19">
        <v>0</v>
      </c>
      <c r="J3857" s="19">
        <v>0</v>
      </c>
      <c r="K3857" s="19">
        <v>0</v>
      </c>
      <c r="L3857" t="e">
        <f>VLOOKUP(E3857,PFI!A:B,2,0)</f>
        <v>#N/A</v>
      </c>
    </row>
    <row r="3858" spans="1:12">
      <c r="A3858" s="18" t="s">
        <v>1635</v>
      </c>
      <c r="B3858" s="18" t="s">
        <v>323</v>
      </c>
      <c r="C3858" s="18" t="s">
        <v>813</v>
      </c>
      <c r="D3858" s="18" t="s">
        <v>18</v>
      </c>
      <c r="E3858" s="18" t="s">
        <v>2461</v>
      </c>
      <c r="F3858" s="19">
        <v>0</v>
      </c>
      <c r="G3858" s="19">
        <v>0</v>
      </c>
      <c r="H3858" s="19">
        <v>-1057</v>
      </c>
      <c r="I3858" s="19">
        <v>0</v>
      </c>
      <c r="J3858" s="19">
        <v>0</v>
      </c>
      <c r="K3858" s="19">
        <v>0</v>
      </c>
      <c r="L3858" t="e">
        <f>VLOOKUP(E3858,PFI!A:B,2,0)</f>
        <v>#N/A</v>
      </c>
    </row>
    <row r="3859" spans="1:12">
      <c r="A3859" s="18" t="s">
        <v>1635</v>
      </c>
      <c r="B3859" s="18" t="s">
        <v>323</v>
      </c>
      <c r="C3859" s="18" t="s">
        <v>813</v>
      </c>
      <c r="D3859" s="18" t="s">
        <v>18</v>
      </c>
      <c r="E3859" s="18" t="s">
        <v>2782</v>
      </c>
      <c r="F3859" s="19">
        <v>0</v>
      </c>
      <c r="G3859" s="19">
        <v>0</v>
      </c>
      <c r="H3859" s="19">
        <v>-857</v>
      </c>
      <c r="I3859" s="19">
        <v>0</v>
      </c>
      <c r="J3859" s="19">
        <v>0</v>
      </c>
      <c r="K3859" s="19">
        <v>-857</v>
      </c>
      <c r="L3859" t="e">
        <f>VLOOKUP(E3859,PFI!A:B,2,0)</f>
        <v>#N/A</v>
      </c>
    </row>
    <row r="3860" spans="1:12">
      <c r="A3860" s="18" t="s">
        <v>1635</v>
      </c>
      <c r="B3860" s="18" t="s">
        <v>323</v>
      </c>
      <c r="C3860" s="18" t="s">
        <v>813</v>
      </c>
      <c r="D3860" s="18" t="s">
        <v>18</v>
      </c>
      <c r="E3860" s="18" t="s">
        <v>2462</v>
      </c>
      <c r="F3860" s="19">
        <v>0</v>
      </c>
      <c r="G3860" s="19">
        <v>0</v>
      </c>
      <c r="H3860" s="19">
        <v>-1757</v>
      </c>
      <c r="I3860" s="19">
        <v>0</v>
      </c>
      <c r="J3860" s="19">
        <v>0</v>
      </c>
      <c r="K3860" s="19">
        <v>-1757</v>
      </c>
      <c r="L3860" t="e">
        <f>VLOOKUP(E3860,PFI!A:B,2,0)</f>
        <v>#N/A</v>
      </c>
    </row>
    <row r="3861" spans="1:12">
      <c r="A3861" s="18" t="s">
        <v>1635</v>
      </c>
      <c r="B3861" s="18" t="s">
        <v>323</v>
      </c>
      <c r="C3861" s="18" t="s">
        <v>813</v>
      </c>
      <c r="D3861" s="18" t="s">
        <v>18</v>
      </c>
      <c r="E3861" s="18" t="s">
        <v>2463</v>
      </c>
      <c r="F3861" s="19">
        <v>0</v>
      </c>
      <c r="G3861" s="19">
        <v>0</v>
      </c>
      <c r="H3861" s="19">
        <v>-557</v>
      </c>
      <c r="I3861" s="19">
        <v>0</v>
      </c>
      <c r="J3861" s="19">
        <v>0</v>
      </c>
      <c r="K3861" s="19">
        <v>-557</v>
      </c>
      <c r="L3861" t="e">
        <f>VLOOKUP(E3861,PFI!A:B,2,0)</f>
        <v>#N/A</v>
      </c>
    </row>
    <row r="3862" spans="1:12">
      <c r="A3862" s="18" t="s">
        <v>1635</v>
      </c>
      <c r="B3862" s="18" t="s">
        <v>323</v>
      </c>
      <c r="C3862" s="18" t="s">
        <v>813</v>
      </c>
      <c r="D3862" s="18" t="s">
        <v>18</v>
      </c>
      <c r="E3862" s="18" t="s">
        <v>2464</v>
      </c>
      <c r="F3862" s="19">
        <v>0</v>
      </c>
      <c r="G3862" s="19">
        <v>0</v>
      </c>
      <c r="H3862" s="19">
        <v>-1057</v>
      </c>
      <c r="I3862" s="19">
        <v>0</v>
      </c>
      <c r="J3862" s="19">
        <v>0</v>
      </c>
      <c r="K3862" s="19">
        <v>-1057</v>
      </c>
      <c r="L3862" t="e">
        <f>VLOOKUP(E3862,PFI!A:B,2,0)</f>
        <v>#N/A</v>
      </c>
    </row>
    <row r="3863" spans="1:12">
      <c r="A3863" s="18" t="s">
        <v>1635</v>
      </c>
      <c r="B3863" s="18" t="s">
        <v>323</v>
      </c>
      <c r="C3863" s="18" t="s">
        <v>813</v>
      </c>
      <c r="D3863" s="18" t="s">
        <v>18</v>
      </c>
      <c r="E3863" s="18" t="s">
        <v>2466</v>
      </c>
      <c r="F3863" s="19">
        <v>0</v>
      </c>
      <c r="G3863" s="19">
        <v>0</v>
      </c>
      <c r="H3863" s="19">
        <v>-2514</v>
      </c>
      <c r="I3863" s="19">
        <v>0</v>
      </c>
      <c r="J3863" s="19">
        <v>0</v>
      </c>
      <c r="K3863" s="19">
        <v>-2514</v>
      </c>
      <c r="L3863" t="e">
        <f>VLOOKUP(E3863,PFI!A:B,2,0)</f>
        <v>#N/A</v>
      </c>
    </row>
    <row r="3864" spans="1:12">
      <c r="A3864" s="18" t="s">
        <v>1635</v>
      </c>
      <c r="B3864" s="18" t="s">
        <v>323</v>
      </c>
      <c r="C3864" s="18" t="s">
        <v>813</v>
      </c>
      <c r="D3864" s="18" t="s">
        <v>18</v>
      </c>
      <c r="E3864" s="18" t="s">
        <v>2467</v>
      </c>
      <c r="F3864" s="19">
        <v>0</v>
      </c>
      <c r="G3864" s="19">
        <v>0</v>
      </c>
      <c r="H3864" s="19">
        <v>-1057</v>
      </c>
      <c r="I3864" s="19">
        <v>0</v>
      </c>
      <c r="J3864" s="19">
        <v>0</v>
      </c>
      <c r="K3864" s="19">
        <v>-1057</v>
      </c>
      <c r="L3864" t="e">
        <f>VLOOKUP(E3864,PFI!A:B,2,0)</f>
        <v>#N/A</v>
      </c>
    </row>
    <row r="3865" spans="1:12">
      <c r="A3865" s="18" t="s">
        <v>1635</v>
      </c>
      <c r="B3865" s="18" t="s">
        <v>323</v>
      </c>
      <c r="C3865" s="18" t="s">
        <v>813</v>
      </c>
      <c r="D3865" s="18" t="s">
        <v>18</v>
      </c>
      <c r="E3865" s="18" t="s">
        <v>2468</v>
      </c>
      <c r="F3865" s="19">
        <v>0</v>
      </c>
      <c r="G3865" s="19">
        <v>0</v>
      </c>
      <c r="H3865" s="19">
        <v>-1514</v>
      </c>
      <c r="I3865" s="19">
        <v>0</v>
      </c>
      <c r="J3865" s="19">
        <v>0</v>
      </c>
      <c r="K3865" s="19">
        <v>0</v>
      </c>
      <c r="L3865" t="e">
        <f>VLOOKUP(E3865,PFI!A:B,2,0)</f>
        <v>#N/A</v>
      </c>
    </row>
    <row r="3866" spans="1:12">
      <c r="A3866" s="18" t="s">
        <v>1635</v>
      </c>
      <c r="B3866" s="18" t="s">
        <v>323</v>
      </c>
      <c r="C3866" s="18" t="s">
        <v>813</v>
      </c>
      <c r="D3866" s="18" t="s">
        <v>18</v>
      </c>
      <c r="E3866" s="18" t="s">
        <v>2472</v>
      </c>
      <c r="F3866" s="19">
        <v>0</v>
      </c>
      <c r="G3866" s="19">
        <v>0</v>
      </c>
      <c r="H3866" s="19">
        <v>-1514</v>
      </c>
      <c r="I3866" s="19">
        <v>0</v>
      </c>
      <c r="J3866" s="19">
        <v>0</v>
      </c>
      <c r="K3866" s="19">
        <v>-757</v>
      </c>
      <c r="L3866" t="e">
        <f>VLOOKUP(E3866,PFI!A:B,2,0)</f>
        <v>#N/A</v>
      </c>
    </row>
    <row r="3867" spans="1:12">
      <c r="A3867" s="18" t="s">
        <v>1635</v>
      </c>
      <c r="B3867" s="18" t="s">
        <v>323</v>
      </c>
      <c r="C3867" s="18" t="s">
        <v>813</v>
      </c>
      <c r="D3867" s="18" t="s">
        <v>18</v>
      </c>
      <c r="E3867" s="18" t="s">
        <v>2473</v>
      </c>
      <c r="F3867" s="19">
        <v>0</v>
      </c>
      <c r="G3867" s="19">
        <v>0</v>
      </c>
      <c r="H3867" s="19">
        <v>-2914</v>
      </c>
      <c r="I3867" s="19">
        <v>0</v>
      </c>
      <c r="J3867" s="19">
        <v>0</v>
      </c>
      <c r="K3867" s="19">
        <v>0</v>
      </c>
      <c r="L3867" t="e">
        <f>VLOOKUP(E3867,PFI!A:B,2,0)</f>
        <v>#N/A</v>
      </c>
    </row>
    <row r="3868" spans="1:12">
      <c r="A3868" s="18" t="s">
        <v>1635</v>
      </c>
      <c r="B3868" s="18" t="s">
        <v>323</v>
      </c>
      <c r="C3868" s="18" t="s">
        <v>813</v>
      </c>
      <c r="D3868" s="18" t="s">
        <v>18</v>
      </c>
      <c r="E3868" s="18" t="s">
        <v>2474</v>
      </c>
      <c r="F3868" s="19">
        <v>0</v>
      </c>
      <c r="G3868" s="19">
        <v>0</v>
      </c>
      <c r="H3868" s="19">
        <v>-9299.5</v>
      </c>
      <c r="I3868" s="19">
        <v>0</v>
      </c>
      <c r="J3868" s="19">
        <v>0</v>
      </c>
      <c r="K3868" s="19">
        <v>-9299.5</v>
      </c>
      <c r="L3868" t="e">
        <f>VLOOKUP(E3868,PFI!A:B,2,0)</f>
        <v>#N/A</v>
      </c>
    </row>
    <row r="3869" spans="1:12">
      <c r="A3869" s="18" t="s">
        <v>1635</v>
      </c>
      <c r="B3869" s="18" t="s">
        <v>323</v>
      </c>
      <c r="C3869" s="18" t="s">
        <v>813</v>
      </c>
      <c r="D3869" s="18" t="s">
        <v>18</v>
      </c>
      <c r="E3869" s="18" t="s">
        <v>2475</v>
      </c>
      <c r="F3869" s="19">
        <v>0</v>
      </c>
      <c r="G3869" s="19">
        <v>0</v>
      </c>
      <c r="H3869" s="19">
        <v>-1057</v>
      </c>
      <c r="I3869" s="19">
        <v>0</v>
      </c>
      <c r="J3869" s="19">
        <v>0</v>
      </c>
      <c r="K3869" s="19">
        <v>-1057</v>
      </c>
      <c r="L3869" t="e">
        <f>VLOOKUP(E3869,PFI!A:B,2,0)</f>
        <v>#N/A</v>
      </c>
    </row>
    <row r="3870" spans="1:12">
      <c r="A3870" s="18" t="s">
        <v>1635</v>
      </c>
      <c r="B3870" s="18" t="s">
        <v>323</v>
      </c>
      <c r="C3870" s="18" t="s">
        <v>813</v>
      </c>
      <c r="D3870" s="18" t="s">
        <v>18</v>
      </c>
      <c r="E3870" s="18" t="s">
        <v>2477</v>
      </c>
      <c r="F3870" s="19">
        <v>0</v>
      </c>
      <c r="G3870" s="19">
        <v>0</v>
      </c>
      <c r="H3870" s="19">
        <v>-1257</v>
      </c>
      <c r="I3870" s="19">
        <v>0</v>
      </c>
      <c r="J3870" s="19">
        <v>0</v>
      </c>
      <c r="K3870" s="19">
        <v>-1257</v>
      </c>
      <c r="L3870" t="e">
        <f>VLOOKUP(E3870,PFI!A:B,2,0)</f>
        <v>#N/A</v>
      </c>
    </row>
    <row r="3871" spans="1:12">
      <c r="A3871" s="18" t="s">
        <v>1635</v>
      </c>
      <c r="B3871" s="18" t="s">
        <v>323</v>
      </c>
      <c r="C3871" s="18" t="s">
        <v>813</v>
      </c>
      <c r="D3871" s="18" t="s">
        <v>18</v>
      </c>
      <c r="E3871" s="18" t="s">
        <v>2738</v>
      </c>
      <c r="F3871" s="19">
        <v>0</v>
      </c>
      <c r="G3871" s="19">
        <v>0</v>
      </c>
      <c r="H3871" s="19">
        <v>-4083</v>
      </c>
      <c r="I3871" s="19">
        <v>0</v>
      </c>
      <c r="J3871" s="19">
        <v>0</v>
      </c>
      <c r="K3871" s="19">
        <v>-3771</v>
      </c>
      <c r="L3871" t="e">
        <f>VLOOKUP(E3871,PFI!A:B,2,0)</f>
        <v>#N/A</v>
      </c>
    </row>
    <row r="3872" spans="1:12">
      <c r="A3872" s="18" t="s">
        <v>1635</v>
      </c>
      <c r="B3872" s="18" t="s">
        <v>323</v>
      </c>
      <c r="C3872" s="18" t="s">
        <v>813</v>
      </c>
      <c r="D3872" s="18" t="s">
        <v>18</v>
      </c>
      <c r="E3872" s="18" t="s">
        <v>2478</v>
      </c>
      <c r="F3872" s="19">
        <v>0</v>
      </c>
      <c r="G3872" s="19">
        <v>0</v>
      </c>
      <c r="H3872" s="19">
        <v>-2314</v>
      </c>
      <c r="I3872" s="19">
        <v>0</v>
      </c>
      <c r="J3872" s="19">
        <v>0</v>
      </c>
      <c r="K3872" s="19">
        <v>-1157</v>
      </c>
      <c r="L3872" t="e">
        <f>VLOOKUP(E3872,PFI!A:B,2,0)</f>
        <v>#N/A</v>
      </c>
    </row>
    <row r="3873" spans="1:12">
      <c r="A3873" s="18" t="s">
        <v>1635</v>
      </c>
      <c r="B3873" s="18" t="s">
        <v>323</v>
      </c>
      <c r="C3873" s="18" t="s">
        <v>813</v>
      </c>
      <c r="D3873" s="18" t="s">
        <v>18</v>
      </c>
      <c r="E3873" s="18" t="s">
        <v>2482</v>
      </c>
      <c r="F3873" s="19">
        <v>0</v>
      </c>
      <c r="G3873" s="19">
        <v>0</v>
      </c>
      <c r="H3873" s="19">
        <v>-6114</v>
      </c>
      <c r="I3873" s="19">
        <v>0</v>
      </c>
      <c r="J3873" s="19">
        <v>0</v>
      </c>
      <c r="K3873" s="19">
        <v>-3057</v>
      </c>
      <c r="L3873" t="e">
        <f>VLOOKUP(E3873,PFI!A:B,2,0)</f>
        <v>#N/A</v>
      </c>
    </row>
    <row r="3874" spans="1:12">
      <c r="A3874" s="18" t="s">
        <v>1635</v>
      </c>
      <c r="B3874" s="18" t="s">
        <v>323</v>
      </c>
      <c r="C3874" s="18" t="s">
        <v>813</v>
      </c>
      <c r="D3874" s="18" t="s">
        <v>18</v>
      </c>
      <c r="E3874" s="18" t="s">
        <v>2483</v>
      </c>
      <c r="F3874" s="19">
        <v>0</v>
      </c>
      <c r="G3874" s="19">
        <v>0</v>
      </c>
      <c r="H3874" s="19">
        <v>-3171</v>
      </c>
      <c r="I3874" s="19">
        <v>0</v>
      </c>
      <c r="J3874" s="19">
        <v>0</v>
      </c>
      <c r="K3874" s="19">
        <v>-2114</v>
      </c>
      <c r="L3874" t="e">
        <f>VLOOKUP(E3874,PFI!A:B,2,0)</f>
        <v>#N/A</v>
      </c>
    </row>
    <row r="3875" spans="1:12">
      <c r="A3875" s="18" t="s">
        <v>1635</v>
      </c>
      <c r="B3875" s="18" t="s">
        <v>323</v>
      </c>
      <c r="C3875" s="18" t="s">
        <v>813</v>
      </c>
      <c r="D3875" s="18" t="s">
        <v>18</v>
      </c>
      <c r="E3875" s="18" t="s">
        <v>2783</v>
      </c>
      <c r="F3875" s="19">
        <v>0</v>
      </c>
      <c r="G3875" s="19">
        <v>0</v>
      </c>
      <c r="H3875" s="19">
        <v>-1221</v>
      </c>
      <c r="I3875" s="19">
        <v>0</v>
      </c>
      <c r="J3875" s="19">
        <v>0</v>
      </c>
      <c r="K3875" s="19">
        <v>0</v>
      </c>
      <c r="L3875" t="e">
        <f>VLOOKUP(E3875,PFI!A:B,2,0)</f>
        <v>#N/A</v>
      </c>
    </row>
    <row r="3876" spans="1:12">
      <c r="A3876" s="18" t="s">
        <v>1635</v>
      </c>
      <c r="B3876" s="18" t="s">
        <v>323</v>
      </c>
      <c r="C3876" s="18" t="s">
        <v>813</v>
      </c>
      <c r="D3876" s="18" t="s">
        <v>18</v>
      </c>
      <c r="E3876" s="18" t="s">
        <v>2484</v>
      </c>
      <c r="F3876" s="19">
        <v>0</v>
      </c>
      <c r="G3876" s="19">
        <v>0</v>
      </c>
      <c r="H3876" s="19">
        <v>-2871</v>
      </c>
      <c r="I3876" s="19">
        <v>0</v>
      </c>
      <c r="J3876" s="19">
        <v>0</v>
      </c>
      <c r="K3876" s="19">
        <v>-957</v>
      </c>
      <c r="L3876" t="e">
        <f>VLOOKUP(E3876,PFI!A:B,2,0)</f>
        <v>#N/A</v>
      </c>
    </row>
    <row r="3877" spans="1:12">
      <c r="A3877" s="18" t="s">
        <v>1635</v>
      </c>
      <c r="B3877" s="18" t="s">
        <v>323</v>
      </c>
      <c r="C3877" s="18" t="s">
        <v>813</v>
      </c>
      <c r="D3877" s="18" t="s">
        <v>18</v>
      </c>
      <c r="E3877" s="18" t="s">
        <v>2486</v>
      </c>
      <c r="F3877" s="19">
        <v>0</v>
      </c>
      <c r="G3877" s="19">
        <v>0</v>
      </c>
      <c r="H3877" s="19">
        <v>-19026</v>
      </c>
      <c r="I3877" s="19">
        <v>0</v>
      </c>
      <c r="J3877" s="19">
        <v>0</v>
      </c>
      <c r="K3877" s="19">
        <v>-17969</v>
      </c>
      <c r="L3877" t="e">
        <f>VLOOKUP(E3877,PFI!A:B,2,0)</f>
        <v>#N/A</v>
      </c>
    </row>
    <row r="3878" spans="1:12">
      <c r="A3878" s="18" t="s">
        <v>1635</v>
      </c>
      <c r="B3878" s="18" t="s">
        <v>323</v>
      </c>
      <c r="C3878" s="18" t="s">
        <v>813</v>
      </c>
      <c r="D3878" s="18" t="s">
        <v>18</v>
      </c>
      <c r="E3878" s="18" t="s">
        <v>2487</v>
      </c>
      <c r="F3878" s="19">
        <v>0</v>
      </c>
      <c r="G3878" s="19">
        <v>0</v>
      </c>
      <c r="H3878" s="19">
        <v>-2792.52</v>
      </c>
      <c r="I3878" s="19">
        <v>0</v>
      </c>
      <c r="J3878" s="19">
        <v>0</v>
      </c>
      <c r="K3878" s="19">
        <v>-2792.52</v>
      </c>
      <c r="L3878" t="e">
        <f>VLOOKUP(E3878,PFI!A:B,2,0)</f>
        <v>#N/A</v>
      </c>
    </row>
    <row r="3879" spans="1:12">
      <c r="A3879" s="18" t="s">
        <v>1635</v>
      </c>
      <c r="B3879" s="18" t="s">
        <v>323</v>
      </c>
      <c r="C3879" s="18" t="s">
        <v>813</v>
      </c>
      <c r="D3879" s="18" t="s">
        <v>18</v>
      </c>
      <c r="E3879" s="18" t="s">
        <v>2488</v>
      </c>
      <c r="F3879" s="19">
        <v>0</v>
      </c>
      <c r="G3879" s="19">
        <v>0</v>
      </c>
      <c r="H3879" s="19">
        <v>-3557</v>
      </c>
      <c r="I3879" s="19">
        <v>0</v>
      </c>
      <c r="J3879" s="19">
        <v>0</v>
      </c>
      <c r="K3879" s="19">
        <v>-3557</v>
      </c>
      <c r="L3879" t="e">
        <f>VLOOKUP(E3879,PFI!A:B,2,0)</f>
        <v>#N/A</v>
      </c>
    </row>
    <row r="3880" spans="1:12">
      <c r="A3880" s="18" t="s">
        <v>1635</v>
      </c>
      <c r="B3880" s="18" t="s">
        <v>323</v>
      </c>
      <c r="C3880" s="18" t="s">
        <v>813</v>
      </c>
      <c r="D3880" s="18" t="s">
        <v>18</v>
      </c>
      <c r="E3880" s="18" t="s">
        <v>2489</v>
      </c>
      <c r="F3880" s="19">
        <v>0</v>
      </c>
      <c r="G3880" s="19">
        <v>0</v>
      </c>
      <c r="H3880" s="19">
        <v>-17739</v>
      </c>
      <c r="I3880" s="19">
        <v>0</v>
      </c>
      <c r="J3880" s="19">
        <v>0</v>
      </c>
      <c r="K3880" s="19">
        <v>-15768</v>
      </c>
      <c r="L3880" t="e">
        <f>VLOOKUP(E3880,PFI!A:B,2,0)</f>
        <v>#N/A</v>
      </c>
    </row>
    <row r="3881" spans="1:12">
      <c r="A3881" s="18" t="s">
        <v>1635</v>
      </c>
      <c r="B3881" s="18" t="s">
        <v>323</v>
      </c>
      <c r="C3881" s="18" t="s">
        <v>813</v>
      </c>
      <c r="D3881" s="18" t="s">
        <v>18</v>
      </c>
      <c r="E3881" s="18" t="s">
        <v>2490</v>
      </c>
      <c r="F3881" s="19">
        <v>0</v>
      </c>
      <c r="G3881" s="19">
        <v>0</v>
      </c>
      <c r="H3881" s="19">
        <v>-3428</v>
      </c>
      <c r="I3881" s="19">
        <v>0</v>
      </c>
      <c r="J3881" s="19">
        <v>0</v>
      </c>
      <c r="K3881" s="19">
        <v>0</v>
      </c>
      <c r="L3881" t="e">
        <f>VLOOKUP(E3881,PFI!A:B,2,0)</f>
        <v>#N/A</v>
      </c>
    </row>
    <row r="3882" spans="1:12">
      <c r="A3882" s="18" t="s">
        <v>1635</v>
      </c>
      <c r="B3882" s="18" t="s">
        <v>323</v>
      </c>
      <c r="C3882" s="18" t="s">
        <v>813</v>
      </c>
      <c r="D3882" s="18" t="s">
        <v>18</v>
      </c>
      <c r="E3882" s="18" t="s">
        <v>2491</v>
      </c>
      <c r="F3882" s="19">
        <v>0</v>
      </c>
      <c r="G3882" s="19">
        <v>0</v>
      </c>
      <c r="H3882" s="19">
        <v>-1007</v>
      </c>
      <c r="I3882" s="19">
        <v>0</v>
      </c>
      <c r="J3882" s="19">
        <v>0</v>
      </c>
      <c r="K3882" s="19">
        <v>-1007</v>
      </c>
      <c r="L3882" t="e">
        <f>VLOOKUP(E3882,PFI!A:B,2,0)</f>
        <v>#N/A</v>
      </c>
    </row>
    <row r="3883" spans="1:12">
      <c r="A3883" s="18" t="s">
        <v>1635</v>
      </c>
      <c r="B3883" s="18" t="s">
        <v>323</v>
      </c>
      <c r="C3883" s="18" t="s">
        <v>813</v>
      </c>
      <c r="D3883" s="18" t="s">
        <v>18</v>
      </c>
      <c r="E3883" s="18" t="s">
        <v>2493</v>
      </c>
      <c r="F3883" s="19">
        <v>0</v>
      </c>
      <c r="G3883" s="19">
        <v>0</v>
      </c>
      <c r="H3883" s="19">
        <v>-19026</v>
      </c>
      <c r="I3883" s="19">
        <v>0</v>
      </c>
      <c r="J3883" s="19">
        <v>0</v>
      </c>
      <c r="K3883" s="19">
        <v>-12155.5</v>
      </c>
      <c r="L3883" t="e">
        <f>VLOOKUP(E3883,PFI!A:B,2,0)</f>
        <v>#N/A</v>
      </c>
    </row>
    <row r="3884" spans="1:12">
      <c r="A3884" s="18" t="s">
        <v>1635</v>
      </c>
      <c r="B3884" s="18" t="s">
        <v>323</v>
      </c>
      <c r="C3884" s="18" t="s">
        <v>813</v>
      </c>
      <c r="D3884" s="18" t="s">
        <v>18</v>
      </c>
      <c r="E3884" s="18" t="s">
        <v>2496</v>
      </c>
      <c r="F3884" s="19">
        <v>0</v>
      </c>
      <c r="G3884" s="19">
        <v>0</v>
      </c>
      <c r="H3884" s="19">
        <v>-34369.93</v>
      </c>
      <c r="I3884" s="19">
        <v>0</v>
      </c>
      <c r="J3884" s="19">
        <v>0</v>
      </c>
      <c r="K3884" s="19">
        <v>-12566.32</v>
      </c>
      <c r="L3884" t="e">
        <f>VLOOKUP(E3884,PFI!A:B,2,0)</f>
        <v>#N/A</v>
      </c>
    </row>
    <row r="3885" spans="1:12">
      <c r="A3885" s="18" t="s">
        <v>1635</v>
      </c>
      <c r="B3885" s="18" t="s">
        <v>323</v>
      </c>
      <c r="C3885" s="18" t="s">
        <v>813</v>
      </c>
      <c r="D3885" s="18" t="s">
        <v>18</v>
      </c>
      <c r="E3885" s="18" t="s">
        <v>2497</v>
      </c>
      <c r="F3885" s="19">
        <v>0</v>
      </c>
      <c r="G3885" s="19">
        <v>0</v>
      </c>
      <c r="H3885" s="19">
        <v>-6756</v>
      </c>
      <c r="I3885" s="19">
        <v>0</v>
      </c>
      <c r="J3885" s="19">
        <v>0</v>
      </c>
      <c r="K3885" s="19">
        <v>-3785</v>
      </c>
      <c r="L3885" t="e">
        <f>VLOOKUP(E3885,PFI!A:B,2,0)</f>
        <v>#N/A</v>
      </c>
    </row>
    <row r="3886" spans="1:12">
      <c r="A3886" s="18" t="s">
        <v>1635</v>
      </c>
      <c r="B3886" s="18" t="s">
        <v>323</v>
      </c>
      <c r="C3886" s="18" t="s">
        <v>813</v>
      </c>
      <c r="D3886" s="18" t="s">
        <v>18</v>
      </c>
      <c r="E3886" s="18" t="s">
        <v>2499</v>
      </c>
      <c r="F3886" s="19">
        <v>0</v>
      </c>
      <c r="G3886" s="19">
        <v>0</v>
      </c>
      <c r="H3886" s="19">
        <v>-757</v>
      </c>
      <c r="I3886" s="19">
        <v>0</v>
      </c>
      <c r="J3886" s="19">
        <v>0</v>
      </c>
      <c r="K3886" s="19">
        <v>0</v>
      </c>
      <c r="L3886" t="e">
        <f>VLOOKUP(E3886,PFI!A:B,2,0)</f>
        <v>#N/A</v>
      </c>
    </row>
    <row r="3887" spans="1:12">
      <c r="A3887" s="18" t="s">
        <v>1635</v>
      </c>
      <c r="B3887" s="18" t="s">
        <v>323</v>
      </c>
      <c r="C3887" s="18" t="s">
        <v>813</v>
      </c>
      <c r="D3887" s="18" t="s">
        <v>18</v>
      </c>
      <c r="E3887" s="18" t="s">
        <v>2500</v>
      </c>
      <c r="F3887" s="19">
        <v>0</v>
      </c>
      <c r="G3887" s="19">
        <v>0</v>
      </c>
      <c r="H3887" s="19">
        <v>-12228</v>
      </c>
      <c r="I3887" s="19">
        <v>0</v>
      </c>
      <c r="J3887" s="19">
        <v>0</v>
      </c>
      <c r="K3887" s="19">
        <v>-6114</v>
      </c>
      <c r="L3887" t="e">
        <f>VLOOKUP(E3887,PFI!A:B,2,0)</f>
        <v>#N/A</v>
      </c>
    </row>
    <row r="3888" spans="1:12">
      <c r="A3888" s="18" t="s">
        <v>1635</v>
      </c>
      <c r="B3888" s="18" t="s">
        <v>323</v>
      </c>
      <c r="C3888" s="18" t="s">
        <v>813</v>
      </c>
      <c r="D3888" s="18" t="s">
        <v>18</v>
      </c>
      <c r="E3888" s="18" t="s">
        <v>2501</v>
      </c>
      <c r="F3888" s="19">
        <v>0</v>
      </c>
      <c r="G3888" s="19">
        <v>0</v>
      </c>
      <c r="H3888" s="19">
        <v>-5571</v>
      </c>
      <c r="I3888" s="19">
        <v>0</v>
      </c>
      <c r="J3888" s="19">
        <v>0</v>
      </c>
      <c r="K3888" s="19">
        <v>-5571</v>
      </c>
      <c r="L3888" t="e">
        <f>VLOOKUP(E3888,PFI!A:B,2,0)</f>
        <v>#N/A</v>
      </c>
    </row>
    <row r="3889" spans="1:12">
      <c r="A3889" s="18" t="s">
        <v>1635</v>
      </c>
      <c r="B3889" s="18" t="s">
        <v>323</v>
      </c>
      <c r="C3889" s="18" t="s">
        <v>813</v>
      </c>
      <c r="D3889" s="18" t="s">
        <v>18</v>
      </c>
      <c r="E3889" s="18" t="s">
        <v>2503</v>
      </c>
      <c r="F3889" s="19">
        <v>0</v>
      </c>
      <c r="G3889" s="19">
        <v>0</v>
      </c>
      <c r="H3889" s="19">
        <v>-3914</v>
      </c>
      <c r="I3889" s="19">
        <v>0</v>
      </c>
      <c r="J3889" s="19">
        <v>0</v>
      </c>
      <c r="K3889" s="19">
        <v>-1957</v>
      </c>
      <c r="L3889" t="e">
        <f>VLOOKUP(E3889,PFI!A:B,2,0)</f>
        <v>#N/A</v>
      </c>
    </row>
    <row r="3890" spans="1:12">
      <c r="A3890" s="18" t="s">
        <v>1635</v>
      </c>
      <c r="B3890" s="18" t="s">
        <v>323</v>
      </c>
      <c r="C3890" s="18" t="s">
        <v>813</v>
      </c>
      <c r="D3890" s="18" t="s">
        <v>18</v>
      </c>
      <c r="E3890" s="18" t="s">
        <v>2504</v>
      </c>
      <c r="F3890" s="19">
        <v>0</v>
      </c>
      <c r="G3890" s="19">
        <v>0</v>
      </c>
      <c r="H3890" s="19">
        <v>-1157</v>
      </c>
      <c r="I3890" s="19">
        <v>0</v>
      </c>
      <c r="J3890" s="19">
        <v>0</v>
      </c>
      <c r="K3890" s="19">
        <v>0</v>
      </c>
      <c r="L3890" t="e">
        <f>VLOOKUP(E3890,PFI!A:B,2,0)</f>
        <v>#N/A</v>
      </c>
    </row>
    <row r="3891" spans="1:12">
      <c r="A3891" s="18" t="s">
        <v>1635</v>
      </c>
      <c r="B3891" s="18" t="s">
        <v>323</v>
      </c>
      <c r="C3891" s="18" t="s">
        <v>813</v>
      </c>
      <c r="D3891" s="18" t="s">
        <v>18</v>
      </c>
      <c r="E3891" s="18" t="s">
        <v>2505</v>
      </c>
      <c r="F3891" s="19">
        <v>0</v>
      </c>
      <c r="G3891" s="19">
        <v>0</v>
      </c>
      <c r="H3891" s="19">
        <v>-8030.3</v>
      </c>
      <c r="I3891" s="19">
        <v>0</v>
      </c>
      <c r="J3891" s="19">
        <v>0</v>
      </c>
      <c r="K3891" s="19">
        <v>-8030.3</v>
      </c>
      <c r="L3891" t="e">
        <f>VLOOKUP(E3891,PFI!A:B,2,0)</f>
        <v>#N/A</v>
      </c>
    </row>
    <row r="3892" spans="1:12">
      <c r="A3892" s="18" t="s">
        <v>1635</v>
      </c>
      <c r="B3892" s="18" t="s">
        <v>323</v>
      </c>
      <c r="C3892" s="18" t="s">
        <v>813</v>
      </c>
      <c r="D3892" s="18" t="s">
        <v>18</v>
      </c>
      <c r="E3892" s="18" t="s">
        <v>2508</v>
      </c>
      <c r="F3892" s="19">
        <v>0</v>
      </c>
      <c r="G3892" s="19">
        <v>0</v>
      </c>
      <c r="H3892" s="19">
        <v>-1357</v>
      </c>
      <c r="I3892" s="19">
        <v>0</v>
      </c>
      <c r="J3892" s="19">
        <v>0</v>
      </c>
      <c r="K3892" s="19">
        <v>0</v>
      </c>
      <c r="L3892" t="e">
        <f>VLOOKUP(E3892,PFI!A:B,2,0)</f>
        <v>#N/A</v>
      </c>
    </row>
    <row r="3893" spans="1:12">
      <c r="A3893" s="18" t="s">
        <v>1635</v>
      </c>
      <c r="B3893" s="18" t="s">
        <v>323</v>
      </c>
      <c r="C3893" s="18" t="s">
        <v>813</v>
      </c>
      <c r="D3893" s="18" t="s">
        <v>18</v>
      </c>
      <c r="E3893" s="18" t="s">
        <v>2509</v>
      </c>
      <c r="F3893" s="19">
        <v>0</v>
      </c>
      <c r="G3893" s="19">
        <v>0</v>
      </c>
      <c r="H3893" s="19">
        <v>-2464</v>
      </c>
      <c r="I3893" s="19">
        <v>0</v>
      </c>
      <c r="J3893" s="19">
        <v>0</v>
      </c>
      <c r="K3893" s="19">
        <v>-1057</v>
      </c>
      <c r="L3893" t="e">
        <f>VLOOKUP(E3893,PFI!A:B,2,0)</f>
        <v>#N/A</v>
      </c>
    </row>
    <row r="3894" spans="1:12">
      <c r="A3894" s="18" t="s">
        <v>1635</v>
      </c>
      <c r="B3894" s="18" t="s">
        <v>323</v>
      </c>
      <c r="C3894" s="18" t="s">
        <v>813</v>
      </c>
      <c r="D3894" s="18" t="s">
        <v>18</v>
      </c>
      <c r="E3894" s="18" t="s">
        <v>2511</v>
      </c>
      <c r="F3894" s="19">
        <v>0</v>
      </c>
      <c r="G3894" s="19">
        <v>0</v>
      </c>
      <c r="H3894" s="19">
        <v>-657</v>
      </c>
      <c r="I3894" s="19">
        <v>0</v>
      </c>
      <c r="J3894" s="19">
        <v>0</v>
      </c>
      <c r="K3894" s="19">
        <v>-657</v>
      </c>
      <c r="L3894" t="e">
        <f>VLOOKUP(E3894,PFI!A:B,2,0)</f>
        <v>#N/A</v>
      </c>
    </row>
    <row r="3895" spans="1:12">
      <c r="A3895" s="18" t="s">
        <v>1635</v>
      </c>
      <c r="B3895" s="18" t="s">
        <v>323</v>
      </c>
      <c r="C3895" s="18" t="s">
        <v>813</v>
      </c>
      <c r="D3895" s="18" t="s">
        <v>18</v>
      </c>
      <c r="E3895" s="18" t="s">
        <v>2512</v>
      </c>
      <c r="F3895" s="19">
        <v>0</v>
      </c>
      <c r="G3895" s="19">
        <v>0</v>
      </c>
      <c r="H3895" s="19">
        <v>-12299</v>
      </c>
      <c r="I3895" s="19">
        <v>0</v>
      </c>
      <c r="J3895" s="19">
        <v>0</v>
      </c>
      <c r="K3895" s="19">
        <v>0</v>
      </c>
      <c r="L3895" t="e">
        <f>VLOOKUP(E3895,PFI!A:B,2,0)</f>
        <v>#N/A</v>
      </c>
    </row>
    <row r="3896" spans="1:12">
      <c r="A3896" s="18" t="s">
        <v>1635</v>
      </c>
      <c r="B3896" s="18" t="s">
        <v>323</v>
      </c>
      <c r="C3896" s="18" t="s">
        <v>813</v>
      </c>
      <c r="D3896" s="18" t="s">
        <v>18</v>
      </c>
      <c r="E3896" s="18" t="s">
        <v>2514</v>
      </c>
      <c r="F3896" s="19">
        <v>0</v>
      </c>
      <c r="G3896" s="19">
        <v>0</v>
      </c>
      <c r="H3896" s="19">
        <v>-13564.9</v>
      </c>
      <c r="I3896" s="19">
        <v>0</v>
      </c>
      <c r="J3896" s="19">
        <v>0</v>
      </c>
      <c r="K3896" s="19">
        <v>-2114</v>
      </c>
      <c r="L3896" t="e">
        <f>VLOOKUP(E3896,PFI!A:B,2,0)</f>
        <v>#N/A</v>
      </c>
    </row>
    <row r="3897" spans="1:12">
      <c r="A3897" s="18" t="s">
        <v>1635</v>
      </c>
      <c r="B3897" s="18" t="s">
        <v>323</v>
      </c>
      <c r="C3897" s="18" t="s">
        <v>813</v>
      </c>
      <c r="D3897" s="18" t="s">
        <v>18</v>
      </c>
      <c r="E3897" s="18" t="s">
        <v>18</v>
      </c>
      <c r="F3897" s="19">
        <v>0</v>
      </c>
      <c r="G3897" s="19">
        <v>0</v>
      </c>
      <c r="H3897" s="19">
        <v>-8374</v>
      </c>
      <c r="I3897" s="19">
        <v>-826703</v>
      </c>
      <c r="J3897" s="19">
        <v>-826703</v>
      </c>
      <c r="K3897" s="19">
        <v>-1004</v>
      </c>
      <c r="L3897" t="e">
        <f>VLOOKUP(E3897,PFI!A:B,2,0)</f>
        <v>#N/A</v>
      </c>
    </row>
    <row r="3898" spans="1:12">
      <c r="A3898" s="18" t="s">
        <v>1636</v>
      </c>
      <c r="B3898" s="18" t="s">
        <v>323</v>
      </c>
      <c r="C3898" s="18" t="s">
        <v>813</v>
      </c>
      <c r="D3898" s="18" t="s">
        <v>18</v>
      </c>
      <c r="E3898" s="18" t="s">
        <v>18</v>
      </c>
      <c r="F3898" s="19">
        <v>0</v>
      </c>
      <c r="G3898" s="19">
        <v>0</v>
      </c>
      <c r="H3898" s="19">
        <v>0</v>
      </c>
      <c r="I3898" s="19">
        <v>-272000</v>
      </c>
      <c r="J3898" s="19">
        <v>-272000</v>
      </c>
      <c r="K3898" s="19">
        <v>0</v>
      </c>
      <c r="L3898" t="e">
        <f>VLOOKUP(E3898,PFI!A:B,2,0)</f>
        <v>#N/A</v>
      </c>
    </row>
    <row r="3899" spans="1:12">
      <c r="A3899" s="18" t="s">
        <v>240</v>
      </c>
      <c r="B3899" s="18" t="s">
        <v>323</v>
      </c>
      <c r="C3899" s="18" t="s">
        <v>813</v>
      </c>
      <c r="D3899" s="18" t="s">
        <v>18</v>
      </c>
      <c r="E3899" s="18" t="s">
        <v>18</v>
      </c>
      <c r="F3899" s="19">
        <v>0</v>
      </c>
      <c r="G3899" s="19">
        <v>0</v>
      </c>
      <c r="H3899" s="19">
        <v>-336263</v>
      </c>
      <c r="I3899" s="19">
        <v>0</v>
      </c>
      <c r="J3899" s="19">
        <v>0</v>
      </c>
      <c r="K3899" s="19">
        <v>-321102.03999999998</v>
      </c>
      <c r="L3899" t="e">
        <f>VLOOKUP(E3899,PFI!A:B,2,0)</f>
        <v>#N/A</v>
      </c>
    </row>
    <row r="3900" spans="1:12">
      <c r="A3900" s="18" t="s">
        <v>2532</v>
      </c>
      <c r="B3900" s="18" t="s">
        <v>323</v>
      </c>
      <c r="C3900" s="18" t="s">
        <v>813</v>
      </c>
      <c r="D3900" s="18" t="s">
        <v>18</v>
      </c>
      <c r="E3900" s="18" t="s">
        <v>18</v>
      </c>
      <c r="F3900" s="19">
        <v>0</v>
      </c>
      <c r="G3900" s="19">
        <v>0</v>
      </c>
      <c r="H3900" s="19">
        <v>0</v>
      </c>
      <c r="I3900" s="19">
        <v>-37680</v>
      </c>
      <c r="J3900" s="19">
        <v>-37680</v>
      </c>
      <c r="K3900" s="19">
        <v>-37680</v>
      </c>
      <c r="L3900" t="e">
        <f>VLOOKUP(E3900,PFI!A:B,2,0)</f>
        <v>#N/A</v>
      </c>
    </row>
    <row r="3901" spans="1:12">
      <c r="A3901" s="18" t="s">
        <v>81</v>
      </c>
      <c r="B3901" s="18" t="s">
        <v>323</v>
      </c>
      <c r="C3901" s="18" t="s">
        <v>813</v>
      </c>
      <c r="D3901" s="18" t="s">
        <v>18</v>
      </c>
      <c r="E3901" s="18" t="s">
        <v>18</v>
      </c>
      <c r="F3901" s="19">
        <v>0</v>
      </c>
      <c r="G3901" s="19">
        <v>0</v>
      </c>
      <c r="H3901" s="19">
        <v>-1200</v>
      </c>
      <c r="I3901" s="19">
        <v>0</v>
      </c>
      <c r="J3901" s="19">
        <v>0</v>
      </c>
      <c r="K3901" s="19">
        <v>-1200</v>
      </c>
      <c r="L3901" t="e">
        <f>VLOOKUP(E3901,PFI!A:B,2,0)</f>
        <v>#N/A</v>
      </c>
    </row>
    <row r="3902" spans="1:12">
      <c r="A3902" s="18" t="s">
        <v>1472</v>
      </c>
      <c r="B3902" s="18" t="s">
        <v>323</v>
      </c>
      <c r="C3902" s="18" t="s">
        <v>813</v>
      </c>
      <c r="D3902" s="18" t="s">
        <v>18</v>
      </c>
      <c r="E3902" s="18" t="s">
        <v>18</v>
      </c>
      <c r="F3902" s="19">
        <v>0</v>
      </c>
      <c r="G3902" s="19">
        <v>0</v>
      </c>
      <c r="H3902" s="19">
        <v>-2960</v>
      </c>
      <c r="I3902" s="19">
        <v>0</v>
      </c>
      <c r="J3902" s="19">
        <v>0</v>
      </c>
      <c r="K3902" s="19">
        <v>-2960</v>
      </c>
      <c r="L3902" t="e">
        <f>VLOOKUP(E3902,PFI!A:B,2,0)</f>
        <v>#N/A</v>
      </c>
    </row>
    <row r="3903" spans="1:12">
      <c r="A3903" s="18" t="s">
        <v>2784</v>
      </c>
      <c r="B3903" s="18" t="s">
        <v>323</v>
      </c>
      <c r="C3903" s="18" t="s">
        <v>813</v>
      </c>
      <c r="D3903" s="18" t="s">
        <v>18</v>
      </c>
      <c r="E3903" s="18" t="s">
        <v>18</v>
      </c>
      <c r="F3903" s="19">
        <v>0</v>
      </c>
      <c r="G3903" s="19">
        <v>0</v>
      </c>
      <c r="H3903" s="19">
        <v>-1950</v>
      </c>
      <c r="I3903" s="19">
        <v>0</v>
      </c>
      <c r="J3903" s="19">
        <v>0</v>
      </c>
      <c r="K3903" s="19">
        <v>-1886.32</v>
      </c>
      <c r="L3903" t="e">
        <f>VLOOKUP(E3903,PFI!A:B,2,0)</f>
        <v>#N/A</v>
      </c>
    </row>
    <row r="3904" spans="1:12">
      <c r="A3904" s="18" t="s">
        <v>1254</v>
      </c>
      <c r="B3904" s="18" t="s">
        <v>323</v>
      </c>
      <c r="C3904" s="18" t="s">
        <v>813</v>
      </c>
      <c r="D3904" s="18" t="s">
        <v>18</v>
      </c>
      <c r="E3904" s="18" t="s">
        <v>18</v>
      </c>
      <c r="F3904" s="19">
        <v>0</v>
      </c>
      <c r="G3904" s="19">
        <v>0</v>
      </c>
      <c r="H3904" s="19">
        <v>0</v>
      </c>
      <c r="I3904" s="19">
        <v>-3000</v>
      </c>
      <c r="J3904" s="19">
        <v>-3000</v>
      </c>
      <c r="K3904" s="19">
        <v>0</v>
      </c>
      <c r="L3904" t="e">
        <f>VLOOKUP(E3904,PFI!A:B,2,0)</f>
        <v>#N/A</v>
      </c>
    </row>
    <row r="3905" spans="1:12">
      <c r="A3905" s="18" t="s">
        <v>253</v>
      </c>
      <c r="B3905" s="18" t="s">
        <v>323</v>
      </c>
      <c r="C3905" s="18" t="s">
        <v>813</v>
      </c>
      <c r="D3905" s="18" t="s">
        <v>18</v>
      </c>
      <c r="E3905" s="18" t="s">
        <v>18</v>
      </c>
      <c r="F3905" s="19">
        <v>0</v>
      </c>
      <c r="G3905" s="19">
        <v>0</v>
      </c>
      <c r="H3905" s="19">
        <v>-13651</v>
      </c>
      <c r="I3905" s="19">
        <v>0</v>
      </c>
      <c r="J3905" s="19">
        <v>0</v>
      </c>
      <c r="K3905" s="19">
        <v>-13143.07</v>
      </c>
      <c r="L3905" t="e">
        <f>VLOOKUP(E3905,PFI!A:B,2,0)</f>
        <v>#N/A</v>
      </c>
    </row>
    <row r="3906" spans="1:12">
      <c r="A3906" s="18" t="s">
        <v>1065</v>
      </c>
      <c r="B3906" s="18" t="s">
        <v>323</v>
      </c>
      <c r="C3906" s="18" t="s">
        <v>813</v>
      </c>
      <c r="D3906" s="18" t="s">
        <v>18</v>
      </c>
      <c r="E3906" s="18" t="s">
        <v>18</v>
      </c>
      <c r="F3906" s="19">
        <v>0</v>
      </c>
      <c r="G3906" s="19">
        <v>0</v>
      </c>
      <c r="H3906" s="19">
        <v>-68780</v>
      </c>
      <c r="I3906" s="19">
        <v>0</v>
      </c>
      <c r="J3906" s="19">
        <v>0</v>
      </c>
      <c r="K3906" s="19">
        <v>-63273</v>
      </c>
      <c r="L3906" t="e">
        <f>VLOOKUP(E3906,PFI!A:B,2,0)</f>
        <v>#N/A</v>
      </c>
    </row>
    <row r="3907" spans="1:12">
      <c r="A3907" s="18" t="s">
        <v>1657</v>
      </c>
      <c r="B3907" s="18" t="s">
        <v>323</v>
      </c>
      <c r="C3907" s="18" t="s">
        <v>813</v>
      </c>
      <c r="D3907" s="18" t="s">
        <v>18</v>
      </c>
      <c r="E3907" s="18" t="s">
        <v>18</v>
      </c>
      <c r="F3907" s="19">
        <v>0</v>
      </c>
      <c r="G3907" s="19">
        <v>0</v>
      </c>
      <c r="H3907" s="19">
        <v>-79405.399999999994</v>
      </c>
      <c r="I3907" s="19">
        <v>-142000</v>
      </c>
      <c r="J3907" s="19">
        <v>-142000</v>
      </c>
      <c r="K3907" s="19">
        <v>-30444.400000000001</v>
      </c>
      <c r="L3907" t="e">
        <f>VLOOKUP(E3907,PFI!A:B,2,0)</f>
        <v>#N/A</v>
      </c>
    </row>
    <row r="3908" spans="1:12">
      <c r="A3908" s="18" t="s">
        <v>2740</v>
      </c>
      <c r="B3908" s="18" t="s">
        <v>323</v>
      </c>
      <c r="C3908" s="18" t="s">
        <v>813</v>
      </c>
      <c r="D3908" s="18" t="s">
        <v>18</v>
      </c>
      <c r="E3908" s="18" t="s">
        <v>18</v>
      </c>
      <c r="F3908" s="19">
        <v>0</v>
      </c>
      <c r="G3908" s="19">
        <v>0</v>
      </c>
      <c r="H3908" s="19">
        <v>-239400</v>
      </c>
      <c r="I3908" s="19">
        <v>-254000</v>
      </c>
      <c r="J3908" s="19">
        <v>-254000</v>
      </c>
      <c r="K3908" s="19">
        <v>-239400</v>
      </c>
      <c r="L3908" t="e">
        <f>VLOOKUP(E3908,PFI!A:B,2,0)</f>
        <v>#N/A</v>
      </c>
    </row>
    <row r="3909" spans="1:12">
      <c r="A3909" s="18" t="s">
        <v>1658</v>
      </c>
      <c r="B3909" s="18" t="s">
        <v>323</v>
      </c>
      <c r="C3909" s="18" t="s">
        <v>813</v>
      </c>
      <c r="D3909" s="18" t="s">
        <v>18</v>
      </c>
      <c r="E3909" s="18" t="s">
        <v>18</v>
      </c>
      <c r="F3909" s="19">
        <v>0</v>
      </c>
      <c r="G3909" s="19">
        <v>0</v>
      </c>
      <c r="H3909" s="19">
        <v>0</v>
      </c>
      <c r="I3909" s="19">
        <v>-20000</v>
      </c>
      <c r="J3909" s="19">
        <v>-20000</v>
      </c>
      <c r="K3909" s="19">
        <v>0</v>
      </c>
      <c r="L3909" t="e">
        <f>VLOOKUP(E3909,PFI!A:B,2,0)</f>
        <v>#N/A</v>
      </c>
    </row>
    <row r="3910" spans="1:12">
      <c r="A3910" s="18" t="s">
        <v>255</v>
      </c>
      <c r="B3910" s="18" t="s">
        <v>323</v>
      </c>
      <c r="C3910" s="18" t="s">
        <v>813</v>
      </c>
      <c r="D3910" s="18" t="s">
        <v>18</v>
      </c>
      <c r="E3910" s="18" t="s">
        <v>18</v>
      </c>
      <c r="F3910" s="19">
        <v>0</v>
      </c>
      <c r="G3910" s="19">
        <v>0</v>
      </c>
      <c r="H3910" s="19">
        <v>0</v>
      </c>
      <c r="I3910" s="19">
        <v>0</v>
      </c>
      <c r="J3910" s="19">
        <v>0</v>
      </c>
      <c r="K3910" s="19">
        <v>0.5</v>
      </c>
      <c r="L3910" t="e">
        <f>VLOOKUP(E3910,PFI!A:B,2,0)</f>
        <v>#N/A</v>
      </c>
    </row>
    <row r="3911" spans="1:12">
      <c r="A3911" s="18" t="s">
        <v>109</v>
      </c>
      <c r="B3911" s="18" t="s">
        <v>323</v>
      </c>
      <c r="C3911" s="18" t="s">
        <v>813</v>
      </c>
      <c r="D3911" s="18" t="s">
        <v>18</v>
      </c>
      <c r="E3911" s="18" t="s">
        <v>2575</v>
      </c>
      <c r="F3911" s="19">
        <v>0</v>
      </c>
      <c r="G3911" s="19">
        <v>0</v>
      </c>
      <c r="H3911" s="19">
        <v>-19697</v>
      </c>
      <c r="I3911" s="19">
        <v>0</v>
      </c>
      <c r="J3911" s="19">
        <v>0</v>
      </c>
      <c r="K3911" s="19">
        <v>-19696</v>
      </c>
      <c r="L3911" t="e">
        <f>VLOOKUP(E3911,PFI!A:B,2,0)</f>
        <v>#N/A</v>
      </c>
    </row>
    <row r="3912" spans="1:12">
      <c r="A3912" s="18" t="s">
        <v>109</v>
      </c>
      <c r="B3912" s="18" t="s">
        <v>323</v>
      </c>
      <c r="C3912" s="18" t="s">
        <v>813</v>
      </c>
      <c r="D3912" s="18" t="s">
        <v>18</v>
      </c>
      <c r="E3912" s="18" t="s">
        <v>2576</v>
      </c>
      <c r="F3912" s="19">
        <v>0</v>
      </c>
      <c r="G3912" s="19">
        <v>0</v>
      </c>
      <c r="H3912" s="19">
        <v>-1600</v>
      </c>
      <c r="I3912" s="19">
        <v>0</v>
      </c>
      <c r="J3912" s="19">
        <v>0</v>
      </c>
      <c r="K3912" s="19">
        <v>-1600</v>
      </c>
      <c r="L3912" t="e">
        <f>VLOOKUP(E3912,PFI!A:B,2,0)</f>
        <v>#N/A</v>
      </c>
    </row>
    <row r="3913" spans="1:12">
      <c r="A3913" s="18" t="s">
        <v>923</v>
      </c>
      <c r="B3913" s="18" t="s">
        <v>323</v>
      </c>
      <c r="C3913" s="18" t="s">
        <v>813</v>
      </c>
      <c r="D3913" s="18" t="s">
        <v>18</v>
      </c>
      <c r="E3913" s="18" t="s">
        <v>18</v>
      </c>
      <c r="F3913" s="19">
        <v>0</v>
      </c>
      <c r="G3913" s="19">
        <v>0</v>
      </c>
      <c r="H3913" s="19">
        <v>-78</v>
      </c>
      <c r="I3913" s="19">
        <v>0</v>
      </c>
      <c r="J3913" s="19">
        <v>0</v>
      </c>
      <c r="K3913" s="19">
        <v>-1818.22</v>
      </c>
      <c r="L3913" t="e">
        <f>VLOOKUP(E3913,PFI!A:B,2,0)</f>
        <v>#N/A</v>
      </c>
    </row>
    <row r="3914" spans="1:12">
      <c r="A3914" s="18" t="s">
        <v>1144</v>
      </c>
      <c r="B3914" s="18" t="s">
        <v>323</v>
      </c>
      <c r="C3914" s="18" t="s">
        <v>1421</v>
      </c>
      <c r="D3914" s="18" t="s">
        <v>18</v>
      </c>
      <c r="E3914" s="18" t="s">
        <v>18</v>
      </c>
      <c r="F3914" s="19">
        <v>0</v>
      </c>
      <c r="G3914" s="19">
        <v>0</v>
      </c>
      <c r="H3914" s="19">
        <v>0</v>
      </c>
      <c r="I3914" s="19">
        <v>-15000</v>
      </c>
      <c r="J3914" s="19">
        <v>-15000</v>
      </c>
      <c r="K3914" s="19">
        <v>0</v>
      </c>
      <c r="L3914" t="e">
        <f>VLOOKUP(E3914,PFI!A:B,2,0)</f>
        <v>#N/A</v>
      </c>
    </row>
    <row r="3915" spans="1:12">
      <c r="A3915" s="18" t="s">
        <v>1546</v>
      </c>
      <c r="B3915" s="18" t="s">
        <v>323</v>
      </c>
      <c r="C3915" s="18" t="s">
        <v>1421</v>
      </c>
      <c r="D3915" s="18" t="s">
        <v>18</v>
      </c>
      <c r="E3915" s="18" t="s">
        <v>18</v>
      </c>
      <c r="F3915" s="19">
        <v>0</v>
      </c>
      <c r="G3915" s="19">
        <v>0</v>
      </c>
      <c r="H3915" s="19">
        <v>-5616.05</v>
      </c>
      <c r="I3915" s="19">
        <v>-10000</v>
      </c>
      <c r="J3915" s="19">
        <v>-10000</v>
      </c>
      <c r="K3915" s="19">
        <v>-5616.05</v>
      </c>
      <c r="L3915" t="e">
        <f>VLOOKUP(E3915,PFI!A:B,2,0)</f>
        <v>#N/A</v>
      </c>
    </row>
    <row r="3916" spans="1:12">
      <c r="A3916" s="18" t="s">
        <v>66</v>
      </c>
      <c r="B3916" s="18" t="s">
        <v>323</v>
      </c>
      <c r="C3916" s="18" t="s">
        <v>1421</v>
      </c>
      <c r="D3916" s="18" t="s">
        <v>18</v>
      </c>
      <c r="E3916" s="18" t="s">
        <v>18</v>
      </c>
      <c r="F3916" s="19">
        <v>0</v>
      </c>
      <c r="G3916" s="19">
        <v>0</v>
      </c>
      <c r="H3916" s="19">
        <v>-9003.76</v>
      </c>
      <c r="I3916" s="19">
        <v>-8894</v>
      </c>
      <c r="J3916" s="19">
        <v>-8894</v>
      </c>
      <c r="K3916" s="19">
        <v>-9003.76</v>
      </c>
      <c r="L3916" t="e">
        <f>VLOOKUP(E3916,PFI!A:B,2,0)</f>
        <v>#N/A</v>
      </c>
    </row>
    <row r="3917" spans="1:12">
      <c r="A3917" s="18" t="s">
        <v>1564</v>
      </c>
      <c r="B3917" s="18" t="s">
        <v>323</v>
      </c>
      <c r="C3917" s="18" t="s">
        <v>1421</v>
      </c>
      <c r="D3917" s="18" t="s">
        <v>18</v>
      </c>
      <c r="E3917" s="18" t="s">
        <v>18</v>
      </c>
      <c r="F3917" s="19">
        <v>0</v>
      </c>
      <c r="G3917" s="19">
        <v>0</v>
      </c>
      <c r="H3917" s="19">
        <v>-14505.98</v>
      </c>
      <c r="I3917" s="19">
        <v>0</v>
      </c>
      <c r="J3917" s="19">
        <v>0</v>
      </c>
      <c r="K3917" s="19">
        <v>-14505.98</v>
      </c>
      <c r="L3917" t="e">
        <f>VLOOKUP(E3917,PFI!A:B,2,0)</f>
        <v>#N/A</v>
      </c>
    </row>
    <row r="3918" spans="1:12">
      <c r="A3918" s="18" t="s">
        <v>226</v>
      </c>
      <c r="B3918" s="18" t="s">
        <v>323</v>
      </c>
      <c r="C3918" s="18" t="s">
        <v>1421</v>
      </c>
      <c r="D3918" s="18" t="s">
        <v>18</v>
      </c>
      <c r="E3918" s="18" t="s">
        <v>18</v>
      </c>
      <c r="F3918" s="19">
        <v>0</v>
      </c>
      <c r="G3918" s="19">
        <v>0</v>
      </c>
      <c r="H3918" s="19">
        <v>0</v>
      </c>
      <c r="I3918" s="19">
        <v>-61700</v>
      </c>
      <c r="J3918" s="19">
        <v>-61700</v>
      </c>
      <c r="K3918" s="19">
        <v>0</v>
      </c>
      <c r="L3918" t="e">
        <f>VLOOKUP(E3918,PFI!A:B,2,0)</f>
        <v>#N/A</v>
      </c>
    </row>
    <row r="3919" spans="1:12">
      <c r="A3919" s="18" t="s">
        <v>2365</v>
      </c>
      <c r="B3919" s="18" t="s">
        <v>323</v>
      </c>
      <c r="C3919" s="18" t="s">
        <v>1421</v>
      </c>
      <c r="D3919" s="18" t="s">
        <v>18</v>
      </c>
      <c r="E3919" s="18" t="s">
        <v>18</v>
      </c>
      <c r="F3919" s="19">
        <v>0</v>
      </c>
      <c r="G3919" s="19">
        <v>0</v>
      </c>
      <c r="H3919" s="19">
        <v>0</v>
      </c>
      <c r="I3919" s="19">
        <v>-28000</v>
      </c>
      <c r="J3919" s="19">
        <v>-28000</v>
      </c>
      <c r="K3919" s="19">
        <v>0</v>
      </c>
      <c r="L3919" t="e">
        <f>VLOOKUP(E3919,PFI!A:B,2,0)</f>
        <v>#N/A</v>
      </c>
    </row>
    <row r="3920" spans="1:12">
      <c r="A3920" s="18" t="s">
        <v>228</v>
      </c>
      <c r="B3920" s="18" t="s">
        <v>323</v>
      </c>
      <c r="C3920" s="18" t="s">
        <v>1421</v>
      </c>
      <c r="D3920" s="18" t="s">
        <v>18</v>
      </c>
      <c r="E3920" s="18" t="s">
        <v>18</v>
      </c>
      <c r="F3920" s="19">
        <v>0</v>
      </c>
      <c r="G3920" s="19">
        <v>0</v>
      </c>
      <c r="H3920" s="19">
        <v>0</v>
      </c>
      <c r="I3920" s="19">
        <v>-15000</v>
      </c>
      <c r="J3920" s="19">
        <v>-15000</v>
      </c>
      <c r="K3920" s="19">
        <v>0</v>
      </c>
      <c r="L3920" t="e">
        <f>VLOOKUP(E3920,PFI!A:B,2,0)</f>
        <v>#N/A</v>
      </c>
    </row>
    <row r="3921" spans="1:12">
      <c r="A3921" s="18" t="s">
        <v>1595</v>
      </c>
      <c r="B3921" s="18" t="s">
        <v>323</v>
      </c>
      <c r="C3921" s="18" t="s">
        <v>1421</v>
      </c>
      <c r="D3921" s="18" t="s">
        <v>18</v>
      </c>
      <c r="E3921" s="18" t="s">
        <v>18</v>
      </c>
      <c r="F3921" s="19">
        <v>0</v>
      </c>
      <c r="G3921" s="19">
        <v>0</v>
      </c>
      <c r="H3921" s="19">
        <v>0</v>
      </c>
      <c r="I3921" s="19">
        <v>-15000</v>
      </c>
      <c r="J3921" s="19">
        <v>-15000</v>
      </c>
      <c r="K3921" s="19">
        <v>0</v>
      </c>
      <c r="L3921" t="e">
        <f>VLOOKUP(E3921,PFI!A:B,2,0)</f>
        <v>#N/A</v>
      </c>
    </row>
    <row r="3922" spans="1:12">
      <c r="A3922" s="18" t="s">
        <v>1591</v>
      </c>
      <c r="B3922" s="18" t="s">
        <v>323</v>
      </c>
      <c r="C3922" s="18" t="s">
        <v>1421</v>
      </c>
      <c r="D3922" s="18" t="s">
        <v>18</v>
      </c>
      <c r="E3922" s="18" t="s">
        <v>18</v>
      </c>
      <c r="F3922" s="19">
        <v>0</v>
      </c>
      <c r="G3922" s="19">
        <v>0</v>
      </c>
      <c r="H3922" s="19">
        <v>0</v>
      </c>
      <c r="I3922" s="19">
        <v>-5000</v>
      </c>
      <c r="J3922" s="19">
        <v>-5000</v>
      </c>
      <c r="K3922" s="19">
        <v>0</v>
      </c>
      <c r="L3922" t="e">
        <f>VLOOKUP(E3922,PFI!A:B,2,0)</f>
        <v>#N/A</v>
      </c>
    </row>
    <row r="3923" spans="1:12">
      <c r="A3923" s="18" t="s">
        <v>1593</v>
      </c>
      <c r="B3923" s="18" t="s">
        <v>323</v>
      </c>
      <c r="C3923" s="18" t="s">
        <v>1421</v>
      </c>
      <c r="D3923" s="18" t="s">
        <v>18</v>
      </c>
      <c r="E3923" s="18" t="s">
        <v>18</v>
      </c>
      <c r="F3923" s="19">
        <v>0</v>
      </c>
      <c r="G3923" s="19">
        <v>0</v>
      </c>
      <c r="H3923" s="19">
        <v>0</v>
      </c>
      <c r="I3923" s="19">
        <v>-3000</v>
      </c>
      <c r="J3923" s="19">
        <v>-3000</v>
      </c>
      <c r="K3923" s="19">
        <v>0</v>
      </c>
      <c r="L3923" t="e">
        <f>VLOOKUP(E3923,PFI!A:B,2,0)</f>
        <v>#N/A</v>
      </c>
    </row>
    <row r="3924" spans="1:12">
      <c r="A3924" s="18" t="s">
        <v>1597</v>
      </c>
      <c r="B3924" s="18" t="s">
        <v>323</v>
      </c>
      <c r="C3924" s="18" t="s">
        <v>1421</v>
      </c>
      <c r="D3924" s="18" t="s">
        <v>18</v>
      </c>
      <c r="E3924" s="18" t="s">
        <v>18</v>
      </c>
      <c r="F3924" s="19">
        <v>0</v>
      </c>
      <c r="G3924" s="19">
        <v>0</v>
      </c>
      <c r="H3924" s="19">
        <v>0</v>
      </c>
      <c r="I3924" s="19">
        <v>-2000</v>
      </c>
      <c r="J3924" s="19">
        <v>-2000</v>
      </c>
      <c r="K3924" s="19">
        <v>0</v>
      </c>
      <c r="L3924" t="e">
        <f>VLOOKUP(E3924,PFI!A:B,2,0)</f>
        <v>#N/A</v>
      </c>
    </row>
    <row r="3925" spans="1:12">
      <c r="A3925" s="18" t="s">
        <v>1600</v>
      </c>
      <c r="B3925" s="18" t="s">
        <v>323</v>
      </c>
      <c r="C3925" s="18" t="s">
        <v>1421</v>
      </c>
      <c r="D3925" s="18" t="s">
        <v>18</v>
      </c>
      <c r="E3925" s="18" t="s">
        <v>18</v>
      </c>
      <c r="F3925" s="19">
        <v>0</v>
      </c>
      <c r="G3925" s="19">
        <v>0</v>
      </c>
      <c r="H3925" s="19">
        <v>0</v>
      </c>
      <c r="I3925" s="19">
        <v>-350000</v>
      </c>
      <c r="J3925" s="19">
        <v>-350000</v>
      </c>
      <c r="K3925" s="19">
        <v>0</v>
      </c>
      <c r="L3925" t="e">
        <f>VLOOKUP(E3925,PFI!A:B,2,0)</f>
        <v>#N/A</v>
      </c>
    </row>
    <row r="3926" spans="1:12">
      <c r="A3926" s="18" t="s">
        <v>232</v>
      </c>
      <c r="B3926" s="18" t="s">
        <v>323</v>
      </c>
      <c r="C3926" s="18" t="s">
        <v>1421</v>
      </c>
      <c r="D3926" s="18" t="s">
        <v>18</v>
      </c>
      <c r="E3926" s="18" t="s">
        <v>18</v>
      </c>
      <c r="F3926" s="19">
        <v>0</v>
      </c>
      <c r="G3926" s="19">
        <v>0</v>
      </c>
      <c r="H3926" s="19">
        <v>-27045</v>
      </c>
      <c r="I3926" s="19">
        <v>0</v>
      </c>
      <c r="J3926" s="19">
        <v>0</v>
      </c>
      <c r="K3926" s="19">
        <v>-27045</v>
      </c>
      <c r="L3926" t="e">
        <f>VLOOKUP(E3926,PFI!A:B,2,0)</f>
        <v>#N/A</v>
      </c>
    </row>
    <row r="3927" spans="1:12">
      <c r="A3927" s="18" t="s">
        <v>1604</v>
      </c>
      <c r="B3927" s="18" t="s">
        <v>323</v>
      </c>
      <c r="C3927" s="18" t="s">
        <v>1421</v>
      </c>
      <c r="D3927" s="18" t="s">
        <v>18</v>
      </c>
      <c r="E3927" s="18" t="s">
        <v>18</v>
      </c>
      <c r="F3927" s="19">
        <v>0</v>
      </c>
      <c r="G3927" s="19">
        <v>0</v>
      </c>
      <c r="H3927" s="19">
        <v>0</v>
      </c>
      <c r="I3927" s="19">
        <v>-221000</v>
      </c>
      <c r="J3927" s="19">
        <v>-221000</v>
      </c>
      <c r="K3927" s="19">
        <v>0</v>
      </c>
      <c r="L3927" t="e">
        <f>VLOOKUP(E3927,PFI!A:B,2,0)</f>
        <v>#N/A</v>
      </c>
    </row>
    <row r="3928" spans="1:12">
      <c r="A3928" s="18" t="s">
        <v>2409</v>
      </c>
      <c r="B3928" s="18" t="s">
        <v>323</v>
      </c>
      <c r="C3928" s="18" t="s">
        <v>1421</v>
      </c>
      <c r="D3928" s="18" t="s">
        <v>18</v>
      </c>
      <c r="E3928" s="18" t="s">
        <v>18</v>
      </c>
      <c r="F3928" s="19">
        <v>0</v>
      </c>
      <c r="G3928" s="19">
        <v>0</v>
      </c>
      <c r="H3928" s="19">
        <v>-271.05</v>
      </c>
      <c r="I3928" s="19">
        <v>-150000</v>
      </c>
      <c r="J3928" s="19">
        <v>-150000</v>
      </c>
      <c r="K3928" s="19">
        <v>-271.05</v>
      </c>
      <c r="L3928" t="e">
        <f>VLOOKUP(E3928,PFI!A:B,2,0)</f>
        <v>#N/A</v>
      </c>
    </row>
    <row r="3929" spans="1:12">
      <c r="A3929" s="18" t="s">
        <v>1666</v>
      </c>
      <c r="B3929" s="18" t="s">
        <v>323</v>
      </c>
      <c r="C3929" s="18" t="s">
        <v>1421</v>
      </c>
      <c r="D3929" s="18" t="s">
        <v>18</v>
      </c>
      <c r="E3929" s="18" t="s">
        <v>18</v>
      </c>
      <c r="F3929" s="19">
        <v>0</v>
      </c>
      <c r="G3929" s="19">
        <v>0</v>
      </c>
      <c r="H3929" s="19">
        <v>0</v>
      </c>
      <c r="I3929" s="19">
        <v>-9550</v>
      </c>
      <c r="J3929" s="19">
        <v>-9550</v>
      </c>
      <c r="K3929" s="19">
        <v>0</v>
      </c>
      <c r="L3929" t="e">
        <f>VLOOKUP(E3929,PFI!A:B,2,0)</f>
        <v>#N/A</v>
      </c>
    </row>
    <row r="3930" spans="1:12">
      <c r="A3930" s="18" t="s">
        <v>1627</v>
      </c>
      <c r="B3930" s="18" t="s">
        <v>323</v>
      </c>
      <c r="C3930" s="18" t="s">
        <v>1421</v>
      </c>
      <c r="D3930" s="18" t="s">
        <v>18</v>
      </c>
      <c r="E3930" s="18" t="s">
        <v>18</v>
      </c>
      <c r="F3930" s="19">
        <v>0</v>
      </c>
      <c r="G3930" s="19">
        <v>0</v>
      </c>
      <c r="H3930" s="19">
        <v>0</v>
      </c>
      <c r="I3930" s="19">
        <v>-15000</v>
      </c>
      <c r="J3930" s="19">
        <v>-15000</v>
      </c>
      <c r="K3930" s="19">
        <v>0</v>
      </c>
      <c r="L3930" t="e">
        <f>VLOOKUP(E3930,PFI!A:B,2,0)</f>
        <v>#N/A</v>
      </c>
    </row>
    <row r="3931" spans="1:12">
      <c r="A3931" s="18" t="s">
        <v>240</v>
      </c>
      <c r="B3931" s="18" t="s">
        <v>323</v>
      </c>
      <c r="C3931" s="18" t="s">
        <v>1421</v>
      </c>
      <c r="D3931" s="18" t="s">
        <v>18</v>
      </c>
      <c r="E3931" s="18" t="s">
        <v>18</v>
      </c>
      <c r="F3931" s="19">
        <v>0</v>
      </c>
      <c r="G3931" s="19">
        <v>0</v>
      </c>
      <c r="H3931" s="19">
        <v>0</v>
      </c>
      <c r="I3931" s="19">
        <v>-4600</v>
      </c>
      <c r="J3931" s="19">
        <v>-4600</v>
      </c>
      <c r="K3931" s="19">
        <v>0</v>
      </c>
      <c r="L3931" t="e">
        <f>VLOOKUP(E3931,PFI!A:B,2,0)</f>
        <v>#N/A</v>
      </c>
    </row>
    <row r="3932" spans="1:12">
      <c r="A3932" s="18" t="s">
        <v>1065</v>
      </c>
      <c r="B3932" s="18" t="s">
        <v>323</v>
      </c>
      <c r="C3932" s="18" t="s">
        <v>1421</v>
      </c>
      <c r="D3932" s="18" t="s">
        <v>18</v>
      </c>
      <c r="E3932" s="18" t="s">
        <v>18</v>
      </c>
      <c r="F3932" s="19">
        <v>0</v>
      </c>
      <c r="G3932" s="19">
        <v>0</v>
      </c>
      <c r="H3932" s="19">
        <v>0</v>
      </c>
      <c r="I3932" s="19">
        <v>-90000</v>
      </c>
      <c r="J3932" s="19">
        <v>-90000</v>
      </c>
      <c r="K3932" s="19">
        <v>454.79</v>
      </c>
      <c r="L3932" t="e">
        <f>VLOOKUP(E3932,PFI!A:B,2,0)</f>
        <v>#N/A</v>
      </c>
    </row>
    <row r="3933" spans="1:12">
      <c r="A3933" s="18" t="s">
        <v>103</v>
      </c>
      <c r="B3933" s="18" t="s">
        <v>323</v>
      </c>
      <c r="C3933" s="18" t="s">
        <v>1421</v>
      </c>
      <c r="D3933" s="18" t="s">
        <v>18</v>
      </c>
      <c r="E3933" s="18" t="s">
        <v>18</v>
      </c>
      <c r="F3933" s="19">
        <v>0</v>
      </c>
      <c r="G3933" s="19">
        <v>0</v>
      </c>
      <c r="H3933" s="19">
        <v>0</v>
      </c>
      <c r="I3933" s="19">
        <v>-20000</v>
      </c>
      <c r="J3933" s="19">
        <v>-20000</v>
      </c>
      <c r="K3933" s="19">
        <v>0</v>
      </c>
      <c r="L3933" t="e">
        <f>VLOOKUP(E3933,PFI!A:B,2,0)</f>
        <v>#N/A</v>
      </c>
    </row>
    <row r="3934" spans="1:12">
      <c r="A3934" s="18" t="s">
        <v>2785</v>
      </c>
      <c r="B3934" s="18" t="s">
        <v>323</v>
      </c>
      <c r="C3934" s="18" t="s">
        <v>110</v>
      </c>
      <c r="D3934" s="18" t="s">
        <v>18</v>
      </c>
      <c r="E3934" s="18" t="s">
        <v>2786</v>
      </c>
      <c r="F3934" s="19">
        <v>0</v>
      </c>
      <c r="G3934" s="19">
        <v>0</v>
      </c>
      <c r="H3934" s="19">
        <v>-4800</v>
      </c>
      <c r="I3934" s="19">
        <v>0</v>
      </c>
      <c r="J3934" s="19">
        <v>0</v>
      </c>
      <c r="K3934" s="19">
        <v>0</v>
      </c>
      <c r="L3934" t="e">
        <f>VLOOKUP(E3934,PFI!A:B,2,0)</f>
        <v>#N/A</v>
      </c>
    </row>
    <row r="3935" spans="1:12">
      <c r="A3935" s="18" t="s">
        <v>122</v>
      </c>
      <c r="B3935" s="18" t="s">
        <v>323</v>
      </c>
      <c r="C3935" s="18" t="s">
        <v>110</v>
      </c>
      <c r="D3935" s="18" t="s">
        <v>18</v>
      </c>
      <c r="E3935" s="18" t="s">
        <v>123</v>
      </c>
      <c r="F3935" s="19">
        <v>0</v>
      </c>
      <c r="G3935" s="19">
        <v>0</v>
      </c>
      <c r="H3935" s="19">
        <v>0</v>
      </c>
      <c r="I3935" s="19">
        <v>-1108.8</v>
      </c>
      <c r="J3935" s="19">
        <v>-1108.8</v>
      </c>
      <c r="K3935" s="19">
        <v>0</v>
      </c>
      <c r="L3935" t="str">
        <f>VLOOKUP(E3935,PFI!A:B,2,0)</f>
        <v>recherche</v>
      </c>
    </row>
    <row r="3936" spans="1:12">
      <c r="A3936" s="18" t="s">
        <v>26</v>
      </c>
      <c r="B3936" s="18" t="s">
        <v>323</v>
      </c>
      <c r="C3936" s="18" t="s">
        <v>110</v>
      </c>
      <c r="D3936" s="18" t="s">
        <v>18</v>
      </c>
      <c r="E3936" s="18" t="s">
        <v>152</v>
      </c>
      <c r="F3936" s="19">
        <v>0</v>
      </c>
      <c r="G3936" s="19">
        <v>0</v>
      </c>
      <c r="H3936" s="19">
        <v>0</v>
      </c>
      <c r="I3936" s="19">
        <v>-17500</v>
      </c>
      <c r="J3936" s="19">
        <v>-17500</v>
      </c>
      <c r="K3936" s="19">
        <v>0</v>
      </c>
      <c r="L3936" t="str">
        <f>VLOOKUP(E3936,PFI!A:B,2,0)</f>
        <v>recherche</v>
      </c>
    </row>
    <row r="3937" spans="1:12">
      <c r="A3937" s="18" t="s">
        <v>26</v>
      </c>
      <c r="B3937" s="18" t="s">
        <v>323</v>
      </c>
      <c r="C3937" s="18" t="s">
        <v>110</v>
      </c>
      <c r="D3937" s="18" t="s">
        <v>18</v>
      </c>
      <c r="E3937" s="18" t="s">
        <v>145</v>
      </c>
      <c r="F3937" s="19">
        <v>0</v>
      </c>
      <c r="G3937" s="19">
        <v>0</v>
      </c>
      <c r="H3937" s="19">
        <v>0</v>
      </c>
      <c r="I3937" s="19">
        <v>-17600</v>
      </c>
      <c r="J3937" s="19">
        <v>-17600</v>
      </c>
      <c r="K3937" s="19">
        <v>0</v>
      </c>
      <c r="L3937" t="str">
        <f>VLOOKUP(E3937,PFI!A:B,2,0)</f>
        <v>recherche</v>
      </c>
    </row>
    <row r="3938" spans="1:12">
      <c r="A3938" s="18" t="s">
        <v>26</v>
      </c>
      <c r="B3938" s="18" t="s">
        <v>323</v>
      </c>
      <c r="C3938" s="18" t="s">
        <v>110</v>
      </c>
      <c r="D3938" s="18" t="s">
        <v>18</v>
      </c>
      <c r="E3938" s="18" t="s">
        <v>154</v>
      </c>
      <c r="F3938" s="19">
        <v>0</v>
      </c>
      <c r="G3938" s="19">
        <v>0</v>
      </c>
      <c r="H3938" s="19">
        <v>0</v>
      </c>
      <c r="I3938" s="19">
        <v>-216504.3</v>
      </c>
      <c r="J3938" s="19">
        <v>-216504.3</v>
      </c>
      <c r="K3938" s="19">
        <v>0</v>
      </c>
      <c r="L3938" t="str">
        <f>VLOOKUP(E3938,PFI!A:B,2,0)</f>
        <v>recherche</v>
      </c>
    </row>
    <row r="3939" spans="1:12">
      <c r="A3939" s="18" t="s">
        <v>26</v>
      </c>
      <c r="B3939" s="18" t="s">
        <v>323</v>
      </c>
      <c r="C3939" s="18" t="s">
        <v>110</v>
      </c>
      <c r="D3939" s="18" t="s">
        <v>18</v>
      </c>
      <c r="E3939" s="18" t="s">
        <v>155</v>
      </c>
      <c r="F3939" s="19">
        <v>0</v>
      </c>
      <c r="G3939" s="19">
        <v>0</v>
      </c>
      <c r="H3939" s="19">
        <v>0</v>
      </c>
      <c r="I3939" s="19">
        <v>-52800</v>
      </c>
      <c r="J3939" s="19">
        <v>-52800</v>
      </c>
      <c r="K3939" s="19">
        <v>0</v>
      </c>
      <c r="L3939" t="str">
        <f>VLOOKUP(E3939,PFI!A:B,2,0)</f>
        <v>recherche</v>
      </c>
    </row>
    <row r="3940" spans="1:12">
      <c r="A3940" s="18" t="s">
        <v>26</v>
      </c>
      <c r="B3940" s="18" t="s">
        <v>323</v>
      </c>
      <c r="C3940" s="18" t="s">
        <v>110</v>
      </c>
      <c r="D3940" s="18" t="s">
        <v>18</v>
      </c>
      <c r="E3940" s="18" t="s">
        <v>156</v>
      </c>
      <c r="F3940" s="19">
        <v>0</v>
      </c>
      <c r="G3940" s="19">
        <v>0</v>
      </c>
      <c r="H3940" s="19">
        <v>0</v>
      </c>
      <c r="I3940" s="19">
        <v>-29333.040000000001</v>
      </c>
      <c r="J3940" s="19">
        <v>-29333.040000000001</v>
      </c>
      <c r="K3940" s="19">
        <v>0</v>
      </c>
      <c r="L3940" t="str">
        <f>VLOOKUP(E3940,PFI!A:B,2,0)</f>
        <v>recherche</v>
      </c>
    </row>
    <row r="3941" spans="1:12">
      <c r="A3941" s="18" t="s">
        <v>26</v>
      </c>
      <c r="B3941" s="18" t="s">
        <v>323</v>
      </c>
      <c r="C3941" s="18" t="s">
        <v>110</v>
      </c>
      <c r="D3941" s="18" t="s">
        <v>18</v>
      </c>
      <c r="E3941" s="18" t="s">
        <v>2263</v>
      </c>
      <c r="F3941" s="19">
        <v>0</v>
      </c>
      <c r="G3941" s="19">
        <v>0</v>
      </c>
      <c r="H3941" s="19">
        <v>0</v>
      </c>
      <c r="I3941" s="19">
        <v>-4400</v>
      </c>
      <c r="J3941" s="19">
        <v>-4400</v>
      </c>
      <c r="K3941" s="19">
        <v>0</v>
      </c>
      <c r="L3941" t="e">
        <f>VLOOKUP(E3941,PFI!A:B,2,0)</f>
        <v>#N/A</v>
      </c>
    </row>
    <row r="3942" spans="1:12">
      <c r="A3942" s="18" t="s">
        <v>26</v>
      </c>
      <c r="B3942" s="18" t="s">
        <v>323</v>
      </c>
      <c r="C3942" s="18" t="s">
        <v>110</v>
      </c>
      <c r="D3942" s="18" t="s">
        <v>18</v>
      </c>
      <c r="E3942" s="18" t="s">
        <v>2049</v>
      </c>
      <c r="F3942" s="19">
        <v>0</v>
      </c>
      <c r="G3942" s="19">
        <v>0</v>
      </c>
      <c r="H3942" s="19">
        <v>0</v>
      </c>
      <c r="I3942" s="19">
        <v>-1053.3599999999999</v>
      </c>
      <c r="J3942" s="19">
        <v>-1053.3599999999999</v>
      </c>
      <c r="K3942" s="19">
        <v>0</v>
      </c>
      <c r="L3942" t="str">
        <f>VLOOKUP(E3942,PFI!A:B,2,0)</f>
        <v>recherche</v>
      </c>
    </row>
    <row r="3943" spans="1:12">
      <c r="A3943" s="18" t="s">
        <v>26</v>
      </c>
      <c r="B3943" s="18" t="s">
        <v>323</v>
      </c>
      <c r="C3943" s="18" t="s">
        <v>110</v>
      </c>
      <c r="D3943" s="18" t="s">
        <v>18</v>
      </c>
      <c r="E3943" s="18" t="s">
        <v>325</v>
      </c>
      <c r="F3943" s="19">
        <v>0</v>
      </c>
      <c r="G3943" s="19">
        <v>0</v>
      </c>
      <c r="H3943" s="19">
        <v>0</v>
      </c>
      <c r="I3943" s="19">
        <v>-1053.3599999999999</v>
      </c>
      <c r="J3943" s="19">
        <v>-1053.3599999999999</v>
      </c>
      <c r="K3943" s="19">
        <v>0</v>
      </c>
      <c r="L3943" t="str">
        <f>VLOOKUP(E3943,PFI!A:B,2,0)</f>
        <v>recherche</v>
      </c>
    </row>
    <row r="3944" spans="1:12">
      <c r="A3944" s="18" t="s">
        <v>113</v>
      </c>
      <c r="B3944" s="18" t="s">
        <v>323</v>
      </c>
      <c r="C3944" s="18" t="s">
        <v>110</v>
      </c>
      <c r="D3944" s="18" t="s">
        <v>18</v>
      </c>
      <c r="E3944" s="18" t="s">
        <v>1974</v>
      </c>
      <c r="F3944" s="19">
        <v>0</v>
      </c>
      <c r="G3944" s="19">
        <v>0</v>
      </c>
      <c r="H3944" s="19">
        <v>2925</v>
      </c>
      <c r="I3944" s="19">
        <v>0</v>
      </c>
      <c r="J3944" s="19">
        <v>0</v>
      </c>
      <c r="K3944" s="19">
        <v>0</v>
      </c>
      <c r="L3944" t="str">
        <f>VLOOKUP(E3944,PFI!A:B,2,0)</f>
        <v>recherche</v>
      </c>
    </row>
    <row r="3945" spans="1:12">
      <c r="A3945" s="18" t="s">
        <v>113</v>
      </c>
      <c r="B3945" s="18" t="s">
        <v>323</v>
      </c>
      <c r="C3945" s="18" t="s">
        <v>110</v>
      </c>
      <c r="D3945" s="18" t="s">
        <v>18</v>
      </c>
      <c r="E3945" s="18" t="s">
        <v>167</v>
      </c>
      <c r="F3945" s="19">
        <v>0</v>
      </c>
      <c r="G3945" s="19">
        <v>0</v>
      </c>
      <c r="H3945" s="19">
        <v>0</v>
      </c>
      <c r="I3945" s="19">
        <v>-4250</v>
      </c>
      <c r="J3945" s="19">
        <v>-4250</v>
      </c>
      <c r="K3945" s="19">
        <v>0</v>
      </c>
      <c r="L3945" t="str">
        <f>VLOOKUP(E3945,PFI!A:B,2,0)</f>
        <v>recherche</v>
      </c>
    </row>
    <row r="3946" spans="1:12">
      <c r="A3946" s="18" t="s">
        <v>113</v>
      </c>
      <c r="B3946" s="18" t="s">
        <v>323</v>
      </c>
      <c r="C3946" s="18" t="s">
        <v>110</v>
      </c>
      <c r="D3946" s="18" t="s">
        <v>18</v>
      </c>
      <c r="E3946" s="18" t="s">
        <v>326</v>
      </c>
      <c r="F3946" s="19">
        <v>0</v>
      </c>
      <c r="G3946" s="19">
        <v>0</v>
      </c>
      <c r="H3946" s="19">
        <v>0</v>
      </c>
      <c r="I3946" s="19">
        <v>-850</v>
      </c>
      <c r="J3946" s="19">
        <v>-850</v>
      </c>
      <c r="K3946" s="19">
        <v>0</v>
      </c>
      <c r="L3946" t="str">
        <f>VLOOKUP(E3946,PFI!A:B,2,0)</f>
        <v>recherche</v>
      </c>
    </row>
    <row r="3947" spans="1:12">
      <c r="A3947" s="18" t="s">
        <v>29</v>
      </c>
      <c r="B3947" s="18" t="s">
        <v>323</v>
      </c>
      <c r="C3947" s="18" t="s">
        <v>110</v>
      </c>
      <c r="D3947" s="18" t="s">
        <v>18</v>
      </c>
      <c r="E3947" s="18" t="s">
        <v>2275</v>
      </c>
      <c r="F3947" s="19">
        <v>0</v>
      </c>
      <c r="G3947" s="19">
        <v>0</v>
      </c>
      <c r="H3947" s="19">
        <v>0</v>
      </c>
      <c r="I3947" s="19">
        <v>-4400</v>
      </c>
      <c r="J3947" s="19">
        <v>-4400</v>
      </c>
      <c r="K3947" s="19">
        <v>0</v>
      </c>
      <c r="L3947" t="e">
        <f>VLOOKUP(E3947,PFI!A:B,2,0)</f>
        <v>#N/A</v>
      </c>
    </row>
    <row r="3948" spans="1:12">
      <c r="A3948" s="18" t="s">
        <v>29</v>
      </c>
      <c r="B3948" s="18" t="s">
        <v>323</v>
      </c>
      <c r="C3948" s="18" t="s">
        <v>110</v>
      </c>
      <c r="D3948" s="18" t="s">
        <v>18</v>
      </c>
      <c r="E3948" s="18" t="s">
        <v>174</v>
      </c>
      <c r="F3948" s="19">
        <v>0</v>
      </c>
      <c r="G3948" s="19">
        <v>0</v>
      </c>
      <c r="H3948" s="19">
        <v>0</v>
      </c>
      <c r="I3948" s="19">
        <v>-1760</v>
      </c>
      <c r="J3948" s="19">
        <v>-1760</v>
      </c>
      <c r="K3948" s="19">
        <v>0</v>
      </c>
      <c r="L3948" t="str">
        <f>VLOOKUP(E3948,PFI!A:B,2,0)</f>
        <v>recherche</v>
      </c>
    </row>
    <row r="3949" spans="1:12">
      <c r="A3949" s="18" t="s">
        <v>29</v>
      </c>
      <c r="B3949" s="18" t="s">
        <v>323</v>
      </c>
      <c r="C3949" s="18" t="s">
        <v>110</v>
      </c>
      <c r="D3949" s="18" t="s">
        <v>18</v>
      </c>
      <c r="E3949" s="18" t="s">
        <v>170</v>
      </c>
      <c r="F3949" s="19">
        <v>0</v>
      </c>
      <c r="G3949" s="19">
        <v>0</v>
      </c>
      <c r="H3949" s="19">
        <v>0</v>
      </c>
      <c r="I3949" s="19">
        <v>-8800</v>
      </c>
      <c r="J3949" s="19">
        <v>-8800</v>
      </c>
      <c r="K3949" s="19">
        <v>0</v>
      </c>
      <c r="L3949" t="str">
        <f>VLOOKUP(E3949,PFI!A:B,2,0)</f>
        <v>recherche</v>
      </c>
    </row>
    <row r="3950" spans="1:12">
      <c r="A3950" s="18" t="s">
        <v>29</v>
      </c>
      <c r="B3950" s="18" t="s">
        <v>323</v>
      </c>
      <c r="C3950" s="18" t="s">
        <v>110</v>
      </c>
      <c r="D3950" s="18" t="s">
        <v>18</v>
      </c>
      <c r="E3950" s="18" t="s">
        <v>1076</v>
      </c>
      <c r="F3950" s="19">
        <v>0</v>
      </c>
      <c r="G3950" s="19">
        <v>0</v>
      </c>
      <c r="H3950" s="19">
        <v>0</v>
      </c>
      <c r="I3950" s="19">
        <v>-4400</v>
      </c>
      <c r="J3950" s="19">
        <v>-4400</v>
      </c>
      <c r="K3950" s="19">
        <v>0</v>
      </c>
      <c r="L3950" t="str">
        <f>VLOOKUP(E3950,PFI!A:B,2,0)</f>
        <v>recherche</v>
      </c>
    </row>
    <row r="3951" spans="1:12">
      <c r="A3951" s="18" t="s">
        <v>30</v>
      </c>
      <c r="B3951" s="18" t="s">
        <v>323</v>
      </c>
      <c r="C3951" s="18" t="s">
        <v>110</v>
      </c>
      <c r="D3951" s="18" t="s">
        <v>18</v>
      </c>
      <c r="E3951" s="18" t="s">
        <v>185</v>
      </c>
      <c r="F3951" s="19">
        <v>0</v>
      </c>
      <c r="G3951" s="19">
        <v>0</v>
      </c>
      <c r="H3951" s="19">
        <v>0</v>
      </c>
      <c r="I3951" s="19">
        <v>-19360</v>
      </c>
      <c r="J3951" s="19">
        <v>-19360</v>
      </c>
      <c r="K3951" s="19">
        <v>0</v>
      </c>
      <c r="L3951" t="str">
        <f>VLOOKUP(E3951,PFI!A:B,2,0)</f>
        <v>recherche</v>
      </c>
    </row>
    <row r="3952" spans="1:12">
      <c r="A3952" s="18" t="s">
        <v>285</v>
      </c>
      <c r="B3952" s="18" t="s">
        <v>323</v>
      </c>
      <c r="C3952" s="18" t="s">
        <v>110</v>
      </c>
      <c r="D3952" s="18" t="s">
        <v>18</v>
      </c>
      <c r="E3952" s="18" t="s">
        <v>286</v>
      </c>
      <c r="F3952" s="19">
        <v>0</v>
      </c>
      <c r="G3952" s="19">
        <v>0</v>
      </c>
      <c r="H3952" s="19">
        <v>0</v>
      </c>
      <c r="I3952" s="19">
        <v>-25410</v>
      </c>
      <c r="J3952" s="19">
        <v>-25410</v>
      </c>
      <c r="K3952" s="19">
        <v>0</v>
      </c>
      <c r="L3952" t="str">
        <f>VLOOKUP(E3952,PFI!A:B,2,0)</f>
        <v>recherche</v>
      </c>
    </row>
    <row r="3953" spans="1:12">
      <c r="A3953" s="18" t="s">
        <v>196</v>
      </c>
      <c r="B3953" s="18" t="s">
        <v>323</v>
      </c>
      <c r="C3953" s="18" t="s">
        <v>110</v>
      </c>
      <c r="D3953" s="18" t="s">
        <v>18</v>
      </c>
      <c r="E3953" s="18" t="s">
        <v>1995</v>
      </c>
      <c r="F3953" s="19">
        <v>0</v>
      </c>
      <c r="G3953" s="19">
        <v>0</v>
      </c>
      <c r="H3953" s="19">
        <v>0</v>
      </c>
      <c r="I3953" s="19">
        <v>-7920</v>
      </c>
      <c r="J3953" s="19">
        <v>-7920</v>
      </c>
      <c r="K3953" s="19">
        <v>0</v>
      </c>
      <c r="L3953" t="str">
        <f>VLOOKUP(E3953,PFI!A:B,2,0)</f>
        <v>recherche</v>
      </c>
    </row>
    <row r="3954" spans="1:12">
      <c r="A3954" s="18" t="s">
        <v>196</v>
      </c>
      <c r="B3954" s="18" t="s">
        <v>323</v>
      </c>
      <c r="C3954" s="18" t="s">
        <v>110</v>
      </c>
      <c r="D3954" s="18" t="s">
        <v>18</v>
      </c>
      <c r="E3954" s="18" t="s">
        <v>2293</v>
      </c>
      <c r="F3954" s="19">
        <v>0</v>
      </c>
      <c r="G3954" s="19">
        <v>0</v>
      </c>
      <c r="H3954" s="19">
        <v>0</v>
      </c>
      <c r="I3954" s="19">
        <v>-7040</v>
      </c>
      <c r="J3954" s="19">
        <v>-7040</v>
      </c>
      <c r="K3954" s="19">
        <v>0</v>
      </c>
      <c r="L3954" t="e">
        <f>VLOOKUP(E3954,PFI!A:B,2,0)</f>
        <v>#N/A</v>
      </c>
    </row>
    <row r="3955" spans="1:12">
      <c r="A3955" s="18" t="s">
        <v>196</v>
      </c>
      <c r="B3955" s="18" t="s">
        <v>323</v>
      </c>
      <c r="C3955" s="18" t="s">
        <v>110</v>
      </c>
      <c r="D3955" s="18" t="s">
        <v>18</v>
      </c>
      <c r="E3955" s="18" t="s">
        <v>327</v>
      </c>
      <c r="F3955" s="19">
        <v>0</v>
      </c>
      <c r="G3955" s="19">
        <v>0</v>
      </c>
      <c r="H3955" s="19">
        <v>0</v>
      </c>
      <c r="I3955" s="19">
        <v>-9633.0499999999993</v>
      </c>
      <c r="J3955" s="19">
        <v>-9633.0499999999993</v>
      </c>
      <c r="K3955" s="19">
        <v>0</v>
      </c>
      <c r="L3955" t="str">
        <f>VLOOKUP(E3955,PFI!A:B,2,0)</f>
        <v>recherche</v>
      </c>
    </row>
    <row r="3956" spans="1:12">
      <c r="A3956" s="18" t="s">
        <v>196</v>
      </c>
      <c r="B3956" s="18" t="s">
        <v>323</v>
      </c>
      <c r="C3956" s="18" t="s">
        <v>110</v>
      </c>
      <c r="D3956" s="18" t="s">
        <v>18</v>
      </c>
      <c r="E3956" s="18" t="s">
        <v>198</v>
      </c>
      <c r="F3956" s="19">
        <v>0</v>
      </c>
      <c r="G3956" s="19">
        <v>0</v>
      </c>
      <c r="H3956" s="19">
        <v>0</v>
      </c>
      <c r="I3956" s="19">
        <v>-6160</v>
      </c>
      <c r="J3956" s="19">
        <v>-6160</v>
      </c>
      <c r="K3956" s="19">
        <v>0</v>
      </c>
      <c r="L3956" t="str">
        <f>VLOOKUP(E3956,PFI!A:B,2,0)</f>
        <v>recherche</v>
      </c>
    </row>
    <row r="3957" spans="1:12">
      <c r="A3957" s="18" t="s">
        <v>40</v>
      </c>
      <c r="B3957" s="18" t="s">
        <v>323</v>
      </c>
      <c r="C3957" s="18" t="s">
        <v>110</v>
      </c>
      <c r="D3957" s="18" t="s">
        <v>18</v>
      </c>
      <c r="E3957" s="18" t="s">
        <v>2034</v>
      </c>
      <c r="F3957" s="19">
        <v>0</v>
      </c>
      <c r="G3957" s="19">
        <v>0</v>
      </c>
      <c r="H3957" s="19">
        <v>0</v>
      </c>
      <c r="I3957" s="19">
        <v>-8500</v>
      </c>
      <c r="J3957" s="19">
        <v>-8500</v>
      </c>
      <c r="K3957" s="19">
        <v>0</v>
      </c>
      <c r="L3957" t="str">
        <f>VLOOKUP(E3957,PFI!A:B,2,0)</f>
        <v>recherche</v>
      </c>
    </row>
    <row r="3958" spans="1:12">
      <c r="A3958" s="18" t="s">
        <v>210</v>
      </c>
      <c r="B3958" s="18" t="s">
        <v>323</v>
      </c>
      <c r="C3958" s="18" t="s">
        <v>110</v>
      </c>
      <c r="D3958" s="18" t="s">
        <v>18</v>
      </c>
      <c r="E3958" s="18" t="s">
        <v>2787</v>
      </c>
      <c r="F3958" s="19">
        <v>0</v>
      </c>
      <c r="G3958" s="19">
        <v>0</v>
      </c>
      <c r="H3958" s="19">
        <v>0</v>
      </c>
      <c r="I3958" s="19">
        <v>0</v>
      </c>
      <c r="J3958" s="19">
        <v>0</v>
      </c>
      <c r="K3958" s="19">
        <v>-17600</v>
      </c>
      <c r="L3958" t="e">
        <f>VLOOKUP(E3958,PFI!A:B,2,0)</f>
        <v>#N/A</v>
      </c>
    </row>
    <row r="3959" spans="1:12">
      <c r="A3959" s="18" t="s">
        <v>42</v>
      </c>
      <c r="B3959" s="18" t="s">
        <v>323</v>
      </c>
      <c r="C3959" s="18" t="s">
        <v>110</v>
      </c>
      <c r="D3959" s="18" t="s">
        <v>18</v>
      </c>
      <c r="E3959" s="18" t="s">
        <v>2003</v>
      </c>
      <c r="F3959" s="19">
        <v>0</v>
      </c>
      <c r="G3959" s="19">
        <v>0</v>
      </c>
      <c r="H3959" s="19">
        <v>0</v>
      </c>
      <c r="I3959" s="19">
        <v>-2000</v>
      </c>
      <c r="J3959" s="19">
        <v>-2000</v>
      </c>
      <c r="K3959" s="19">
        <v>0</v>
      </c>
      <c r="L3959" t="str">
        <f>VLOOKUP(E3959,PFI!A:B,2,0)</f>
        <v>recherche</v>
      </c>
    </row>
    <row r="3960" spans="1:12">
      <c r="A3960" s="18" t="s">
        <v>42</v>
      </c>
      <c r="B3960" s="18" t="s">
        <v>323</v>
      </c>
      <c r="C3960" s="18" t="s">
        <v>110</v>
      </c>
      <c r="D3960" s="18" t="s">
        <v>18</v>
      </c>
      <c r="E3960" s="18" t="s">
        <v>329</v>
      </c>
      <c r="F3960" s="19">
        <v>0</v>
      </c>
      <c r="G3960" s="19">
        <v>0</v>
      </c>
      <c r="H3960" s="19">
        <v>0</v>
      </c>
      <c r="I3960" s="19">
        <v>-5950</v>
      </c>
      <c r="J3960" s="19">
        <v>-5950</v>
      </c>
      <c r="K3960" s="19">
        <v>0</v>
      </c>
      <c r="L3960" t="str">
        <f>VLOOKUP(E3960,PFI!A:B,2,0)</f>
        <v>recherche</v>
      </c>
    </row>
    <row r="3961" spans="1:12">
      <c r="A3961" s="18" t="s">
        <v>42</v>
      </c>
      <c r="B3961" s="18" t="s">
        <v>323</v>
      </c>
      <c r="C3961" s="18" t="s">
        <v>110</v>
      </c>
      <c r="D3961" s="18" t="s">
        <v>18</v>
      </c>
      <c r="E3961" s="18" t="s">
        <v>330</v>
      </c>
      <c r="F3961" s="19">
        <v>0</v>
      </c>
      <c r="G3961" s="19">
        <v>0</v>
      </c>
      <c r="H3961" s="19">
        <v>0</v>
      </c>
      <c r="I3961" s="19">
        <v>-4250</v>
      </c>
      <c r="J3961" s="19">
        <v>-4250</v>
      </c>
      <c r="K3961" s="19">
        <v>0</v>
      </c>
      <c r="L3961" t="str">
        <f>VLOOKUP(E3961,PFI!A:B,2,0)</f>
        <v>recherche</v>
      </c>
    </row>
    <row r="3962" spans="1:12">
      <c r="A3962" s="18" t="s">
        <v>215</v>
      </c>
      <c r="B3962" s="18" t="s">
        <v>323</v>
      </c>
      <c r="C3962" s="18" t="s">
        <v>110</v>
      </c>
      <c r="D3962" s="18" t="s">
        <v>18</v>
      </c>
      <c r="E3962" s="18" t="s">
        <v>217</v>
      </c>
      <c r="F3962" s="19">
        <v>0</v>
      </c>
      <c r="G3962" s="19">
        <v>0</v>
      </c>
      <c r="H3962" s="19">
        <v>0</v>
      </c>
      <c r="I3962" s="19">
        <v>0</v>
      </c>
      <c r="J3962" s="19">
        <v>0</v>
      </c>
      <c r="K3962" s="19">
        <v>-2400</v>
      </c>
      <c r="L3962" t="str">
        <f>VLOOKUP(E3962,PFI!A:B,2,0)</f>
        <v>recherche</v>
      </c>
    </row>
    <row r="3963" spans="1:12">
      <c r="A3963" s="18" t="s">
        <v>2788</v>
      </c>
      <c r="B3963" s="18" t="s">
        <v>323</v>
      </c>
      <c r="C3963" s="18" t="s">
        <v>111</v>
      </c>
      <c r="D3963" s="18" t="s">
        <v>22</v>
      </c>
      <c r="E3963" s="18" t="s">
        <v>18</v>
      </c>
      <c r="F3963" s="19">
        <v>0</v>
      </c>
      <c r="G3963" s="19">
        <v>0</v>
      </c>
      <c r="H3963" s="19">
        <v>263.64</v>
      </c>
      <c r="I3963" s="19">
        <v>0</v>
      </c>
      <c r="J3963" s="19">
        <v>0</v>
      </c>
      <c r="K3963" s="19">
        <v>263.64</v>
      </c>
      <c r="L3963" t="e">
        <f>VLOOKUP(E3963,PFI!A:B,2,0)</f>
        <v>#N/A</v>
      </c>
    </row>
    <row r="3964" spans="1:12">
      <c r="A3964" s="18" t="s">
        <v>119</v>
      </c>
      <c r="B3964" s="18" t="s">
        <v>323</v>
      </c>
      <c r="C3964" s="18" t="s">
        <v>111</v>
      </c>
      <c r="D3964" s="18" t="s">
        <v>18</v>
      </c>
      <c r="E3964" s="18" t="s">
        <v>18</v>
      </c>
      <c r="F3964" s="19">
        <v>0</v>
      </c>
      <c r="G3964" s="19">
        <v>0</v>
      </c>
      <c r="H3964" s="19">
        <v>-300</v>
      </c>
      <c r="I3964" s="19">
        <v>0</v>
      </c>
      <c r="J3964" s="19">
        <v>0</v>
      </c>
      <c r="K3964" s="19">
        <v>-300</v>
      </c>
      <c r="L3964" t="e">
        <f>VLOOKUP(E3964,PFI!A:B,2,0)</f>
        <v>#N/A</v>
      </c>
    </row>
    <row r="3965" spans="1:12">
      <c r="A3965" s="18" t="s">
        <v>1449</v>
      </c>
      <c r="B3965" s="18" t="s">
        <v>323</v>
      </c>
      <c r="C3965" s="18" t="s">
        <v>111</v>
      </c>
      <c r="D3965" s="18" t="s">
        <v>18</v>
      </c>
      <c r="E3965" s="18" t="s">
        <v>18</v>
      </c>
      <c r="F3965" s="19">
        <v>0</v>
      </c>
      <c r="G3965" s="19">
        <v>0</v>
      </c>
      <c r="H3965" s="19">
        <v>-103500</v>
      </c>
      <c r="I3965" s="19">
        <v>-150000</v>
      </c>
      <c r="J3965" s="19">
        <v>-150000</v>
      </c>
      <c r="K3965" s="19">
        <v>-300</v>
      </c>
      <c r="L3965" t="e">
        <f>VLOOKUP(E3965,PFI!A:B,2,0)</f>
        <v>#N/A</v>
      </c>
    </row>
    <row r="3966" spans="1:12">
      <c r="A3966" s="18" t="s">
        <v>2789</v>
      </c>
      <c r="B3966" s="18" t="s">
        <v>323</v>
      </c>
      <c r="C3966" s="18" t="s">
        <v>111</v>
      </c>
      <c r="D3966" s="18" t="s">
        <v>18</v>
      </c>
      <c r="E3966" s="18" t="s">
        <v>2790</v>
      </c>
      <c r="F3966" s="19">
        <v>0</v>
      </c>
      <c r="G3966" s="19">
        <v>0</v>
      </c>
      <c r="H3966" s="19">
        <v>-4166</v>
      </c>
      <c r="I3966" s="19">
        <v>0</v>
      </c>
      <c r="J3966" s="19">
        <v>0</v>
      </c>
      <c r="K3966" s="19">
        <v>0</v>
      </c>
      <c r="L3966" t="e">
        <f>VLOOKUP(E3966,PFI!A:B,2,0)</f>
        <v>#N/A</v>
      </c>
    </row>
    <row r="3967" spans="1:12">
      <c r="A3967" s="18" t="s">
        <v>2223</v>
      </c>
      <c r="B3967" s="18" t="s">
        <v>323</v>
      </c>
      <c r="C3967" s="18" t="s">
        <v>111</v>
      </c>
      <c r="D3967" s="18" t="s">
        <v>18</v>
      </c>
      <c r="E3967" s="18" t="s">
        <v>18</v>
      </c>
      <c r="F3967" s="19">
        <v>0</v>
      </c>
      <c r="G3967" s="19">
        <v>0</v>
      </c>
      <c r="H3967" s="19">
        <v>-1035</v>
      </c>
      <c r="I3967" s="19">
        <v>0</v>
      </c>
      <c r="J3967" s="19">
        <v>0</v>
      </c>
      <c r="K3967" s="19">
        <v>-1035</v>
      </c>
      <c r="L3967" t="e">
        <f>VLOOKUP(E3967,PFI!A:B,2,0)</f>
        <v>#N/A</v>
      </c>
    </row>
    <row r="3968" spans="1:12">
      <c r="A3968" s="18" t="s">
        <v>122</v>
      </c>
      <c r="B3968" s="18" t="s">
        <v>323</v>
      </c>
      <c r="C3968" s="18" t="s">
        <v>111</v>
      </c>
      <c r="D3968" s="18" t="s">
        <v>18</v>
      </c>
      <c r="E3968" s="18" t="s">
        <v>2231</v>
      </c>
      <c r="F3968" s="19">
        <v>0</v>
      </c>
      <c r="G3968" s="19">
        <v>0</v>
      </c>
      <c r="H3968" s="19">
        <v>0</v>
      </c>
      <c r="I3968" s="19">
        <v>0</v>
      </c>
      <c r="J3968" s="19">
        <v>0</v>
      </c>
      <c r="K3968" s="19">
        <v>-730.4</v>
      </c>
      <c r="L3968" t="e">
        <f>VLOOKUP(E3968,PFI!A:B,2,0)</f>
        <v>#N/A</v>
      </c>
    </row>
    <row r="3969" spans="1:12">
      <c r="A3969" s="18" t="s">
        <v>122</v>
      </c>
      <c r="B3969" s="18" t="s">
        <v>323</v>
      </c>
      <c r="C3969" s="18" t="s">
        <v>111</v>
      </c>
      <c r="D3969" s="18" t="s">
        <v>18</v>
      </c>
      <c r="E3969" s="18" t="s">
        <v>2232</v>
      </c>
      <c r="F3969" s="19">
        <v>0</v>
      </c>
      <c r="G3969" s="19">
        <v>0</v>
      </c>
      <c r="H3969" s="19">
        <v>-1377.27</v>
      </c>
      <c r="I3969" s="19">
        <v>0</v>
      </c>
      <c r="J3969" s="19">
        <v>0</v>
      </c>
      <c r="K3969" s="19">
        <v>-87827.27</v>
      </c>
      <c r="L3969" t="e">
        <f>VLOOKUP(E3969,PFI!A:B,2,0)</f>
        <v>#N/A</v>
      </c>
    </row>
    <row r="3970" spans="1:12">
      <c r="A3970" s="18" t="s">
        <v>122</v>
      </c>
      <c r="B3970" s="18" t="s">
        <v>323</v>
      </c>
      <c r="C3970" s="18" t="s">
        <v>111</v>
      </c>
      <c r="D3970" s="18" t="s">
        <v>18</v>
      </c>
      <c r="E3970" s="18" t="s">
        <v>123</v>
      </c>
      <c r="F3970" s="19">
        <v>0</v>
      </c>
      <c r="G3970" s="19">
        <v>0</v>
      </c>
      <c r="H3970" s="19">
        <v>0</v>
      </c>
      <c r="I3970" s="19">
        <v>0</v>
      </c>
      <c r="J3970" s="19">
        <v>0</v>
      </c>
      <c r="K3970" s="19">
        <v>-1108.8</v>
      </c>
      <c r="L3970" t="str">
        <f>VLOOKUP(E3970,PFI!A:B,2,0)</f>
        <v>recherche</v>
      </c>
    </row>
    <row r="3971" spans="1:12">
      <c r="A3971" s="18" t="s">
        <v>122</v>
      </c>
      <c r="B3971" s="18" t="s">
        <v>323</v>
      </c>
      <c r="C3971" s="18" t="s">
        <v>111</v>
      </c>
      <c r="D3971" s="18" t="s">
        <v>18</v>
      </c>
      <c r="E3971" s="18" t="s">
        <v>18</v>
      </c>
      <c r="F3971" s="19">
        <v>0</v>
      </c>
      <c r="G3971" s="19">
        <v>0</v>
      </c>
      <c r="H3971" s="19">
        <v>-1760</v>
      </c>
      <c r="I3971" s="19">
        <v>0</v>
      </c>
      <c r="J3971" s="19">
        <v>0</v>
      </c>
      <c r="K3971" s="19">
        <v>0</v>
      </c>
      <c r="L3971" t="e">
        <f>VLOOKUP(E3971,PFI!A:B,2,0)</f>
        <v>#N/A</v>
      </c>
    </row>
    <row r="3972" spans="1:12">
      <c r="A3972" s="18" t="s">
        <v>126</v>
      </c>
      <c r="B3972" s="18" t="s">
        <v>323</v>
      </c>
      <c r="C3972" s="18" t="s">
        <v>111</v>
      </c>
      <c r="D3972" s="18" t="s">
        <v>18</v>
      </c>
      <c r="E3972" s="18" t="s">
        <v>18</v>
      </c>
      <c r="F3972" s="19">
        <v>0</v>
      </c>
      <c r="G3972" s="19">
        <v>0</v>
      </c>
      <c r="H3972" s="19">
        <v>-699.72</v>
      </c>
      <c r="I3972" s="19">
        <v>0</v>
      </c>
      <c r="J3972" s="19">
        <v>0</v>
      </c>
      <c r="K3972" s="19">
        <v>-465.64</v>
      </c>
      <c r="L3972" t="e">
        <f>VLOOKUP(E3972,PFI!A:B,2,0)</f>
        <v>#N/A</v>
      </c>
    </row>
    <row r="3973" spans="1:12">
      <c r="A3973" s="18" t="s">
        <v>129</v>
      </c>
      <c r="B3973" s="18" t="s">
        <v>323</v>
      </c>
      <c r="C3973" s="18" t="s">
        <v>111</v>
      </c>
      <c r="D3973" s="18" t="s">
        <v>18</v>
      </c>
      <c r="E3973" s="18" t="s">
        <v>2715</v>
      </c>
      <c r="F3973" s="19">
        <v>0</v>
      </c>
      <c r="G3973" s="19">
        <v>0</v>
      </c>
      <c r="H3973" s="19">
        <v>-2499.85</v>
      </c>
      <c r="I3973" s="19">
        <v>0</v>
      </c>
      <c r="J3973" s="19">
        <v>0</v>
      </c>
      <c r="K3973" s="19">
        <v>0</v>
      </c>
      <c r="L3973" t="e">
        <f>VLOOKUP(E3973,PFI!A:B,2,0)</f>
        <v>#N/A</v>
      </c>
    </row>
    <row r="3974" spans="1:12">
      <c r="A3974" s="18" t="s">
        <v>129</v>
      </c>
      <c r="B3974" s="18" t="s">
        <v>323</v>
      </c>
      <c r="C3974" s="18" t="s">
        <v>111</v>
      </c>
      <c r="D3974" s="18" t="s">
        <v>18</v>
      </c>
      <c r="E3974" s="18" t="s">
        <v>18</v>
      </c>
      <c r="F3974" s="19">
        <v>0</v>
      </c>
      <c r="G3974" s="19">
        <v>0</v>
      </c>
      <c r="H3974" s="19">
        <v>-257.67</v>
      </c>
      <c r="I3974" s="19">
        <v>0</v>
      </c>
      <c r="J3974" s="19">
        <v>0</v>
      </c>
      <c r="K3974" s="19">
        <v>-257.67</v>
      </c>
      <c r="L3974" t="e">
        <f>VLOOKUP(E3974,PFI!A:B,2,0)</f>
        <v>#N/A</v>
      </c>
    </row>
    <row r="3975" spans="1:12">
      <c r="A3975" s="18" t="s">
        <v>132</v>
      </c>
      <c r="B3975" s="18" t="s">
        <v>323</v>
      </c>
      <c r="C3975" s="18" t="s">
        <v>111</v>
      </c>
      <c r="D3975" s="18" t="s">
        <v>18</v>
      </c>
      <c r="E3975" s="18" t="s">
        <v>18</v>
      </c>
      <c r="F3975" s="19">
        <v>0</v>
      </c>
      <c r="G3975" s="19">
        <v>0</v>
      </c>
      <c r="H3975" s="19">
        <v>-1336.44</v>
      </c>
      <c r="I3975" s="19">
        <v>0</v>
      </c>
      <c r="J3975" s="19">
        <v>0</v>
      </c>
      <c r="K3975" s="19">
        <v>-1336.44</v>
      </c>
      <c r="L3975" t="e">
        <f>VLOOKUP(E3975,PFI!A:B,2,0)</f>
        <v>#N/A</v>
      </c>
    </row>
    <row r="3976" spans="1:12">
      <c r="A3976" s="18" t="s">
        <v>21</v>
      </c>
      <c r="B3976" s="18" t="s">
        <v>323</v>
      </c>
      <c r="C3976" s="18" t="s">
        <v>111</v>
      </c>
      <c r="D3976" s="18" t="s">
        <v>18</v>
      </c>
      <c r="E3976" s="18" t="s">
        <v>2009</v>
      </c>
      <c r="F3976" s="19">
        <v>0</v>
      </c>
      <c r="G3976" s="19">
        <v>0</v>
      </c>
      <c r="H3976" s="19">
        <v>0</v>
      </c>
      <c r="I3976" s="19">
        <v>0</v>
      </c>
      <c r="J3976" s="19">
        <v>0</v>
      </c>
      <c r="K3976" s="19">
        <v>-15583.67</v>
      </c>
      <c r="L3976" t="str">
        <f>VLOOKUP(E3976,PFI!A:B,2,0)</f>
        <v>recherche</v>
      </c>
    </row>
    <row r="3977" spans="1:12">
      <c r="A3977" s="18" t="s">
        <v>2791</v>
      </c>
      <c r="B3977" s="18" t="s">
        <v>323</v>
      </c>
      <c r="C3977" s="18" t="s">
        <v>111</v>
      </c>
      <c r="D3977" s="18" t="s">
        <v>18</v>
      </c>
      <c r="E3977" s="18" t="s">
        <v>2792</v>
      </c>
      <c r="F3977" s="19">
        <v>0</v>
      </c>
      <c r="G3977" s="19">
        <v>0</v>
      </c>
      <c r="H3977" s="19">
        <v>-1560</v>
      </c>
      <c r="I3977" s="19">
        <v>0</v>
      </c>
      <c r="J3977" s="19">
        <v>0</v>
      </c>
      <c r="K3977" s="19">
        <v>0</v>
      </c>
      <c r="L3977" t="e">
        <f>VLOOKUP(E3977,PFI!A:B,2,0)</f>
        <v>#N/A</v>
      </c>
    </row>
    <row r="3978" spans="1:12">
      <c r="A3978" s="18" t="s">
        <v>140</v>
      </c>
      <c r="B3978" s="18" t="s">
        <v>323</v>
      </c>
      <c r="C3978" s="18" t="s">
        <v>111</v>
      </c>
      <c r="D3978" s="18" t="s">
        <v>18</v>
      </c>
      <c r="E3978" s="18" t="s">
        <v>297</v>
      </c>
      <c r="F3978" s="19">
        <v>0</v>
      </c>
      <c r="G3978" s="19">
        <v>0</v>
      </c>
      <c r="H3978" s="19">
        <v>0</v>
      </c>
      <c r="I3978" s="19">
        <v>0</v>
      </c>
      <c r="J3978" s="19">
        <v>0</v>
      </c>
      <c r="K3978" s="19">
        <v>-6250</v>
      </c>
      <c r="L3978" t="str">
        <f>VLOOKUP(E3978,PFI!A:B,2,0)</f>
        <v>recherche</v>
      </c>
    </row>
    <row r="3979" spans="1:12">
      <c r="A3979" s="18" t="s">
        <v>140</v>
      </c>
      <c r="B3979" s="18" t="s">
        <v>323</v>
      </c>
      <c r="C3979" s="18" t="s">
        <v>111</v>
      </c>
      <c r="D3979" s="18" t="s">
        <v>18</v>
      </c>
      <c r="E3979" s="18" t="s">
        <v>18</v>
      </c>
      <c r="F3979" s="19">
        <v>0</v>
      </c>
      <c r="G3979" s="19">
        <v>0</v>
      </c>
      <c r="H3979" s="19">
        <v>-26484.73</v>
      </c>
      <c r="I3979" s="19">
        <v>-35000</v>
      </c>
      <c r="J3979" s="19">
        <v>-35000</v>
      </c>
      <c r="K3979" s="19">
        <v>-7361.25</v>
      </c>
      <c r="L3979" t="e">
        <f>VLOOKUP(E3979,PFI!A:B,2,0)</f>
        <v>#N/A</v>
      </c>
    </row>
    <row r="3980" spans="1:12">
      <c r="A3980" s="18" t="s">
        <v>24</v>
      </c>
      <c r="B3980" s="18" t="s">
        <v>323</v>
      </c>
      <c r="C3980" s="18" t="s">
        <v>111</v>
      </c>
      <c r="D3980" s="18" t="s">
        <v>18</v>
      </c>
      <c r="E3980" s="18" t="s">
        <v>2024</v>
      </c>
      <c r="F3980" s="19">
        <v>0</v>
      </c>
      <c r="G3980" s="19">
        <v>0</v>
      </c>
      <c r="H3980" s="19">
        <v>-13000</v>
      </c>
      <c r="I3980" s="19">
        <v>0</v>
      </c>
      <c r="J3980" s="19">
        <v>0</v>
      </c>
      <c r="K3980" s="19">
        <v>-13000</v>
      </c>
      <c r="L3980" t="str">
        <f>VLOOKUP(E3980,PFI!A:B,2,0)</f>
        <v>recherche</v>
      </c>
    </row>
    <row r="3981" spans="1:12">
      <c r="A3981" s="18" t="s">
        <v>24</v>
      </c>
      <c r="B3981" s="18" t="s">
        <v>323</v>
      </c>
      <c r="C3981" s="18" t="s">
        <v>111</v>
      </c>
      <c r="D3981" s="18" t="s">
        <v>18</v>
      </c>
      <c r="E3981" s="18" t="s">
        <v>796</v>
      </c>
      <c r="F3981" s="19">
        <v>0</v>
      </c>
      <c r="G3981" s="19">
        <v>0</v>
      </c>
      <c r="H3981" s="19">
        <v>-31200</v>
      </c>
      <c r="I3981" s="19">
        <v>0</v>
      </c>
      <c r="J3981" s="19">
        <v>0</v>
      </c>
      <c r="K3981" s="19">
        <v>0</v>
      </c>
      <c r="L3981" t="str">
        <f>VLOOKUP(E3981,PFI!A:B,2,0)</f>
        <v>recherche</v>
      </c>
    </row>
    <row r="3982" spans="1:12">
      <c r="A3982" s="18" t="s">
        <v>24</v>
      </c>
      <c r="B3982" s="18" t="s">
        <v>323</v>
      </c>
      <c r="C3982" s="18" t="s">
        <v>111</v>
      </c>
      <c r="D3982" s="18" t="s">
        <v>18</v>
      </c>
      <c r="E3982" s="18" t="s">
        <v>919</v>
      </c>
      <c r="F3982" s="19">
        <v>0</v>
      </c>
      <c r="G3982" s="19">
        <v>0</v>
      </c>
      <c r="H3982" s="19">
        <v>-12000</v>
      </c>
      <c r="I3982" s="19">
        <v>0</v>
      </c>
      <c r="J3982" s="19">
        <v>0</v>
      </c>
      <c r="K3982" s="19">
        <v>-12000</v>
      </c>
      <c r="L3982" t="str">
        <f>VLOOKUP(E3982,PFI!A:B,2,0)</f>
        <v>recherche</v>
      </c>
    </row>
    <row r="3983" spans="1:12">
      <c r="A3983" s="18" t="s">
        <v>24</v>
      </c>
      <c r="B3983" s="18" t="s">
        <v>323</v>
      </c>
      <c r="C3983" s="18" t="s">
        <v>111</v>
      </c>
      <c r="D3983" s="18" t="s">
        <v>18</v>
      </c>
      <c r="E3983" s="18" t="s">
        <v>18</v>
      </c>
      <c r="F3983" s="19">
        <v>0</v>
      </c>
      <c r="G3983" s="19">
        <v>0</v>
      </c>
      <c r="H3983" s="19">
        <v>-284</v>
      </c>
      <c r="I3983" s="19">
        <v>0</v>
      </c>
      <c r="J3983" s="19">
        <v>0</v>
      </c>
      <c r="K3983" s="19">
        <v>0</v>
      </c>
      <c r="L3983" t="e">
        <f>VLOOKUP(E3983,PFI!A:B,2,0)</f>
        <v>#N/A</v>
      </c>
    </row>
    <row r="3984" spans="1:12">
      <c r="A3984" s="18" t="s">
        <v>26</v>
      </c>
      <c r="B3984" s="18" t="s">
        <v>323</v>
      </c>
      <c r="C3984" s="18" t="s">
        <v>111</v>
      </c>
      <c r="D3984" s="18" t="s">
        <v>18</v>
      </c>
      <c r="E3984" s="18" t="s">
        <v>148</v>
      </c>
      <c r="F3984" s="19">
        <v>0</v>
      </c>
      <c r="G3984" s="19">
        <v>0</v>
      </c>
      <c r="H3984" s="19">
        <v>0</v>
      </c>
      <c r="I3984" s="19">
        <v>0</v>
      </c>
      <c r="J3984" s="19">
        <v>0</v>
      </c>
      <c r="K3984" s="19">
        <v>-62000</v>
      </c>
      <c r="L3984" t="str">
        <f>VLOOKUP(E3984,PFI!A:B,2,0)</f>
        <v>recherche</v>
      </c>
    </row>
    <row r="3985" spans="1:12">
      <c r="A3985" s="18" t="s">
        <v>26</v>
      </c>
      <c r="B3985" s="18" t="s">
        <v>323</v>
      </c>
      <c r="C3985" s="18" t="s">
        <v>111</v>
      </c>
      <c r="D3985" s="18" t="s">
        <v>18</v>
      </c>
      <c r="E3985" s="18" t="s">
        <v>2261</v>
      </c>
      <c r="F3985" s="19">
        <v>0</v>
      </c>
      <c r="G3985" s="19">
        <v>0</v>
      </c>
      <c r="H3985" s="19">
        <v>0</v>
      </c>
      <c r="I3985" s="19">
        <v>0</v>
      </c>
      <c r="J3985" s="19">
        <v>0</v>
      </c>
      <c r="K3985" s="19">
        <v>-8233.33</v>
      </c>
      <c r="L3985" t="e">
        <f>VLOOKUP(E3985,PFI!A:B,2,0)</f>
        <v>#N/A</v>
      </c>
    </row>
    <row r="3986" spans="1:12">
      <c r="A3986" s="18" t="s">
        <v>26</v>
      </c>
      <c r="B3986" s="18" t="s">
        <v>323</v>
      </c>
      <c r="C3986" s="18" t="s">
        <v>111</v>
      </c>
      <c r="D3986" s="18" t="s">
        <v>18</v>
      </c>
      <c r="E3986" s="18" t="s">
        <v>144</v>
      </c>
      <c r="F3986" s="19">
        <v>0</v>
      </c>
      <c r="G3986" s="19">
        <v>0</v>
      </c>
      <c r="H3986" s="19">
        <v>0</v>
      </c>
      <c r="I3986" s="19">
        <v>0</v>
      </c>
      <c r="J3986" s="19">
        <v>0</v>
      </c>
      <c r="K3986" s="19">
        <v>-60000</v>
      </c>
      <c r="L3986" t="str">
        <f>VLOOKUP(E3986,PFI!A:B,2,0)</f>
        <v>recherche</v>
      </c>
    </row>
    <row r="3987" spans="1:12">
      <c r="A3987" s="18" t="s">
        <v>26</v>
      </c>
      <c r="B3987" s="18" t="s">
        <v>323</v>
      </c>
      <c r="C3987" s="18" t="s">
        <v>111</v>
      </c>
      <c r="D3987" s="18" t="s">
        <v>18</v>
      </c>
      <c r="E3987" s="18" t="s">
        <v>145</v>
      </c>
      <c r="F3987" s="19">
        <v>0</v>
      </c>
      <c r="G3987" s="19">
        <v>0</v>
      </c>
      <c r="H3987" s="19">
        <v>0</v>
      </c>
      <c r="I3987" s="19">
        <v>0</v>
      </c>
      <c r="J3987" s="19">
        <v>0</v>
      </c>
      <c r="K3987" s="19">
        <v>-17600</v>
      </c>
      <c r="L3987" t="str">
        <f>VLOOKUP(E3987,PFI!A:B,2,0)</f>
        <v>recherche</v>
      </c>
    </row>
    <row r="3988" spans="1:12">
      <c r="A3988" s="18" t="s">
        <v>26</v>
      </c>
      <c r="B3988" s="18" t="s">
        <v>323</v>
      </c>
      <c r="C3988" s="18" t="s">
        <v>111</v>
      </c>
      <c r="D3988" s="18" t="s">
        <v>18</v>
      </c>
      <c r="E3988" s="18" t="s">
        <v>154</v>
      </c>
      <c r="F3988" s="19">
        <v>0</v>
      </c>
      <c r="G3988" s="19">
        <v>0</v>
      </c>
      <c r="H3988" s="19">
        <v>0</v>
      </c>
      <c r="I3988" s="19">
        <v>0</v>
      </c>
      <c r="J3988" s="19">
        <v>0</v>
      </c>
      <c r="K3988" s="19">
        <v>-216504.3</v>
      </c>
      <c r="L3988" t="str">
        <f>VLOOKUP(E3988,PFI!A:B,2,0)</f>
        <v>recherche</v>
      </c>
    </row>
    <row r="3989" spans="1:12">
      <c r="A3989" s="18" t="s">
        <v>26</v>
      </c>
      <c r="B3989" s="18" t="s">
        <v>323</v>
      </c>
      <c r="C3989" s="18" t="s">
        <v>111</v>
      </c>
      <c r="D3989" s="18" t="s">
        <v>18</v>
      </c>
      <c r="E3989" s="18" t="s">
        <v>156</v>
      </c>
      <c r="F3989" s="19">
        <v>0</v>
      </c>
      <c r="G3989" s="19">
        <v>0</v>
      </c>
      <c r="H3989" s="19">
        <v>0</v>
      </c>
      <c r="I3989" s="19">
        <v>0</v>
      </c>
      <c r="J3989" s="19">
        <v>0</v>
      </c>
      <c r="K3989" s="19">
        <v>-29333.040000000001</v>
      </c>
      <c r="L3989" t="str">
        <f>VLOOKUP(E3989,PFI!A:B,2,0)</f>
        <v>recherche</v>
      </c>
    </row>
    <row r="3990" spans="1:12">
      <c r="A3990" s="18" t="s">
        <v>26</v>
      </c>
      <c r="B3990" s="18" t="s">
        <v>323</v>
      </c>
      <c r="C3990" s="18" t="s">
        <v>111</v>
      </c>
      <c r="D3990" s="18" t="s">
        <v>18</v>
      </c>
      <c r="E3990" s="18" t="s">
        <v>157</v>
      </c>
      <c r="F3990" s="19">
        <v>0</v>
      </c>
      <c r="G3990" s="19">
        <v>0</v>
      </c>
      <c r="H3990" s="19">
        <v>0</v>
      </c>
      <c r="I3990" s="19">
        <v>0</v>
      </c>
      <c r="J3990" s="19">
        <v>0</v>
      </c>
      <c r="K3990" s="19">
        <v>-37550</v>
      </c>
      <c r="L3990" t="str">
        <f>VLOOKUP(E3990,PFI!A:B,2,0)</f>
        <v>recherche</v>
      </c>
    </row>
    <row r="3991" spans="1:12">
      <c r="A3991" s="18" t="s">
        <v>26</v>
      </c>
      <c r="B3991" s="18" t="s">
        <v>323</v>
      </c>
      <c r="C3991" s="18" t="s">
        <v>111</v>
      </c>
      <c r="D3991" s="18" t="s">
        <v>18</v>
      </c>
      <c r="E3991" s="18" t="s">
        <v>2263</v>
      </c>
      <c r="F3991" s="19">
        <v>0</v>
      </c>
      <c r="G3991" s="19">
        <v>0</v>
      </c>
      <c r="H3991" s="19">
        <v>0</v>
      </c>
      <c r="I3991" s="19">
        <v>0</v>
      </c>
      <c r="J3991" s="19">
        <v>0</v>
      </c>
      <c r="K3991" s="19">
        <v>-4400</v>
      </c>
      <c r="L3991" t="e">
        <f>VLOOKUP(E3991,PFI!A:B,2,0)</f>
        <v>#N/A</v>
      </c>
    </row>
    <row r="3992" spans="1:12">
      <c r="A3992" s="18" t="s">
        <v>26</v>
      </c>
      <c r="B3992" s="18" t="s">
        <v>323</v>
      </c>
      <c r="C3992" s="18" t="s">
        <v>111</v>
      </c>
      <c r="D3992" s="18" t="s">
        <v>18</v>
      </c>
      <c r="E3992" s="18" t="s">
        <v>1075</v>
      </c>
      <c r="F3992" s="19">
        <v>0</v>
      </c>
      <c r="G3992" s="19">
        <v>0</v>
      </c>
      <c r="H3992" s="19">
        <v>-5868</v>
      </c>
      <c r="I3992" s="19">
        <v>0</v>
      </c>
      <c r="J3992" s="19">
        <v>0</v>
      </c>
      <c r="K3992" s="19">
        <v>-2178</v>
      </c>
      <c r="L3992" t="e">
        <f>VLOOKUP(E3992,PFI!A:B,2,0)</f>
        <v>#N/A</v>
      </c>
    </row>
    <row r="3993" spans="1:12">
      <c r="A3993" s="18" t="s">
        <v>26</v>
      </c>
      <c r="B3993" s="18" t="s">
        <v>323</v>
      </c>
      <c r="C3993" s="18" t="s">
        <v>111</v>
      </c>
      <c r="D3993" s="18" t="s">
        <v>18</v>
      </c>
      <c r="E3993" s="18" t="s">
        <v>2025</v>
      </c>
      <c r="F3993" s="19">
        <v>0</v>
      </c>
      <c r="G3993" s="19">
        <v>0</v>
      </c>
      <c r="H3993" s="19">
        <v>-7879.5</v>
      </c>
      <c r="I3993" s="19">
        <v>0</v>
      </c>
      <c r="J3993" s="19">
        <v>0</v>
      </c>
      <c r="K3993" s="19">
        <v>-7879.5</v>
      </c>
      <c r="L3993" t="str">
        <f>VLOOKUP(E3993,PFI!A:B,2,0)</f>
        <v>recherche</v>
      </c>
    </row>
    <row r="3994" spans="1:12">
      <c r="A3994" s="18" t="s">
        <v>26</v>
      </c>
      <c r="B3994" s="18" t="s">
        <v>323</v>
      </c>
      <c r="C3994" s="18" t="s">
        <v>111</v>
      </c>
      <c r="D3994" s="18" t="s">
        <v>18</v>
      </c>
      <c r="E3994" s="18" t="s">
        <v>2046</v>
      </c>
      <c r="F3994" s="19">
        <v>0</v>
      </c>
      <c r="G3994" s="19">
        <v>0</v>
      </c>
      <c r="H3994" s="19">
        <v>-880</v>
      </c>
      <c r="I3994" s="19">
        <v>0</v>
      </c>
      <c r="J3994" s="19">
        <v>0</v>
      </c>
      <c r="K3994" s="19">
        <v>-1760</v>
      </c>
      <c r="L3994" t="str">
        <f>VLOOKUP(E3994,PFI!A:B,2,0)</f>
        <v>recherche</v>
      </c>
    </row>
    <row r="3995" spans="1:12">
      <c r="A3995" s="18" t="s">
        <v>26</v>
      </c>
      <c r="B3995" s="18" t="s">
        <v>323</v>
      </c>
      <c r="C3995" s="18" t="s">
        <v>111</v>
      </c>
      <c r="D3995" s="18" t="s">
        <v>18</v>
      </c>
      <c r="E3995" s="18" t="s">
        <v>2049</v>
      </c>
      <c r="F3995" s="19">
        <v>0</v>
      </c>
      <c r="G3995" s="19">
        <v>0</v>
      </c>
      <c r="H3995" s="19">
        <v>0</v>
      </c>
      <c r="I3995" s="19">
        <v>0</v>
      </c>
      <c r="J3995" s="19">
        <v>0</v>
      </c>
      <c r="K3995" s="19">
        <v>-1053.3599999999999</v>
      </c>
      <c r="L3995" t="str">
        <f>VLOOKUP(E3995,PFI!A:B,2,0)</f>
        <v>recherche</v>
      </c>
    </row>
    <row r="3996" spans="1:12">
      <c r="A3996" s="18" t="s">
        <v>26</v>
      </c>
      <c r="B3996" s="18" t="s">
        <v>323</v>
      </c>
      <c r="C3996" s="18" t="s">
        <v>111</v>
      </c>
      <c r="D3996" s="18" t="s">
        <v>18</v>
      </c>
      <c r="E3996" s="18" t="s">
        <v>325</v>
      </c>
      <c r="F3996" s="19">
        <v>0</v>
      </c>
      <c r="G3996" s="19">
        <v>0</v>
      </c>
      <c r="H3996" s="19">
        <v>0</v>
      </c>
      <c r="I3996" s="19">
        <v>0</v>
      </c>
      <c r="J3996" s="19">
        <v>0</v>
      </c>
      <c r="K3996" s="19">
        <v>-1053.3599999999999</v>
      </c>
      <c r="L3996" t="str">
        <f>VLOOKUP(E3996,PFI!A:B,2,0)</f>
        <v>recherche</v>
      </c>
    </row>
    <row r="3997" spans="1:12">
      <c r="A3997" s="18" t="s">
        <v>26</v>
      </c>
      <c r="B3997" s="18" t="s">
        <v>323</v>
      </c>
      <c r="C3997" s="18" t="s">
        <v>111</v>
      </c>
      <c r="D3997" s="18" t="s">
        <v>18</v>
      </c>
      <c r="E3997" s="18" t="s">
        <v>2642</v>
      </c>
      <c r="F3997" s="19">
        <v>0</v>
      </c>
      <c r="G3997" s="19">
        <v>0</v>
      </c>
      <c r="H3997" s="19">
        <v>-10469.18</v>
      </c>
      <c r="I3997" s="19">
        <v>0</v>
      </c>
      <c r="J3997" s="19">
        <v>0</v>
      </c>
      <c r="K3997" s="19">
        <v>0</v>
      </c>
      <c r="L3997" t="e">
        <f>VLOOKUP(E3997,PFI!A:B,2,0)</f>
        <v>#N/A</v>
      </c>
    </row>
    <row r="3998" spans="1:12">
      <c r="A3998" s="18" t="s">
        <v>26</v>
      </c>
      <c r="B3998" s="18" t="s">
        <v>323</v>
      </c>
      <c r="C3998" s="18" t="s">
        <v>111</v>
      </c>
      <c r="D3998" s="18" t="s">
        <v>18</v>
      </c>
      <c r="E3998" s="18" t="s">
        <v>352</v>
      </c>
      <c r="F3998" s="19">
        <v>0</v>
      </c>
      <c r="G3998" s="19">
        <v>0</v>
      </c>
      <c r="H3998" s="19">
        <v>0</v>
      </c>
      <c r="I3998" s="19">
        <v>0</v>
      </c>
      <c r="J3998" s="19">
        <v>0</v>
      </c>
      <c r="K3998" s="19">
        <v>-8500</v>
      </c>
      <c r="L3998" t="str">
        <f>VLOOKUP(E3998,PFI!A:B,2,0)</f>
        <v>recherche</v>
      </c>
    </row>
    <row r="3999" spans="1:12">
      <c r="A3999" s="18" t="s">
        <v>26</v>
      </c>
      <c r="B3999" s="18" t="s">
        <v>323</v>
      </c>
      <c r="C3999" s="18" t="s">
        <v>111</v>
      </c>
      <c r="D3999" s="18" t="s">
        <v>18</v>
      </c>
      <c r="E3999" s="18" t="s">
        <v>740</v>
      </c>
      <c r="F3999" s="19">
        <v>0</v>
      </c>
      <c r="G3999" s="19">
        <v>0</v>
      </c>
      <c r="H3999" s="19">
        <v>-5280</v>
      </c>
      <c r="I3999" s="19">
        <v>0</v>
      </c>
      <c r="J3999" s="19">
        <v>0</v>
      </c>
      <c r="K3999" s="19">
        <v>-2640</v>
      </c>
      <c r="L3999" t="str">
        <f>VLOOKUP(E3999,PFI!A:B,2,0)</f>
        <v>recherche</v>
      </c>
    </row>
    <row r="4000" spans="1:12">
      <c r="A4000" s="18" t="s">
        <v>26</v>
      </c>
      <c r="B4000" s="18" t="s">
        <v>323</v>
      </c>
      <c r="C4000" s="18" t="s">
        <v>111</v>
      </c>
      <c r="D4000" s="18" t="s">
        <v>18</v>
      </c>
      <c r="E4000" s="18" t="s">
        <v>2793</v>
      </c>
      <c r="F4000" s="19">
        <v>0</v>
      </c>
      <c r="G4000" s="19">
        <v>0</v>
      </c>
      <c r="H4000" s="19">
        <v>-12750</v>
      </c>
      <c r="I4000" s="19">
        <v>0</v>
      </c>
      <c r="J4000" s="19">
        <v>0</v>
      </c>
      <c r="K4000" s="19">
        <v>-12750</v>
      </c>
      <c r="L4000" t="e">
        <f>VLOOKUP(E4000,PFI!A:B,2,0)</f>
        <v>#N/A</v>
      </c>
    </row>
    <row r="4001" spans="1:12">
      <c r="A4001" s="18" t="s">
        <v>26</v>
      </c>
      <c r="B4001" s="18" t="s">
        <v>323</v>
      </c>
      <c r="C4001" s="18" t="s">
        <v>111</v>
      </c>
      <c r="D4001" s="18" t="s">
        <v>18</v>
      </c>
      <c r="E4001" s="18" t="s">
        <v>776</v>
      </c>
      <c r="F4001" s="19">
        <v>0</v>
      </c>
      <c r="G4001" s="19">
        <v>0</v>
      </c>
      <c r="H4001" s="19">
        <v>-85000</v>
      </c>
      <c r="I4001" s="19">
        <v>0</v>
      </c>
      <c r="J4001" s="19">
        <v>0</v>
      </c>
      <c r="K4001" s="19">
        <v>-42500</v>
      </c>
      <c r="L4001" t="str">
        <f>VLOOKUP(E4001,PFI!A:B,2,0)</f>
        <v>recherche</v>
      </c>
    </row>
    <row r="4002" spans="1:12">
      <c r="A4002" s="18" t="s">
        <v>26</v>
      </c>
      <c r="B4002" s="18" t="s">
        <v>323</v>
      </c>
      <c r="C4002" s="18" t="s">
        <v>111</v>
      </c>
      <c r="D4002" s="18" t="s">
        <v>18</v>
      </c>
      <c r="E4002" s="18" t="s">
        <v>18</v>
      </c>
      <c r="F4002" s="19">
        <v>0</v>
      </c>
      <c r="G4002" s="19">
        <v>0</v>
      </c>
      <c r="H4002" s="19">
        <v>-7420</v>
      </c>
      <c r="I4002" s="19">
        <v>-20000</v>
      </c>
      <c r="J4002" s="19">
        <v>-20000</v>
      </c>
      <c r="K4002" s="19">
        <v>-5180</v>
      </c>
      <c r="L4002" t="e">
        <f>VLOOKUP(E4002,PFI!A:B,2,0)</f>
        <v>#N/A</v>
      </c>
    </row>
    <row r="4003" spans="1:12">
      <c r="A4003" s="18" t="s">
        <v>932</v>
      </c>
      <c r="B4003" s="18" t="s">
        <v>323</v>
      </c>
      <c r="C4003" s="18" t="s">
        <v>111</v>
      </c>
      <c r="D4003" s="18" t="s">
        <v>18</v>
      </c>
      <c r="E4003" s="18" t="s">
        <v>18</v>
      </c>
      <c r="F4003" s="19">
        <v>0</v>
      </c>
      <c r="G4003" s="19">
        <v>0</v>
      </c>
      <c r="H4003" s="19">
        <v>-13597.5</v>
      </c>
      <c r="I4003" s="19">
        <v>-9000</v>
      </c>
      <c r="J4003" s="19">
        <v>-9000</v>
      </c>
      <c r="K4003" s="19">
        <v>-8524.5</v>
      </c>
      <c r="L4003" t="e">
        <f>VLOOKUP(E4003,PFI!A:B,2,0)</f>
        <v>#N/A</v>
      </c>
    </row>
    <row r="4004" spans="1:12">
      <c r="A4004" s="18" t="s">
        <v>113</v>
      </c>
      <c r="B4004" s="18" t="s">
        <v>323</v>
      </c>
      <c r="C4004" s="18" t="s">
        <v>111</v>
      </c>
      <c r="D4004" s="18" t="s">
        <v>18</v>
      </c>
      <c r="E4004" s="18" t="s">
        <v>1974</v>
      </c>
      <c r="F4004" s="19">
        <v>0</v>
      </c>
      <c r="G4004" s="19">
        <v>0</v>
      </c>
      <c r="H4004" s="19">
        <v>-2925</v>
      </c>
      <c r="I4004" s="19">
        <v>0</v>
      </c>
      <c r="J4004" s="19">
        <v>0</v>
      </c>
      <c r="K4004" s="19">
        <v>0</v>
      </c>
      <c r="L4004" t="str">
        <f>VLOOKUP(E4004,PFI!A:B,2,0)</f>
        <v>recherche</v>
      </c>
    </row>
    <row r="4005" spans="1:12">
      <c r="A4005" s="18" t="s">
        <v>113</v>
      </c>
      <c r="B4005" s="18" t="s">
        <v>323</v>
      </c>
      <c r="C4005" s="18" t="s">
        <v>111</v>
      </c>
      <c r="D4005" s="18" t="s">
        <v>18</v>
      </c>
      <c r="E4005" s="18" t="s">
        <v>167</v>
      </c>
      <c r="F4005" s="19">
        <v>0</v>
      </c>
      <c r="G4005" s="19">
        <v>0</v>
      </c>
      <c r="H4005" s="19">
        <v>8500</v>
      </c>
      <c r="I4005" s="19">
        <v>0</v>
      </c>
      <c r="J4005" s="19">
        <v>0</v>
      </c>
      <c r="K4005" s="19">
        <v>-4250</v>
      </c>
      <c r="L4005" t="str">
        <f>VLOOKUP(E4005,PFI!A:B,2,0)</f>
        <v>recherche</v>
      </c>
    </row>
    <row r="4006" spans="1:12">
      <c r="A4006" s="18" t="s">
        <v>113</v>
      </c>
      <c r="B4006" s="18" t="s">
        <v>323</v>
      </c>
      <c r="C4006" s="18" t="s">
        <v>111</v>
      </c>
      <c r="D4006" s="18" t="s">
        <v>18</v>
      </c>
      <c r="E4006" s="18" t="s">
        <v>743</v>
      </c>
      <c r="F4006" s="19">
        <v>0</v>
      </c>
      <c r="G4006" s="19">
        <v>0</v>
      </c>
      <c r="H4006" s="19">
        <v>-10000</v>
      </c>
      <c r="I4006" s="19">
        <v>0</v>
      </c>
      <c r="J4006" s="19">
        <v>0</v>
      </c>
      <c r="K4006" s="19">
        <v>0</v>
      </c>
      <c r="L4006" t="str">
        <f>VLOOKUP(E4006,PFI!A:B,2,0)</f>
        <v>recherche</v>
      </c>
    </row>
    <row r="4007" spans="1:12">
      <c r="A4007" s="18" t="s">
        <v>29</v>
      </c>
      <c r="B4007" s="18" t="s">
        <v>323</v>
      </c>
      <c r="C4007" s="18" t="s">
        <v>111</v>
      </c>
      <c r="D4007" s="18" t="s">
        <v>18</v>
      </c>
      <c r="E4007" s="18" t="s">
        <v>1988</v>
      </c>
      <c r="F4007" s="19">
        <v>0</v>
      </c>
      <c r="G4007" s="19">
        <v>0</v>
      </c>
      <c r="H4007" s="19">
        <v>0</v>
      </c>
      <c r="I4007" s="19">
        <v>0</v>
      </c>
      <c r="J4007" s="19">
        <v>0</v>
      </c>
      <c r="K4007" s="19">
        <v>-23474.880000000001</v>
      </c>
      <c r="L4007" t="str">
        <f>VLOOKUP(E4007,PFI!A:B,2,0)</f>
        <v>recherche</v>
      </c>
    </row>
    <row r="4008" spans="1:12">
      <c r="A4008" s="18" t="s">
        <v>29</v>
      </c>
      <c r="B4008" s="18" t="s">
        <v>323</v>
      </c>
      <c r="C4008" s="18" t="s">
        <v>111</v>
      </c>
      <c r="D4008" s="18" t="s">
        <v>18</v>
      </c>
      <c r="E4008" s="18" t="s">
        <v>2275</v>
      </c>
      <c r="F4008" s="19">
        <v>0</v>
      </c>
      <c r="G4008" s="19">
        <v>0</v>
      </c>
      <c r="H4008" s="19">
        <v>0</v>
      </c>
      <c r="I4008" s="19">
        <v>0</v>
      </c>
      <c r="J4008" s="19">
        <v>0</v>
      </c>
      <c r="K4008" s="19">
        <v>-4400</v>
      </c>
      <c r="L4008" t="e">
        <f>VLOOKUP(E4008,PFI!A:B,2,0)</f>
        <v>#N/A</v>
      </c>
    </row>
    <row r="4009" spans="1:12">
      <c r="A4009" s="18" t="s">
        <v>29</v>
      </c>
      <c r="B4009" s="18" t="s">
        <v>323</v>
      </c>
      <c r="C4009" s="18" t="s">
        <v>111</v>
      </c>
      <c r="D4009" s="18" t="s">
        <v>18</v>
      </c>
      <c r="E4009" s="18" t="s">
        <v>172</v>
      </c>
      <c r="F4009" s="19">
        <v>0</v>
      </c>
      <c r="G4009" s="19">
        <v>0</v>
      </c>
      <c r="H4009" s="19">
        <v>0</v>
      </c>
      <c r="I4009" s="19">
        <v>0</v>
      </c>
      <c r="J4009" s="19">
        <v>0</v>
      </c>
      <c r="K4009" s="19">
        <v>-13200</v>
      </c>
      <c r="L4009" t="str">
        <f>VLOOKUP(E4009,PFI!A:B,2,0)</f>
        <v>recherche</v>
      </c>
    </row>
    <row r="4010" spans="1:12">
      <c r="A4010" s="18" t="s">
        <v>29</v>
      </c>
      <c r="B4010" s="18" t="s">
        <v>323</v>
      </c>
      <c r="C4010" s="18" t="s">
        <v>111</v>
      </c>
      <c r="D4010" s="18" t="s">
        <v>18</v>
      </c>
      <c r="E4010" s="18" t="s">
        <v>174</v>
      </c>
      <c r="F4010" s="19">
        <v>0</v>
      </c>
      <c r="G4010" s="19">
        <v>0</v>
      </c>
      <c r="H4010" s="19">
        <v>0</v>
      </c>
      <c r="I4010" s="19">
        <v>0</v>
      </c>
      <c r="J4010" s="19">
        <v>0</v>
      </c>
      <c r="K4010" s="19">
        <v>-1760</v>
      </c>
      <c r="L4010" t="str">
        <f>VLOOKUP(E4010,PFI!A:B,2,0)</f>
        <v>recherche</v>
      </c>
    </row>
    <row r="4011" spans="1:12">
      <c r="A4011" s="18" t="s">
        <v>29</v>
      </c>
      <c r="B4011" s="18" t="s">
        <v>323</v>
      </c>
      <c r="C4011" s="18" t="s">
        <v>111</v>
      </c>
      <c r="D4011" s="18" t="s">
        <v>18</v>
      </c>
      <c r="E4011" s="18" t="s">
        <v>170</v>
      </c>
      <c r="F4011" s="19">
        <v>0</v>
      </c>
      <c r="G4011" s="19">
        <v>0</v>
      </c>
      <c r="H4011" s="19">
        <v>0</v>
      </c>
      <c r="I4011" s="19">
        <v>0</v>
      </c>
      <c r="J4011" s="19">
        <v>0</v>
      </c>
      <c r="K4011" s="19">
        <v>-8800</v>
      </c>
      <c r="L4011" t="str">
        <f>VLOOKUP(E4011,PFI!A:B,2,0)</f>
        <v>recherche</v>
      </c>
    </row>
    <row r="4012" spans="1:12">
      <c r="A4012" s="18" t="s">
        <v>29</v>
      </c>
      <c r="B4012" s="18" t="s">
        <v>323</v>
      </c>
      <c r="C4012" s="18" t="s">
        <v>111</v>
      </c>
      <c r="D4012" s="18" t="s">
        <v>18</v>
      </c>
      <c r="E4012" s="18" t="s">
        <v>180</v>
      </c>
      <c r="F4012" s="19">
        <v>0</v>
      </c>
      <c r="G4012" s="19">
        <v>0</v>
      </c>
      <c r="H4012" s="19">
        <v>0</v>
      </c>
      <c r="I4012" s="19">
        <v>0</v>
      </c>
      <c r="J4012" s="19">
        <v>0</v>
      </c>
      <c r="K4012" s="19">
        <v>-4345.82</v>
      </c>
      <c r="L4012" t="str">
        <f>VLOOKUP(E4012,PFI!A:B,2,0)</f>
        <v>recherche</v>
      </c>
    </row>
    <row r="4013" spans="1:12">
      <c r="A4013" s="18" t="s">
        <v>29</v>
      </c>
      <c r="B4013" s="18" t="s">
        <v>323</v>
      </c>
      <c r="C4013" s="18" t="s">
        <v>111</v>
      </c>
      <c r="D4013" s="18" t="s">
        <v>18</v>
      </c>
      <c r="E4013" s="18" t="s">
        <v>181</v>
      </c>
      <c r="F4013" s="19">
        <v>0</v>
      </c>
      <c r="G4013" s="19">
        <v>0</v>
      </c>
      <c r="H4013" s="19">
        <v>0</v>
      </c>
      <c r="I4013" s="19">
        <v>0</v>
      </c>
      <c r="J4013" s="19">
        <v>0</v>
      </c>
      <c r="K4013" s="19">
        <v>-4345.82</v>
      </c>
      <c r="L4013" t="str">
        <f>VLOOKUP(E4013,PFI!A:B,2,0)</f>
        <v>recherche</v>
      </c>
    </row>
    <row r="4014" spans="1:12">
      <c r="A4014" s="18" t="s">
        <v>29</v>
      </c>
      <c r="B4014" s="18" t="s">
        <v>323</v>
      </c>
      <c r="C4014" s="18" t="s">
        <v>111</v>
      </c>
      <c r="D4014" s="18" t="s">
        <v>18</v>
      </c>
      <c r="E4014" s="18" t="s">
        <v>1076</v>
      </c>
      <c r="F4014" s="19">
        <v>0</v>
      </c>
      <c r="G4014" s="19">
        <v>0</v>
      </c>
      <c r="H4014" s="19">
        <v>8800</v>
      </c>
      <c r="I4014" s="19">
        <v>0</v>
      </c>
      <c r="J4014" s="19">
        <v>0</v>
      </c>
      <c r="K4014" s="19">
        <v>-8800</v>
      </c>
      <c r="L4014" t="str">
        <f>VLOOKUP(E4014,PFI!A:B,2,0)</f>
        <v>recherche</v>
      </c>
    </row>
    <row r="4015" spans="1:12">
      <c r="A4015" s="18" t="s">
        <v>29</v>
      </c>
      <c r="B4015" s="18" t="s">
        <v>323</v>
      </c>
      <c r="C4015" s="18" t="s">
        <v>111</v>
      </c>
      <c r="D4015" s="18" t="s">
        <v>18</v>
      </c>
      <c r="E4015" s="18" t="s">
        <v>177</v>
      </c>
      <c r="F4015" s="19">
        <v>0</v>
      </c>
      <c r="G4015" s="19">
        <v>0</v>
      </c>
      <c r="H4015" s="19">
        <v>0</v>
      </c>
      <c r="I4015" s="19">
        <v>0</v>
      </c>
      <c r="J4015" s="19">
        <v>0</v>
      </c>
      <c r="K4015" s="19">
        <v>-5950</v>
      </c>
      <c r="L4015" t="str">
        <f>VLOOKUP(E4015,PFI!A:B,2,0)</f>
        <v>recherche</v>
      </c>
    </row>
    <row r="4016" spans="1:12">
      <c r="A4016" s="18" t="s">
        <v>29</v>
      </c>
      <c r="B4016" s="18" t="s">
        <v>323</v>
      </c>
      <c r="C4016" s="18" t="s">
        <v>111</v>
      </c>
      <c r="D4016" s="18" t="s">
        <v>18</v>
      </c>
      <c r="E4016" s="18" t="s">
        <v>745</v>
      </c>
      <c r="F4016" s="19">
        <v>0</v>
      </c>
      <c r="G4016" s="19">
        <v>0</v>
      </c>
      <c r="H4016" s="19">
        <v>-51000</v>
      </c>
      <c r="I4016" s="19">
        <v>0</v>
      </c>
      <c r="J4016" s="19">
        <v>0</v>
      </c>
      <c r="K4016" s="19">
        <v>-17000</v>
      </c>
      <c r="L4016" t="str">
        <f>VLOOKUP(E4016,PFI!A:B,2,0)</f>
        <v>recherche</v>
      </c>
    </row>
    <row r="4017" spans="1:12">
      <c r="A4017" s="18" t="s">
        <v>29</v>
      </c>
      <c r="B4017" s="18" t="s">
        <v>323</v>
      </c>
      <c r="C4017" s="18" t="s">
        <v>111</v>
      </c>
      <c r="D4017" s="18" t="s">
        <v>18</v>
      </c>
      <c r="E4017" s="18" t="s">
        <v>746</v>
      </c>
      <c r="F4017" s="19">
        <v>0</v>
      </c>
      <c r="G4017" s="19">
        <v>0</v>
      </c>
      <c r="H4017" s="19">
        <v>-51000</v>
      </c>
      <c r="I4017" s="19">
        <v>0</v>
      </c>
      <c r="J4017" s="19">
        <v>0</v>
      </c>
      <c r="K4017" s="19">
        <v>-12750</v>
      </c>
      <c r="L4017" t="str">
        <f>VLOOKUP(E4017,PFI!A:B,2,0)</f>
        <v>recherche</v>
      </c>
    </row>
    <row r="4018" spans="1:12">
      <c r="A4018" s="18" t="s">
        <v>29</v>
      </c>
      <c r="B4018" s="18" t="s">
        <v>323</v>
      </c>
      <c r="C4018" s="18" t="s">
        <v>111</v>
      </c>
      <c r="D4018" s="18" t="s">
        <v>18</v>
      </c>
      <c r="E4018" s="18" t="s">
        <v>747</v>
      </c>
      <c r="F4018" s="19">
        <v>0</v>
      </c>
      <c r="G4018" s="19">
        <v>0</v>
      </c>
      <c r="H4018" s="19">
        <v>-8500</v>
      </c>
      <c r="I4018" s="19">
        <v>0</v>
      </c>
      <c r="J4018" s="19">
        <v>0</v>
      </c>
      <c r="K4018" s="19">
        <v>-4000</v>
      </c>
      <c r="L4018" t="str">
        <f>VLOOKUP(E4018,PFI!A:B,2,0)</f>
        <v>recherche</v>
      </c>
    </row>
    <row r="4019" spans="1:12">
      <c r="A4019" s="18" t="s">
        <v>183</v>
      </c>
      <c r="B4019" s="18" t="s">
        <v>323</v>
      </c>
      <c r="C4019" s="18" t="s">
        <v>111</v>
      </c>
      <c r="D4019" s="18" t="s">
        <v>18</v>
      </c>
      <c r="E4019" s="18" t="s">
        <v>749</v>
      </c>
      <c r="F4019" s="19">
        <v>0</v>
      </c>
      <c r="G4019" s="19">
        <v>0</v>
      </c>
      <c r="H4019" s="19">
        <v>-6649.55</v>
      </c>
      <c r="I4019" s="19">
        <v>0</v>
      </c>
      <c r="J4019" s="19">
        <v>0</v>
      </c>
      <c r="K4019" s="19">
        <v>-3324.77</v>
      </c>
      <c r="L4019" t="str">
        <f>VLOOKUP(E4019,PFI!A:B,2,0)</f>
        <v>recherche</v>
      </c>
    </row>
    <row r="4020" spans="1:12">
      <c r="A4020" s="18" t="s">
        <v>183</v>
      </c>
      <c r="B4020" s="18" t="s">
        <v>323</v>
      </c>
      <c r="C4020" s="18" t="s">
        <v>111</v>
      </c>
      <c r="D4020" s="18" t="s">
        <v>18</v>
      </c>
      <c r="E4020" s="18" t="s">
        <v>750</v>
      </c>
      <c r="F4020" s="19">
        <v>0</v>
      </c>
      <c r="G4020" s="19">
        <v>0</v>
      </c>
      <c r="H4020" s="19">
        <v>-27370</v>
      </c>
      <c r="I4020" s="19">
        <v>0</v>
      </c>
      <c r="J4020" s="19">
        <v>0</v>
      </c>
      <c r="K4020" s="19">
        <v>-6842.5</v>
      </c>
      <c r="L4020" t="str">
        <f>VLOOKUP(E4020,PFI!A:B,2,0)</f>
        <v>recherche</v>
      </c>
    </row>
    <row r="4021" spans="1:12">
      <c r="A4021" s="18" t="s">
        <v>183</v>
      </c>
      <c r="B4021" s="18" t="s">
        <v>323</v>
      </c>
      <c r="C4021" s="18" t="s">
        <v>111</v>
      </c>
      <c r="D4021" s="18" t="s">
        <v>18</v>
      </c>
      <c r="E4021" s="18" t="s">
        <v>751</v>
      </c>
      <c r="F4021" s="19">
        <v>0</v>
      </c>
      <c r="G4021" s="19">
        <v>0</v>
      </c>
      <c r="H4021" s="19">
        <v>-158692.29999999999</v>
      </c>
      <c r="I4021" s="19">
        <v>0</v>
      </c>
      <c r="J4021" s="19">
        <v>0</v>
      </c>
      <c r="K4021" s="19">
        <v>0</v>
      </c>
      <c r="L4021" t="str">
        <f>VLOOKUP(E4021,PFI!A:B,2,0)</f>
        <v>recherche</v>
      </c>
    </row>
    <row r="4022" spans="1:12">
      <c r="A4022" s="18" t="s">
        <v>183</v>
      </c>
      <c r="B4022" s="18" t="s">
        <v>323</v>
      </c>
      <c r="C4022" s="18" t="s">
        <v>111</v>
      </c>
      <c r="D4022" s="18" t="s">
        <v>18</v>
      </c>
      <c r="E4022" s="18" t="s">
        <v>752</v>
      </c>
      <c r="F4022" s="19">
        <v>0</v>
      </c>
      <c r="G4022" s="19">
        <v>0</v>
      </c>
      <c r="H4022" s="19">
        <v>-10043</v>
      </c>
      <c r="I4022" s="19">
        <v>0</v>
      </c>
      <c r="J4022" s="19">
        <v>0</v>
      </c>
      <c r="K4022" s="19">
        <v>0</v>
      </c>
      <c r="L4022" t="str">
        <f>VLOOKUP(E4022,PFI!A:B,2,0)</f>
        <v>recherche</v>
      </c>
    </row>
    <row r="4023" spans="1:12">
      <c r="A4023" s="18" t="s">
        <v>183</v>
      </c>
      <c r="B4023" s="18" t="s">
        <v>323</v>
      </c>
      <c r="C4023" s="18" t="s">
        <v>111</v>
      </c>
      <c r="D4023" s="18" t="s">
        <v>18</v>
      </c>
      <c r="E4023" s="18" t="s">
        <v>1078</v>
      </c>
      <c r="F4023" s="19">
        <v>0</v>
      </c>
      <c r="G4023" s="19">
        <v>0</v>
      </c>
      <c r="H4023" s="19">
        <v>-100.43</v>
      </c>
      <c r="I4023" s="19">
        <v>0</v>
      </c>
      <c r="J4023" s="19">
        <v>0</v>
      </c>
      <c r="K4023" s="19">
        <v>0</v>
      </c>
      <c r="L4023" t="e">
        <f>VLOOKUP(E4023,PFI!A:B,2,0)</f>
        <v>#N/A</v>
      </c>
    </row>
    <row r="4024" spans="1:12">
      <c r="A4024" s="18" t="s">
        <v>1727</v>
      </c>
      <c r="B4024" s="18" t="s">
        <v>323</v>
      </c>
      <c r="C4024" s="18" t="s">
        <v>111</v>
      </c>
      <c r="D4024" s="18" t="s">
        <v>18</v>
      </c>
      <c r="E4024" s="18" t="s">
        <v>18</v>
      </c>
      <c r="F4024" s="19">
        <v>0</v>
      </c>
      <c r="G4024" s="19">
        <v>0</v>
      </c>
      <c r="H4024" s="19">
        <v>-16728.39</v>
      </c>
      <c r="I4024" s="19">
        <v>-34000</v>
      </c>
      <c r="J4024" s="19">
        <v>-34000</v>
      </c>
      <c r="K4024" s="19">
        <v>-14085.39</v>
      </c>
      <c r="L4024" t="e">
        <f>VLOOKUP(E4024,PFI!A:B,2,0)</f>
        <v>#N/A</v>
      </c>
    </row>
    <row r="4025" spans="1:12">
      <c r="A4025" s="18" t="s">
        <v>30</v>
      </c>
      <c r="B4025" s="18" t="s">
        <v>323</v>
      </c>
      <c r="C4025" s="18" t="s">
        <v>111</v>
      </c>
      <c r="D4025" s="18" t="s">
        <v>18</v>
      </c>
      <c r="E4025" s="18" t="s">
        <v>185</v>
      </c>
      <c r="F4025" s="19">
        <v>0</v>
      </c>
      <c r="G4025" s="19">
        <v>0</v>
      </c>
      <c r="H4025" s="19">
        <v>0</v>
      </c>
      <c r="I4025" s="19">
        <v>0</v>
      </c>
      <c r="J4025" s="19">
        <v>0</v>
      </c>
      <c r="K4025" s="19">
        <v>-19360</v>
      </c>
      <c r="L4025" t="str">
        <f>VLOOKUP(E4025,PFI!A:B,2,0)</f>
        <v>recherche</v>
      </c>
    </row>
    <row r="4026" spans="1:12">
      <c r="A4026" s="18" t="s">
        <v>186</v>
      </c>
      <c r="B4026" s="18" t="s">
        <v>323</v>
      </c>
      <c r="C4026" s="18" t="s">
        <v>111</v>
      </c>
      <c r="D4026" s="18" t="s">
        <v>18</v>
      </c>
      <c r="E4026" s="18" t="s">
        <v>2051</v>
      </c>
      <c r="F4026" s="19">
        <v>0</v>
      </c>
      <c r="G4026" s="19">
        <v>0</v>
      </c>
      <c r="H4026" s="19">
        <v>-6119</v>
      </c>
      <c r="I4026" s="19">
        <v>0</v>
      </c>
      <c r="J4026" s="19">
        <v>0</v>
      </c>
      <c r="K4026" s="19">
        <v>-6120</v>
      </c>
      <c r="L4026" t="str">
        <f>VLOOKUP(E4026,PFI!A:B,2,0)</f>
        <v>recherche</v>
      </c>
    </row>
    <row r="4027" spans="1:12">
      <c r="A4027" s="18" t="s">
        <v>186</v>
      </c>
      <c r="B4027" s="18" t="s">
        <v>323</v>
      </c>
      <c r="C4027" s="18" t="s">
        <v>111</v>
      </c>
      <c r="D4027" s="18" t="s">
        <v>18</v>
      </c>
      <c r="E4027" s="18" t="s">
        <v>790</v>
      </c>
      <c r="F4027" s="19">
        <v>0</v>
      </c>
      <c r="G4027" s="19">
        <v>0</v>
      </c>
      <c r="H4027" s="19">
        <v>-38205.660000000003</v>
      </c>
      <c r="I4027" s="19">
        <v>0</v>
      </c>
      <c r="J4027" s="19">
        <v>0</v>
      </c>
      <c r="K4027" s="19">
        <v>-19102.830000000002</v>
      </c>
      <c r="L4027" t="str">
        <f>VLOOKUP(E4027,PFI!A:B,2,0)</f>
        <v>recherche</v>
      </c>
    </row>
    <row r="4028" spans="1:12">
      <c r="A4028" s="18" t="s">
        <v>186</v>
      </c>
      <c r="B4028" s="18" t="s">
        <v>323</v>
      </c>
      <c r="C4028" s="18" t="s">
        <v>111</v>
      </c>
      <c r="D4028" s="18" t="s">
        <v>18</v>
      </c>
      <c r="E4028" s="18" t="s">
        <v>756</v>
      </c>
      <c r="F4028" s="19">
        <v>0</v>
      </c>
      <c r="G4028" s="19">
        <v>0</v>
      </c>
      <c r="H4028" s="19">
        <v>-6800</v>
      </c>
      <c r="I4028" s="19">
        <v>0</v>
      </c>
      <c r="J4028" s="19">
        <v>0</v>
      </c>
      <c r="K4028" s="19">
        <v>0</v>
      </c>
      <c r="L4028" t="str">
        <f>VLOOKUP(E4028,PFI!A:B,2,0)</f>
        <v>recherche</v>
      </c>
    </row>
    <row r="4029" spans="1:12">
      <c r="A4029" s="18" t="s">
        <v>1728</v>
      </c>
      <c r="B4029" s="18" t="s">
        <v>323</v>
      </c>
      <c r="C4029" s="18" t="s">
        <v>111</v>
      </c>
      <c r="D4029" s="18" t="s">
        <v>18</v>
      </c>
      <c r="E4029" s="18" t="s">
        <v>18</v>
      </c>
      <c r="F4029" s="19">
        <v>0</v>
      </c>
      <c r="G4029" s="19">
        <v>0</v>
      </c>
      <c r="H4029" s="19">
        <v>0</v>
      </c>
      <c r="I4029" s="19">
        <v>-164000</v>
      </c>
      <c r="J4029" s="19">
        <v>-164000</v>
      </c>
      <c r="K4029" s="19">
        <v>0</v>
      </c>
      <c r="L4029" t="e">
        <f>VLOOKUP(E4029,PFI!A:B,2,0)</f>
        <v>#N/A</v>
      </c>
    </row>
    <row r="4030" spans="1:12">
      <c r="A4030" s="18" t="s">
        <v>188</v>
      </c>
      <c r="B4030" s="18" t="s">
        <v>323</v>
      </c>
      <c r="C4030" s="18" t="s">
        <v>111</v>
      </c>
      <c r="D4030" s="18" t="s">
        <v>18</v>
      </c>
      <c r="E4030" s="18" t="s">
        <v>2030</v>
      </c>
      <c r="F4030" s="19">
        <v>0</v>
      </c>
      <c r="G4030" s="19">
        <v>0</v>
      </c>
      <c r="H4030" s="19">
        <v>-41470.65</v>
      </c>
      <c r="I4030" s="19">
        <v>0</v>
      </c>
      <c r="J4030" s="19">
        <v>0</v>
      </c>
      <c r="K4030" s="19">
        <v>-41470.65</v>
      </c>
      <c r="L4030" t="str">
        <f>VLOOKUP(E4030,PFI!A:B,2,0)</f>
        <v>recherche</v>
      </c>
    </row>
    <row r="4031" spans="1:12">
      <c r="A4031" s="18" t="s">
        <v>283</v>
      </c>
      <c r="B4031" s="18" t="s">
        <v>323</v>
      </c>
      <c r="C4031" s="18" t="s">
        <v>111</v>
      </c>
      <c r="D4031" s="18" t="s">
        <v>18</v>
      </c>
      <c r="E4031" s="18" t="s">
        <v>284</v>
      </c>
      <c r="F4031" s="19">
        <v>0</v>
      </c>
      <c r="G4031" s="19">
        <v>0</v>
      </c>
      <c r="H4031" s="19">
        <v>-7920</v>
      </c>
      <c r="I4031" s="19">
        <v>0</v>
      </c>
      <c r="J4031" s="19">
        <v>0</v>
      </c>
      <c r="K4031" s="19">
        <v>-22000</v>
      </c>
      <c r="L4031" t="str">
        <f>VLOOKUP(E4031,PFI!A:B,2,0)</f>
        <v>recherche</v>
      </c>
    </row>
    <row r="4032" spans="1:12">
      <c r="A4032" s="18" t="s">
        <v>191</v>
      </c>
      <c r="B4032" s="18" t="s">
        <v>323</v>
      </c>
      <c r="C4032" s="18" t="s">
        <v>111</v>
      </c>
      <c r="D4032" s="18" t="s">
        <v>18</v>
      </c>
      <c r="E4032" s="18" t="s">
        <v>299</v>
      </c>
      <c r="F4032" s="19">
        <v>0</v>
      </c>
      <c r="G4032" s="19">
        <v>0</v>
      </c>
      <c r="H4032" s="19">
        <v>-66000</v>
      </c>
      <c r="I4032" s="19">
        <v>0</v>
      </c>
      <c r="J4032" s="19">
        <v>0</v>
      </c>
      <c r="K4032" s="19">
        <v>-22000</v>
      </c>
      <c r="L4032" t="str">
        <f>VLOOKUP(E4032,PFI!A:B,2,0)</f>
        <v>recherche</v>
      </c>
    </row>
    <row r="4033" spans="1:12">
      <c r="A4033" s="18" t="s">
        <v>196</v>
      </c>
      <c r="B4033" s="18" t="s">
        <v>323</v>
      </c>
      <c r="C4033" s="18" t="s">
        <v>111</v>
      </c>
      <c r="D4033" s="18" t="s">
        <v>18</v>
      </c>
      <c r="E4033" s="18" t="s">
        <v>1995</v>
      </c>
      <c r="F4033" s="19">
        <v>0</v>
      </c>
      <c r="G4033" s="19">
        <v>0</v>
      </c>
      <c r="H4033" s="19">
        <v>0</v>
      </c>
      <c r="I4033" s="19">
        <v>0</v>
      </c>
      <c r="J4033" s="19">
        <v>0</v>
      </c>
      <c r="K4033" s="19">
        <v>-7920</v>
      </c>
      <c r="L4033" t="str">
        <f>VLOOKUP(E4033,PFI!A:B,2,0)</f>
        <v>recherche</v>
      </c>
    </row>
    <row r="4034" spans="1:12">
      <c r="A4034" s="18" t="s">
        <v>196</v>
      </c>
      <c r="B4034" s="18" t="s">
        <v>323</v>
      </c>
      <c r="C4034" s="18" t="s">
        <v>111</v>
      </c>
      <c r="D4034" s="18" t="s">
        <v>18</v>
      </c>
      <c r="E4034" s="18" t="s">
        <v>2293</v>
      </c>
      <c r="F4034" s="19">
        <v>0</v>
      </c>
      <c r="G4034" s="19">
        <v>0</v>
      </c>
      <c r="H4034" s="19">
        <v>0</v>
      </c>
      <c r="I4034" s="19">
        <v>0</v>
      </c>
      <c r="J4034" s="19">
        <v>0</v>
      </c>
      <c r="K4034" s="19">
        <v>-7040</v>
      </c>
      <c r="L4034" t="e">
        <f>VLOOKUP(E4034,PFI!A:B,2,0)</f>
        <v>#N/A</v>
      </c>
    </row>
    <row r="4035" spans="1:12">
      <c r="A4035" s="18" t="s">
        <v>196</v>
      </c>
      <c r="B4035" s="18" t="s">
        <v>323</v>
      </c>
      <c r="C4035" s="18" t="s">
        <v>111</v>
      </c>
      <c r="D4035" s="18" t="s">
        <v>18</v>
      </c>
      <c r="E4035" s="18" t="s">
        <v>327</v>
      </c>
      <c r="F4035" s="19">
        <v>0</v>
      </c>
      <c r="G4035" s="19">
        <v>0</v>
      </c>
      <c r="H4035" s="19">
        <v>0</v>
      </c>
      <c r="I4035" s="19">
        <v>0</v>
      </c>
      <c r="J4035" s="19">
        <v>0</v>
      </c>
      <c r="K4035" s="19">
        <v>-9633.0499999999993</v>
      </c>
      <c r="L4035" t="str">
        <f>VLOOKUP(E4035,PFI!A:B,2,0)</f>
        <v>recherche</v>
      </c>
    </row>
    <row r="4036" spans="1:12">
      <c r="A4036" s="18" t="s">
        <v>196</v>
      </c>
      <c r="B4036" s="18" t="s">
        <v>323</v>
      </c>
      <c r="C4036" s="18" t="s">
        <v>111</v>
      </c>
      <c r="D4036" s="18" t="s">
        <v>18</v>
      </c>
      <c r="E4036" s="18" t="s">
        <v>328</v>
      </c>
      <c r="F4036" s="19">
        <v>0</v>
      </c>
      <c r="G4036" s="19">
        <v>0</v>
      </c>
      <c r="H4036" s="19">
        <v>0</v>
      </c>
      <c r="I4036" s="19">
        <v>0</v>
      </c>
      <c r="J4036" s="19">
        <v>0</v>
      </c>
      <c r="K4036" s="19">
        <v>-28687.5</v>
      </c>
      <c r="L4036" t="str">
        <f>VLOOKUP(E4036,PFI!A:B,2,0)</f>
        <v>recherche</v>
      </c>
    </row>
    <row r="4037" spans="1:12">
      <c r="A4037" s="18" t="s">
        <v>196</v>
      </c>
      <c r="B4037" s="18" t="s">
        <v>323</v>
      </c>
      <c r="C4037" s="18" t="s">
        <v>111</v>
      </c>
      <c r="D4037" s="18" t="s">
        <v>18</v>
      </c>
      <c r="E4037" s="18" t="s">
        <v>198</v>
      </c>
      <c r="F4037" s="19">
        <v>0</v>
      </c>
      <c r="G4037" s="19">
        <v>0</v>
      </c>
      <c r="H4037" s="19">
        <v>0</v>
      </c>
      <c r="I4037" s="19">
        <v>0</v>
      </c>
      <c r="J4037" s="19">
        <v>0</v>
      </c>
      <c r="K4037" s="19">
        <v>-6160</v>
      </c>
      <c r="L4037" t="str">
        <f>VLOOKUP(E4037,PFI!A:B,2,0)</f>
        <v>recherche</v>
      </c>
    </row>
    <row r="4038" spans="1:12">
      <c r="A4038" s="18" t="s">
        <v>2294</v>
      </c>
      <c r="B4038" s="18" t="s">
        <v>323</v>
      </c>
      <c r="C4038" s="18" t="s">
        <v>111</v>
      </c>
      <c r="D4038" s="18" t="s">
        <v>18</v>
      </c>
      <c r="E4038" s="18" t="s">
        <v>2594</v>
      </c>
      <c r="F4038" s="19">
        <v>0</v>
      </c>
      <c r="G4038" s="19">
        <v>0</v>
      </c>
      <c r="H4038" s="19">
        <v>0</v>
      </c>
      <c r="I4038" s="19">
        <v>0</v>
      </c>
      <c r="J4038" s="19">
        <v>0</v>
      </c>
      <c r="K4038" s="19">
        <v>-4400</v>
      </c>
      <c r="L4038" t="e">
        <f>VLOOKUP(E4038,PFI!A:B,2,0)</f>
        <v>#N/A</v>
      </c>
    </row>
    <row r="4039" spans="1:12">
      <c r="A4039" s="18" t="s">
        <v>2294</v>
      </c>
      <c r="B4039" s="18" t="s">
        <v>323</v>
      </c>
      <c r="C4039" s="18" t="s">
        <v>111</v>
      </c>
      <c r="D4039" s="18" t="s">
        <v>18</v>
      </c>
      <c r="E4039" s="18" t="s">
        <v>2055</v>
      </c>
      <c r="F4039" s="19">
        <v>0</v>
      </c>
      <c r="G4039" s="19">
        <v>0</v>
      </c>
      <c r="H4039" s="19">
        <v>0</v>
      </c>
      <c r="I4039" s="19">
        <v>0</v>
      </c>
      <c r="J4039" s="19">
        <v>0</v>
      </c>
      <c r="K4039" s="19">
        <v>-17000</v>
      </c>
      <c r="L4039" t="str">
        <f>VLOOKUP(E4039,PFI!A:B,2,0)</f>
        <v>recherche</v>
      </c>
    </row>
    <row r="4040" spans="1:12">
      <c r="A4040" s="18" t="s">
        <v>2294</v>
      </c>
      <c r="B4040" s="18" t="s">
        <v>323</v>
      </c>
      <c r="C4040" s="18" t="s">
        <v>111</v>
      </c>
      <c r="D4040" s="18" t="s">
        <v>18</v>
      </c>
      <c r="E4040" s="18" t="s">
        <v>2295</v>
      </c>
      <c r="F4040" s="19">
        <v>0</v>
      </c>
      <c r="G4040" s="19">
        <v>0</v>
      </c>
      <c r="H4040" s="19">
        <v>-25500</v>
      </c>
      <c r="I4040" s="19">
        <v>0</v>
      </c>
      <c r="J4040" s="19">
        <v>0</v>
      </c>
      <c r="K4040" s="19">
        <v>-21675</v>
      </c>
      <c r="L4040" t="e">
        <f>VLOOKUP(E4040,PFI!A:B,2,0)</f>
        <v>#N/A</v>
      </c>
    </row>
    <row r="4041" spans="1:12">
      <c r="A4041" s="18" t="s">
        <v>1729</v>
      </c>
      <c r="B4041" s="18" t="s">
        <v>323</v>
      </c>
      <c r="C4041" s="18" t="s">
        <v>111</v>
      </c>
      <c r="D4041" s="18" t="s">
        <v>18</v>
      </c>
      <c r="E4041" s="18" t="s">
        <v>2794</v>
      </c>
      <c r="F4041" s="19">
        <v>0</v>
      </c>
      <c r="G4041" s="19">
        <v>0</v>
      </c>
      <c r="H4041" s="19">
        <v>-4800</v>
      </c>
      <c r="I4041" s="19">
        <v>0</v>
      </c>
      <c r="J4041" s="19">
        <v>0</v>
      </c>
      <c r="K4041" s="19">
        <v>-2400</v>
      </c>
      <c r="L4041" t="e">
        <f>VLOOKUP(E4041,PFI!A:B,2,0)</f>
        <v>#N/A</v>
      </c>
    </row>
    <row r="4042" spans="1:12">
      <c r="A4042" s="18" t="s">
        <v>1729</v>
      </c>
      <c r="B4042" s="18" t="s">
        <v>323</v>
      </c>
      <c r="C4042" s="18" t="s">
        <v>111</v>
      </c>
      <c r="D4042" s="18" t="s">
        <v>18</v>
      </c>
      <c r="E4042" s="18" t="s">
        <v>2795</v>
      </c>
      <c r="F4042" s="19">
        <v>0</v>
      </c>
      <c r="G4042" s="19">
        <v>0</v>
      </c>
      <c r="H4042" s="19">
        <v>-240</v>
      </c>
      <c r="I4042" s="19">
        <v>0</v>
      </c>
      <c r="J4042" s="19">
        <v>0</v>
      </c>
      <c r="K4042" s="19">
        <v>-120</v>
      </c>
      <c r="L4042" t="e">
        <f>VLOOKUP(E4042,PFI!A:B,2,0)</f>
        <v>#N/A</v>
      </c>
    </row>
    <row r="4043" spans="1:12">
      <c r="A4043" s="18" t="s">
        <v>205</v>
      </c>
      <c r="B4043" s="18" t="s">
        <v>323</v>
      </c>
      <c r="C4043" s="18" t="s">
        <v>111</v>
      </c>
      <c r="D4043" s="18" t="s">
        <v>18</v>
      </c>
      <c r="E4043" s="18" t="s">
        <v>2651</v>
      </c>
      <c r="F4043" s="19">
        <v>0</v>
      </c>
      <c r="G4043" s="19">
        <v>0</v>
      </c>
      <c r="H4043" s="19">
        <v>-10452.89</v>
      </c>
      <c r="I4043" s="19">
        <v>0</v>
      </c>
      <c r="J4043" s="19">
        <v>0</v>
      </c>
      <c r="K4043" s="19">
        <v>-10452.89</v>
      </c>
      <c r="L4043" t="e">
        <f>VLOOKUP(E4043,PFI!A:B,2,0)</f>
        <v>#N/A</v>
      </c>
    </row>
    <row r="4044" spans="1:12">
      <c r="A4044" s="18" t="s">
        <v>38</v>
      </c>
      <c r="B4044" s="18" t="s">
        <v>323</v>
      </c>
      <c r="C4044" s="18" t="s">
        <v>111</v>
      </c>
      <c r="D4044" s="18" t="s">
        <v>18</v>
      </c>
      <c r="E4044" s="18" t="s">
        <v>208</v>
      </c>
      <c r="F4044" s="19">
        <v>0</v>
      </c>
      <c r="G4044" s="19">
        <v>0</v>
      </c>
      <c r="H4044" s="19">
        <v>0</v>
      </c>
      <c r="I4044" s="19">
        <v>0</v>
      </c>
      <c r="J4044" s="19">
        <v>0</v>
      </c>
      <c r="K4044" s="19">
        <v>-126400</v>
      </c>
      <c r="L4044" t="str">
        <f>VLOOKUP(E4044,PFI!A:B,2,0)</f>
        <v>recherche</v>
      </c>
    </row>
    <row r="4045" spans="1:12">
      <c r="A4045" s="18" t="s">
        <v>38</v>
      </c>
      <c r="B4045" s="18" t="s">
        <v>323</v>
      </c>
      <c r="C4045" s="18" t="s">
        <v>111</v>
      </c>
      <c r="D4045" s="18" t="s">
        <v>18</v>
      </c>
      <c r="E4045" s="18" t="s">
        <v>2796</v>
      </c>
      <c r="F4045" s="19">
        <v>0</v>
      </c>
      <c r="G4045" s="19">
        <v>0</v>
      </c>
      <c r="H4045" s="19">
        <v>1532.62</v>
      </c>
      <c r="I4045" s="19">
        <v>0</v>
      </c>
      <c r="J4045" s="19">
        <v>0</v>
      </c>
      <c r="K4045" s="19">
        <v>0</v>
      </c>
      <c r="L4045" t="e">
        <f>VLOOKUP(E4045,PFI!A:B,2,0)</f>
        <v>#N/A</v>
      </c>
    </row>
    <row r="4046" spans="1:12">
      <c r="A4046" s="18" t="s">
        <v>38</v>
      </c>
      <c r="B4046" s="18" t="s">
        <v>323</v>
      </c>
      <c r="C4046" s="18" t="s">
        <v>111</v>
      </c>
      <c r="D4046" s="18" t="s">
        <v>18</v>
      </c>
      <c r="E4046" s="18" t="s">
        <v>18</v>
      </c>
      <c r="F4046" s="19">
        <v>0</v>
      </c>
      <c r="G4046" s="19">
        <v>0</v>
      </c>
      <c r="H4046" s="19">
        <v>-1500</v>
      </c>
      <c r="I4046" s="19">
        <v>0</v>
      </c>
      <c r="J4046" s="19">
        <v>0</v>
      </c>
      <c r="K4046" s="19">
        <v>-1500</v>
      </c>
      <c r="L4046" t="e">
        <f>VLOOKUP(E4046,PFI!A:B,2,0)</f>
        <v>#N/A</v>
      </c>
    </row>
    <row r="4047" spans="1:12">
      <c r="A4047" s="18" t="s">
        <v>1726</v>
      </c>
      <c r="B4047" s="18" t="s">
        <v>323</v>
      </c>
      <c r="C4047" s="18" t="s">
        <v>111</v>
      </c>
      <c r="D4047" s="18" t="s">
        <v>18</v>
      </c>
      <c r="E4047" s="18" t="s">
        <v>18</v>
      </c>
      <c r="F4047" s="19">
        <v>0</v>
      </c>
      <c r="G4047" s="19">
        <v>0</v>
      </c>
      <c r="H4047" s="19">
        <v>-18253.64</v>
      </c>
      <c r="I4047" s="19">
        <v>0</v>
      </c>
      <c r="J4047" s="19">
        <v>0</v>
      </c>
      <c r="K4047" s="19">
        <v>-17857.39</v>
      </c>
      <c r="L4047" t="e">
        <f>VLOOKUP(E4047,PFI!A:B,2,0)</f>
        <v>#N/A</v>
      </c>
    </row>
    <row r="4048" spans="1:12">
      <c r="A4048" s="18" t="s">
        <v>40</v>
      </c>
      <c r="B4048" s="18" t="s">
        <v>323</v>
      </c>
      <c r="C4048" s="18" t="s">
        <v>111</v>
      </c>
      <c r="D4048" s="18" t="s">
        <v>18</v>
      </c>
      <c r="E4048" s="18" t="s">
        <v>2797</v>
      </c>
      <c r="F4048" s="19">
        <v>0</v>
      </c>
      <c r="G4048" s="19">
        <v>0</v>
      </c>
      <c r="H4048" s="19">
        <v>0</v>
      </c>
      <c r="I4048" s="19">
        <v>0</v>
      </c>
      <c r="J4048" s="19">
        <v>0</v>
      </c>
      <c r="K4048" s="19">
        <v>-7500</v>
      </c>
      <c r="L4048" t="e">
        <f>VLOOKUP(E4048,PFI!A:B,2,0)</f>
        <v>#N/A</v>
      </c>
    </row>
    <row r="4049" spans="1:12">
      <c r="A4049" s="18" t="s">
        <v>40</v>
      </c>
      <c r="B4049" s="18" t="s">
        <v>323</v>
      </c>
      <c r="C4049" s="18" t="s">
        <v>111</v>
      </c>
      <c r="D4049" s="18" t="s">
        <v>18</v>
      </c>
      <c r="E4049" s="18" t="s">
        <v>2034</v>
      </c>
      <c r="F4049" s="19">
        <v>0</v>
      </c>
      <c r="G4049" s="19">
        <v>0</v>
      </c>
      <c r="H4049" s="19">
        <v>0</v>
      </c>
      <c r="I4049" s="19">
        <v>0</v>
      </c>
      <c r="J4049" s="19">
        <v>0</v>
      </c>
      <c r="K4049" s="19">
        <v>-8500</v>
      </c>
      <c r="L4049" t="str">
        <f>VLOOKUP(E4049,PFI!A:B,2,0)</f>
        <v>recherche</v>
      </c>
    </row>
    <row r="4050" spans="1:12">
      <c r="A4050" s="18" t="s">
        <v>210</v>
      </c>
      <c r="B4050" s="18" t="s">
        <v>323</v>
      </c>
      <c r="C4050" s="18" t="s">
        <v>111</v>
      </c>
      <c r="D4050" s="18" t="s">
        <v>18</v>
      </c>
      <c r="E4050" s="18" t="s">
        <v>763</v>
      </c>
      <c r="F4050" s="19">
        <v>0</v>
      </c>
      <c r="G4050" s="19">
        <v>0</v>
      </c>
      <c r="H4050" s="19">
        <v>-166285.5</v>
      </c>
      <c r="I4050" s="19">
        <v>0</v>
      </c>
      <c r="J4050" s="19">
        <v>0</v>
      </c>
      <c r="K4050" s="19">
        <v>-41570.949999999997</v>
      </c>
      <c r="L4050" t="str">
        <f>VLOOKUP(E4050,PFI!A:B,2,0)</f>
        <v>recherche</v>
      </c>
    </row>
    <row r="4051" spans="1:12">
      <c r="A4051" s="18" t="s">
        <v>42</v>
      </c>
      <c r="B4051" s="18" t="s">
        <v>323</v>
      </c>
      <c r="C4051" s="18" t="s">
        <v>111</v>
      </c>
      <c r="D4051" s="18" t="s">
        <v>18</v>
      </c>
      <c r="E4051" s="18" t="s">
        <v>329</v>
      </c>
      <c r="F4051" s="19">
        <v>0</v>
      </c>
      <c r="G4051" s="19">
        <v>0</v>
      </c>
      <c r="H4051" s="19">
        <v>0</v>
      </c>
      <c r="I4051" s="19">
        <v>0</v>
      </c>
      <c r="J4051" s="19">
        <v>0</v>
      </c>
      <c r="K4051" s="19">
        <v>-11900</v>
      </c>
      <c r="L4051" t="str">
        <f>VLOOKUP(E4051,PFI!A:B,2,0)</f>
        <v>recherche</v>
      </c>
    </row>
    <row r="4052" spans="1:12">
      <c r="A4052" s="18" t="s">
        <v>42</v>
      </c>
      <c r="B4052" s="18" t="s">
        <v>323</v>
      </c>
      <c r="C4052" s="18" t="s">
        <v>111</v>
      </c>
      <c r="D4052" s="18" t="s">
        <v>18</v>
      </c>
      <c r="E4052" s="18" t="s">
        <v>2316</v>
      </c>
      <c r="F4052" s="19">
        <v>0</v>
      </c>
      <c r="G4052" s="19">
        <v>0</v>
      </c>
      <c r="H4052" s="19">
        <v>-1763.66</v>
      </c>
      <c r="I4052" s="19">
        <v>0</v>
      </c>
      <c r="J4052" s="19">
        <v>0</v>
      </c>
      <c r="K4052" s="19">
        <v>-2118.21</v>
      </c>
      <c r="L4052" t="e">
        <f>VLOOKUP(E4052,PFI!A:B,2,0)</f>
        <v>#N/A</v>
      </c>
    </row>
    <row r="4053" spans="1:12">
      <c r="A4053" s="18" t="s">
        <v>42</v>
      </c>
      <c r="B4053" s="18" t="s">
        <v>323</v>
      </c>
      <c r="C4053" s="18" t="s">
        <v>111</v>
      </c>
      <c r="D4053" s="18" t="s">
        <v>18</v>
      </c>
      <c r="E4053" s="18" t="s">
        <v>2317</v>
      </c>
      <c r="F4053" s="19">
        <v>0</v>
      </c>
      <c r="G4053" s="19">
        <v>0</v>
      </c>
      <c r="H4053" s="19">
        <v>-15000</v>
      </c>
      <c r="I4053" s="19">
        <v>0</v>
      </c>
      <c r="J4053" s="19">
        <v>0</v>
      </c>
      <c r="K4053" s="19">
        <v>-15000</v>
      </c>
      <c r="L4053" t="e">
        <f>VLOOKUP(E4053,PFI!A:B,2,0)</f>
        <v>#N/A</v>
      </c>
    </row>
    <row r="4054" spans="1:12">
      <c r="A4054" s="18" t="s">
        <v>42</v>
      </c>
      <c r="B4054" s="18" t="s">
        <v>323</v>
      </c>
      <c r="C4054" s="18" t="s">
        <v>111</v>
      </c>
      <c r="D4054" s="18" t="s">
        <v>18</v>
      </c>
      <c r="E4054" s="18" t="s">
        <v>2318</v>
      </c>
      <c r="F4054" s="19">
        <v>0</v>
      </c>
      <c r="G4054" s="19">
        <v>0</v>
      </c>
      <c r="H4054" s="19">
        <v>-1381.84</v>
      </c>
      <c r="I4054" s="19">
        <v>0</v>
      </c>
      <c r="J4054" s="19">
        <v>0</v>
      </c>
      <c r="K4054" s="19">
        <v>-1381.84</v>
      </c>
      <c r="L4054" t="e">
        <f>VLOOKUP(E4054,PFI!A:B,2,0)</f>
        <v>#N/A</v>
      </c>
    </row>
    <row r="4055" spans="1:12">
      <c r="A4055" s="18" t="s">
        <v>42</v>
      </c>
      <c r="B4055" s="18" t="s">
        <v>323</v>
      </c>
      <c r="C4055" s="18" t="s">
        <v>111</v>
      </c>
      <c r="D4055" s="18" t="s">
        <v>18</v>
      </c>
      <c r="E4055" s="18" t="s">
        <v>764</v>
      </c>
      <c r="F4055" s="19">
        <v>0</v>
      </c>
      <c r="G4055" s="19">
        <v>0</v>
      </c>
      <c r="H4055" s="19">
        <v>-51000</v>
      </c>
      <c r="I4055" s="19">
        <v>0</v>
      </c>
      <c r="J4055" s="19">
        <v>0</v>
      </c>
      <c r="K4055" s="19">
        <v>0</v>
      </c>
      <c r="L4055" t="str">
        <f>VLOOKUP(E4055,PFI!A:B,2,0)</f>
        <v>recherche</v>
      </c>
    </row>
    <row r="4056" spans="1:12">
      <c r="A4056" s="18" t="s">
        <v>42</v>
      </c>
      <c r="B4056" s="18" t="s">
        <v>323</v>
      </c>
      <c r="C4056" s="18" t="s">
        <v>111</v>
      </c>
      <c r="D4056" s="18" t="s">
        <v>18</v>
      </c>
      <c r="E4056" s="18" t="s">
        <v>2078</v>
      </c>
      <c r="F4056" s="19">
        <v>0</v>
      </c>
      <c r="G4056" s="19">
        <v>0</v>
      </c>
      <c r="H4056" s="19">
        <v>-15000</v>
      </c>
      <c r="I4056" s="19">
        <v>0</v>
      </c>
      <c r="J4056" s="19">
        <v>0</v>
      </c>
      <c r="K4056" s="19">
        <v>-15000</v>
      </c>
      <c r="L4056" t="str">
        <f>VLOOKUP(E4056,PFI!A:B,2,0)</f>
        <v>recherche</v>
      </c>
    </row>
    <row r="4057" spans="1:12">
      <c r="A4057" s="18" t="s">
        <v>42</v>
      </c>
      <c r="B4057" s="18" t="s">
        <v>323</v>
      </c>
      <c r="C4057" s="18" t="s">
        <v>111</v>
      </c>
      <c r="D4057" s="18" t="s">
        <v>18</v>
      </c>
      <c r="E4057" s="18" t="s">
        <v>18</v>
      </c>
      <c r="F4057" s="19">
        <v>0</v>
      </c>
      <c r="G4057" s="19">
        <v>0</v>
      </c>
      <c r="H4057" s="19">
        <v>-118952.54</v>
      </c>
      <c r="I4057" s="19">
        <v>0</v>
      </c>
      <c r="J4057" s="19">
        <v>0</v>
      </c>
      <c r="K4057" s="19">
        <v>-111088.91</v>
      </c>
      <c r="L4057" t="e">
        <f>VLOOKUP(E4057,PFI!A:B,2,0)</f>
        <v>#N/A</v>
      </c>
    </row>
    <row r="4058" spans="1:12">
      <c r="A4058" s="18" t="s">
        <v>215</v>
      </c>
      <c r="B4058" s="18" t="s">
        <v>323</v>
      </c>
      <c r="C4058" s="18" t="s">
        <v>111</v>
      </c>
      <c r="D4058" s="18" t="s">
        <v>18</v>
      </c>
      <c r="E4058" s="18" t="s">
        <v>217</v>
      </c>
      <c r="F4058" s="19">
        <v>0</v>
      </c>
      <c r="G4058" s="19">
        <v>0</v>
      </c>
      <c r="H4058" s="19">
        <v>-111310.03</v>
      </c>
      <c r="I4058" s="19">
        <v>0</v>
      </c>
      <c r="J4058" s="19">
        <v>0</v>
      </c>
      <c r="K4058" s="19">
        <v>-120262.6</v>
      </c>
      <c r="L4058" t="str">
        <f>VLOOKUP(E4058,PFI!A:B,2,0)</f>
        <v>recherche</v>
      </c>
    </row>
    <row r="4059" spans="1:12">
      <c r="A4059" s="18" t="s">
        <v>218</v>
      </c>
      <c r="B4059" s="18" t="s">
        <v>323</v>
      </c>
      <c r="C4059" s="18" t="s">
        <v>111</v>
      </c>
      <c r="D4059" s="18" t="s">
        <v>18</v>
      </c>
      <c r="E4059" s="18" t="s">
        <v>2327</v>
      </c>
      <c r="F4059" s="19">
        <v>0</v>
      </c>
      <c r="G4059" s="19">
        <v>0</v>
      </c>
      <c r="H4059" s="19">
        <v>2240</v>
      </c>
      <c r="I4059" s="19">
        <v>0</v>
      </c>
      <c r="J4059" s="19">
        <v>0</v>
      </c>
      <c r="K4059" s="19">
        <v>-4760</v>
      </c>
      <c r="L4059" t="e">
        <f>VLOOKUP(E4059,PFI!A:B,2,0)</f>
        <v>#N/A</v>
      </c>
    </row>
    <row r="4060" spans="1:12">
      <c r="A4060" s="18" t="s">
        <v>218</v>
      </c>
      <c r="B4060" s="18" t="s">
        <v>323</v>
      </c>
      <c r="C4060" s="18" t="s">
        <v>111</v>
      </c>
      <c r="D4060" s="18" t="s">
        <v>18</v>
      </c>
      <c r="E4060" s="18" t="s">
        <v>18</v>
      </c>
      <c r="F4060" s="19">
        <v>0</v>
      </c>
      <c r="G4060" s="19">
        <v>0</v>
      </c>
      <c r="H4060" s="19">
        <v>-6399.91</v>
      </c>
      <c r="I4060" s="19">
        <v>0</v>
      </c>
      <c r="J4060" s="19">
        <v>0</v>
      </c>
      <c r="K4060" s="19">
        <v>-5813.54</v>
      </c>
      <c r="L4060" t="e">
        <f>VLOOKUP(E4060,PFI!A:B,2,0)</f>
        <v>#N/A</v>
      </c>
    </row>
    <row r="4061" spans="1:12">
      <c r="A4061" s="18" t="s">
        <v>2329</v>
      </c>
      <c r="B4061" s="18" t="s">
        <v>323</v>
      </c>
      <c r="C4061" s="18" t="s">
        <v>111</v>
      </c>
      <c r="D4061" s="18" t="s">
        <v>18</v>
      </c>
      <c r="E4061" s="18" t="s">
        <v>18</v>
      </c>
      <c r="F4061" s="19">
        <v>0</v>
      </c>
      <c r="G4061" s="19">
        <v>0</v>
      </c>
      <c r="H4061" s="19">
        <v>0</v>
      </c>
      <c r="I4061" s="19">
        <v>0</v>
      </c>
      <c r="J4061" s="19">
        <v>0</v>
      </c>
      <c r="K4061" s="19">
        <v>-1192</v>
      </c>
      <c r="L4061" t="e">
        <f>VLOOKUP(E4061,PFI!A:B,2,0)</f>
        <v>#N/A</v>
      </c>
    </row>
    <row r="4062" spans="1:12">
      <c r="A4062" s="18" t="s">
        <v>224</v>
      </c>
      <c r="B4062" s="18" t="s">
        <v>323</v>
      </c>
      <c r="C4062" s="18" t="s">
        <v>111</v>
      </c>
      <c r="D4062" s="18" t="s">
        <v>18</v>
      </c>
      <c r="E4062" s="18" t="s">
        <v>18</v>
      </c>
      <c r="F4062" s="19">
        <v>0</v>
      </c>
      <c r="G4062" s="19">
        <v>0</v>
      </c>
      <c r="H4062" s="19">
        <v>-7545.59</v>
      </c>
      <c r="I4062" s="19">
        <v>0</v>
      </c>
      <c r="J4062" s="19">
        <v>0</v>
      </c>
      <c r="K4062" s="19">
        <v>-7545.59</v>
      </c>
      <c r="L4062" t="e">
        <f>VLOOKUP(E4062,PFI!A:B,2,0)</f>
        <v>#N/A</v>
      </c>
    </row>
    <row r="4063" spans="1:12">
      <c r="A4063" s="18" t="s">
        <v>1521</v>
      </c>
      <c r="B4063" s="18" t="s">
        <v>323</v>
      </c>
      <c r="C4063" s="18" t="s">
        <v>111</v>
      </c>
      <c r="D4063" s="18" t="s">
        <v>18</v>
      </c>
      <c r="E4063" s="18" t="s">
        <v>18</v>
      </c>
      <c r="F4063" s="19">
        <v>0</v>
      </c>
      <c r="G4063" s="19">
        <v>0</v>
      </c>
      <c r="H4063" s="19">
        <v>-402</v>
      </c>
      <c r="I4063" s="19">
        <v>0</v>
      </c>
      <c r="J4063" s="19">
        <v>0</v>
      </c>
      <c r="K4063" s="19">
        <v>0</v>
      </c>
      <c r="L4063" t="e">
        <f>VLOOKUP(E4063,PFI!A:B,2,0)</f>
        <v>#N/A</v>
      </c>
    </row>
    <row r="4064" spans="1:12">
      <c r="A4064" s="18" t="s">
        <v>227</v>
      </c>
      <c r="B4064" s="18" t="s">
        <v>323</v>
      </c>
      <c r="C4064" s="18" t="s">
        <v>111</v>
      </c>
      <c r="D4064" s="18" t="s">
        <v>18</v>
      </c>
      <c r="E4064" s="18" t="s">
        <v>794</v>
      </c>
      <c r="F4064" s="19">
        <v>0</v>
      </c>
      <c r="G4064" s="19">
        <v>0</v>
      </c>
      <c r="H4064" s="19">
        <v>-2851.86</v>
      </c>
      <c r="I4064" s="19">
        <v>0</v>
      </c>
      <c r="J4064" s="19">
        <v>0</v>
      </c>
      <c r="K4064" s="19">
        <v>-2851.86</v>
      </c>
      <c r="L4064" t="e">
        <f>VLOOKUP(E4064,PFI!A:B,2,0)</f>
        <v>#N/A</v>
      </c>
    </row>
    <row r="4065" spans="1:12">
      <c r="A4065" s="18" t="s">
        <v>1595</v>
      </c>
      <c r="B4065" s="18" t="s">
        <v>323</v>
      </c>
      <c r="C4065" s="18" t="s">
        <v>111</v>
      </c>
      <c r="D4065" s="18" t="s">
        <v>18</v>
      </c>
      <c r="E4065" s="18" t="s">
        <v>18</v>
      </c>
      <c r="F4065" s="19">
        <v>0</v>
      </c>
      <c r="G4065" s="19">
        <v>0</v>
      </c>
      <c r="H4065" s="19">
        <v>-600</v>
      </c>
      <c r="I4065" s="19">
        <v>-4000</v>
      </c>
      <c r="J4065" s="19">
        <v>-4000</v>
      </c>
      <c r="K4065" s="19">
        <v>-600</v>
      </c>
      <c r="L4065" t="e">
        <f>VLOOKUP(E4065,PFI!A:B,2,0)</f>
        <v>#N/A</v>
      </c>
    </row>
    <row r="4066" spans="1:12">
      <c r="A4066" s="18" t="s">
        <v>74</v>
      </c>
      <c r="B4066" s="18" t="s">
        <v>323</v>
      </c>
      <c r="C4066" s="18" t="s">
        <v>111</v>
      </c>
      <c r="D4066" s="18" t="s">
        <v>18</v>
      </c>
      <c r="E4066" s="18" t="s">
        <v>242</v>
      </c>
      <c r="F4066" s="19">
        <v>0</v>
      </c>
      <c r="G4066" s="19">
        <v>0</v>
      </c>
      <c r="H4066" s="19">
        <v>-128800</v>
      </c>
      <c r="I4066" s="19">
        <v>0</v>
      </c>
      <c r="J4066" s="19">
        <v>0</v>
      </c>
      <c r="K4066" s="19">
        <v>0</v>
      </c>
      <c r="L4066" t="str">
        <f>VLOOKUP(E4066,PFI!A:B,2,0)</f>
        <v>formation</v>
      </c>
    </row>
    <row r="4067" spans="1:12">
      <c r="A4067" s="18" t="s">
        <v>1604</v>
      </c>
      <c r="B4067" s="18" t="s">
        <v>323</v>
      </c>
      <c r="C4067" s="18" t="s">
        <v>111</v>
      </c>
      <c r="D4067" s="18" t="s">
        <v>13</v>
      </c>
      <c r="E4067" s="18" t="s">
        <v>18</v>
      </c>
      <c r="F4067" s="19">
        <v>0</v>
      </c>
      <c r="G4067" s="19">
        <v>0</v>
      </c>
      <c r="H4067" s="19">
        <v>-31926.76</v>
      </c>
      <c r="I4067" s="19">
        <v>0</v>
      </c>
      <c r="J4067" s="19">
        <v>0</v>
      </c>
      <c r="K4067" s="19">
        <v>-30872.2</v>
      </c>
      <c r="L4067" t="e">
        <f>VLOOKUP(E4067,PFI!A:B,2,0)</f>
        <v>#N/A</v>
      </c>
    </row>
    <row r="4068" spans="1:12">
      <c r="A4068" s="18" t="s">
        <v>1629</v>
      </c>
      <c r="B4068" s="18" t="s">
        <v>323</v>
      </c>
      <c r="C4068" s="18" t="s">
        <v>111</v>
      </c>
      <c r="D4068" s="18" t="s">
        <v>18</v>
      </c>
      <c r="E4068" s="18" t="s">
        <v>18</v>
      </c>
      <c r="F4068" s="19">
        <v>0</v>
      </c>
      <c r="G4068" s="19">
        <v>0</v>
      </c>
      <c r="H4068" s="19">
        <v>-2100</v>
      </c>
      <c r="I4068" s="19">
        <v>0</v>
      </c>
      <c r="J4068" s="19">
        <v>0</v>
      </c>
      <c r="K4068" s="19">
        <v>-2100</v>
      </c>
      <c r="L4068" t="e">
        <f>VLOOKUP(E4068,PFI!A:B,2,0)</f>
        <v>#N/A</v>
      </c>
    </row>
    <row r="4069" spans="1:12">
      <c r="A4069" s="18" t="s">
        <v>2532</v>
      </c>
      <c r="B4069" s="18" t="s">
        <v>323</v>
      </c>
      <c r="C4069" s="18" t="s">
        <v>111</v>
      </c>
      <c r="D4069" s="18" t="s">
        <v>18</v>
      </c>
      <c r="E4069" s="18" t="s">
        <v>242</v>
      </c>
      <c r="F4069" s="19">
        <v>0</v>
      </c>
      <c r="G4069" s="19">
        <v>0</v>
      </c>
      <c r="H4069" s="19">
        <v>128800</v>
      </c>
      <c r="I4069" s="19">
        <v>0</v>
      </c>
      <c r="J4069" s="19">
        <v>0</v>
      </c>
      <c r="K4069" s="19">
        <v>0</v>
      </c>
      <c r="L4069" t="str">
        <f>VLOOKUP(E4069,PFI!A:B,2,0)</f>
        <v>formation</v>
      </c>
    </row>
    <row r="4070" spans="1:12">
      <c r="A4070" s="18" t="s">
        <v>2674</v>
      </c>
      <c r="B4070" s="18" t="s">
        <v>323</v>
      </c>
      <c r="C4070" s="18" t="s">
        <v>111</v>
      </c>
      <c r="D4070" s="18" t="s">
        <v>18</v>
      </c>
      <c r="E4070" s="18" t="s">
        <v>2535</v>
      </c>
      <c r="F4070" s="19">
        <v>0</v>
      </c>
      <c r="G4070" s="19">
        <v>0</v>
      </c>
      <c r="H4070" s="19">
        <v>-37511</v>
      </c>
      <c r="I4070" s="19">
        <v>0</v>
      </c>
      <c r="J4070" s="19">
        <v>0</v>
      </c>
      <c r="K4070" s="19">
        <v>-34783</v>
      </c>
      <c r="L4070" t="e">
        <f>VLOOKUP(E4070,PFI!A:B,2,0)</f>
        <v>#N/A</v>
      </c>
    </row>
    <row r="4071" spans="1:12">
      <c r="A4071" s="18" t="s">
        <v>247</v>
      </c>
      <c r="B4071" s="18" t="s">
        <v>323</v>
      </c>
      <c r="C4071" s="18" t="s">
        <v>111</v>
      </c>
      <c r="D4071" s="18" t="s">
        <v>18</v>
      </c>
      <c r="E4071" s="18" t="s">
        <v>1077</v>
      </c>
      <c r="F4071" s="19">
        <v>0</v>
      </c>
      <c r="G4071" s="19">
        <v>0</v>
      </c>
      <c r="H4071" s="19">
        <v>0</v>
      </c>
      <c r="I4071" s="19">
        <v>0</v>
      </c>
      <c r="J4071" s="19">
        <v>0</v>
      </c>
      <c r="K4071" s="19">
        <v>-3126.66</v>
      </c>
      <c r="L4071" t="str">
        <f>VLOOKUP(E4071,PFI!A:B,2,0)</f>
        <v>recherche</v>
      </c>
    </row>
    <row r="4072" spans="1:12">
      <c r="A4072" s="18" t="s">
        <v>247</v>
      </c>
      <c r="B4072" s="18" t="s">
        <v>323</v>
      </c>
      <c r="C4072" s="18" t="s">
        <v>111</v>
      </c>
      <c r="D4072" s="18" t="s">
        <v>18</v>
      </c>
      <c r="E4072" s="18" t="s">
        <v>290</v>
      </c>
      <c r="F4072" s="19">
        <v>0</v>
      </c>
      <c r="G4072" s="19">
        <v>0</v>
      </c>
      <c r="H4072" s="19">
        <v>-10000</v>
      </c>
      <c r="I4072" s="19">
        <v>0</v>
      </c>
      <c r="J4072" s="19">
        <v>0</v>
      </c>
      <c r="K4072" s="19">
        <v>-30165.33</v>
      </c>
      <c r="L4072" t="str">
        <f>VLOOKUP(E4072,PFI!A:B,2,0)</f>
        <v>recherche</v>
      </c>
    </row>
    <row r="4073" spans="1:12">
      <c r="A4073" s="18" t="s">
        <v>247</v>
      </c>
      <c r="B4073" s="18" t="s">
        <v>323</v>
      </c>
      <c r="C4073" s="18" t="s">
        <v>111</v>
      </c>
      <c r="D4073" s="18" t="s">
        <v>18</v>
      </c>
      <c r="E4073" s="18" t="s">
        <v>303</v>
      </c>
      <c r="F4073" s="19">
        <v>0</v>
      </c>
      <c r="G4073" s="19">
        <v>0</v>
      </c>
      <c r="H4073" s="19">
        <v>-30652.5</v>
      </c>
      <c r="I4073" s="19">
        <v>0</v>
      </c>
      <c r="J4073" s="19">
        <v>0</v>
      </c>
      <c r="K4073" s="19">
        <v>-5108.75</v>
      </c>
      <c r="L4073" t="str">
        <f>VLOOKUP(E4073,PFI!A:B,2,0)</f>
        <v>recherche</v>
      </c>
    </row>
    <row r="4074" spans="1:12">
      <c r="A4074" s="18" t="s">
        <v>253</v>
      </c>
      <c r="B4074" s="18" t="s">
        <v>323</v>
      </c>
      <c r="C4074" s="18" t="s">
        <v>111</v>
      </c>
      <c r="D4074" s="18" t="s">
        <v>18</v>
      </c>
      <c r="E4074" s="18" t="s">
        <v>254</v>
      </c>
      <c r="F4074" s="19">
        <v>0</v>
      </c>
      <c r="G4074" s="19">
        <v>0</v>
      </c>
      <c r="H4074" s="19">
        <v>-167740.88</v>
      </c>
      <c r="I4074" s="19">
        <v>0</v>
      </c>
      <c r="J4074" s="19">
        <v>0</v>
      </c>
      <c r="K4074" s="19">
        <v>-86763</v>
      </c>
      <c r="L4074" t="str">
        <f>VLOOKUP(E4074,PFI!A:B,2,0)</f>
        <v>recherche</v>
      </c>
    </row>
    <row r="4075" spans="1:12">
      <c r="A4075" s="18" t="s">
        <v>191</v>
      </c>
      <c r="B4075" s="18" t="s">
        <v>323</v>
      </c>
      <c r="C4075" s="18" t="s">
        <v>308</v>
      </c>
      <c r="D4075" s="18" t="s">
        <v>18</v>
      </c>
      <c r="E4075" s="18" t="s">
        <v>2285</v>
      </c>
      <c r="F4075" s="19">
        <v>0</v>
      </c>
      <c r="G4075" s="19">
        <v>0</v>
      </c>
      <c r="H4075" s="19">
        <v>0</v>
      </c>
      <c r="I4075" s="19">
        <v>-4104</v>
      </c>
      <c r="J4075" s="19">
        <v>-4104</v>
      </c>
      <c r="K4075" s="19">
        <v>0</v>
      </c>
      <c r="L4075" t="e">
        <f>VLOOKUP(E4075,PFI!A:B,2,0)</f>
        <v>#N/A</v>
      </c>
    </row>
    <row r="4076" spans="1:12">
      <c r="A4076" s="18" t="s">
        <v>102</v>
      </c>
      <c r="B4076" s="18" t="s">
        <v>323</v>
      </c>
      <c r="C4076" s="18" t="s">
        <v>304</v>
      </c>
      <c r="D4076" s="18" t="s">
        <v>18</v>
      </c>
      <c r="E4076" s="18" t="s">
        <v>2798</v>
      </c>
      <c r="F4076" s="19">
        <v>0</v>
      </c>
      <c r="G4076" s="19">
        <v>0</v>
      </c>
      <c r="H4076" s="19">
        <v>4809.13</v>
      </c>
      <c r="I4076" s="19">
        <v>0</v>
      </c>
      <c r="J4076" s="19">
        <v>0</v>
      </c>
      <c r="K4076" s="19">
        <v>4809.13</v>
      </c>
      <c r="L4076" t="e">
        <f>VLOOKUP(E4076,PFI!A:B,2,0)</f>
        <v>#N/A</v>
      </c>
    </row>
    <row r="4077" spans="1:12">
      <c r="A4077" s="18" t="s">
        <v>2799</v>
      </c>
      <c r="B4077" s="18" t="s">
        <v>323</v>
      </c>
      <c r="C4077" s="18" t="s">
        <v>305</v>
      </c>
      <c r="D4077" s="18" t="s">
        <v>18</v>
      </c>
      <c r="E4077" s="18" t="s">
        <v>2800</v>
      </c>
      <c r="F4077" s="19">
        <v>0</v>
      </c>
      <c r="G4077" s="19">
        <v>0</v>
      </c>
      <c r="H4077" s="19">
        <v>0</v>
      </c>
      <c r="I4077" s="19">
        <v>0</v>
      </c>
      <c r="J4077" s="19">
        <v>0</v>
      </c>
      <c r="K4077" s="19">
        <v>-3125</v>
      </c>
      <c r="L4077" t="e">
        <f>VLOOKUP(E4077,PFI!A:B,2,0)</f>
        <v>#N/A</v>
      </c>
    </row>
    <row r="4078" spans="1:12">
      <c r="A4078" s="18" t="s">
        <v>122</v>
      </c>
      <c r="B4078" s="18" t="s">
        <v>323</v>
      </c>
      <c r="C4078" s="18" t="s">
        <v>305</v>
      </c>
      <c r="D4078" s="18" t="s">
        <v>18</v>
      </c>
      <c r="E4078" s="18" t="s">
        <v>1984</v>
      </c>
      <c r="F4078" s="19">
        <v>0</v>
      </c>
      <c r="G4078" s="19">
        <v>0</v>
      </c>
      <c r="H4078" s="19">
        <v>-20000</v>
      </c>
      <c r="I4078" s="19">
        <v>0</v>
      </c>
      <c r="J4078" s="19">
        <v>0</v>
      </c>
      <c r="K4078" s="19">
        <v>0</v>
      </c>
      <c r="L4078" t="str">
        <f>VLOOKUP(E4078,PFI!A:B,2,0)</f>
        <v>recherche</v>
      </c>
    </row>
    <row r="4079" spans="1:12">
      <c r="A4079" s="18" t="s">
        <v>122</v>
      </c>
      <c r="B4079" s="18" t="s">
        <v>323</v>
      </c>
      <c r="C4079" s="18" t="s">
        <v>305</v>
      </c>
      <c r="D4079" s="18" t="s">
        <v>18</v>
      </c>
      <c r="E4079" s="18" t="s">
        <v>2235</v>
      </c>
      <c r="F4079" s="19">
        <v>0</v>
      </c>
      <c r="G4079" s="19">
        <v>0</v>
      </c>
      <c r="H4079" s="19">
        <v>0</v>
      </c>
      <c r="I4079" s="19">
        <v>0</v>
      </c>
      <c r="J4079" s="19">
        <v>0</v>
      </c>
      <c r="K4079" s="19">
        <v>-5110.2</v>
      </c>
      <c r="L4079" t="e">
        <f>VLOOKUP(E4079,PFI!A:B,2,0)</f>
        <v>#N/A</v>
      </c>
    </row>
    <row r="4080" spans="1:12">
      <c r="A4080" s="18" t="s">
        <v>136</v>
      </c>
      <c r="B4080" s="18" t="s">
        <v>323</v>
      </c>
      <c r="C4080" s="18" t="s">
        <v>305</v>
      </c>
      <c r="D4080" s="18" t="s">
        <v>18</v>
      </c>
      <c r="E4080" s="18" t="s">
        <v>18</v>
      </c>
      <c r="F4080" s="19">
        <v>0</v>
      </c>
      <c r="G4080" s="19">
        <v>0</v>
      </c>
      <c r="H4080" s="19">
        <v>-12000</v>
      </c>
      <c r="I4080" s="19">
        <v>0</v>
      </c>
      <c r="J4080" s="19">
        <v>0</v>
      </c>
      <c r="K4080" s="19">
        <v>-12000</v>
      </c>
      <c r="L4080" t="e">
        <f>VLOOKUP(E4080,PFI!A:B,2,0)</f>
        <v>#N/A</v>
      </c>
    </row>
    <row r="4081" spans="1:12">
      <c r="A4081" s="18" t="s">
        <v>21</v>
      </c>
      <c r="B4081" s="18" t="s">
        <v>323</v>
      </c>
      <c r="C4081" s="18" t="s">
        <v>305</v>
      </c>
      <c r="D4081" s="18" t="s">
        <v>18</v>
      </c>
      <c r="E4081" s="18" t="s">
        <v>2249</v>
      </c>
      <c r="F4081" s="19">
        <v>0</v>
      </c>
      <c r="G4081" s="19">
        <v>0</v>
      </c>
      <c r="H4081" s="19">
        <v>-5000</v>
      </c>
      <c r="I4081" s="19">
        <v>0</v>
      </c>
      <c r="J4081" s="19">
        <v>0</v>
      </c>
      <c r="K4081" s="19">
        <v>-5000</v>
      </c>
      <c r="L4081" t="e">
        <f>VLOOKUP(E4081,PFI!A:B,2,0)</f>
        <v>#N/A</v>
      </c>
    </row>
    <row r="4082" spans="1:12">
      <c r="A4082" s="18" t="s">
        <v>26</v>
      </c>
      <c r="B4082" s="18" t="s">
        <v>323</v>
      </c>
      <c r="C4082" s="18" t="s">
        <v>305</v>
      </c>
      <c r="D4082" s="18" t="s">
        <v>18</v>
      </c>
      <c r="E4082" s="18" t="s">
        <v>144</v>
      </c>
      <c r="F4082" s="19">
        <v>0</v>
      </c>
      <c r="G4082" s="19">
        <v>0</v>
      </c>
      <c r="H4082" s="19">
        <v>0</v>
      </c>
      <c r="I4082" s="19">
        <v>0</v>
      </c>
      <c r="J4082" s="19">
        <v>0</v>
      </c>
      <c r="K4082" s="19">
        <v>-15000</v>
      </c>
      <c r="L4082" t="str">
        <f>VLOOKUP(E4082,PFI!A:B,2,0)</f>
        <v>recherche</v>
      </c>
    </row>
    <row r="4083" spans="1:12">
      <c r="A4083" s="18" t="s">
        <v>26</v>
      </c>
      <c r="B4083" s="18" t="s">
        <v>323</v>
      </c>
      <c r="C4083" s="18" t="s">
        <v>305</v>
      </c>
      <c r="D4083" s="18" t="s">
        <v>18</v>
      </c>
      <c r="E4083" s="18" t="s">
        <v>1075</v>
      </c>
      <c r="F4083" s="19">
        <v>0</v>
      </c>
      <c r="G4083" s="19">
        <v>0</v>
      </c>
      <c r="H4083" s="19">
        <v>-2900</v>
      </c>
      <c r="I4083" s="19">
        <v>0</v>
      </c>
      <c r="J4083" s="19">
        <v>0</v>
      </c>
      <c r="K4083" s="19">
        <v>-1900</v>
      </c>
      <c r="L4083" t="e">
        <f>VLOOKUP(E4083,PFI!A:B,2,0)</f>
        <v>#N/A</v>
      </c>
    </row>
    <row r="4084" spans="1:12">
      <c r="A4084" s="18" t="s">
        <v>26</v>
      </c>
      <c r="B4084" s="18" t="s">
        <v>323</v>
      </c>
      <c r="C4084" s="18" t="s">
        <v>305</v>
      </c>
      <c r="D4084" s="18" t="s">
        <v>18</v>
      </c>
      <c r="E4084" s="18" t="s">
        <v>160</v>
      </c>
      <c r="F4084" s="19">
        <v>0</v>
      </c>
      <c r="G4084" s="19">
        <v>0</v>
      </c>
      <c r="H4084" s="19">
        <v>0</v>
      </c>
      <c r="I4084" s="19">
        <v>-34167</v>
      </c>
      <c r="J4084" s="19">
        <v>-34167</v>
      </c>
      <c r="K4084" s="19">
        <v>-34167</v>
      </c>
      <c r="L4084" t="str">
        <f>VLOOKUP(E4084,PFI!A:B,2,0)</f>
        <v>recherche</v>
      </c>
    </row>
    <row r="4085" spans="1:12">
      <c r="A4085" s="18" t="s">
        <v>26</v>
      </c>
      <c r="B4085" s="18" t="s">
        <v>323</v>
      </c>
      <c r="C4085" s="18" t="s">
        <v>305</v>
      </c>
      <c r="D4085" s="18" t="s">
        <v>18</v>
      </c>
      <c r="E4085" s="18" t="s">
        <v>2025</v>
      </c>
      <c r="F4085" s="19">
        <v>0</v>
      </c>
      <c r="G4085" s="19">
        <v>0</v>
      </c>
      <c r="H4085" s="19">
        <v>0</v>
      </c>
      <c r="I4085" s="19">
        <v>0</v>
      </c>
      <c r="J4085" s="19">
        <v>0</v>
      </c>
      <c r="K4085" s="19">
        <v>9270</v>
      </c>
      <c r="L4085" t="str">
        <f>VLOOKUP(E4085,PFI!A:B,2,0)</f>
        <v>recherche</v>
      </c>
    </row>
    <row r="4086" spans="1:12">
      <c r="A4086" s="18" t="s">
        <v>26</v>
      </c>
      <c r="B4086" s="18" t="s">
        <v>323</v>
      </c>
      <c r="C4086" s="18" t="s">
        <v>305</v>
      </c>
      <c r="D4086" s="18" t="s">
        <v>18</v>
      </c>
      <c r="E4086" s="18" t="s">
        <v>2718</v>
      </c>
      <c r="F4086" s="19">
        <v>0</v>
      </c>
      <c r="G4086" s="19">
        <v>0</v>
      </c>
      <c r="H4086" s="19">
        <v>0</v>
      </c>
      <c r="I4086" s="19">
        <v>0</v>
      </c>
      <c r="J4086" s="19">
        <v>0</v>
      </c>
      <c r="K4086" s="19">
        <v>-500</v>
      </c>
      <c r="L4086" t="e">
        <f>VLOOKUP(E4086,PFI!A:B,2,0)</f>
        <v>#N/A</v>
      </c>
    </row>
    <row r="4087" spans="1:12">
      <c r="A4087" s="18" t="s">
        <v>26</v>
      </c>
      <c r="B4087" s="18" t="s">
        <v>323</v>
      </c>
      <c r="C4087" s="18" t="s">
        <v>305</v>
      </c>
      <c r="D4087" s="18" t="s">
        <v>18</v>
      </c>
      <c r="E4087" s="18" t="s">
        <v>893</v>
      </c>
      <c r="F4087" s="19">
        <v>0</v>
      </c>
      <c r="G4087" s="19">
        <v>0</v>
      </c>
      <c r="H4087" s="19">
        <v>-3000</v>
      </c>
      <c r="I4087" s="19">
        <v>0</v>
      </c>
      <c r="J4087" s="19">
        <v>0</v>
      </c>
      <c r="K4087" s="19">
        <v>0</v>
      </c>
      <c r="L4087" t="str">
        <f>VLOOKUP(E4087,PFI!A:B,2,0)</f>
        <v>recherche</v>
      </c>
    </row>
    <row r="4088" spans="1:12">
      <c r="A4088" s="18" t="s">
        <v>26</v>
      </c>
      <c r="B4088" s="18" t="s">
        <v>323</v>
      </c>
      <c r="C4088" s="18" t="s">
        <v>305</v>
      </c>
      <c r="D4088" s="18" t="s">
        <v>18</v>
      </c>
      <c r="E4088" s="18" t="s">
        <v>18</v>
      </c>
      <c r="F4088" s="19">
        <v>0</v>
      </c>
      <c r="G4088" s="19">
        <v>0</v>
      </c>
      <c r="H4088" s="19">
        <v>-5000</v>
      </c>
      <c r="I4088" s="19">
        <v>0</v>
      </c>
      <c r="J4088" s="19">
        <v>0</v>
      </c>
      <c r="K4088" s="19">
        <v>0</v>
      </c>
      <c r="L4088" t="e">
        <f>VLOOKUP(E4088,PFI!A:B,2,0)</f>
        <v>#N/A</v>
      </c>
    </row>
    <row r="4089" spans="1:12">
      <c r="A4089" s="18" t="s">
        <v>29</v>
      </c>
      <c r="B4089" s="18" t="s">
        <v>323</v>
      </c>
      <c r="C4089" s="18" t="s">
        <v>305</v>
      </c>
      <c r="D4089" s="18" t="s">
        <v>18</v>
      </c>
      <c r="E4089" s="18" t="s">
        <v>2801</v>
      </c>
      <c r="F4089" s="19">
        <v>0</v>
      </c>
      <c r="G4089" s="19">
        <v>0</v>
      </c>
      <c r="H4089" s="19">
        <v>0</v>
      </c>
      <c r="I4089" s="19">
        <v>0</v>
      </c>
      <c r="J4089" s="19">
        <v>0</v>
      </c>
      <c r="K4089" s="19">
        <v>-880</v>
      </c>
      <c r="L4089" t="e">
        <f>VLOOKUP(E4089,PFI!A:B,2,0)</f>
        <v>#N/A</v>
      </c>
    </row>
    <row r="4090" spans="1:12">
      <c r="A4090" s="18" t="s">
        <v>30</v>
      </c>
      <c r="B4090" s="18" t="s">
        <v>323</v>
      </c>
      <c r="C4090" s="18" t="s">
        <v>305</v>
      </c>
      <c r="D4090" s="18" t="s">
        <v>18</v>
      </c>
      <c r="E4090" s="18" t="s">
        <v>2037</v>
      </c>
      <c r="F4090" s="19">
        <v>0</v>
      </c>
      <c r="G4090" s="19">
        <v>0</v>
      </c>
      <c r="H4090" s="19">
        <v>0</v>
      </c>
      <c r="I4090" s="19">
        <v>0</v>
      </c>
      <c r="J4090" s="19">
        <v>0</v>
      </c>
      <c r="K4090" s="19">
        <v>-2000</v>
      </c>
      <c r="L4090" t="str">
        <f>VLOOKUP(E4090,PFI!A:B,2,0)</f>
        <v>recherche</v>
      </c>
    </row>
    <row r="4091" spans="1:12">
      <c r="A4091" s="18" t="s">
        <v>30</v>
      </c>
      <c r="B4091" s="18" t="s">
        <v>323</v>
      </c>
      <c r="C4091" s="18" t="s">
        <v>305</v>
      </c>
      <c r="D4091" s="18" t="s">
        <v>18</v>
      </c>
      <c r="E4091" s="18" t="s">
        <v>2038</v>
      </c>
      <c r="F4091" s="19">
        <v>0</v>
      </c>
      <c r="G4091" s="19">
        <v>0</v>
      </c>
      <c r="H4091" s="19">
        <v>0</v>
      </c>
      <c r="I4091" s="19">
        <v>0</v>
      </c>
      <c r="J4091" s="19">
        <v>0</v>
      </c>
      <c r="K4091" s="19">
        <v>-2000</v>
      </c>
      <c r="L4091" t="str">
        <f>VLOOKUP(E4091,PFI!A:B,2,0)</f>
        <v>recherche</v>
      </c>
    </row>
    <row r="4092" spans="1:12">
      <c r="A4092" s="18" t="s">
        <v>30</v>
      </c>
      <c r="B4092" s="18" t="s">
        <v>323</v>
      </c>
      <c r="C4092" s="18" t="s">
        <v>305</v>
      </c>
      <c r="D4092" s="18" t="s">
        <v>18</v>
      </c>
      <c r="E4092" s="18" t="s">
        <v>18</v>
      </c>
      <c r="F4092" s="19">
        <v>0</v>
      </c>
      <c r="G4092" s="19">
        <v>0</v>
      </c>
      <c r="H4092" s="19">
        <v>-924.85</v>
      </c>
      <c r="I4092" s="19">
        <v>0</v>
      </c>
      <c r="J4092" s="19">
        <v>0</v>
      </c>
      <c r="K4092" s="19">
        <v>-924.85</v>
      </c>
      <c r="L4092" t="e">
        <f>VLOOKUP(E4092,PFI!A:B,2,0)</f>
        <v>#N/A</v>
      </c>
    </row>
    <row r="4093" spans="1:12">
      <c r="A4093" s="18" t="s">
        <v>186</v>
      </c>
      <c r="B4093" s="18" t="s">
        <v>323</v>
      </c>
      <c r="C4093" s="18" t="s">
        <v>305</v>
      </c>
      <c r="D4093" s="18" t="s">
        <v>18</v>
      </c>
      <c r="E4093" s="18" t="s">
        <v>2802</v>
      </c>
      <c r="F4093" s="19">
        <v>0</v>
      </c>
      <c r="G4093" s="19">
        <v>0</v>
      </c>
      <c r="H4093" s="19">
        <v>-55968</v>
      </c>
      <c r="I4093" s="19">
        <v>0</v>
      </c>
      <c r="J4093" s="19">
        <v>0</v>
      </c>
      <c r="K4093" s="19">
        <v>1272</v>
      </c>
      <c r="L4093" t="e">
        <f>VLOOKUP(E4093,PFI!A:B,2,0)</f>
        <v>#N/A</v>
      </c>
    </row>
    <row r="4094" spans="1:12">
      <c r="A4094" s="18" t="s">
        <v>188</v>
      </c>
      <c r="B4094" s="18" t="s">
        <v>323</v>
      </c>
      <c r="C4094" s="18" t="s">
        <v>305</v>
      </c>
      <c r="D4094" s="18" t="s">
        <v>18</v>
      </c>
      <c r="E4094" s="18" t="s">
        <v>2283</v>
      </c>
      <c r="F4094" s="19">
        <v>0</v>
      </c>
      <c r="G4094" s="19">
        <v>0</v>
      </c>
      <c r="H4094" s="19">
        <v>0</v>
      </c>
      <c r="I4094" s="19">
        <v>0</v>
      </c>
      <c r="J4094" s="19">
        <v>0</v>
      </c>
      <c r="K4094" s="19">
        <v>-2000</v>
      </c>
      <c r="L4094" t="e">
        <f>VLOOKUP(E4094,PFI!A:B,2,0)</f>
        <v>#N/A</v>
      </c>
    </row>
    <row r="4095" spans="1:12">
      <c r="A4095" s="18" t="s">
        <v>36</v>
      </c>
      <c r="B4095" s="18" t="s">
        <v>323</v>
      </c>
      <c r="C4095" s="18" t="s">
        <v>305</v>
      </c>
      <c r="D4095" s="18" t="s">
        <v>18</v>
      </c>
      <c r="E4095" s="18" t="s">
        <v>2299</v>
      </c>
      <c r="F4095" s="19">
        <v>0</v>
      </c>
      <c r="G4095" s="19">
        <v>0</v>
      </c>
      <c r="H4095" s="19">
        <v>2000</v>
      </c>
      <c r="I4095" s="19">
        <v>0</v>
      </c>
      <c r="J4095" s="19">
        <v>0</v>
      </c>
      <c r="K4095" s="19">
        <v>2000</v>
      </c>
      <c r="L4095" t="e">
        <f>VLOOKUP(E4095,PFI!A:B,2,0)</f>
        <v>#N/A</v>
      </c>
    </row>
    <row r="4096" spans="1:12">
      <c r="A4096" s="18" t="s">
        <v>205</v>
      </c>
      <c r="B4096" s="18" t="s">
        <v>323</v>
      </c>
      <c r="C4096" s="18" t="s">
        <v>305</v>
      </c>
      <c r="D4096" s="18" t="s">
        <v>18</v>
      </c>
      <c r="E4096" s="18" t="s">
        <v>2651</v>
      </c>
      <c r="F4096" s="19">
        <v>0</v>
      </c>
      <c r="G4096" s="19">
        <v>0</v>
      </c>
      <c r="H4096" s="19">
        <v>0</v>
      </c>
      <c r="I4096" s="19">
        <v>0</v>
      </c>
      <c r="J4096" s="19">
        <v>0</v>
      </c>
      <c r="K4096" s="19">
        <v>12236.4</v>
      </c>
      <c r="L4096" t="e">
        <f>VLOOKUP(E4096,PFI!A:B,2,0)</f>
        <v>#N/A</v>
      </c>
    </row>
    <row r="4097" spans="1:12">
      <c r="A4097" s="18" t="s">
        <v>38</v>
      </c>
      <c r="B4097" s="18" t="s">
        <v>323</v>
      </c>
      <c r="C4097" s="18" t="s">
        <v>305</v>
      </c>
      <c r="D4097" s="18" t="s">
        <v>18</v>
      </c>
      <c r="E4097" s="18" t="s">
        <v>2058</v>
      </c>
      <c r="F4097" s="19">
        <v>0</v>
      </c>
      <c r="G4097" s="19">
        <v>0</v>
      </c>
      <c r="H4097" s="19">
        <v>0</v>
      </c>
      <c r="I4097" s="19">
        <v>0</v>
      </c>
      <c r="J4097" s="19">
        <v>0</v>
      </c>
      <c r="K4097" s="19">
        <v>-2000</v>
      </c>
      <c r="L4097" t="str">
        <f>VLOOKUP(E4097,PFI!A:B,2,0)</f>
        <v>recherche</v>
      </c>
    </row>
    <row r="4098" spans="1:12">
      <c r="A4098" s="18" t="s">
        <v>210</v>
      </c>
      <c r="B4098" s="18" t="s">
        <v>323</v>
      </c>
      <c r="C4098" s="18" t="s">
        <v>305</v>
      </c>
      <c r="D4098" s="18" t="s">
        <v>18</v>
      </c>
      <c r="E4098" s="18" t="s">
        <v>2301</v>
      </c>
      <c r="F4098" s="19">
        <v>0</v>
      </c>
      <c r="G4098" s="19">
        <v>0</v>
      </c>
      <c r="H4098" s="19">
        <v>3130.18</v>
      </c>
      <c r="I4098" s="19">
        <v>0</v>
      </c>
      <c r="J4098" s="19">
        <v>0</v>
      </c>
      <c r="K4098" s="19">
        <v>0</v>
      </c>
      <c r="L4098" t="e">
        <f>VLOOKUP(E4098,PFI!A:B,2,0)</f>
        <v>#N/A</v>
      </c>
    </row>
    <row r="4099" spans="1:12">
      <c r="A4099" s="18" t="s">
        <v>210</v>
      </c>
      <c r="B4099" s="18" t="s">
        <v>323</v>
      </c>
      <c r="C4099" s="18" t="s">
        <v>305</v>
      </c>
      <c r="D4099" s="18" t="s">
        <v>18</v>
      </c>
      <c r="E4099" s="18" t="s">
        <v>354</v>
      </c>
      <c r="F4099" s="19">
        <v>0</v>
      </c>
      <c r="G4099" s="19">
        <v>0</v>
      </c>
      <c r="H4099" s="19">
        <v>126132</v>
      </c>
      <c r="I4099" s="19">
        <v>0</v>
      </c>
      <c r="J4099" s="19">
        <v>0</v>
      </c>
      <c r="K4099" s="19">
        <v>-126132</v>
      </c>
      <c r="L4099" t="str">
        <f>VLOOKUP(E4099,PFI!A:B,2,0)</f>
        <v>recherche</v>
      </c>
    </row>
    <row r="4100" spans="1:12">
      <c r="A4100" s="18" t="s">
        <v>42</v>
      </c>
      <c r="B4100" s="18" t="s">
        <v>323</v>
      </c>
      <c r="C4100" s="18" t="s">
        <v>305</v>
      </c>
      <c r="D4100" s="18" t="s">
        <v>18</v>
      </c>
      <c r="E4100" s="18" t="s">
        <v>2048</v>
      </c>
      <c r="F4100" s="19">
        <v>0</v>
      </c>
      <c r="G4100" s="19">
        <v>0</v>
      </c>
      <c r="H4100" s="19">
        <v>0</v>
      </c>
      <c r="I4100" s="19">
        <v>-14411</v>
      </c>
      <c r="J4100" s="19">
        <v>-14411</v>
      </c>
      <c r="K4100" s="19">
        <v>0</v>
      </c>
      <c r="L4100" t="str">
        <f>VLOOKUP(E4100,PFI!A:B,2,0)</f>
        <v>recherche</v>
      </c>
    </row>
    <row r="4101" spans="1:12">
      <c r="A4101" s="18" t="s">
        <v>42</v>
      </c>
      <c r="B4101" s="18" t="s">
        <v>323</v>
      </c>
      <c r="C4101" s="18" t="s">
        <v>305</v>
      </c>
      <c r="D4101" s="18" t="s">
        <v>18</v>
      </c>
      <c r="E4101" s="18" t="s">
        <v>765</v>
      </c>
      <c r="F4101" s="19">
        <v>0</v>
      </c>
      <c r="G4101" s="19">
        <v>0</v>
      </c>
      <c r="H4101" s="19">
        <v>-95100</v>
      </c>
      <c r="I4101" s="19">
        <v>0</v>
      </c>
      <c r="J4101" s="19">
        <v>0</v>
      </c>
      <c r="K4101" s="19">
        <v>-57060</v>
      </c>
      <c r="L4101" t="str">
        <f>VLOOKUP(E4101,PFI!A:B,2,0)</f>
        <v>recherche</v>
      </c>
    </row>
    <row r="4102" spans="1:12">
      <c r="A4102" s="18" t="s">
        <v>42</v>
      </c>
      <c r="B4102" s="18" t="s">
        <v>323</v>
      </c>
      <c r="C4102" s="18" t="s">
        <v>305</v>
      </c>
      <c r="D4102" s="18" t="s">
        <v>18</v>
      </c>
      <c r="E4102" s="18" t="s">
        <v>18</v>
      </c>
      <c r="F4102" s="19">
        <v>0</v>
      </c>
      <c r="G4102" s="19">
        <v>0</v>
      </c>
      <c r="H4102" s="19">
        <v>-28200</v>
      </c>
      <c r="I4102" s="19">
        <v>0</v>
      </c>
      <c r="J4102" s="19">
        <v>0</v>
      </c>
      <c r="K4102" s="19">
        <v>-28200</v>
      </c>
      <c r="L4102" t="e">
        <f>VLOOKUP(E4102,PFI!A:B,2,0)</f>
        <v>#N/A</v>
      </c>
    </row>
    <row r="4103" spans="1:12">
      <c r="A4103" s="18" t="s">
        <v>215</v>
      </c>
      <c r="B4103" s="18" t="s">
        <v>323</v>
      </c>
      <c r="C4103" s="18" t="s">
        <v>305</v>
      </c>
      <c r="D4103" s="18" t="s">
        <v>18</v>
      </c>
      <c r="E4103" s="18" t="s">
        <v>217</v>
      </c>
      <c r="F4103" s="19">
        <v>0</v>
      </c>
      <c r="G4103" s="19">
        <v>0</v>
      </c>
      <c r="H4103" s="19">
        <v>-7633</v>
      </c>
      <c r="I4103" s="19">
        <v>0</v>
      </c>
      <c r="J4103" s="19">
        <v>0</v>
      </c>
      <c r="K4103" s="19">
        <v>-7632</v>
      </c>
      <c r="L4103" t="str">
        <f>VLOOKUP(E4103,PFI!A:B,2,0)</f>
        <v>recherche</v>
      </c>
    </row>
    <row r="4104" spans="1:12">
      <c r="A4104" s="18" t="s">
        <v>55</v>
      </c>
      <c r="B4104" s="18" t="s">
        <v>323</v>
      </c>
      <c r="C4104" s="18" t="s">
        <v>305</v>
      </c>
      <c r="D4104" s="18" t="s">
        <v>18</v>
      </c>
      <c r="E4104" s="18" t="s">
        <v>2331</v>
      </c>
      <c r="F4104" s="19">
        <v>0</v>
      </c>
      <c r="G4104" s="19">
        <v>0</v>
      </c>
      <c r="H4104" s="19">
        <v>-35917</v>
      </c>
      <c r="I4104" s="19">
        <v>0</v>
      </c>
      <c r="J4104" s="19">
        <v>0</v>
      </c>
      <c r="K4104" s="19">
        <v>-35917</v>
      </c>
      <c r="L4104" t="e">
        <f>VLOOKUP(E4104,PFI!A:B,2,0)</f>
        <v>#N/A</v>
      </c>
    </row>
    <row r="4105" spans="1:12">
      <c r="A4105" s="18" t="s">
        <v>55</v>
      </c>
      <c r="B4105" s="18" t="s">
        <v>323</v>
      </c>
      <c r="C4105" s="18" t="s">
        <v>305</v>
      </c>
      <c r="D4105" s="18" t="s">
        <v>18</v>
      </c>
      <c r="E4105" s="18" t="s">
        <v>2283</v>
      </c>
      <c r="F4105" s="19">
        <v>0</v>
      </c>
      <c r="G4105" s="19">
        <v>0</v>
      </c>
      <c r="H4105" s="19">
        <v>2000</v>
      </c>
      <c r="I4105" s="19">
        <v>0</v>
      </c>
      <c r="J4105" s="19">
        <v>0</v>
      </c>
      <c r="K4105" s="19">
        <v>0</v>
      </c>
      <c r="L4105" t="e">
        <f>VLOOKUP(E4105,PFI!A:B,2,0)</f>
        <v>#N/A</v>
      </c>
    </row>
    <row r="4106" spans="1:12">
      <c r="A4106" s="18" t="s">
        <v>1532</v>
      </c>
      <c r="B4106" s="18" t="s">
        <v>323</v>
      </c>
      <c r="C4106" s="18" t="s">
        <v>305</v>
      </c>
      <c r="D4106" s="18" t="s">
        <v>18</v>
      </c>
      <c r="E4106" s="18" t="s">
        <v>18</v>
      </c>
      <c r="F4106" s="19">
        <v>0</v>
      </c>
      <c r="G4106" s="19">
        <v>0</v>
      </c>
      <c r="H4106" s="19">
        <v>0</v>
      </c>
      <c r="I4106" s="19">
        <v>-4524</v>
      </c>
      <c r="J4106" s="19">
        <v>-4524</v>
      </c>
      <c r="K4106" s="19">
        <v>0</v>
      </c>
      <c r="L4106" t="e">
        <f>VLOOKUP(E4106,PFI!A:B,2,0)</f>
        <v>#N/A</v>
      </c>
    </row>
    <row r="4107" spans="1:12">
      <c r="A4107" s="18" t="s">
        <v>1542</v>
      </c>
      <c r="B4107" s="18" t="s">
        <v>323</v>
      </c>
      <c r="C4107" s="18" t="s">
        <v>305</v>
      </c>
      <c r="D4107" s="18" t="s">
        <v>18</v>
      </c>
      <c r="E4107" s="18" t="s">
        <v>1933</v>
      </c>
      <c r="F4107" s="19">
        <v>0</v>
      </c>
      <c r="G4107" s="19">
        <v>0</v>
      </c>
      <c r="H4107" s="19">
        <v>0</v>
      </c>
      <c r="I4107" s="19">
        <v>0</v>
      </c>
      <c r="J4107" s="19">
        <v>16922</v>
      </c>
      <c r="K4107" s="19">
        <v>0</v>
      </c>
      <c r="L4107" t="str">
        <f>VLOOKUP(E4107,PFI!A:B,2,0)</f>
        <v>formation</v>
      </c>
    </row>
    <row r="4108" spans="1:12">
      <c r="A4108" s="18" t="s">
        <v>1542</v>
      </c>
      <c r="B4108" s="18" t="s">
        <v>323</v>
      </c>
      <c r="C4108" s="18" t="s">
        <v>305</v>
      </c>
      <c r="D4108" s="18" t="s">
        <v>18</v>
      </c>
      <c r="E4108" s="18" t="s">
        <v>18</v>
      </c>
      <c r="F4108" s="19">
        <v>0</v>
      </c>
      <c r="G4108" s="19">
        <v>0</v>
      </c>
      <c r="H4108" s="19">
        <v>0</v>
      </c>
      <c r="I4108" s="19">
        <v>-676545</v>
      </c>
      <c r="J4108" s="19">
        <v>-676545</v>
      </c>
      <c r="K4108" s="19">
        <v>0</v>
      </c>
      <c r="L4108" t="e">
        <f>VLOOKUP(E4108,PFI!A:B,2,0)</f>
        <v>#N/A</v>
      </c>
    </row>
    <row r="4109" spans="1:12">
      <c r="A4109" s="18" t="s">
        <v>221</v>
      </c>
      <c r="B4109" s="18" t="s">
        <v>323</v>
      </c>
      <c r="C4109" s="18" t="s">
        <v>305</v>
      </c>
      <c r="D4109" s="18" t="s">
        <v>18</v>
      </c>
      <c r="E4109" s="18" t="s">
        <v>1934</v>
      </c>
      <c r="F4109" s="19">
        <v>0</v>
      </c>
      <c r="G4109" s="19">
        <v>0</v>
      </c>
      <c r="H4109" s="19">
        <v>0</v>
      </c>
      <c r="I4109" s="19">
        <v>0</v>
      </c>
      <c r="J4109" s="19">
        <v>27403</v>
      </c>
      <c r="K4109" s="19">
        <v>0</v>
      </c>
      <c r="L4109" t="str">
        <f>VLOOKUP(E4109,PFI!A:B,2,0)</f>
        <v>formation</v>
      </c>
    </row>
    <row r="4110" spans="1:12">
      <c r="A4110" s="18" t="s">
        <v>1547</v>
      </c>
      <c r="B4110" s="18" t="s">
        <v>323</v>
      </c>
      <c r="C4110" s="18" t="s">
        <v>305</v>
      </c>
      <c r="D4110" s="18" t="s">
        <v>18</v>
      </c>
      <c r="E4110" s="18" t="s">
        <v>18</v>
      </c>
      <c r="F4110" s="19">
        <v>0</v>
      </c>
      <c r="G4110" s="19">
        <v>0</v>
      </c>
      <c r="H4110" s="19">
        <v>0</v>
      </c>
      <c r="I4110" s="19">
        <v>-259542</v>
      </c>
      <c r="J4110" s="19">
        <v>-259542</v>
      </c>
      <c r="K4110" s="19">
        <v>0</v>
      </c>
      <c r="L4110" t="e">
        <f>VLOOKUP(E4110,PFI!A:B,2,0)</f>
        <v>#N/A</v>
      </c>
    </row>
    <row r="4111" spans="1:12">
      <c r="A4111" s="18" t="s">
        <v>996</v>
      </c>
      <c r="B4111" s="18" t="s">
        <v>323</v>
      </c>
      <c r="C4111" s="18" t="s">
        <v>305</v>
      </c>
      <c r="D4111" s="18" t="s">
        <v>18</v>
      </c>
      <c r="E4111" s="18" t="s">
        <v>18</v>
      </c>
      <c r="F4111" s="19">
        <v>0</v>
      </c>
      <c r="G4111" s="19">
        <v>0</v>
      </c>
      <c r="H4111" s="19">
        <v>-1627.41</v>
      </c>
      <c r="I4111" s="19">
        <v>0</v>
      </c>
      <c r="J4111" s="19">
        <v>0</v>
      </c>
      <c r="K4111" s="19">
        <v>0</v>
      </c>
      <c r="L4111" t="e">
        <f>VLOOKUP(E4111,PFI!A:B,2,0)</f>
        <v>#N/A</v>
      </c>
    </row>
    <row r="4112" spans="1:12">
      <c r="A4112" s="18" t="s">
        <v>222</v>
      </c>
      <c r="B4112" s="18" t="s">
        <v>323</v>
      </c>
      <c r="C4112" s="18" t="s">
        <v>305</v>
      </c>
      <c r="D4112" s="18" t="s">
        <v>18</v>
      </c>
      <c r="E4112" s="18" t="s">
        <v>778</v>
      </c>
      <c r="F4112" s="19">
        <v>0</v>
      </c>
      <c r="G4112" s="19">
        <v>0</v>
      </c>
      <c r="H4112" s="19">
        <v>0</v>
      </c>
      <c r="I4112" s="19">
        <v>0</v>
      </c>
      <c r="J4112" s="19">
        <v>59561</v>
      </c>
      <c r="K4112" s="19">
        <v>0</v>
      </c>
      <c r="L4112" t="str">
        <f>VLOOKUP(E4112,PFI!A:B,2,0)</f>
        <v>formation</v>
      </c>
    </row>
    <row r="4113" spans="1:12">
      <c r="A4113" s="18" t="s">
        <v>222</v>
      </c>
      <c r="B4113" s="18" t="s">
        <v>323</v>
      </c>
      <c r="C4113" s="18" t="s">
        <v>305</v>
      </c>
      <c r="D4113" s="18" t="s">
        <v>18</v>
      </c>
      <c r="E4113" s="18" t="s">
        <v>18</v>
      </c>
      <c r="F4113" s="19">
        <v>0</v>
      </c>
      <c r="G4113" s="19">
        <v>0</v>
      </c>
      <c r="H4113" s="19">
        <v>0</v>
      </c>
      <c r="I4113" s="19">
        <v>-60044</v>
      </c>
      <c r="J4113" s="19">
        <v>-60044</v>
      </c>
      <c r="K4113" s="19">
        <v>0</v>
      </c>
      <c r="L4113" t="e">
        <f>VLOOKUP(E4113,PFI!A:B,2,0)</f>
        <v>#N/A</v>
      </c>
    </row>
    <row r="4114" spans="1:12">
      <c r="A4114" s="18" t="s">
        <v>1551</v>
      </c>
      <c r="B4114" s="18" t="s">
        <v>323</v>
      </c>
      <c r="C4114" s="18" t="s">
        <v>305</v>
      </c>
      <c r="D4114" s="18" t="s">
        <v>18</v>
      </c>
      <c r="E4114" s="18" t="s">
        <v>18</v>
      </c>
      <c r="F4114" s="19">
        <v>0</v>
      </c>
      <c r="G4114" s="19">
        <v>0</v>
      </c>
      <c r="H4114" s="19">
        <v>0</v>
      </c>
      <c r="I4114" s="19">
        <v>-32710</v>
      </c>
      <c r="J4114" s="19">
        <v>-32710</v>
      </c>
      <c r="K4114" s="19">
        <v>0</v>
      </c>
      <c r="L4114" t="e">
        <f>VLOOKUP(E4114,PFI!A:B,2,0)</f>
        <v>#N/A</v>
      </c>
    </row>
    <row r="4115" spans="1:12">
      <c r="A4115" s="18" t="s">
        <v>1552</v>
      </c>
      <c r="B4115" s="18" t="s">
        <v>323</v>
      </c>
      <c r="C4115" s="18" t="s">
        <v>305</v>
      </c>
      <c r="D4115" s="18" t="s">
        <v>18</v>
      </c>
      <c r="E4115" s="18" t="s">
        <v>18</v>
      </c>
      <c r="F4115" s="19">
        <v>0</v>
      </c>
      <c r="G4115" s="19">
        <v>0</v>
      </c>
      <c r="H4115" s="19">
        <v>0</v>
      </c>
      <c r="I4115" s="19">
        <v>-5171</v>
      </c>
      <c r="J4115" s="19">
        <v>-5171</v>
      </c>
      <c r="K4115" s="19">
        <v>0</v>
      </c>
      <c r="L4115" t="e">
        <f>VLOOKUP(E4115,PFI!A:B,2,0)</f>
        <v>#N/A</v>
      </c>
    </row>
    <row r="4116" spans="1:12">
      <c r="A4116" s="18" t="s">
        <v>1554</v>
      </c>
      <c r="B4116" s="18" t="s">
        <v>323</v>
      </c>
      <c r="C4116" s="18" t="s">
        <v>305</v>
      </c>
      <c r="D4116" s="18" t="s">
        <v>18</v>
      </c>
      <c r="E4116" s="18" t="s">
        <v>18</v>
      </c>
      <c r="F4116" s="19">
        <v>0</v>
      </c>
      <c r="G4116" s="19">
        <v>0</v>
      </c>
      <c r="H4116" s="19">
        <v>0</v>
      </c>
      <c r="I4116" s="19">
        <v>-230176</v>
      </c>
      <c r="J4116" s="19">
        <v>-230176</v>
      </c>
      <c r="K4116" s="19">
        <v>0</v>
      </c>
      <c r="L4116" t="e">
        <f>VLOOKUP(E4116,PFI!A:B,2,0)</f>
        <v>#N/A</v>
      </c>
    </row>
    <row r="4117" spans="1:12">
      <c r="A4117" s="18" t="s">
        <v>66</v>
      </c>
      <c r="B4117" s="18" t="s">
        <v>323</v>
      </c>
      <c r="C4117" s="18" t="s">
        <v>305</v>
      </c>
      <c r="D4117" s="18" t="s">
        <v>18</v>
      </c>
      <c r="E4117" s="18" t="s">
        <v>18</v>
      </c>
      <c r="F4117" s="19">
        <v>0</v>
      </c>
      <c r="G4117" s="19">
        <v>0</v>
      </c>
      <c r="H4117" s="19">
        <v>-4357.84</v>
      </c>
      <c r="I4117" s="19">
        <v>0</v>
      </c>
      <c r="J4117" s="19">
        <v>0</v>
      </c>
      <c r="K4117" s="19">
        <v>-4357.84</v>
      </c>
      <c r="L4117" t="e">
        <f>VLOOKUP(E4117,PFI!A:B,2,0)</f>
        <v>#N/A</v>
      </c>
    </row>
    <row r="4118" spans="1:12">
      <c r="A4118" s="18" t="s">
        <v>324</v>
      </c>
      <c r="B4118" s="18" t="s">
        <v>323</v>
      </c>
      <c r="C4118" s="18" t="s">
        <v>305</v>
      </c>
      <c r="D4118" s="18" t="s">
        <v>18</v>
      </c>
      <c r="E4118" s="18" t="s">
        <v>767</v>
      </c>
      <c r="F4118" s="19">
        <v>0</v>
      </c>
      <c r="G4118" s="19">
        <v>0</v>
      </c>
      <c r="H4118" s="19">
        <v>0</v>
      </c>
      <c r="I4118" s="19">
        <v>0</v>
      </c>
      <c r="J4118" s="19">
        <v>98225</v>
      </c>
      <c r="K4118" s="19">
        <v>0</v>
      </c>
      <c r="L4118" t="str">
        <f>VLOOKUP(E4118,PFI!A:B,2,0)</f>
        <v>formation</v>
      </c>
    </row>
    <row r="4119" spans="1:12">
      <c r="A4119" s="18" t="s">
        <v>2357</v>
      </c>
      <c r="B4119" s="18" t="s">
        <v>323</v>
      </c>
      <c r="C4119" s="18" t="s">
        <v>305</v>
      </c>
      <c r="D4119" s="18" t="s">
        <v>18</v>
      </c>
      <c r="E4119" s="18" t="s">
        <v>18</v>
      </c>
      <c r="F4119" s="19">
        <v>0</v>
      </c>
      <c r="G4119" s="19">
        <v>0</v>
      </c>
      <c r="H4119" s="19">
        <v>0</v>
      </c>
      <c r="I4119" s="19">
        <v>-16942</v>
      </c>
      <c r="J4119" s="19">
        <v>-16942</v>
      </c>
      <c r="K4119" s="19">
        <v>0</v>
      </c>
      <c r="L4119" t="e">
        <f>VLOOKUP(E4119,PFI!A:B,2,0)</f>
        <v>#N/A</v>
      </c>
    </row>
    <row r="4120" spans="1:12">
      <c r="A4120" s="18" t="s">
        <v>1561</v>
      </c>
      <c r="B4120" s="18" t="s">
        <v>323</v>
      </c>
      <c r="C4120" s="18" t="s">
        <v>305</v>
      </c>
      <c r="D4120" s="18" t="s">
        <v>18</v>
      </c>
      <c r="E4120" s="18" t="s">
        <v>18</v>
      </c>
      <c r="F4120" s="19">
        <v>0</v>
      </c>
      <c r="G4120" s="19">
        <v>0</v>
      </c>
      <c r="H4120" s="19">
        <v>0</v>
      </c>
      <c r="I4120" s="19">
        <v>-177120</v>
      </c>
      <c r="J4120" s="19">
        <v>-177120</v>
      </c>
      <c r="K4120" s="19">
        <v>0</v>
      </c>
      <c r="L4120" t="e">
        <f>VLOOKUP(E4120,PFI!A:B,2,0)</f>
        <v>#N/A</v>
      </c>
    </row>
    <row r="4121" spans="1:12">
      <c r="A4121" s="18" t="s">
        <v>1563</v>
      </c>
      <c r="B4121" s="18" t="s">
        <v>323</v>
      </c>
      <c r="C4121" s="18" t="s">
        <v>305</v>
      </c>
      <c r="D4121" s="18" t="s">
        <v>18</v>
      </c>
      <c r="E4121" s="18" t="s">
        <v>18</v>
      </c>
      <c r="F4121" s="19">
        <v>0</v>
      </c>
      <c r="G4121" s="19">
        <v>0</v>
      </c>
      <c r="H4121" s="19">
        <v>0</v>
      </c>
      <c r="I4121" s="19">
        <v>-80000</v>
      </c>
      <c r="J4121" s="19">
        <v>-80000</v>
      </c>
      <c r="K4121" s="19">
        <v>0</v>
      </c>
      <c r="L4121" t="e">
        <f>VLOOKUP(E4121,PFI!A:B,2,0)</f>
        <v>#N/A</v>
      </c>
    </row>
    <row r="4122" spans="1:12">
      <c r="A4122" s="18" t="s">
        <v>1562</v>
      </c>
      <c r="B4122" s="18" t="s">
        <v>323</v>
      </c>
      <c r="C4122" s="18" t="s">
        <v>305</v>
      </c>
      <c r="D4122" s="18" t="s">
        <v>18</v>
      </c>
      <c r="E4122" s="18" t="s">
        <v>18</v>
      </c>
      <c r="F4122" s="19">
        <v>0</v>
      </c>
      <c r="G4122" s="19">
        <v>0</v>
      </c>
      <c r="H4122" s="19">
        <v>0</v>
      </c>
      <c r="I4122" s="19">
        <v>-70848</v>
      </c>
      <c r="J4122" s="19">
        <v>-70848</v>
      </c>
      <c r="K4122" s="19">
        <v>0</v>
      </c>
      <c r="L4122" t="e">
        <f>VLOOKUP(E4122,PFI!A:B,2,0)</f>
        <v>#N/A</v>
      </c>
    </row>
    <row r="4123" spans="1:12">
      <c r="A4123" s="18" t="s">
        <v>224</v>
      </c>
      <c r="B4123" s="18" t="s">
        <v>323</v>
      </c>
      <c r="C4123" s="18" t="s">
        <v>305</v>
      </c>
      <c r="D4123" s="18" t="s">
        <v>18</v>
      </c>
      <c r="E4123" s="18" t="s">
        <v>18</v>
      </c>
      <c r="F4123" s="19">
        <v>0</v>
      </c>
      <c r="G4123" s="19">
        <v>0</v>
      </c>
      <c r="H4123" s="19">
        <v>-10000</v>
      </c>
      <c r="I4123" s="19">
        <v>0</v>
      </c>
      <c r="J4123" s="19">
        <v>0</v>
      </c>
      <c r="K4123" s="19">
        <v>-10000</v>
      </c>
      <c r="L4123" t="e">
        <f>VLOOKUP(E4123,PFI!A:B,2,0)</f>
        <v>#N/A</v>
      </c>
    </row>
    <row r="4124" spans="1:12">
      <c r="A4124" s="18" t="s">
        <v>226</v>
      </c>
      <c r="B4124" s="18" t="s">
        <v>323</v>
      </c>
      <c r="C4124" s="18" t="s">
        <v>305</v>
      </c>
      <c r="D4124" s="18" t="s">
        <v>18</v>
      </c>
      <c r="E4124" s="18" t="s">
        <v>768</v>
      </c>
      <c r="F4124" s="19">
        <v>0</v>
      </c>
      <c r="G4124" s="19">
        <v>0</v>
      </c>
      <c r="H4124" s="19">
        <v>0</v>
      </c>
      <c r="I4124" s="19">
        <v>0</v>
      </c>
      <c r="J4124" s="19">
        <v>516002</v>
      </c>
      <c r="K4124" s="19">
        <v>0</v>
      </c>
      <c r="L4124" t="str">
        <f>VLOOKUP(E4124,PFI!A:B,2,0)</f>
        <v>formation</v>
      </c>
    </row>
    <row r="4125" spans="1:12">
      <c r="A4125" s="18" t="s">
        <v>226</v>
      </c>
      <c r="B4125" s="18" t="s">
        <v>323</v>
      </c>
      <c r="C4125" s="18" t="s">
        <v>305</v>
      </c>
      <c r="D4125" s="18" t="s">
        <v>18</v>
      </c>
      <c r="E4125" s="18" t="s">
        <v>18</v>
      </c>
      <c r="F4125" s="19">
        <v>0</v>
      </c>
      <c r="G4125" s="19">
        <v>0</v>
      </c>
      <c r="H4125" s="19">
        <v>0</v>
      </c>
      <c r="I4125" s="19">
        <v>-1327698</v>
      </c>
      <c r="J4125" s="19">
        <v>-1327698</v>
      </c>
      <c r="K4125" s="19">
        <v>0</v>
      </c>
      <c r="L4125" t="e">
        <f>VLOOKUP(E4125,PFI!A:B,2,0)</f>
        <v>#N/A</v>
      </c>
    </row>
    <row r="4126" spans="1:12">
      <c r="A4126" s="18" t="s">
        <v>1582</v>
      </c>
      <c r="B4126" s="18" t="s">
        <v>323</v>
      </c>
      <c r="C4126" s="18" t="s">
        <v>305</v>
      </c>
      <c r="D4126" s="18" t="s">
        <v>18</v>
      </c>
      <c r="E4126" s="18" t="s">
        <v>18</v>
      </c>
      <c r="F4126" s="19">
        <v>0</v>
      </c>
      <c r="G4126" s="19">
        <v>0</v>
      </c>
      <c r="H4126" s="19">
        <v>-10000</v>
      </c>
      <c r="I4126" s="19">
        <v>0</v>
      </c>
      <c r="J4126" s="19">
        <v>0</v>
      </c>
      <c r="K4126" s="19">
        <v>-10000</v>
      </c>
      <c r="L4126" t="e">
        <f>VLOOKUP(E4126,PFI!A:B,2,0)</f>
        <v>#N/A</v>
      </c>
    </row>
    <row r="4127" spans="1:12">
      <c r="A4127" s="18" t="s">
        <v>1579</v>
      </c>
      <c r="B4127" s="18" t="s">
        <v>323</v>
      </c>
      <c r="C4127" s="18" t="s">
        <v>305</v>
      </c>
      <c r="D4127" s="18" t="s">
        <v>18</v>
      </c>
      <c r="E4127" s="18" t="s">
        <v>18</v>
      </c>
      <c r="F4127" s="19">
        <v>0</v>
      </c>
      <c r="G4127" s="19">
        <v>0</v>
      </c>
      <c r="H4127" s="19">
        <v>-9000</v>
      </c>
      <c r="I4127" s="19">
        <v>0</v>
      </c>
      <c r="J4127" s="19">
        <v>0</v>
      </c>
      <c r="K4127" s="19">
        <v>-9000</v>
      </c>
      <c r="L4127" t="e">
        <f>VLOOKUP(E4127,PFI!A:B,2,0)</f>
        <v>#N/A</v>
      </c>
    </row>
    <row r="4128" spans="1:12">
      <c r="A4128" s="18" t="s">
        <v>2365</v>
      </c>
      <c r="B4128" s="18" t="s">
        <v>323</v>
      </c>
      <c r="C4128" s="18" t="s">
        <v>305</v>
      </c>
      <c r="D4128" s="18" t="s">
        <v>18</v>
      </c>
      <c r="E4128" s="18" t="s">
        <v>1928</v>
      </c>
      <c r="F4128" s="19">
        <v>0</v>
      </c>
      <c r="G4128" s="19">
        <v>0</v>
      </c>
      <c r="H4128" s="19">
        <v>0</v>
      </c>
      <c r="I4128" s="19">
        <v>0</v>
      </c>
      <c r="J4128" s="19">
        <v>72268</v>
      </c>
      <c r="K4128" s="19">
        <v>0</v>
      </c>
      <c r="L4128" t="str">
        <f>VLOOKUP(E4128,PFI!A:B,2,0)</f>
        <v>formation</v>
      </c>
    </row>
    <row r="4129" spans="1:12">
      <c r="A4129" s="18" t="s">
        <v>1585</v>
      </c>
      <c r="B4129" s="18" t="s">
        <v>323</v>
      </c>
      <c r="C4129" s="18" t="s">
        <v>305</v>
      </c>
      <c r="D4129" s="18" t="s">
        <v>18</v>
      </c>
      <c r="E4129" s="18" t="s">
        <v>18</v>
      </c>
      <c r="F4129" s="19">
        <v>0</v>
      </c>
      <c r="G4129" s="19">
        <v>0</v>
      </c>
      <c r="H4129" s="19">
        <v>0</v>
      </c>
      <c r="I4129" s="19">
        <v>-192611</v>
      </c>
      <c r="J4129" s="19">
        <v>-192611</v>
      </c>
      <c r="K4129" s="19">
        <v>0</v>
      </c>
      <c r="L4129" t="e">
        <f>VLOOKUP(E4129,PFI!A:B,2,0)</f>
        <v>#N/A</v>
      </c>
    </row>
    <row r="4130" spans="1:12">
      <c r="A4130" s="18" t="s">
        <v>228</v>
      </c>
      <c r="B4130" s="18" t="s">
        <v>323</v>
      </c>
      <c r="C4130" s="18" t="s">
        <v>305</v>
      </c>
      <c r="D4130" s="18" t="s">
        <v>18</v>
      </c>
      <c r="E4130" s="18" t="s">
        <v>769</v>
      </c>
      <c r="F4130" s="19">
        <v>0</v>
      </c>
      <c r="G4130" s="19">
        <v>0</v>
      </c>
      <c r="H4130" s="19">
        <v>0</v>
      </c>
      <c r="I4130" s="19">
        <v>0</v>
      </c>
      <c r="J4130" s="19">
        <v>645550</v>
      </c>
      <c r="K4130" s="19">
        <v>0</v>
      </c>
      <c r="L4130" t="str">
        <f>VLOOKUP(E4130,PFI!A:B,2,0)</f>
        <v>formation</v>
      </c>
    </row>
    <row r="4131" spans="1:12">
      <c r="A4131" s="18" t="s">
        <v>229</v>
      </c>
      <c r="B4131" s="18" t="s">
        <v>323</v>
      </c>
      <c r="C4131" s="18" t="s">
        <v>305</v>
      </c>
      <c r="D4131" s="18" t="s">
        <v>18</v>
      </c>
      <c r="E4131" s="18" t="s">
        <v>18</v>
      </c>
      <c r="F4131" s="19">
        <v>0</v>
      </c>
      <c r="G4131" s="19">
        <v>0</v>
      </c>
      <c r="H4131" s="19">
        <v>0</v>
      </c>
      <c r="I4131" s="19">
        <v>-14750</v>
      </c>
      <c r="J4131" s="19">
        <v>-14750</v>
      </c>
      <c r="K4131" s="19">
        <v>0</v>
      </c>
      <c r="L4131" t="e">
        <f>VLOOKUP(E4131,PFI!A:B,2,0)</f>
        <v>#N/A</v>
      </c>
    </row>
    <row r="4132" spans="1:12">
      <c r="A4132" s="18" t="s">
        <v>1589</v>
      </c>
      <c r="B4132" s="18" t="s">
        <v>323</v>
      </c>
      <c r="C4132" s="18" t="s">
        <v>305</v>
      </c>
      <c r="D4132" s="18" t="s">
        <v>18</v>
      </c>
      <c r="E4132" s="18" t="s">
        <v>18</v>
      </c>
      <c r="F4132" s="19">
        <v>0</v>
      </c>
      <c r="G4132" s="19">
        <v>0</v>
      </c>
      <c r="H4132" s="19">
        <v>0</v>
      </c>
      <c r="I4132" s="19">
        <v>-166634</v>
      </c>
      <c r="J4132" s="19">
        <v>-166634</v>
      </c>
      <c r="K4132" s="19">
        <v>0</v>
      </c>
      <c r="L4132" t="e">
        <f>VLOOKUP(E4132,PFI!A:B,2,0)</f>
        <v>#N/A</v>
      </c>
    </row>
    <row r="4133" spans="1:12">
      <c r="A4133" s="18" t="s">
        <v>1590</v>
      </c>
      <c r="B4133" s="18" t="s">
        <v>323</v>
      </c>
      <c r="C4133" s="18" t="s">
        <v>305</v>
      </c>
      <c r="D4133" s="18" t="s">
        <v>18</v>
      </c>
      <c r="E4133" s="18" t="s">
        <v>18</v>
      </c>
      <c r="F4133" s="19">
        <v>0</v>
      </c>
      <c r="G4133" s="19">
        <v>0</v>
      </c>
      <c r="H4133" s="19">
        <v>0</v>
      </c>
      <c r="I4133" s="19">
        <v>-196220</v>
      </c>
      <c r="J4133" s="19">
        <v>-196220</v>
      </c>
      <c r="K4133" s="19">
        <v>0</v>
      </c>
      <c r="L4133" t="e">
        <f>VLOOKUP(E4133,PFI!A:B,2,0)</f>
        <v>#N/A</v>
      </c>
    </row>
    <row r="4134" spans="1:12">
      <c r="A4134" s="18" t="s">
        <v>1591</v>
      </c>
      <c r="B4134" s="18" t="s">
        <v>323</v>
      </c>
      <c r="C4134" s="18" t="s">
        <v>305</v>
      </c>
      <c r="D4134" s="18" t="s">
        <v>18</v>
      </c>
      <c r="E4134" s="18" t="s">
        <v>18</v>
      </c>
      <c r="F4134" s="19">
        <v>0</v>
      </c>
      <c r="G4134" s="19">
        <v>0</v>
      </c>
      <c r="H4134" s="19">
        <v>0</v>
      </c>
      <c r="I4134" s="19">
        <v>-632772</v>
      </c>
      <c r="J4134" s="19">
        <v>-632772</v>
      </c>
      <c r="K4134" s="19">
        <v>0</v>
      </c>
      <c r="L4134" t="e">
        <f>VLOOKUP(E4134,PFI!A:B,2,0)</f>
        <v>#N/A</v>
      </c>
    </row>
    <row r="4135" spans="1:12">
      <c r="A4135" s="18" t="s">
        <v>1592</v>
      </c>
      <c r="B4135" s="18" t="s">
        <v>323</v>
      </c>
      <c r="C4135" s="18" t="s">
        <v>305</v>
      </c>
      <c r="D4135" s="18" t="s">
        <v>18</v>
      </c>
      <c r="E4135" s="18" t="s">
        <v>18</v>
      </c>
      <c r="F4135" s="19">
        <v>0</v>
      </c>
      <c r="G4135" s="19">
        <v>0</v>
      </c>
      <c r="H4135" s="19">
        <v>0</v>
      </c>
      <c r="I4135" s="19">
        <v>-139612</v>
      </c>
      <c r="J4135" s="19">
        <v>-139612</v>
      </c>
      <c r="K4135" s="19">
        <v>0</v>
      </c>
      <c r="L4135" t="e">
        <f>VLOOKUP(E4135,PFI!A:B,2,0)</f>
        <v>#N/A</v>
      </c>
    </row>
    <row r="4136" spans="1:12">
      <c r="A4136" s="18" t="s">
        <v>1593</v>
      </c>
      <c r="B4136" s="18" t="s">
        <v>323</v>
      </c>
      <c r="C4136" s="18" t="s">
        <v>305</v>
      </c>
      <c r="D4136" s="18" t="s">
        <v>18</v>
      </c>
      <c r="E4136" s="18" t="s">
        <v>18</v>
      </c>
      <c r="F4136" s="19">
        <v>0</v>
      </c>
      <c r="G4136" s="19">
        <v>0</v>
      </c>
      <c r="H4136" s="19">
        <v>0</v>
      </c>
      <c r="I4136" s="19">
        <v>-74704</v>
      </c>
      <c r="J4136" s="19">
        <v>-74704</v>
      </c>
      <c r="K4136" s="19">
        <v>0</v>
      </c>
      <c r="L4136" t="e">
        <f>VLOOKUP(E4136,PFI!A:B,2,0)</f>
        <v>#N/A</v>
      </c>
    </row>
    <row r="4137" spans="1:12">
      <c r="A4137" s="18" t="s">
        <v>1594</v>
      </c>
      <c r="B4137" s="18" t="s">
        <v>323</v>
      </c>
      <c r="C4137" s="18" t="s">
        <v>305</v>
      </c>
      <c r="D4137" s="18" t="s">
        <v>18</v>
      </c>
      <c r="E4137" s="18" t="s">
        <v>18</v>
      </c>
      <c r="F4137" s="19">
        <v>0</v>
      </c>
      <c r="G4137" s="19">
        <v>0</v>
      </c>
      <c r="H4137" s="19">
        <v>0</v>
      </c>
      <c r="I4137" s="19">
        <v>-42185</v>
      </c>
      <c r="J4137" s="19">
        <v>-42185</v>
      </c>
      <c r="K4137" s="19">
        <v>0</v>
      </c>
      <c r="L4137" t="e">
        <f>VLOOKUP(E4137,PFI!A:B,2,0)</f>
        <v>#N/A</v>
      </c>
    </row>
    <row r="4138" spans="1:12">
      <c r="A4138" s="18" t="s">
        <v>1600</v>
      </c>
      <c r="B4138" s="18" t="s">
        <v>323</v>
      </c>
      <c r="C4138" s="18" t="s">
        <v>305</v>
      </c>
      <c r="D4138" s="18" t="s">
        <v>18</v>
      </c>
      <c r="E4138" s="18" t="s">
        <v>18</v>
      </c>
      <c r="F4138" s="19">
        <v>0</v>
      </c>
      <c r="G4138" s="19">
        <v>0</v>
      </c>
      <c r="H4138" s="19">
        <v>0</v>
      </c>
      <c r="I4138" s="19">
        <v>-1760107</v>
      </c>
      <c r="J4138" s="19">
        <v>-1760107</v>
      </c>
      <c r="K4138" s="19">
        <v>0</v>
      </c>
      <c r="L4138" t="e">
        <f>VLOOKUP(E4138,PFI!A:B,2,0)</f>
        <v>#N/A</v>
      </c>
    </row>
    <row r="4139" spans="1:12">
      <c r="A4139" s="18" t="s">
        <v>232</v>
      </c>
      <c r="B4139" s="18" t="s">
        <v>323</v>
      </c>
      <c r="C4139" s="18" t="s">
        <v>305</v>
      </c>
      <c r="D4139" s="18" t="s">
        <v>18</v>
      </c>
      <c r="E4139" s="18" t="s">
        <v>1929</v>
      </c>
      <c r="F4139" s="19">
        <v>0</v>
      </c>
      <c r="G4139" s="19">
        <v>0</v>
      </c>
      <c r="H4139" s="19">
        <v>0</v>
      </c>
      <c r="I4139" s="19">
        <v>0</v>
      </c>
      <c r="J4139" s="19">
        <v>214338</v>
      </c>
      <c r="K4139" s="19">
        <v>0</v>
      </c>
      <c r="L4139" t="str">
        <f>VLOOKUP(E4139,PFI!A:B,2,0)</f>
        <v>formation</v>
      </c>
    </row>
    <row r="4140" spans="1:12">
      <c r="A4140" s="18" t="s">
        <v>232</v>
      </c>
      <c r="B4140" s="18" t="s">
        <v>323</v>
      </c>
      <c r="C4140" s="18" t="s">
        <v>305</v>
      </c>
      <c r="D4140" s="18" t="s">
        <v>18</v>
      </c>
      <c r="E4140" s="18" t="s">
        <v>18</v>
      </c>
      <c r="F4140" s="19">
        <v>0</v>
      </c>
      <c r="G4140" s="19">
        <v>0</v>
      </c>
      <c r="H4140" s="19">
        <v>-213900</v>
      </c>
      <c r="I4140" s="19">
        <v>0</v>
      </c>
      <c r="J4140" s="19">
        <v>0</v>
      </c>
      <c r="K4140" s="19">
        <v>-3100</v>
      </c>
      <c r="L4140" t="e">
        <f>VLOOKUP(E4140,PFI!A:B,2,0)</f>
        <v>#N/A</v>
      </c>
    </row>
    <row r="4141" spans="1:12">
      <c r="A4141" s="18" t="s">
        <v>1607</v>
      </c>
      <c r="B4141" s="18" t="s">
        <v>323</v>
      </c>
      <c r="C4141" s="18" t="s">
        <v>305</v>
      </c>
      <c r="D4141" s="18" t="s">
        <v>57</v>
      </c>
      <c r="E4141" s="18" t="s">
        <v>2397</v>
      </c>
      <c r="F4141" s="19">
        <v>0</v>
      </c>
      <c r="G4141" s="19">
        <v>0</v>
      </c>
      <c r="H4141" s="19">
        <v>8550</v>
      </c>
      <c r="I4141" s="19">
        <v>0</v>
      </c>
      <c r="J4141" s="19">
        <v>0</v>
      </c>
      <c r="K4141" s="19">
        <v>8550</v>
      </c>
      <c r="L4141" t="e">
        <f>VLOOKUP(E4141,PFI!A:B,2,0)</f>
        <v>#N/A</v>
      </c>
    </row>
    <row r="4142" spans="1:12">
      <c r="A4142" s="18" t="s">
        <v>1607</v>
      </c>
      <c r="B4142" s="18" t="s">
        <v>323</v>
      </c>
      <c r="C4142" s="18" t="s">
        <v>305</v>
      </c>
      <c r="D4142" s="18" t="s">
        <v>18</v>
      </c>
      <c r="E4142" s="18" t="s">
        <v>2397</v>
      </c>
      <c r="F4142" s="19">
        <v>0</v>
      </c>
      <c r="G4142" s="19">
        <v>0</v>
      </c>
      <c r="H4142" s="19">
        <v>3825</v>
      </c>
      <c r="I4142" s="19">
        <v>0</v>
      </c>
      <c r="J4142" s="19">
        <v>0</v>
      </c>
      <c r="K4142" s="19">
        <v>3825</v>
      </c>
      <c r="L4142" t="e">
        <f>VLOOKUP(E4142,PFI!A:B,2,0)</f>
        <v>#N/A</v>
      </c>
    </row>
    <row r="4143" spans="1:12">
      <c r="A4143" s="18" t="s">
        <v>1604</v>
      </c>
      <c r="B4143" s="18" t="s">
        <v>323</v>
      </c>
      <c r="C4143" s="18" t="s">
        <v>305</v>
      </c>
      <c r="D4143" s="18" t="s">
        <v>18</v>
      </c>
      <c r="E4143" s="18" t="s">
        <v>1930</v>
      </c>
      <c r="F4143" s="19">
        <v>0</v>
      </c>
      <c r="G4143" s="19">
        <v>0</v>
      </c>
      <c r="H4143" s="19">
        <v>0</v>
      </c>
      <c r="I4143" s="19">
        <v>0</v>
      </c>
      <c r="J4143" s="19">
        <v>316359</v>
      </c>
      <c r="K4143" s="19">
        <v>0</v>
      </c>
      <c r="L4143" t="str">
        <f>VLOOKUP(E4143,PFI!A:B,2,0)</f>
        <v>formation</v>
      </c>
    </row>
    <row r="4144" spans="1:12">
      <c r="A4144" s="18" t="s">
        <v>1604</v>
      </c>
      <c r="B4144" s="18" t="s">
        <v>323</v>
      </c>
      <c r="C4144" s="18" t="s">
        <v>305</v>
      </c>
      <c r="D4144" s="18" t="s">
        <v>18</v>
      </c>
      <c r="E4144" s="18" t="s">
        <v>18</v>
      </c>
      <c r="F4144" s="19">
        <v>0</v>
      </c>
      <c r="G4144" s="19">
        <v>0</v>
      </c>
      <c r="H4144" s="19">
        <v>0</v>
      </c>
      <c r="I4144" s="19">
        <v>-3465179</v>
      </c>
      <c r="J4144" s="19">
        <v>-3465179</v>
      </c>
      <c r="K4144" s="19">
        <v>0</v>
      </c>
      <c r="L4144" t="e">
        <f>VLOOKUP(E4144,PFI!A:B,2,0)</f>
        <v>#N/A</v>
      </c>
    </row>
    <row r="4145" spans="1:12">
      <c r="A4145" s="18" t="s">
        <v>236</v>
      </c>
      <c r="B4145" s="18" t="s">
        <v>323</v>
      </c>
      <c r="C4145" s="18" t="s">
        <v>305</v>
      </c>
      <c r="D4145" s="18" t="s">
        <v>18</v>
      </c>
      <c r="E4145" s="18" t="s">
        <v>771</v>
      </c>
      <c r="F4145" s="19">
        <v>0</v>
      </c>
      <c r="G4145" s="19">
        <v>0</v>
      </c>
      <c r="H4145" s="19">
        <v>0</v>
      </c>
      <c r="I4145" s="19">
        <v>0</v>
      </c>
      <c r="J4145" s="19">
        <v>232510</v>
      </c>
      <c r="K4145" s="19">
        <v>0</v>
      </c>
      <c r="L4145" t="str">
        <f>VLOOKUP(E4145,PFI!A:B,2,0)</f>
        <v>formation</v>
      </c>
    </row>
    <row r="4146" spans="1:12">
      <c r="A4146" s="18" t="s">
        <v>236</v>
      </c>
      <c r="B4146" s="18" t="s">
        <v>323</v>
      </c>
      <c r="C4146" s="18" t="s">
        <v>305</v>
      </c>
      <c r="D4146" s="18" t="s">
        <v>18</v>
      </c>
      <c r="E4146" s="18" t="s">
        <v>18</v>
      </c>
      <c r="F4146" s="19">
        <v>0</v>
      </c>
      <c r="G4146" s="19">
        <v>0</v>
      </c>
      <c r="H4146" s="19">
        <v>-500</v>
      </c>
      <c r="I4146" s="19">
        <v>0</v>
      </c>
      <c r="J4146" s="19">
        <v>0</v>
      </c>
      <c r="K4146" s="19">
        <v>-500</v>
      </c>
      <c r="L4146" t="e">
        <f>VLOOKUP(E4146,PFI!A:B,2,0)</f>
        <v>#N/A</v>
      </c>
    </row>
    <row r="4147" spans="1:12">
      <c r="A4147" s="18" t="s">
        <v>2216</v>
      </c>
      <c r="B4147" s="18" t="s">
        <v>323</v>
      </c>
      <c r="C4147" s="18" t="s">
        <v>305</v>
      </c>
      <c r="D4147" s="18" t="s">
        <v>18</v>
      </c>
      <c r="E4147" s="18" t="s">
        <v>18</v>
      </c>
      <c r="F4147" s="19">
        <v>0</v>
      </c>
      <c r="G4147" s="19">
        <v>0</v>
      </c>
      <c r="H4147" s="19">
        <v>-8000</v>
      </c>
      <c r="I4147" s="19">
        <v>0</v>
      </c>
      <c r="J4147" s="19">
        <v>0</v>
      </c>
      <c r="K4147" s="19">
        <v>-8000</v>
      </c>
      <c r="L4147" t="e">
        <f>VLOOKUP(E4147,PFI!A:B,2,0)</f>
        <v>#N/A</v>
      </c>
    </row>
    <row r="4148" spans="1:12">
      <c r="A4148" s="18" t="s">
        <v>2409</v>
      </c>
      <c r="B4148" s="18" t="s">
        <v>323</v>
      </c>
      <c r="C4148" s="18" t="s">
        <v>305</v>
      </c>
      <c r="D4148" s="18" t="s">
        <v>18</v>
      </c>
      <c r="E4148" s="18" t="s">
        <v>18</v>
      </c>
      <c r="F4148" s="19">
        <v>0</v>
      </c>
      <c r="G4148" s="19">
        <v>0</v>
      </c>
      <c r="H4148" s="19">
        <v>-99408</v>
      </c>
      <c r="I4148" s="19">
        <v>-1947947</v>
      </c>
      <c r="J4148" s="19">
        <v>-1947947</v>
      </c>
      <c r="K4148" s="19">
        <v>-20020</v>
      </c>
      <c r="L4148" t="e">
        <f>VLOOKUP(E4148,PFI!A:B,2,0)</f>
        <v>#N/A</v>
      </c>
    </row>
    <row r="4149" spans="1:12">
      <c r="A4149" s="18" t="s">
        <v>2601</v>
      </c>
      <c r="B4149" s="18" t="s">
        <v>323</v>
      </c>
      <c r="C4149" s="18" t="s">
        <v>305</v>
      </c>
      <c r="D4149" s="18" t="s">
        <v>18</v>
      </c>
      <c r="E4149" s="18" t="s">
        <v>18</v>
      </c>
      <c r="F4149" s="19">
        <v>0</v>
      </c>
      <c r="G4149" s="19">
        <v>0</v>
      </c>
      <c r="H4149" s="19">
        <v>-16000</v>
      </c>
      <c r="I4149" s="19">
        <v>0</v>
      </c>
      <c r="J4149" s="19">
        <v>0</v>
      </c>
      <c r="K4149" s="19">
        <v>-16000</v>
      </c>
      <c r="L4149" t="e">
        <f>VLOOKUP(E4149,PFI!A:B,2,0)</f>
        <v>#N/A</v>
      </c>
    </row>
    <row r="4150" spans="1:12">
      <c r="A4150" s="18" t="s">
        <v>240</v>
      </c>
      <c r="B4150" s="18" t="s">
        <v>323</v>
      </c>
      <c r="C4150" s="18" t="s">
        <v>305</v>
      </c>
      <c r="D4150" s="18" t="s">
        <v>18</v>
      </c>
      <c r="E4150" s="18" t="s">
        <v>2803</v>
      </c>
      <c r="F4150" s="19">
        <v>0</v>
      </c>
      <c r="G4150" s="19">
        <v>0</v>
      </c>
      <c r="H4150" s="19">
        <v>1319.02</v>
      </c>
      <c r="I4150" s="19">
        <v>0</v>
      </c>
      <c r="J4150" s="19">
        <v>0</v>
      </c>
      <c r="K4150" s="19">
        <v>0</v>
      </c>
      <c r="L4150" t="e">
        <f>VLOOKUP(E4150,PFI!A:B,2,0)</f>
        <v>#N/A</v>
      </c>
    </row>
    <row r="4151" spans="1:12">
      <c r="A4151" s="18" t="s">
        <v>1045</v>
      </c>
      <c r="B4151" s="18" t="s">
        <v>323</v>
      </c>
      <c r="C4151" s="18" t="s">
        <v>305</v>
      </c>
      <c r="D4151" s="18" t="s">
        <v>18</v>
      </c>
      <c r="E4151" s="18" t="s">
        <v>18</v>
      </c>
      <c r="F4151" s="19">
        <v>0</v>
      </c>
      <c r="G4151" s="19">
        <v>0</v>
      </c>
      <c r="H4151" s="19">
        <v>-160</v>
      </c>
      <c r="I4151" s="19">
        <v>0</v>
      </c>
      <c r="J4151" s="19">
        <v>0</v>
      </c>
      <c r="K4151" s="19">
        <v>-400</v>
      </c>
      <c r="L4151" t="e">
        <f>VLOOKUP(E4151,PFI!A:B,2,0)</f>
        <v>#N/A</v>
      </c>
    </row>
    <row r="4152" spans="1:12">
      <c r="A4152" s="18" t="s">
        <v>1469</v>
      </c>
      <c r="B4152" s="18" t="s">
        <v>323</v>
      </c>
      <c r="C4152" s="18" t="s">
        <v>305</v>
      </c>
      <c r="D4152" s="18" t="s">
        <v>18</v>
      </c>
      <c r="E4152" s="18" t="s">
        <v>18</v>
      </c>
      <c r="F4152" s="19">
        <v>0</v>
      </c>
      <c r="G4152" s="19">
        <v>0</v>
      </c>
      <c r="H4152" s="19">
        <v>-12461.9</v>
      </c>
      <c r="I4152" s="19">
        <v>0</v>
      </c>
      <c r="J4152" s="19">
        <v>0</v>
      </c>
      <c r="K4152" s="19">
        <v>-7219.71</v>
      </c>
      <c r="L4152" t="e">
        <f>VLOOKUP(E4152,PFI!A:B,2,0)</f>
        <v>#N/A</v>
      </c>
    </row>
    <row r="4153" spans="1:12">
      <c r="A4153" s="18" t="s">
        <v>247</v>
      </c>
      <c r="B4153" s="18" t="s">
        <v>323</v>
      </c>
      <c r="C4153" s="18" t="s">
        <v>305</v>
      </c>
      <c r="D4153" s="18" t="s">
        <v>18</v>
      </c>
      <c r="E4153" s="18" t="s">
        <v>2804</v>
      </c>
      <c r="F4153" s="19">
        <v>0</v>
      </c>
      <c r="G4153" s="19">
        <v>0</v>
      </c>
      <c r="H4153" s="19">
        <v>-12357.74</v>
      </c>
      <c r="I4153" s="19">
        <v>0</v>
      </c>
      <c r="J4153" s="19">
        <v>0</v>
      </c>
      <c r="K4153" s="19">
        <v>-12357.74</v>
      </c>
      <c r="L4153" t="e">
        <f>VLOOKUP(E4153,PFI!A:B,2,0)</f>
        <v>#N/A</v>
      </c>
    </row>
    <row r="4154" spans="1:12">
      <c r="A4154" s="18" t="s">
        <v>247</v>
      </c>
      <c r="B4154" s="18" t="s">
        <v>323</v>
      </c>
      <c r="C4154" s="18" t="s">
        <v>305</v>
      </c>
      <c r="D4154" s="18" t="s">
        <v>18</v>
      </c>
      <c r="E4154" s="18" t="s">
        <v>303</v>
      </c>
      <c r="F4154" s="19">
        <v>0</v>
      </c>
      <c r="G4154" s="19">
        <v>0</v>
      </c>
      <c r="H4154" s="19">
        <v>15326.25</v>
      </c>
      <c r="I4154" s="19">
        <v>0</v>
      </c>
      <c r="J4154" s="19">
        <v>0</v>
      </c>
      <c r="K4154" s="19">
        <v>0</v>
      </c>
      <c r="L4154" t="str">
        <f>VLOOKUP(E4154,PFI!A:B,2,0)</f>
        <v>recherche</v>
      </c>
    </row>
    <row r="4155" spans="1:12">
      <c r="A4155" s="18" t="s">
        <v>247</v>
      </c>
      <c r="B4155" s="18" t="s">
        <v>323</v>
      </c>
      <c r="C4155" s="18" t="s">
        <v>305</v>
      </c>
      <c r="D4155" s="18" t="s">
        <v>18</v>
      </c>
      <c r="E4155" s="18" t="s">
        <v>293</v>
      </c>
      <c r="F4155" s="19">
        <v>0</v>
      </c>
      <c r="G4155" s="19">
        <v>0</v>
      </c>
      <c r="H4155" s="19">
        <v>-27914.81</v>
      </c>
      <c r="I4155" s="19">
        <v>0</v>
      </c>
      <c r="J4155" s="19">
        <v>0</v>
      </c>
      <c r="K4155" s="19">
        <v>-85016.63</v>
      </c>
      <c r="L4155" t="str">
        <f>VLOOKUP(E4155,PFI!A:B,2,0)</f>
        <v>recherche</v>
      </c>
    </row>
    <row r="4156" spans="1:12">
      <c r="A4156" s="18" t="s">
        <v>247</v>
      </c>
      <c r="B4156" s="18" t="s">
        <v>323</v>
      </c>
      <c r="C4156" s="18" t="s">
        <v>305</v>
      </c>
      <c r="D4156" s="18" t="s">
        <v>18</v>
      </c>
      <c r="E4156" s="18" t="s">
        <v>294</v>
      </c>
      <c r="F4156" s="19">
        <v>0</v>
      </c>
      <c r="G4156" s="19">
        <v>0</v>
      </c>
      <c r="H4156" s="19">
        <v>-89451.55</v>
      </c>
      <c r="I4156" s="19">
        <v>0</v>
      </c>
      <c r="J4156" s="19">
        <v>0</v>
      </c>
      <c r="K4156" s="19">
        <v>-142296.54999999999</v>
      </c>
      <c r="L4156" t="str">
        <f>VLOOKUP(E4156,PFI!A:B,2,0)</f>
        <v>recherche</v>
      </c>
    </row>
    <row r="4157" spans="1:12">
      <c r="A4157" s="18" t="s">
        <v>1254</v>
      </c>
      <c r="B4157" s="18" t="s">
        <v>323</v>
      </c>
      <c r="C4157" s="18" t="s">
        <v>305</v>
      </c>
      <c r="D4157" s="18" t="s">
        <v>18</v>
      </c>
      <c r="E4157" s="18" t="s">
        <v>18</v>
      </c>
      <c r="F4157" s="19">
        <v>0</v>
      </c>
      <c r="G4157" s="19">
        <v>0</v>
      </c>
      <c r="H4157" s="19">
        <v>-170.99</v>
      </c>
      <c r="I4157" s="19">
        <v>-57953</v>
      </c>
      <c r="J4157" s="19">
        <v>-57953</v>
      </c>
      <c r="K4157" s="19">
        <v>-170.99</v>
      </c>
      <c r="L4157" t="e">
        <f>VLOOKUP(E4157,PFI!A:B,2,0)</f>
        <v>#N/A</v>
      </c>
    </row>
    <row r="4158" spans="1:12">
      <c r="A4158" s="18" t="s">
        <v>251</v>
      </c>
      <c r="B4158" s="18" t="s">
        <v>323</v>
      </c>
      <c r="C4158" s="18" t="s">
        <v>305</v>
      </c>
      <c r="D4158" s="18" t="s">
        <v>18</v>
      </c>
      <c r="E4158" s="18" t="s">
        <v>1931</v>
      </c>
      <c r="F4158" s="19">
        <v>0</v>
      </c>
      <c r="G4158" s="19">
        <v>0</v>
      </c>
      <c r="H4158" s="19">
        <v>0</v>
      </c>
      <c r="I4158" s="19">
        <v>0</v>
      </c>
      <c r="J4158" s="19">
        <v>2335</v>
      </c>
      <c r="K4158" s="19">
        <v>0</v>
      </c>
      <c r="L4158" t="str">
        <f>VLOOKUP(E4158,PFI!A:B,2,0)</f>
        <v>formation</v>
      </c>
    </row>
    <row r="4159" spans="1:12">
      <c r="A4159" s="18" t="s">
        <v>251</v>
      </c>
      <c r="B4159" s="18" t="s">
        <v>323</v>
      </c>
      <c r="C4159" s="18" t="s">
        <v>305</v>
      </c>
      <c r="D4159" s="18" t="s">
        <v>18</v>
      </c>
      <c r="E4159" s="18" t="s">
        <v>18</v>
      </c>
      <c r="F4159" s="19">
        <v>0</v>
      </c>
      <c r="G4159" s="19">
        <v>0</v>
      </c>
      <c r="H4159" s="19">
        <v>0</v>
      </c>
      <c r="I4159" s="19">
        <v>-808</v>
      </c>
      <c r="J4159" s="19">
        <v>-808</v>
      </c>
      <c r="K4159" s="19">
        <v>0</v>
      </c>
      <c r="L4159" t="e">
        <f>VLOOKUP(E4159,PFI!A:B,2,0)</f>
        <v>#N/A</v>
      </c>
    </row>
    <row r="4160" spans="1:12">
      <c r="A4160" s="18" t="s">
        <v>1065</v>
      </c>
      <c r="B4160" s="18" t="s">
        <v>323</v>
      </c>
      <c r="C4160" s="18" t="s">
        <v>305</v>
      </c>
      <c r="D4160" s="18" t="s">
        <v>18</v>
      </c>
      <c r="E4160" s="18" t="s">
        <v>1066</v>
      </c>
      <c r="F4160" s="19">
        <v>0</v>
      </c>
      <c r="G4160" s="19">
        <v>0</v>
      </c>
      <c r="H4160" s="19">
        <v>0</v>
      </c>
      <c r="I4160" s="19">
        <v>0</v>
      </c>
      <c r="J4160" s="19">
        <v>1514088</v>
      </c>
      <c r="K4160" s="19">
        <v>0</v>
      </c>
      <c r="L4160" t="str">
        <f>VLOOKUP(E4160,PFI!A:B,2,0)</f>
        <v>formation</v>
      </c>
    </row>
    <row r="4161" spans="1:12">
      <c r="A4161" s="18" t="s">
        <v>1652</v>
      </c>
      <c r="B4161" s="18" t="s">
        <v>323</v>
      </c>
      <c r="C4161" s="18" t="s">
        <v>305</v>
      </c>
      <c r="D4161" s="18" t="s">
        <v>18</v>
      </c>
      <c r="E4161" s="18" t="s">
        <v>18</v>
      </c>
      <c r="F4161" s="19">
        <v>0</v>
      </c>
      <c r="G4161" s="19">
        <v>0</v>
      </c>
      <c r="H4161" s="19">
        <v>0</v>
      </c>
      <c r="I4161" s="19">
        <v>-345270</v>
      </c>
      <c r="J4161" s="19">
        <v>-345270</v>
      </c>
      <c r="K4161" s="19">
        <v>0</v>
      </c>
      <c r="L4161" t="e">
        <f>VLOOKUP(E4161,PFI!A:B,2,0)</f>
        <v>#N/A</v>
      </c>
    </row>
    <row r="4162" spans="1:12">
      <c r="A4162" s="18" t="s">
        <v>1653</v>
      </c>
      <c r="B4162" s="18" t="s">
        <v>323</v>
      </c>
      <c r="C4162" s="18" t="s">
        <v>305</v>
      </c>
      <c r="D4162" s="18" t="s">
        <v>18</v>
      </c>
      <c r="E4162" s="18" t="s">
        <v>18</v>
      </c>
      <c r="F4162" s="19">
        <v>0</v>
      </c>
      <c r="G4162" s="19">
        <v>0</v>
      </c>
      <c r="H4162" s="19">
        <v>0</v>
      </c>
      <c r="I4162" s="19">
        <v>-119621</v>
      </c>
      <c r="J4162" s="19">
        <v>-119621</v>
      </c>
      <c r="K4162" s="19">
        <v>0</v>
      </c>
      <c r="L4162" t="e">
        <f>VLOOKUP(E4162,PFI!A:B,2,0)</f>
        <v>#N/A</v>
      </c>
    </row>
    <row r="4163" spans="1:12">
      <c r="A4163" s="18" t="s">
        <v>1655</v>
      </c>
      <c r="B4163" s="18" t="s">
        <v>323</v>
      </c>
      <c r="C4163" s="18" t="s">
        <v>305</v>
      </c>
      <c r="D4163" s="18" t="s">
        <v>18</v>
      </c>
      <c r="E4163" s="18" t="s">
        <v>18</v>
      </c>
      <c r="F4163" s="19">
        <v>0</v>
      </c>
      <c r="G4163" s="19">
        <v>0</v>
      </c>
      <c r="H4163" s="19">
        <v>0</v>
      </c>
      <c r="I4163" s="19">
        <v>-33440</v>
      </c>
      <c r="J4163" s="19">
        <v>-33440</v>
      </c>
      <c r="K4163" s="19">
        <v>0</v>
      </c>
      <c r="L4163" t="e">
        <f>VLOOKUP(E4163,PFI!A:B,2,0)</f>
        <v>#N/A</v>
      </c>
    </row>
    <row r="4164" spans="1:12">
      <c r="A4164" s="18" t="s">
        <v>1648</v>
      </c>
      <c r="B4164" s="18" t="s">
        <v>323</v>
      </c>
      <c r="C4164" s="18" t="s">
        <v>305</v>
      </c>
      <c r="D4164" s="18" t="s">
        <v>18</v>
      </c>
      <c r="E4164" s="18" t="s">
        <v>18</v>
      </c>
      <c r="F4164" s="19">
        <v>0</v>
      </c>
      <c r="G4164" s="19">
        <v>0</v>
      </c>
      <c r="H4164" s="19">
        <v>0</v>
      </c>
      <c r="I4164" s="19">
        <v>-1129334</v>
      </c>
      <c r="J4164" s="19">
        <v>-1129334</v>
      </c>
      <c r="K4164" s="19">
        <v>0</v>
      </c>
      <c r="L4164" t="e">
        <f>VLOOKUP(E4164,PFI!A:B,2,0)</f>
        <v>#N/A</v>
      </c>
    </row>
    <row r="4165" spans="1:12">
      <c r="A4165" s="18" t="s">
        <v>1651</v>
      </c>
      <c r="B4165" s="18" t="s">
        <v>323</v>
      </c>
      <c r="C4165" s="18" t="s">
        <v>305</v>
      </c>
      <c r="D4165" s="18" t="s">
        <v>18</v>
      </c>
      <c r="E4165" s="18" t="s">
        <v>18</v>
      </c>
      <c r="F4165" s="19">
        <v>0</v>
      </c>
      <c r="G4165" s="19">
        <v>0</v>
      </c>
      <c r="H4165" s="19">
        <v>0</v>
      </c>
      <c r="I4165" s="19">
        <v>-143189</v>
      </c>
      <c r="J4165" s="19">
        <v>-143189</v>
      </c>
      <c r="K4165" s="19">
        <v>0</v>
      </c>
      <c r="L4165" t="e">
        <f>VLOOKUP(E4165,PFI!A:B,2,0)</f>
        <v>#N/A</v>
      </c>
    </row>
    <row r="4166" spans="1:12">
      <c r="A4166" s="18" t="s">
        <v>1649</v>
      </c>
      <c r="B4166" s="18" t="s">
        <v>323</v>
      </c>
      <c r="C4166" s="18" t="s">
        <v>305</v>
      </c>
      <c r="D4166" s="18" t="s">
        <v>18</v>
      </c>
      <c r="E4166" s="18" t="s">
        <v>18</v>
      </c>
      <c r="F4166" s="19">
        <v>0</v>
      </c>
      <c r="G4166" s="19">
        <v>0</v>
      </c>
      <c r="H4166" s="19">
        <v>0</v>
      </c>
      <c r="I4166" s="19">
        <v>-106201</v>
      </c>
      <c r="J4166" s="19">
        <v>-106201</v>
      </c>
      <c r="K4166" s="19">
        <v>0</v>
      </c>
      <c r="L4166" t="e">
        <f>VLOOKUP(E4166,PFI!A:B,2,0)</f>
        <v>#N/A</v>
      </c>
    </row>
    <row r="4167" spans="1:12">
      <c r="A4167" s="18" t="s">
        <v>1650</v>
      </c>
      <c r="B4167" s="18" t="s">
        <v>323</v>
      </c>
      <c r="C4167" s="18" t="s">
        <v>305</v>
      </c>
      <c r="D4167" s="18" t="s">
        <v>18</v>
      </c>
      <c r="E4167" s="18" t="s">
        <v>18</v>
      </c>
      <c r="F4167" s="19">
        <v>0</v>
      </c>
      <c r="G4167" s="19">
        <v>0</v>
      </c>
      <c r="H4167" s="19">
        <v>0</v>
      </c>
      <c r="I4167" s="19">
        <v>-101442</v>
      </c>
      <c r="J4167" s="19">
        <v>-101442</v>
      </c>
      <c r="K4167" s="19">
        <v>0</v>
      </c>
      <c r="L4167" t="e">
        <f>VLOOKUP(E4167,PFI!A:B,2,0)</f>
        <v>#N/A</v>
      </c>
    </row>
    <row r="4168" spans="1:12">
      <c r="A4168" s="18" t="s">
        <v>1654</v>
      </c>
      <c r="B4168" s="18" t="s">
        <v>323</v>
      </c>
      <c r="C4168" s="18" t="s">
        <v>305</v>
      </c>
      <c r="D4168" s="18" t="s">
        <v>18</v>
      </c>
      <c r="E4168" s="18" t="s">
        <v>18</v>
      </c>
      <c r="F4168" s="19">
        <v>0</v>
      </c>
      <c r="G4168" s="19">
        <v>0</v>
      </c>
      <c r="H4168" s="19">
        <v>0</v>
      </c>
      <c r="I4168" s="19">
        <v>-21503</v>
      </c>
      <c r="J4168" s="19">
        <v>-21503</v>
      </c>
      <c r="K4168" s="19">
        <v>0</v>
      </c>
      <c r="L4168" t="e">
        <f>VLOOKUP(E4168,PFI!A:B,2,0)</f>
        <v>#N/A</v>
      </c>
    </row>
    <row r="4169" spans="1:12">
      <c r="A4169" s="18" t="s">
        <v>99</v>
      </c>
      <c r="B4169" s="18" t="s">
        <v>323</v>
      </c>
      <c r="C4169" s="18" t="s">
        <v>305</v>
      </c>
      <c r="D4169" s="18" t="s">
        <v>18</v>
      </c>
      <c r="E4169" s="18" t="s">
        <v>18</v>
      </c>
      <c r="F4169" s="19">
        <v>0</v>
      </c>
      <c r="G4169" s="19">
        <v>0</v>
      </c>
      <c r="H4169" s="19">
        <v>0</v>
      </c>
      <c r="I4169" s="19">
        <v>-358000</v>
      </c>
      <c r="J4169" s="19">
        <v>-358000</v>
      </c>
      <c r="K4169" s="19">
        <v>0</v>
      </c>
      <c r="L4169" t="e">
        <f>VLOOKUP(E4169,PFI!A:B,2,0)</f>
        <v>#N/A</v>
      </c>
    </row>
    <row r="4170" spans="1:12">
      <c r="A4170" s="18" t="s">
        <v>101</v>
      </c>
      <c r="B4170" s="18" t="s">
        <v>323</v>
      </c>
      <c r="C4170" s="18" t="s">
        <v>305</v>
      </c>
      <c r="D4170" s="18" t="s">
        <v>18</v>
      </c>
      <c r="E4170" s="18" t="s">
        <v>18</v>
      </c>
      <c r="F4170" s="19">
        <v>0</v>
      </c>
      <c r="G4170" s="19">
        <v>0</v>
      </c>
      <c r="H4170" s="19">
        <v>-31500</v>
      </c>
      <c r="I4170" s="19">
        <v>0</v>
      </c>
      <c r="J4170" s="19">
        <v>0</v>
      </c>
      <c r="K4170" s="19">
        <v>0</v>
      </c>
      <c r="L4170" t="e">
        <f>VLOOKUP(E4170,PFI!A:B,2,0)</f>
        <v>#N/A</v>
      </c>
    </row>
    <row r="4171" spans="1:12">
      <c r="A4171" s="18" t="s">
        <v>102</v>
      </c>
      <c r="B4171" s="18" t="s">
        <v>323</v>
      </c>
      <c r="C4171" s="18" t="s">
        <v>305</v>
      </c>
      <c r="D4171" s="18" t="s">
        <v>18</v>
      </c>
      <c r="E4171" s="18" t="s">
        <v>18</v>
      </c>
      <c r="F4171" s="19">
        <v>0</v>
      </c>
      <c r="G4171" s="19">
        <v>0</v>
      </c>
      <c r="H4171" s="19">
        <v>-36000</v>
      </c>
      <c r="I4171" s="19">
        <v>0</v>
      </c>
      <c r="J4171" s="19">
        <v>0</v>
      </c>
      <c r="K4171" s="19">
        <v>-36000</v>
      </c>
      <c r="L4171" t="e">
        <f>VLOOKUP(E4171,PFI!A:B,2,0)</f>
        <v>#N/A</v>
      </c>
    </row>
    <row r="4172" spans="1:12">
      <c r="A4172" s="18" t="s">
        <v>103</v>
      </c>
      <c r="B4172" s="18" t="s">
        <v>323</v>
      </c>
      <c r="C4172" s="18" t="s">
        <v>305</v>
      </c>
      <c r="D4172" s="18" t="s">
        <v>18</v>
      </c>
      <c r="E4172" s="18" t="s">
        <v>18</v>
      </c>
      <c r="F4172" s="19">
        <v>0</v>
      </c>
      <c r="G4172" s="19">
        <v>0</v>
      </c>
      <c r="H4172" s="19">
        <v>-7000</v>
      </c>
      <c r="I4172" s="19">
        <v>0</v>
      </c>
      <c r="J4172" s="19">
        <v>0</v>
      </c>
      <c r="K4172" s="19">
        <v>0</v>
      </c>
      <c r="L4172" t="e">
        <f>VLOOKUP(E4172,PFI!A:B,2,0)</f>
        <v>#N/A</v>
      </c>
    </row>
    <row r="4173" spans="1:12">
      <c r="A4173" s="18" t="s">
        <v>923</v>
      </c>
      <c r="B4173" s="18" t="s">
        <v>323</v>
      </c>
      <c r="C4173" s="18" t="s">
        <v>305</v>
      </c>
      <c r="D4173" s="18" t="s">
        <v>18</v>
      </c>
      <c r="E4173" s="18" t="s">
        <v>18</v>
      </c>
      <c r="F4173" s="19">
        <v>0</v>
      </c>
      <c r="G4173" s="19">
        <v>0</v>
      </c>
      <c r="H4173" s="19">
        <v>57</v>
      </c>
      <c r="I4173" s="19">
        <v>0</v>
      </c>
      <c r="J4173" s="19">
        <v>0</v>
      </c>
      <c r="K4173" s="19">
        <v>114</v>
      </c>
      <c r="L4173" t="e">
        <f>VLOOKUP(E4173,PFI!A:B,2,0)</f>
        <v>#N/A</v>
      </c>
    </row>
    <row r="4174" spans="1:12">
      <c r="A4174" s="18" t="s">
        <v>62</v>
      </c>
      <c r="B4174" s="18" t="s">
        <v>323</v>
      </c>
      <c r="C4174" s="18" t="s">
        <v>2805</v>
      </c>
      <c r="D4174" s="18" t="s">
        <v>18</v>
      </c>
      <c r="E4174" s="18" t="s">
        <v>18</v>
      </c>
      <c r="F4174" s="19">
        <v>0</v>
      </c>
      <c r="G4174" s="19">
        <v>0</v>
      </c>
      <c r="H4174" s="19">
        <v>0</v>
      </c>
      <c r="I4174" s="19">
        <v>-10000</v>
      </c>
      <c r="J4174" s="19">
        <v>-10000</v>
      </c>
      <c r="K4174" s="19">
        <v>0</v>
      </c>
      <c r="L4174" t="e">
        <f>VLOOKUP(E4174,PFI!A:B,2,0)</f>
        <v>#N/A</v>
      </c>
    </row>
    <row r="4175" spans="1:12">
      <c r="A4175" s="18" t="s">
        <v>1686</v>
      </c>
      <c r="B4175" s="18" t="s">
        <v>323</v>
      </c>
      <c r="C4175" s="18" t="s">
        <v>2805</v>
      </c>
      <c r="D4175" s="18" t="s">
        <v>18</v>
      </c>
      <c r="E4175" s="18" t="s">
        <v>18</v>
      </c>
      <c r="F4175" s="19">
        <v>0</v>
      </c>
      <c r="G4175" s="19">
        <v>0</v>
      </c>
      <c r="H4175" s="19">
        <v>0</v>
      </c>
      <c r="I4175" s="19">
        <v>-50000</v>
      </c>
      <c r="J4175" s="19">
        <v>-50000</v>
      </c>
      <c r="K4175" s="19">
        <v>0</v>
      </c>
      <c r="L4175" t="e">
        <f>VLOOKUP(E4175,PFI!A:B,2,0)</f>
        <v>#N/A</v>
      </c>
    </row>
    <row r="4176" spans="1:12">
      <c r="A4176" s="18" t="s">
        <v>246</v>
      </c>
      <c r="B4176" s="18" t="s">
        <v>323</v>
      </c>
      <c r="C4176" s="18" t="s">
        <v>2805</v>
      </c>
      <c r="D4176" s="18" t="s">
        <v>18</v>
      </c>
      <c r="E4176" s="18" t="s">
        <v>18</v>
      </c>
      <c r="F4176" s="19">
        <v>0</v>
      </c>
      <c r="G4176" s="19">
        <v>0</v>
      </c>
      <c r="H4176" s="19">
        <v>0</v>
      </c>
      <c r="I4176" s="19">
        <v>-90000</v>
      </c>
      <c r="J4176" s="19">
        <v>-90000</v>
      </c>
      <c r="K4176" s="19">
        <v>0</v>
      </c>
      <c r="L4176" t="e">
        <f>VLOOKUP(E4176,PFI!A:B,2,0)</f>
        <v>#N/A</v>
      </c>
    </row>
    <row r="4177" spans="1:12">
      <c r="A4177" s="18" t="s">
        <v>17</v>
      </c>
      <c r="B4177" s="18" t="s">
        <v>323</v>
      </c>
      <c r="C4177" s="18" t="s">
        <v>849</v>
      </c>
      <c r="D4177" s="18" t="s">
        <v>18</v>
      </c>
      <c r="E4177" s="18" t="s">
        <v>18</v>
      </c>
      <c r="F4177" s="19">
        <v>0</v>
      </c>
      <c r="G4177" s="19">
        <v>0</v>
      </c>
      <c r="H4177" s="19">
        <v>5.17</v>
      </c>
      <c r="I4177" s="19">
        <v>0</v>
      </c>
      <c r="J4177" s="19">
        <v>0</v>
      </c>
      <c r="K4177" s="19">
        <v>0</v>
      </c>
      <c r="L4177" t="e">
        <f>VLOOKUP(E4177,PFI!A:B,2,0)</f>
        <v>#N/A</v>
      </c>
    </row>
    <row r="4178" spans="1:12">
      <c r="A4178" s="18" t="s">
        <v>119</v>
      </c>
      <c r="B4178" s="18" t="s">
        <v>323</v>
      </c>
      <c r="C4178" s="18" t="s">
        <v>849</v>
      </c>
      <c r="D4178" s="18" t="s">
        <v>18</v>
      </c>
      <c r="E4178" s="18" t="s">
        <v>18</v>
      </c>
      <c r="F4178" s="19">
        <v>0</v>
      </c>
      <c r="G4178" s="19">
        <v>0</v>
      </c>
      <c r="H4178" s="19">
        <v>-0.01</v>
      </c>
      <c r="I4178" s="19">
        <v>0</v>
      </c>
      <c r="J4178" s="19">
        <v>0</v>
      </c>
      <c r="K4178" s="19">
        <v>0</v>
      </c>
      <c r="L4178" t="e">
        <f>VLOOKUP(E4178,PFI!A:B,2,0)</f>
        <v>#N/A</v>
      </c>
    </row>
    <row r="4179" spans="1:12">
      <c r="A4179" s="18" t="s">
        <v>1449</v>
      </c>
      <c r="B4179" s="18" t="s">
        <v>323</v>
      </c>
      <c r="C4179" s="18" t="s">
        <v>849</v>
      </c>
      <c r="D4179" s="18" t="s">
        <v>18</v>
      </c>
      <c r="E4179" s="18" t="s">
        <v>18</v>
      </c>
      <c r="F4179" s="19">
        <v>0</v>
      </c>
      <c r="G4179" s="19">
        <v>0</v>
      </c>
      <c r="H4179" s="19">
        <v>-30</v>
      </c>
      <c r="I4179" s="19">
        <v>0</v>
      </c>
      <c r="J4179" s="19">
        <v>0</v>
      </c>
      <c r="K4179" s="19">
        <v>-30</v>
      </c>
      <c r="L4179" t="e">
        <f>VLOOKUP(E4179,PFI!A:B,2,0)</f>
        <v>#N/A</v>
      </c>
    </row>
    <row r="4180" spans="1:12">
      <c r="A4180" s="18" t="s">
        <v>2711</v>
      </c>
      <c r="B4180" s="18" t="s">
        <v>323</v>
      </c>
      <c r="C4180" s="18" t="s">
        <v>849</v>
      </c>
      <c r="D4180" s="18" t="s">
        <v>18</v>
      </c>
      <c r="E4180" s="18" t="s">
        <v>2712</v>
      </c>
      <c r="F4180" s="19">
        <v>0</v>
      </c>
      <c r="G4180" s="19">
        <v>0</v>
      </c>
      <c r="H4180" s="19">
        <v>-228.15</v>
      </c>
      <c r="I4180" s="19">
        <v>0</v>
      </c>
      <c r="J4180" s="19">
        <v>0</v>
      </c>
      <c r="K4180" s="19">
        <v>-228.15</v>
      </c>
      <c r="L4180" t="e">
        <f>VLOOKUP(E4180,PFI!A:B,2,0)</f>
        <v>#N/A</v>
      </c>
    </row>
    <row r="4181" spans="1:12">
      <c r="A4181" s="18" t="s">
        <v>2223</v>
      </c>
      <c r="B4181" s="18" t="s">
        <v>323</v>
      </c>
      <c r="C4181" s="18" t="s">
        <v>849</v>
      </c>
      <c r="D4181" s="18" t="s">
        <v>18</v>
      </c>
      <c r="E4181" s="18" t="s">
        <v>18</v>
      </c>
      <c r="F4181" s="19">
        <v>0</v>
      </c>
      <c r="G4181" s="19">
        <v>0</v>
      </c>
      <c r="H4181" s="19">
        <v>2.99</v>
      </c>
      <c r="I4181" s="19">
        <v>0</v>
      </c>
      <c r="J4181" s="19">
        <v>0</v>
      </c>
      <c r="K4181" s="19">
        <v>0</v>
      </c>
      <c r="L4181" t="e">
        <f>VLOOKUP(E4181,PFI!A:B,2,0)</f>
        <v>#N/A</v>
      </c>
    </row>
    <row r="4182" spans="1:12">
      <c r="A4182" s="18" t="s">
        <v>928</v>
      </c>
      <c r="B4182" s="18" t="s">
        <v>323</v>
      </c>
      <c r="C4182" s="18" t="s">
        <v>849</v>
      </c>
      <c r="D4182" s="18" t="s">
        <v>18</v>
      </c>
      <c r="E4182" s="18" t="s">
        <v>18</v>
      </c>
      <c r="F4182" s="19">
        <v>0</v>
      </c>
      <c r="G4182" s="19">
        <v>0</v>
      </c>
      <c r="H4182" s="19">
        <v>-0.01</v>
      </c>
      <c r="I4182" s="19">
        <v>0</v>
      </c>
      <c r="J4182" s="19">
        <v>0</v>
      </c>
      <c r="K4182" s="19">
        <v>0</v>
      </c>
      <c r="L4182" t="e">
        <f>VLOOKUP(E4182,PFI!A:B,2,0)</f>
        <v>#N/A</v>
      </c>
    </row>
    <row r="4183" spans="1:12">
      <c r="A4183" s="18" t="s">
        <v>122</v>
      </c>
      <c r="B4183" s="18" t="s">
        <v>323</v>
      </c>
      <c r="C4183" s="18" t="s">
        <v>849</v>
      </c>
      <c r="D4183" s="18" t="s">
        <v>18</v>
      </c>
      <c r="E4183" s="18" t="s">
        <v>18</v>
      </c>
      <c r="F4183" s="19">
        <v>0</v>
      </c>
      <c r="G4183" s="19">
        <v>0</v>
      </c>
      <c r="H4183" s="19">
        <v>-21648</v>
      </c>
      <c r="I4183" s="19">
        <v>0</v>
      </c>
      <c r="J4183" s="19">
        <v>0</v>
      </c>
      <c r="K4183" s="19">
        <v>-21648</v>
      </c>
      <c r="L4183" t="e">
        <f>VLOOKUP(E4183,PFI!A:B,2,0)</f>
        <v>#N/A</v>
      </c>
    </row>
    <row r="4184" spans="1:12">
      <c r="A4184" s="18" t="s">
        <v>126</v>
      </c>
      <c r="B4184" s="18" t="s">
        <v>323</v>
      </c>
      <c r="C4184" s="18" t="s">
        <v>849</v>
      </c>
      <c r="D4184" s="18" t="s">
        <v>18</v>
      </c>
      <c r="E4184" s="18" t="s">
        <v>18</v>
      </c>
      <c r="F4184" s="19">
        <v>0</v>
      </c>
      <c r="G4184" s="19">
        <v>0</v>
      </c>
      <c r="H4184" s="19">
        <v>0.22</v>
      </c>
      <c r="I4184" s="19">
        <v>0</v>
      </c>
      <c r="J4184" s="19">
        <v>0</v>
      </c>
      <c r="K4184" s="19">
        <v>0</v>
      </c>
      <c r="L4184" t="e">
        <f>VLOOKUP(E4184,PFI!A:B,2,0)</f>
        <v>#N/A</v>
      </c>
    </row>
    <row r="4185" spans="1:12">
      <c r="A4185" s="18" t="s">
        <v>129</v>
      </c>
      <c r="B4185" s="18" t="s">
        <v>323</v>
      </c>
      <c r="C4185" s="18" t="s">
        <v>849</v>
      </c>
      <c r="D4185" s="18" t="s">
        <v>18</v>
      </c>
      <c r="E4185" s="18" t="s">
        <v>18</v>
      </c>
      <c r="F4185" s="19">
        <v>0</v>
      </c>
      <c r="G4185" s="19">
        <v>0</v>
      </c>
      <c r="H4185" s="19">
        <v>-2.82</v>
      </c>
      <c r="I4185" s="19">
        <v>0</v>
      </c>
      <c r="J4185" s="19">
        <v>0</v>
      </c>
      <c r="K4185" s="19">
        <v>0</v>
      </c>
      <c r="L4185" t="e">
        <f>VLOOKUP(E4185,PFI!A:B,2,0)</f>
        <v>#N/A</v>
      </c>
    </row>
    <row r="4186" spans="1:12">
      <c r="A4186" s="18" t="s">
        <v>132</v>
      </c>
      <c r="B4186" s="18" t="s">
        <v>323</v>
      </c>
      <c r="C4186" s="18" t="s">
        <v>849</v>
      </c>
      <c r="D4186" s="18" t="s">
        <v>18</v>
      </c>
      <c r="E4186" s="18" t="s">
        <v>18</v>
      </c>
      <c r="F4186" s="19">
        <v>0</v>
      </c>
      <c r="G4186" s="19">
        <v>0</v>
      </c>
      <c r="H4186" s="19">
        <v>3.44</v>
      </c>
      <c r="I4186" s="19">
        <v>0</v>
      </c>
      <c r="J4186" s="19">
        <v>0</v>
      </c>
      <c r="K4186" s="19">
        <v>0</v>
      </c>
      <c r="L4186" t="e">
        <f>VLOOKUP(E4186,PFI!A:B,2,0)</f>
        <v>#N/A</v>
      </c>
    </row>
    <row r="4187" spans="1:12">
      <c r="A4187" s="18" t="s">
        <v>21</v>
      </c>
      <c r="B4187" s="18" t="s">
        <v>323</v>
      </c>
      <c r="C4187" s="18" t="s">
        <v>849</v>
      </c>
      <c r="D4187" s="18" t="s">
        <v>18</v>
      </c>
      <c r="E4187" s="18" t="s">
        <v>18</v>
      </c>
      <c r="F4187" s="19">
        <v>0</v>
      </c>
      <c r="G4187" s="19">
        <v>0</v>
      </c>
      <c r="H4187" s="19">
        <v>-5.72</v>
      </c>
      <c r="I4187" s="19">
        <v>0</v>
      </c>
      <c r="J4187" s="19">
        <v>0</v>
      </c>
      <c r="K4187" s="19">
        <v>0</v>
      </c>
      <c r="L4187" t="e">
        <f>VLOOKUP(E4187,PFI!A:B,2,0)</f>
        <v>#N/A</v>
      </c>
    </row>
    <row r="4188" spans="1:12">
      <c r="A4188" s="18" t="s">
        <v>140</v>
      </c>
      <c r="B4188" s="18" t="s">
        <v>323</v>
      </c>
      <c r="C4188" s="18" t="s">
        <v>849</v>
      </c>
      <c r="D4188" s="18" t="s">
        <v>18</v>
      </c>
      <c r="E4188" s="18" t="s">
        <v>1743</v>
      </c>
      <c r="F4188" s="19">
        <v>0</v>
      </c>
      <c r="G4188" s="19">
        <v>0</v>
      </c>
      <c r="H4188" s="19">
        <v>-1202</v>
      </c>
      <c r="I4188" s="19">
        <v>0</v>
      </c>
      <c r="J4188" s="19">
        <v>0</v>
      </c>
      <c r="K4188" s="19">
        <v>-1202</v>
      </c>
      <c r="L4188" t="str">
        <f>VLOOKUP(E4188,PFI!A:B,2,0)</f>
        <v>recherche</v>
      </c>
    </row>
    <row r="4189" spans="1:12">
      <c r="A4189" s="18" t="s">
        <v>140</v>
      </c>
      <c r="B4189" s="18" t="s">
        <v>323</v>
      </c>
      <c r="C4189" s="18" t="s">
        <v>849</v>
      </c>
      <c r="D4189" s="18" t="s">
        <v>18</v>
      </c>
      <c r="E4189" s="18" t="s">
        <v>18</v>
      </c>
      <c r="F4189" s="19">
        <v>0</v>
      </c>
      <c r="G4189" s="19">
        <v>0</v>
      </c>
      <c r="H4189" s="19">
        <v>-520.1</v>
      </c>
      <c r="I4189" s="19">
        <v>0</v>
      </c>
      <c r="J4189" s="19">
        <v>0</v>
      </c>
      <c r="K4189" s="19">
        <v>-524</v>
      </c>
      <c r="L4189" t="e">
        <f>VLOOKUP(E4189,PFI!A:B,2,0)</f>
        <v>#N/A</v>
      </c>
    </row>
    <row r="4190" spans="1:12">
      <c r="A4190" s="18" t="s">
        <v>2252</v>
      </c>
      <c r="B4190" s="18" t="s">
        <v>323</v>
      </c>
      <c r="C4190" s="18" t="s">
        <v>849</v>
      </c>
      <c r="D4190" s="18" t="s">
        <v>18</v>
      </c>
      <c r="E4190" s="18" t="s">
        <v>18</v>
      </c>
      <c r="F4190" s="19">
        <v>0</v>
      </c>
      <c r="G4190" s="19">
        <v>0</v>
      </c>
      <c r="H4190" s="19">
        <v>-0.01</v>
      </c>
      <c r="I4190" s="19">
        <v>0</v>
      </c>
      <c r="J4190" s="19">
        <v>0</v>
      </c>
      <c r="K4190" s="19">
        <v>0</v>
      </c>
      <c r="L4190" t="e">
        <f>VLOOKUP(E4190,PFI!A:B,2,0)</f>
        <v>#N/A</v>
      </c>
    </row>
    <row r="4191" spans="1:12">
      <c r="A4191" s="18" t="s">
        <v>141</v>
      </c>
      <c r="B4191" s="18" t="s">
        <v>323</v>
      </c>
      <c r="C4191" s="18" t="s">
        <v>849</v>
      </c>
      <c r="D4191" s="18" t="s">
        <v>18</v>
      </c>
      <c r="E4191" s="18" t="s">
        <v>18</v>
      </c>
      <c r="F4191" s="19">
        <v>0</v>
      </c>
      <c r="G4191" s="19">
        <v>0</v>
      </c>
      <c r="H4191" s="19">
        <v>8.49</v>
      </c>
      <c r="I4191" s="19">
        <v>0</v>
      </c>
      <c r="J4191" s="19">
        <v>0</v>
      </c>
      <c r="K4191" s="19">
        <v>0</v>
      </c>
      <c r="L4191" t="e">
        <f>VLOOKUP(E4191,PFI!A:B,2,0)</f>
        <v>#N/A</v>
      </c>
    </row>
    <row r="4192" spans="1:12">
      <c r="A4192" s="18" t="s">
        <v>26</v>
      </c>
      <c r="B4192" s="18" t="s">
        <v>323</v>
      </c>
      <c r="C4192" s="18" t="s">
        <v>849</v>
      </c>
      <c r="D4192" s="18" t="s">
        <v>18</v>
      </c>
      <c r="E4192" s="18" t="s">
        <v>144</v>
      </c>
      <c r="F4192" s="19">
        <v>0</v>
      </c>
      <c r="G4192" s="19">
        <v>0</v>
      </c>
      <c r="H4192" s="19">
        <v>0</v>
      </c>
      <c r="I4192" s="19">
        <v>0</v>
      </c>
      <c r="J4192" s="19">
        <v>0</v>
      </c>
      <c r="K4192" s="19">
        <v>-357</v>
      </c>
      <c r="L4192" t="str">
        <f>VLOOKUP(E4192,PFI!A:B,2,0)</f>
        <v>recherche</v>
      </c>
    </row>
    <row r="4193" spans="1:12">
      <c r="A4193" s="18" t="s">
        <v>26</v>
      </c>
      <c r="B4193" s="18" t="s">
        <v>323</v>
      </c>
      <c r="C4193" s="18" t="s">
        <v>849</v>
      </c>
      <c r="D4193" s="18" t="s">
        <v>18</v>
      </c>
      <c r="E4193" s="18" t="s">
        <v>18</v>
      </c>
      <c r="F4193" s="19">
        <v>0</v>
      </c>
      <c r="G4193" s="19">
        <v>0</v>
      </c>
      <c r="H4193" s="19">
        <v>-389.32</v>
      </c>
      <c r="I4193" s="19">
        <v>0</v>
      </c>
      <c r="J4193" s="19">
        <v>0</v>
      </c>
      <c r="K4193" s="19">
        <v>0</v>
      </c>
      <c r="L4193" t="e">
        <f>VLOOKUP(E4193,PFI!A:B,2,0)</f>
        <v>#N/A</v>
      </c>
    </row>
    <row r="4194" spans="1:12">
      <c r="A4194" s="18" t="s">
        <v>932</v>
      </c>
      <c r="B4194" s="18" t="s">
        <v>323</v>
      </c>
      <c r="C4194" s="18" t="s">
        <v>849</v>
      </c>
      <c r="D4194" s="18" t="s">
        <v>18</v>
      </c>
      <c r="E4194" s="18" t="s">
        <v>18</v>
      </c>
      <c r="F4194" s="19">
        <v>0</v>
      </c>
      <c r="G4194" s="19">
        <v>0</v>
      </c>
      <c r="H4194" s="19">
        <v>3.03</v>
      </c>
      <c r="I4194" s="19">
        <v>0</v>
      </c>
      <c r="J4194" s="19">
        <v>0</v>
      </c>
      <c r="K4194" s="19">
        <v>0</v>
      </c>
      <c r="L4194" t="e">
        <f>VLOOKUP(E4194,PFI!A:B,2,0)</f>
        <v>#N/A</v>
      </c>
    </row>
    <row r="4195" spans="1:12">
      <c r="A4195" s="18" t="s">
        <v>113</v>
      </c>
      <c r="B4195" s="18" t="s">
        <v>323</v>
      </c>
      <c r="C4195" s="18" t="s">
        <v>849</v>
      </c>
      <c r="D4195" s="18" t="s">
        <v>18</v>
      </c>
      <c r="E4195" s="18" t="s">
        <v>18</v>
      </c>
      <c r="F4195" s="19">
        <v>0</v>
      </c>
      <c r="G4195" s="19">
        <v>0</v>
      </c>
      <c r="H4195" s="19">
        <v>3.82</v>
      </c>
      <c r="I4195" s="19">
        <v>0</v>
      </c>
      <c r="J4195" s="19">
        <v>0</v>
      </c>
      <c r="K4195" s="19">
        <v>0</v>
      </c>
      <c r="L4195" t="e">
        <f>VLOOKUP(E4195,PFI!A:B,2,0)</f>
        <v>#N/A</v>
      </c>
    </row>
    <row r="4196" spans="1:12">
      <c r="A4196" s="18" t="s">
        <v>29</v>
      </c>
      <c r="B4196" s="18" t="s">
        <v>323</v>
      </c>
      <c r="C4196" s="18" t="s">
        <v>849</v>
      </c>
      <c r="D4196" s="18" t="s">
        <v>18</v>
      </c>
      <c r="E4196" s="18" t="s">
        <v>18</v>
      </c>
      <c r="F4196" s="19">
        <v>0</v>
      </c>
      <c r="G4196" s="19">
        <v>0</v>
      </c>
      <c r="H4196" s="19">
        <v>-8.84</v>
      </c>
      <c r="I4196" s="19">
        <v>0</v>
      </c>
      <c r="J4196" s="19">
        <v>0</v>
      </c>
      <c r="K4196" s="19">
        <v>0</v>
      </c>
      <c r="L4196" t="e">
        <f>VLOOKUP(E4196,PFI!A:B,2,0)</f>
        <v>#N/A</v>
      </c>
    </row>
    <row r="4197" spans="1:12">
      <c r="A4197" s="18" t="s">
        <v>183</v>
      </c>
      <c r="B4197" s="18" t="s">
        <v>323</v>
      </c>
      <c r="C4197" s="18" t="s">
        <v>849</v>
      </c>
      <c r="D4197" s="18" t="s">
        <v>18</v>
      </c>
      <c r="E4197" s="18" t="s">
        <v>1078</v>
      </c>
      <c r="F4197" s="19">
        <v>0</v>
      </c>
      <c r="G4197" s="19">
        <v>0</v>
      </c>
      <c r="H4197" s="19">
        <v>-687.85</v>
      </c>
      <c r="I4197" s="19">
        <v>0</v>
      </c>
      <c r="J4197" s="19">
        <v>0</v>
      </c>
      <c r="K4197" s="19">
        <v>-687.85</v>
      </c>
      <c r="L4197" t="e">
        <f>VLOOKUP(E4197,PFI!A:B,2,0)</f>
        <v>#N/A</v>
      </c>
    </row>
    <row r="4198" spans="1:12">
      <c r="A4198" s="18" t="s">
        <v>183</v>
      </c>
      <c r="B4198" s="18" t="s">
        <v>323</v>
      </c>
      <c r="C4198" s="18" t="s">
        <v>849</v>
      </c>
      <c r="D4198" s="18" t="s">
        <v>18</v>
      </c>
      <c r="E4198" s="18" t="s">
        <v>18</v>
      </c>
      <c r="F4198" s="19">
        <v>0</v>
      </c>
      <c r="G4198" s="19">
        <v>0</v>
      </c>
      <c r="H4198" s="19">
        <v>-31738</v>
      </c>
      <c r="I4198" s="19">
        <v>0</v>
      </c>
      <c r="J4198" s="19">
        <v>0</v>
      </c>
      <c r="K4198" s="19">
        <v>-31738</v>
      </c>
      <c r="L4198" t="e">
        <f>VLOOKUP(E4198,PFI!A:B,2,0)</f>
        <v>#N/A</v>
      </c>
    </row>
    <row r="4199" spans="1:12">
      <c r="A4199" s="18" t="s">
        <v>1727</v>
      </c>
      <c r="B4199" s="18" t="s">
        <v>323</v>
      </c>
      <c r="C4199" s="18" t="s">
        <v>849</v>
      </c>
      <c r="D4199" s="18" t="s">
        <v>18</v>
      </c>
      <c r="E4199" s="18" t="s">
        <v>18</v>
      </c>
      <c r="F4199" s="19">
        <v>0</v>
      </c>
      <c r="G4199" s="19">
        <v>0</v>
      </c>
      <c r="H4199" s="19">
        <v>-5500</v>
      </c>
      <c r="I4199" s="19">
        <v>0</v>
      </c>
      <c r="J4199" s="19">
        <v>0</v>
      </c>
      <c r="K4199" s="19">
        <v>-3500</v>
      </c>
      <c r="L4199" t="e">
        <f>VLOOKUP(E4199,PFI!A:B,2,0)</f>
        <v>#N/A</v>
      </c>
    </row>
    <row r="4200" spans="1:12">
      <c r="A4200" s="18" t="s">
        <v>30</v>
      </c>
      <c r="B4200" s="18" t="s">
        <v>323</v>
      </c>
      <c r="C4200" s="18" t="s">
        <v>849</v>
      </c>
      <c r="D4200" s="18" t="s">
        <v>18</v>
      </c>
      <c r="E4200" s="18" t="s">
        <v>18</v>
      </c>
      <c r="F4200" s="19">
        <v>0</v>
      </c>
      <c r="G4200" s="19">
        <v>0</v>
      </c>
      <c r="H4200" s="19">
        <v>-1446.43</v>
      </c>
      <c r="I4200" s="19">
        <v>0</v>
      </c>
      <c r="J4200" s="19">
        <v>0</v>
      </c>
      <c r="K4200" s="19">
        <v>-1446.91</v>
      </c>
      <c r="L4200" t="e">
        <f>VLOOKUP(E4200,PFI!A:B,2,0)</f>
        <v>#N/A</v>
      </c>
    </row>
    <row r="4201" spans="1:12">
      <c r="A4201" s="18" t="s">
        <v>186</v>
      </c>
      <c r="B4201" s="18" t="s">
        <v>323</v>
      </c>
      <c r="C4201" s="18" t="s">
        <v>849</v>
      </c>
      <c r="D4201" s="18" t="s">
        <v>18</v>
      </c>
      <c r="E4201" s="18" t="s">
        <v>18</v>
      </c>
      <c r="F4201" s="19">
        <v>0</v>
      </c>
      <c r="G4201" s="19">
        <v>0</v>
      </c>
      <c r="H4201" s="19">
        <v>0.03</v>
      </c>
      <c r="I4201" s="19">
        <v>0</v>
      </c>
      <c r="J4201" s="19">
        <v>0</v>
      </c>
      <c r="K4201" s="19">
        <v>0</v>
      </c>
      <c r="L4201" t="e">
        <f>VLOOKUP(E4201,PFI!A:B,2,0)</f>
        <v>#N/A</v>
      </c>
    </row>
    <row r="4202" spans="1:12">
      <c r="A4202" s="18" t="s">
        <v>1728</v>
      </c>
      <c r="B4202" s="18" t="s">
        <v>323</v>
      </c>
      <c r="C4202" s="18" t="s">
        <v>849</v>
      </c>
      <c r="D4202" s="18" t="s">
        <v>18</v>
      </c>
      <c r="E4202" s="18" t="s">
        <v>18</v>
      </c>
      <c r="F4202" s="19">
        <v>0</v>
      </c>
      <c r="G4202" s="19">
        <v>0</v>
      </c>
      <c r="H4202" s="19">
        <v>-113354.47</v>
      </c>
      <c r="I4202" s="19">
        <v>0</v>
      </c>
      <c r="J4202" s="19">
        <v>0</v>
      </c>
      <c r="K4202" s="19">
        <v>-164724.47</v>
      </c>
      <c r="L4202" t="e">
        <f>VLOOKUP(E4202,PFI!A:B,2,0)</f>
        <v>#N/A</v>
      </c>
    </row>
    <row r="4203" spans="1:12">
      <c r="A4203" s="18" t="s">
        <v>188</v>
      </c>
      <c r="B4203" s="18" t="s">
        <v>323</v>
      </c>
      <c r="C4203" s="18" t="s">
        <v>849</v>
      </c>
      <c r="D4203" s="18" t="s">
        <v>18</v>
      </c>
      <c r="E4203" s="18" t="s">
        <v>2030</v>
      </c>
      <c r="F4203" s="19">
        <v>0</v>
      </c>
      <c r="G4203" s="19">
        <v>0</v>
      </c>
      <c r="H4203" s="19">
        <v>-1108.8699999999999</v>
      </c>
      <c r="I4203" s="19">
        <v>0</v>
      </c>
      <c r="J4203" s="19">
        <v>0</v>
      </c>
      <c r="K4203" s="19">
        <v>-1108.8699999999999</v>
      </c>
      <c r="L4203" t="str">
        <f>VLOOKUP(E4203,PFI!A:B,2,0)</f>
        <v>recherche</v>
      </c>
    </row>
    <row r="4204" spans="1:12">
      <c r="A4204" s="18" t="s">
        <v>285</v>
      </c>
      <c r="B4204" s="18" t="s">
        <v>323</v>
      </c>
      <c r="C4204" s="18" t="s">
        <v>849</v>
      </c>
      <c r="D4204" s="18" t="s">
        <v>18</v>
      </c>
      <c r="E4204" s="18" t="s">
        <v>2692</v>
      </c>
      <c r="F4204" s="19">
        <v>0</v>
      </c>
      <c r="G4204" s="19">
        <v>0</v>
      </c>
      <c r="H4204" s="19">
        <v>0</v>
      </c>
      <c r="I4204" s="19">
        <v>0</v>
      </c>
      <c r="J4204" s="19">
        <v>0</v>
      </c>
      <c r="K4204" s="19">
        <v>-2904.79</v>
      </c>
      <c r="L4204" t="e">
        <f>VLOOKUP(E4204,PFI!A:B,2,0)</f>
        <v>#N/A</v>
      </c>
    </row>
    <row r="4205" spans="1:12">
      <c r="A4205" s="18" t="s">
        <v>33</v>
      </c>
      <c r="B4205" s="18" t="s">
        <v>323</v>
      </c>
      <c r="C4205" s="18" t="s">
        <v>849</v>
      </c>
      <c r="D4205" s="18" t="s">
        <v>18</v>
      </c>
      <c r="E4205" s="18" t="s">
        <v>18</v>
      </c>
      <c r="F4205" s="19">
        <v>0</v>
      </c>
      <c r="G4205" s="19">
        <v>0</v>
      </c>
      <c r="H4205" s="19">
        <v>-0.2</v>
      </c>
      <c r="I4205" s="19">
        <v>0</v>
      </c>
      <c r="J4205" s="19">
        <v>0</v>
      </c>
      <c r="K4205" s="19">
        <v>0</v>
      </c>
      <c r="L4205" t="e">
        <f>VLOOKUP(E4205,PFI!A:B,2,0)</f>
        <v>#N/A</v>
      </c>
    </row>
    <row r="4206" spans="1:12">
      <c r="A4206" s="18" t="s">
        <v>1729</v>
      </c>
      <c r="B4206" s="18" t="s">
        <v>323</v>
      </c>
      <c r="C4206" s="18" t="s">
        <v>849</v>
      </c>
      <c r="D4206" s="18" t="s">
        <v>18</v>
      </c>
      <c r="E4206" s="18" t="s">
        <v>18</v>
      </c>
      <c r="F4206" s="19">
        <v>0</v>
      </c>
      <c r="G4206" s="19">
        <v>0</v>
      </c>
      <c r="H4206" s="19">
        <v>-0.5</v>
      </c>
      <c r="I4206" s="19">
        <v>0</v>
      </c>
      <c r="J4206" s="19">
        <v>0</v>
      </c>
      <c r="K4206" s="19">
        <v>0</v>
      </c>
      <c r="L4206" t="e">
        <f>VLOOKUP(E4206,PFI!A:B,2,0)</f>
        <v>#N/A</v>
      </c>
    </row>
    <row r="4207" spans="1:12">
      <c r="A4207" s="18" t="s">
        <v>2298</v>
      </c>
      <c r="B4207" s="18" t="s">
        <v>323</v>
      </c>
      <c r="C4207" s="18" t="s">
        <v>849</v>
      </c>
      <c r="D4207" s="18" t="s">
        <v>18</v>
      </c>
      <c r="E4207" s="18" t="s">
        <v>18</v>
      </c>
      <c r="F4207" s="19">
        <v>0</v>
      </c>
      <c r="G4207" s="19">
        <v>0</v>
      </c>
      <c r="H4207" s="19">
        <v>-0.05</v>
      </c>
      <c r="I4207" s="19">
        <v>0</v>
      </c>
      <c r="J4207" s="19">
        <v>0</v>
      </c>
      <c r="K4207" s="19">
        <v>0</v>
      </c>
      <c r="L4207" t="e">
        <f>VLOOKUP(E4207,PFI!A:B,2,0)</f>
        <v>#N/A</v>
      </c>
    </row>
    <row r="4208" spans="1:12">
      <c r="A4208" s="18" t="s">
        <v>203</v>
      </c>
      <c r="B4208" s="18" t="s">
        <v>323</v>
      </c>
      <c r="C4208" s="18" t="s">
        <v>849</v>
      </c>
      <c r="D4208" s="18" t="s">
        <v>18</v>
      </c>
      <c r="E4208" s="18" t="s">
        <v>18</v>
      </c>
      <c r="F4208" s="19">
        <v>0</v>
      </c>
      <c r="G4208" s="19">
        <v>0</v>
      </c>
      <c r="H4208" s="19">
        <v>-0.01</v>
      </c>
      <c r="I4208" s="19">
        <v>0</v>
      </c>
      <c r="J4208" s="19">
        <v>0</v>
      </c>
      <c r="K4208" s="19">
        <v>0</v>
      </c>
      <c r="L4208" t="e">
        <f>VLOOKUP(E4208,PFI!A:B,2,0)</f>
        <v>#N/A</v>
      </c>
    </row>
    <row r="4209" spans="1:12">
      <c r="A4209" s="18" t="s">
        <v>36</v>
      </c>
      <c r="B4209" s="18" t="s">
        <v>323</v>
      </c>
      <c r="C4209" s="18" t="s">
        <v>849</v>
      </c>
      <c r="D4209" s="18" t="s">
        <v>18</v>
      </c>
      <c r="E4209" s="18" t="s">
        <v>18</v>
      </c>
      <c r="F4209" s="19">
        <v>0</v>
      </c>
      <c r="G4209" s="19">
        <v>0</v>
      </c>
      <c r="H4209" s="19">
        <v>-0.03</v>
      </c>
      <c r="I4209" s="19">
        <v>0</v>
      </c>
      <c r="J4209" s="19">
        <v>0</v>
      </c>
      <c r="K4209" s="19">
        <v>0</v>
      </c>
      <c r="L4209" t="e">
        <f>VLOOKUP(E4209,PFI!A:B,2,0)</f>
        <v>#N/A</v>
      </c>
    </row>
    <row r="4210" spans="1:12">
      <c r="A4210" s="18" t="s">
        <v>205</v>
      </c>
      <c r="B4210" s="18" t="s">
        <v>323</v>
      </c>
      <c r="C4210" s="18" t="s">
        <v>849</v>
      </c>
      <c r="D4210" s="18" t="s">
        <v>18</v>
      </c>
      <c r="E4210" s="18" t="s">
        <v>18</v>
      </c>
      <c r="F4210" s="19">
        <v>0</v>
      </c>
      <c r="G4210" s="19">
        <v>0</v>
      </c>
      <c r="H4210" s="19">
        <v>0.6</v>
      </c>
      <c r="I4210" s="19">
        <v>0</v>
      </c>
      <c r="J4210" s="19">
        <v>0</v>
      </c>
      <c r="K4210" s="19">
        <v>0</v>
      </c>
      <c r="L4210" t="e">
        <f>VLOOKUP(E4210,PFI!A:B,2,0)</f>
        <v>#N/A</v>
      </c>
    </row>
    <row r="4211" spans="1:12">
      <c r="A4211" s="18" t="s">
        <v>38</v>
      </c>
      <c r="B4211" s="18" t="s">
        <v>323</v>
      </c>
      <c r="C4211" s="18" t="s">
        <v>849</v>
      </c>
      <c r="D4211" s="18" t="s">
        <v>18</v>
      </c>
      <c r="E4211" s="18" t="s">
        <v>208</v>
      </c>
      <c r="F4211" s="19">
        <v>0</v>
      </c>
      <c r="G4211" s="19">
        <v>0</v>
      </c>
      <c r="H4211" s="19">
        <v>-4435.88</v>
      </c>
      <c r="I4211" s="19">
        <v>0</v>
      </c>
      <c r="J4211" s="19">
        <v>0</v>
      </c>
      <c r="K4211" s="19">
        <v>0</v>
      </c>
      <c r="L4211" t="str">
        <f>VLOOKUP(E4211,PFI!A:B,2,0)</f>
        <v>recherche</v>
      </c>
    </row>
    <row r="4212" spans="1:12">
      <c r="A4212" s="18" t="s">
        <v>1726</v>
      </c>
      <c r="B4212" s="18" t="s">
        <v>323</v>
      </c>
      <c r="C4212" s="18" t="s">
        <v>849</v>
      </c>
      <c r="D4212" s="18" t="s">
        <v>18</v>
      </c>
      <c r="E4212" s="18" t="s">
        <v>18</v>
      </c>
      <c r="F4212" s="19">
        <v>0</v>
      </c>
      <c r="G4212" s="19">
        <v>0</v>
      </c>
      <c r="H4212" s="19">
        <v>-155773.51</v>
      </c>
      <c r="I4212" s="19">
        <v>0</v>
      </c>
      <c r="J4212" s="19">
        <v>0</v>
      </c>
      <c r="K4212" s="19">
        <v>-126982.43</v>
      </c>
      <c r="L4212" t="e">
        <f>VLOOKUP(E4212,PFI!A:B,2,0)</f>
        <v>#N/A</v>
      </c>
    </row>
    <row r="4213" spans="1:12">
      <c r="A4213" s="18" t="s">
        <v>40</v>
      </c>
      <c r="B4213" s="18" t="s">
        <v>323</v>
      </c>
      <c r="C4213" s="18" t="s">
        <v>849</v>
      </c>
      <c r="D4213" s="18" t="s">
        <v>18</v>
      </c>
      <c r="E4213" s="18" t="s">
        <v>18</v>
      </c>
      <c r="F4213" s="19">
        <v>0</v>
      </c>
      <c r="G4213" s="19">
        <v>0</v>
      </c>
      <c r="H4213" s="19">
        <v>0.48</v>
      </c>
      <c r="I4213" s="19">
        <v>0</v>
      </c>
      <c r="J4213" s="19">
        <v>0</v>
      </c>
      <c r="K4213" s="19">
        <v>0</v>
      </c>
      <c r="L4213" t="e">
        <f>VLOOKUP(E4213,PFI!A:B,2,0)</f>
        <v>#N/A</v>
      </c>
    </row>
    <row r="4214" spans="1:12">
      <c r="A4214" s="18" t="s">
        <v>210</v>
      </c>
      <c r="B4214" s="18" t="s">
        <v>323</v>
      </c>
      <c r="C4214" s="18" t="s">
        <v>849</v>
      </c>
      <c r="D4214" s="18" t="s">
        <v>18</v>
      </c>
      <c r="E4214" s="18" t="s">
        <v>18</v>
      </c>
      <c r="F4214" s="19">
        <v>0</v>
      </c>
      <c r="G4214" s="19">
        <v>0</v>
      </c>
      <c r="H4214" s="19">
        <v>-0.01</v>
      </c>
      <c r="I4214" s="19">
        <v>0</v>
      </c>
      <c r="J4214" s="19">
        <v>0</v>
      </c>
      <c r="K4214" s="19">
        <v>0</v>
      </c>
      <c r="L4214" t="e">
        <f>VLOOKUP(E4214,PFI!A:B,2,0)</f>
        <v>#N/A</v>
      </c>
    </row>
    <row r="4215" spans="1:12">
      <c r="A4215" s="18" t="s">
        <v>2305</v>
      </c>
      <c r="B4215" s="18" t="s">
        <v>323</v>
      </c>
      <c r="C4215" s="18" t="s">
        <v>849</v>
      </c>
      <c r="D4215" s="18" t="s">
        <v>18</v>
      </c>
      <c r="E4215" s="18" t="s">
        <v>18</v>
      </c>
      <c r="F4215" s="19">
        <v>0</v>
      </c>
      <c r="G4215" s="19">
        <v>0</v>
      </c>
      <c r="H4215" s="19">
        <v>-0.01</v>
      </c>
      <c r="I4215" s="19">
        <v>0</v>
      </c>
      <c r="J4215" s="19">
        <v>0</v>
      </c>
      <c r="K4215" s="19">
        <v>0</v>
      </c>
      <c r="L4215" t="e">
        <f>VLOOKUP(E4215,PFI!A:B,2,0)</f>
        <v>#N/A</v>
      </c>
    </row>
    <row r="4216" spans="1:12">
      <c r="A4216" s="18" t="s">
        <v>212</v>
      </c>
      <c r="B4216" s="18" t="s">
        <v>323</v>
      </c>
      <c r="C4216" s="18" t="s">
        <v>849</v>
      </c>
      <c r="D4216" s="18" t="s">
        <v>18</v>
      </c>
      <c r="E4216" s="18" t="s">
        <v>18</v>
      </c>
      <c r="F4216" s="19">
        <v>0</v>
      </c>
      <c r="G4216" s="19">
        <v>0</v>
      </c>
      <c r="H4216" s="19">
        <v>-1.02</v>
      </c>
      <c r="I4216" s="19">
        <v>0</v>
      </c>
      <c r="J4216" s="19">
        <v>0</v>
      </c>
      <c r="K4216" s="19">
        <v>0</v>
      </c>
      <c r="L4216" t="e">
        <f>VLOOKUP(E4216,PFI!A:B,2,0)</f>
        <v>#N/A</v>
      </c>
    </row>
    <row r="4217" spans="1:12">
      <c r="A4217" s="18" t="s">
        <v>2806</v>
      </c>
      <c r="B4217" s="18" t="s">
        <v>323</v>
      </c>
      <c r="C4217" s="18" t="s">
        <v>849</v>
      </c>
      <c r="D4217" s="18" t="s">
        <v>18</v>
      </c>
      <c r="E4217" s="18" t="s">
        <v>18</v>
      </c>
      <c r="F4217" s="19">
        <v>0</v>
      </c>
      <c r="G4217" s="19">
        <v>0</v>
      </c>
      <c r="H4217" s="19">
        <v>-0.69</v>
      </c>
      <c r="I4217" s="19">
        <v>0</v>
      </c>
      <c r="J4217" s="19">
        <v>0</v>
      </c>
      <c r="K4217" s="19">
        <v>0</v>
      </c>
      <c r="L4217" t="e">
        <f>VLOOKUP(E4217,PFI!A:B,2,0)</f>
        <v>#N/A</v>
      </c>
    </row>
    <row r="4218" spans="1:12">
      <c r="A4218" s="18" t="s">
        <v>42</v>
      </c>
      <c r="B4218" s="18" t="s">
        <v>323</v>
      </c>
      <c r="C4218" s="18" t="s">
        <v>849</v>
      </c>
      <c r="D4218" s="18" t="s">
        <v>18</v>
      </c>
      <c r="E4218" s="18" t="s">
        <v>18</v>
      </c>
      <c r="F4218" s="19">
        <v>0</v>
      </c>
      <c r="G4218" s="19">
        <v>0</v>
      </c>
      <c r="H4218" s="19">
        <v>-1387.72</v>
      </c>
      <c r="I4218" s="19">
        <v>0</v>
      </c>
      <c r="J4218" s="19">
        <v>0</v>
      </c>
      <c r="K4218" s="19">
        <v>-1383.97</v>
      </c>
      <c r="L4218" t="e">
        <f>VLOOKUP(E4218,PFI!A:B,2,0)</f>
        <v>#N/A</v>
      </c>
    </row>
    <row r="4219" spans="1:12">
      <c r="A4219" s="18" t="s">
        <v>215</v>
      </c>
      <c r="B4219" s="18" t="s">
        <v>323</v>
      </c>
      <c r="C4219" s="18" t="s">
        <v>849</v>
      </c>
      <c r="D4219" s="18" t="s">
        <v>18</v>
      </c>
      <c r="E4219" s="18" t="s">
        <v>217</v>
      </c>
      <c r="F4219" s="19">
        <v>0</v>
      </c>
      <c r="G4219" s="19">
        <v>0</v>
      </c>
      <c r="H4219" s="19">
        <v>-8362.5400000000009</v>
      </c>
      <c r="I4219" s="19">
        <v>0</v>
      </c>
      <c r="J4219" s="19">
        <v>0</v>
      </c>
      <c r="K4219" s="19">
        <v>-8430.26</v>
      </c>
      <c r="L4219" t="str">
        <f>VLOOKUP(E4219,PFI!A:B,2,0)</f>
        <v>recherche</v>
      </c>
    </row>
    <row r="4220" spans="1:12">
      <c r="A4220" s="18" t="s">
        <v>215</v>
      </c>
      <c r="B4220" s="18" t="s">
        <v>323</v>
      </c>
      <c r="C4220" s="18" t="s">
        <v>849</v>
      </c>
      <c r="D4220" s="18" t="s">
        <v>18</v>
      </c>
      <c r="E4220" s="18" t="s">
        <v>18</v>
      </c>
      <c r="F4220" s="19">
        <v>0</v>
      </c>
      <c r="G4220" s="19">
        <v>0</v>
      </c>
      <c r="H4220" s="19">
        <v>-349597.68</v>
      </c>
      <c r="I4220" s="19">
        <v>0</v>
      </c>
      <c r="J4220" s="19">
        <v>0</v>
      </c>
      <c r="K4220" s="19">
        <v>0</v>
      </c>
      <c r="L4220" t="e">
        <f>VLOOKUP(E4220,PFI!A:B,2,0)</f>
        <v>#N/A</v>
      </c>
    </row>
    <row r="4221" spans="1:12">
      <c r="A4221" s="18" t="s">
        <v>218</v>
      </c>
      <c r="B4221" s="18" t="s">
        <v>323</v>
      </c>
      <c r="C4221" s="18" t="s">
        <v>849</v>
      </c>
      <c r="D4221" s="18" t="s">
        <v>18</v>
      </c>
      <c r="E4221" s="18" t="s">
        <v>18</v>
      </c>
      <c r="F4221" s="19">
        <v>0</v>
      </c>
      <c r="G4221" s="19">
        <v>0</v>
      </c>
      <c r="H4221" s="19">
        <v>-9.91</v>
      </c>
      <c r="I4221" s="19">
        <v>0</v>
      </c>
      <c r="J4221" s="19">
        <v>0</v>
      </c>
      <c r="K4221" s="19">
        <v>0</v>
      </c>
      <c r="L4221" t="e">
        <f>VLOOKUP(E4221,PFI!A:B,2,0)</f>
        <v>#N/A</v>
      </c>
    </row>
    <row r="4222" spans="1:12">
      <c r="A4222" s="18" t="s">
        <v>55</v>
      </c>
      <c r="B4222" s="18" t="s">
        <v>323</v>
      </c>
      <c r="C4222" s="18" t="s">
        <v>849</v>
      </c>
      <c r="D4222" s="18" t="s">
        <v>16</v>
      </c>
      <c r="E4222" s="18" t="s">
        <v>2040</v>
      </c>
      <c r="F4222" s="19">
        <v>0</v>
      </c>
      <c r="G4222" s="19">
        <v>0</v>
      </c>
      <c r="H4222" s="19">
        <v>-54.72</v>
      </c>
      <c r="I4222" s="19">
        <v>0</v>
      </c>
      <c r="J4222" s="19">
        <v>0</v>
      </c>
      <c r="K4222" s="19">
        <v>-54.72</v>
      </c>
      <c r="L4222" t="str">
        <f>VLOOKUP(E4222,PFI!A:B,2,0)</f>
        <v>recherche</v>
      </c>
    </row>
    <row r="4223" spans="1:12">
      <c r="A4223" s="18" t="s">
        <v>55</v>
      </c>
      <c r="B4223" s="18" t="s">
        <v>323</v>
      </c>
      <c r="C4223" s="18" t="s">
        <v>849</v>
      </c>
      <c r="D4223" s="18" t="s">
        <v>18</v>
      </c>
      <c r="E4223" s="18" t="s">
        <v>18</v>
      </c>
      <c r="F4223" s="19">
        <v>0</v>
      </c>
      <c r="G4223" s="19">
        <v>0</v>
      </c>
      <c r="H4223" s="19">
        <v>64.430000000000007</v>
      </c>
      <c r="I4223" s="19">
        <v>0</v>
      </c>
      <c r="J4223" s="19">
        <v>0</v>
      </c>
      <c r="K4223" s="19">
        <v>0</v>
      </c>
      <c r="L4223" t="e">
        <f>VLOOKUP(E4223,PFI!A:B,2,0)</f>
        <v>#N/A</v>
      </c>
    </row>
    <row r="4224" spans="1:12">
      <c r="A4224" s="18" t="s">
        <v>60</v>
      </c>
      <c r="B4224" s="18" t="s">
        <v>323</v>
      </c>
      <c r="C4224" s="18" t="s">
        <v>849</v>
      </c>
      <c r="D4224" s="18" t="s">
        <v>18</v>
      </c>
      <c r="E4224" s="18" t="s">
        <v>18</v>
      </c>
      <c r="F4224" s="19">
        <v>0</v>
      </c>
      <c r="G4224" s="19">
        <v>0</v>
      </c>
      <c r="H4224" s="19">
        <v>0.05</v>
      </c>
      <c r="I4224" s="19">
        <v>0</v>
      </c>
      <c r="J4224" s="19">
        <v>0</v>
      </c>
      <c r="K4224" s="19">
        <v>0</v>
      </c>
      <c r="L4224" t="e">
        <f>VLOOKUP(E4224,PFI!A:B,2,0)</f>
        <v>#N/A</v>
      </c>
    </row>
    <row r="4225" spans="1:12">
      <c r="A4225" s="18" t="s">
        <v>1755</v>
      </c>
      <c r="B4225" s="18" t="s">
        <v>323</v>
      </c>
      <c r="C4225" s="18" t="s">
        <v>849</v>
      </c>
      <c r="D4225" s="18" t="s">
        <v>18</v>
      </c>
      <c r="E4225" s="18" t="s">
        <v>18</v>
      </c>
      <c r="F4225" s="19">
        <v>0</v>
      </c>
      <c r="G4225" s="19">
        <v>0</v>
      </c>
      <c r="H4225" s="19">
        <v>0</v>
      </c>
      <c r="I4225" s="19">
        <v>-500000</v>
      </c>
      <c r="J4225" s="19">
        <v>-500000</v>
      </c>
      <c r="K4225" s="19">
        <v>0</v>
      </c>
      <c r="L4225" t="e">
        <f>VLOOKUP(E4225,PFI!A:B,2,0)</f>
        <v>#N/A</v>
      </c>
    </row>
    <row r="4226" spans="1:12">
      <c r="A4226" s="18" t="s">
        <v>961</v>
      </c>
      <c r="B4226" s="18" t="s">
        <v>323</v>
      </c>
      <c r="C4226" s="18" t="s">
        <v>849</v>
      </c>
      <c r="D4226" s="18" t="s">
        <v>18</v>
      </c>
      <c r="E4226" s="18" t="s">
        <v>18</v>
      </c>
      <c r="F4226" s="19">
        <v>0</v>
      </c>
      <c r="G4226" s="19">
        <v>0</v>
      </c>
      <c r="H4226" s="19">
        <v>-40898.31</v>
      </c>
      <c r="I4226" s="19">
        <v>-46000</v>
      </c>
      <c r="J4226" s="19">
        <v>-46000</v>
      </c>
      <c r="K4226" s="19">
        <v>-44393.54</v>
      </c>
      <c r="L4226" t="e">
        <f>VLOOKUP(E4226,PFI!A:B,2,0)</f>
        <v>#N/A</v>
      </c>
    </row>
    <row r="4227" spans="1:12">
      <c r="A4227" s="18" t="s">
        <v>1538</v>
      </c>
      <c r="B4227" s="18" t="s">
        <v>323</v>
      </c>
      <c r="C4227" s="18" t="s">
        <v>849</v>
      </c>
      <c r="D4227" s="18" t="s">
        <v>18</v>
      </c>
      <c r="E4227" s="18" t="s">
        <v>18</v>
      </c>
      <c r="F4227" s="19">
        <v>0</v>
      </c>
      <c r="G4227" s="19">
        <v>0</v>
      </c>
      <c r="H4227" s="19">
        <v>-1850</v>
      </c>
      <c r="I4227" s="19">
        <v>0</v>
      </c>
      <c r="J4227" s="19">
        <v>0</v>
      </c>
      <c r="K4227" s="19">
        <v>-1850</v>
      </c>
      <c r="L4227" t="e">
        <f>VLOOKUP(E4227,PFI!A:B,2,0)</f>
        <v>#N/A</v>
      </c>
    </row>
    <row r="4228" spans="1:12">
      <c r="A4228" s="18" t="s">
        <v>62</v>
      </c>
      <c r="B4228" s="18" t="s">
        <v>323</v>
      </c>
      <c r="C4228" s="18" t="s">
        <v>849</v>
      </c>
      <c r="D4228" s="18" t="s">
        <v>18</v>
      </c>
      <c r="E4228" s="18" t="s">
        <v>18</v>
      </c>
      <c r="F4228" s="19">
        <v>0</v>
      </c>
      <c r="G4228" s="19">
        <v>0</v>
      </c>
      <c r="H4228" s="19">
        <v>3.46</v>
      </c>
      <c r="I4228" s="19">
        <v>0</v>
      </c>
      <c r="J4228" s="19">
        <v>0</v>
      </c>
      <c r="K4228" s="19">
        <v>0</v>
      </c>
      <c r="L4228" t="e">
        <f>VLOOKUP(E4228,PFI!A:B,2,0)</f>
        <v>#N/A</v>
      </c>
    </row>
    <row r="4229" spans="1:12">
      <c r="A4229" s="18" t="s">
        <v>1142</v>
      </c>
      <c r="B4229" s="18" t="s">
        <v>323</v>
      </c>
      <c r="C4229" s="18" t="s">
        <v>849</v>
      </c>
      <c r="D4229" s="18" t="s">
        <v>18</v>
      </c>
      <c r="E4229" s="18" t="s">
        <v>18</v>
      </c>
      <c r="F4229" s="19">
        <v>0</v>
      </c>
      <c r="G4229" s="19">
        <v>0</v>
      </c>
      <c r="H4229" s="19">
        <v>0.01</v>
      </c>
      <c r="I4229" s="19">
        <v>0</v>
      </c>
      <c r="J4229" s="19">
        <v>0</v>
      </c>
      <c r="K4229" s="19">
        <v>0</v>
      </c>
      <c r="L4229" t="e">
        <f>VLOOKUP(E4229,PFI!A:B,2,0)</f>
        <v>#N/A</v>
      </c>
    </row>
    <row r="4230" spans="1:12">
      <c r="A4230" s="18" t="s">
        <v>980</v>
      </c>
      <c r="B4230" s="18" t="s">
        <v>323</v>
      </c>
      <c r="C4230" s="18" t="s">
        <v>849</v>
      </c>
      <c r="D4230" s="18" t="s">
        <v>18</v>
      </c>
      <c r="E4230" s="18" t="s">
        <v>18</v>
      </c>
      <c r="F4230" s="19">
        <v>0</v>
      </c>
      <c r="G4230" s="19">
        <v>0</v>
      </c>
      <c r="H4230" s="19">
        <v>-2785.17</v>
      </c>
      <c r="I4230" s="19">
        <v>0</v>
      </c>
      <c r="J4230" s="19">
        <v>0</v>
      </c>
      <c r="K4230" s="19">
        <v>-2791.89</v>
      </c>
      <c r="L4230" t="e">
        <f>VLOOKUP(E4230,PFI!A:B,2,0)</f>
        <v>#N/A</v>
      </c>
    </row>
    <row r="4231" spans="1:12">
      <c r="A4231" s="18" t="s">
        <v>1510</v>
      </c>
      <c r="B4231" s="18" t="s">
        <v>323</v>
      </c>
      <c r="C4231" s="18" t="s">
        <v>849</v>
      </c>
      <c r="D4231" s="18" t="s">
        <v>18</v>
      </c>
      <c r="E4231" s="18" t="s">
        <v>18</v>
      </c>
      <c r="F4231" s="19">
        <v>0</v>
      </c>
      <c r="G4231" s="19">
        <v>0</v>
      </c>
      <c r="H4231" s="19">
        <v>-575.64</v>
      </c>
      <c r="I4231" s="19">
        <v>-34671</v>
      </c>
      <c r="J4231" s="19">
        <v>-34671</v>
      </c>
      <c r="K4231" s="19">
        <v>-959.25</v>
      </c>
      <c r="L4231" t="e">
        <f>VLOOKUP(E4231,PFI!A:B,2,0)</f>
        <v>#N/A</v>
      </c>
    </row>
    <row r="4232" spans="1:12">
      <c r="A4232" s="18" t="s">
        <v>1511</v>
      </c>
      <c r="B4232" s="18" t="s">
        <v>323</v>
      </c>
      <c r="C4232" s="18" t="s">
        <v>849</v>
      </c>
      <c r="D4232" s="18" t="s">
        <v>18</v>
      </c>
      <c r="E4232" s="18" t="s">
        <v>18</v>
      </c>
      <c r="F4232" s="19">
        <v>0</v>
      </c>
      <c r="G4232" s="19">
        <v>0</v>
      </c>
      <c r="H4232" s="19">
        <v>-18844.18</v>
      </c>
      <c r="I4232" s="19">
        <v>0</v>
      </c>
      <c r="J4232" s="19">
        <v>0</v>
      </c>
      <c r="K4232" s="19">
        <v>-18848.79</v>
      </c>
      <c r="L4232" t="e">
        <f>VLOOKUP(E4232,PFI!A:B,2,0)</f>
        <v>#N/A</v>
      </c>
    </row>
    <row r="4233" spans="1:12">
      <c r="A4233" s="18" t="s">
        <v>1512</v>
      </c>
      <c r="B4233" s="18" t="s">
        <v>323</v>
      </c>
      <c r="C4233" s="18" t="s">
        <v>849</v>
      </c>
      <c r="D4233" s="18" t="s">
        <v>18</v>
      </c>
      <c r="E4233" s="18" t="s">
        <v>18</v>
      </c>
      <c r="F4233" s="19">
        <v>0</v>
      </c>
      <c r="G4233" s="19">
        <v>0</v>
      </c>
      <c r="H4233" s="19">
        <v>-2.4900000000000002</v>
      </c>
      <c r="I4233" s="19">
        <v>0</v>
      </c>
      <c r="J4233" s="19">
        <v>0</v>
      </c>
      <c r="K4233" s="19">
        <v>0</v>
      </c>
      <c r="L4233" t="e">
        <f>VLOOKUP(E4233,PFI!A:B,2,0)</f>
        <v>#N/A</v>
      </c>
    </row>
    <row r="4234" spans="1:12">
      <c r="A4234" s="18" t="s">
        <v>1513</v>
      </c>
      <c r="B4234" s="18" t="s">
        <v>323</v>
      </c>
      <c r="C4234" s="18" t="s">
        <v>849</v>
      </c>
      <c r="D4234" s="18" t="s">
        <v>18</v>
      </c>
      <c r="E4234" s="18" t="s">
        <v>18</v>
      </c>
      <c r="F4234" s="19">
        <v>0</v>
      </c>
      <c r="G4234" s="19">
        <v>0</v>
      </c>
      <c r="H4234" s="19">
        <v>-2708.8</v>
      </c>
      <c r="I4234" s="19">
        <v>0</v>
      </c>
      <c r="J4234" s="19">
        <v>0</v>
      </c>
      <c r="K4234" s="19">
        <v>-2700</v>
      </c>
      <c r="L4234" t="e">
        <f>VLOOKUP(E4234,PFI!A:B,2,0)</f>
        <v>#N/A</v>
      </c>
    </row>
    <row r="4235" spans="1:12">
      <c r="A4235" s="18" t="s">
        <v>2807</v>
      </c>
      <c r="B4235" s="18" t="s">
        <v>323</v>
      </c>
      <c r="C4235" s="18" t="s">
        <v>849</v>
      </c>
      <c r="D4235" s="18" t="s">
        <v>22</v>
      </c>
      <c r="E4235" s="18" t="s">
        <v>18</v>
      </c>
      <c r="F4235" s="19">
        <v>0</v>
      </c>
      <c r="G4235" s="19">
        <v>0</v>
      </c>
      <c r="H4235" s="19">
        <v>0</v>
      </c>
      <c r="I4235" s="19">
        <v>0</v>
      </c>
      <c r="J4235" s="19">
        <v>0</v>
      </c>
      <c r="K4235" s="19">
        <v>-316</v>
      </c>
      <c r="L4235" t="e">
        <f>VLOOKUP(E4235,PFI!A:B,2,0)</f>
        <v>#N/A</v>
      </c>
    </row>
    <row r="4236" spans="1:12">
      <c r="A4236" s="18" t="s">
        <v>2807</v>
      </c>
      <c r="B4236" s="18" t="s">
        <v>323</v>
      </c>
      <c r="C4236" s="18" t="s">
        <v>849</v>
      </c>
      <c r="D4236" s="18" t="s">
        <v>18</v>
      </c>
      <c r="E4236" s="18" t="s">
        <v>18</v>
      </c>
      <c r="F4236" s="19">
        <v>0</v>
      </c>
      <c r="G4236" s="19">
        <v>0</v>
      </c>
      <c r="H4236" s="19">
        <v>0</v>
      </c>
      <c r="I4236" s="19">
        <v>0</v>
      </c>
      <c r="J4236" s="19">
        <v>0</v>
      </c>
      <c r="K4236" s="19">
        <v>-86.16</v>
      </c>
      <c r="L4236" t="e">
        <f>VLOOKUP(E4236,PFI!A:B,2,0)</f>
        <v>#N/A</v>
      </c>
    </row>
    <row r="4237" spans="1:12">
      <c r="A4237" s="18" t="s">
        <v>996</v>
      </c>
      <c r="B4237" s="18" t="s">
        <v>323</v>
      </c>
      <c r="C4237" s="18" t="s">
        <v>849</v>
      </c>
      <c r="D4237" s="18" t="s">
        <v>18</v>
      </c>
      <c r="E4237" s="18" t="s">
        <v>18</v>
      </c>
      <c r="F4237" s="19">
        <v>0</v>
      </c>
      <c r="G4237" s="19">
        <v>0</v>
      </c>
      <c r="H4237" s="19">
        <v>-104094.05</v>
      </c>
      <c r="I4237" s="19">
        <v>-53773</v>
      </c>
      <c r="J4237" s="19">
        <v>-53773</v>
      </c>
      <c r="K4237" s="19">
        <v>-104858.57</v>
      </c>
      <c r="L4237" t="e">
        <f>VLOOKUP(E4237,PFI!A:B,2,0)</f>
        <v>#N/A</v>
      </c>
    </row>
    <row r="4238" spans="1:12">
      <c r="A4238" s="18" t="s">
        <v>1516</v>
      </c>
      <c r="B4238" s="18" t="s">
        <v>323</v>
      </c>
      <c r="C4238" s="18" t="s">
        <v>849</v>
      </c>
      <c r="D4238" s="18" t="s">
        <v>18</v>
      </c>
      <c r="E4238" s="18" t="s">
        <v>18</v>
      </c>
      <c r="F4238" s="19">
        <v>0</v>
      </c>
      <c r="G4238" s="19">
        <v>0</v>
      </c>
      <c r="H4238" s="19">
        <v>-137.65</v>
      </c>
      <c r="I4238" s="19">
        <v>0</v>
      </c>
      <c r="J4238" s="19">
        <v>0</v>
      </c>
      <c r="K4238" s="19">
        <v>-142.54</v>
      </c>
      <c r="L4238" t="e">
        <f>VLOOKUP(E4238,PFI!A:B,2,0)</f>
        <v>#N/A</v>
      </c>
    </row>
    <row r="4239" spans="1:12">
      <c r="A4239" s="18" t="s">
        <v>66</v>
      </c>
      <c r="B4239" s="18" t="s">
        <v>323</v>
      </c>
      <c r="C4239" s="18" t="s">
        <v>849</v>
      </c>
      <c r="D4239" s="18" t="s">
        <v>18</v>
      </c>
      <c r="E4239" s="18" t="s">
        <v>18</v>
      </c>
      <c r="F4239" s="19">
        <v>0</v>
      </c>
      <c r="G4239" s="19">
        <v>0</v>
      </c>
      <c r="H4239" s="19">
        <v>3.58</v>
      </c>
      <c r="I4239" s="19">
        <v>0</v>
      </c>
      <c r="J4239" s="19">
        <v>0</v>
      </c>
      <c r="K4239" s="19">
        <v>0</v>
      </c>
      <c r="L4239" t="e">
        <f>VLOOKUP(E4239,PFI!A:B,2,0)</f>
        <v>#N/A</v>
      </c>
    </row>
    <row r="4240" spans="1:12">
      <c r="A4240" s="18" t="s">
        <v>2357</v>
      </c>
      <c r="B4240" s="18" t="s">
        <v>323</v>
      </c>
      <c r="C4240" s="18" t="s">
        <v>849</v>
      </c>
      <c r="D4240" s="18" t="s">
        <v>18</v>
      </c>
      <c r="E4240" s="18" t="s">
        <v>18</v>
      </c>
      <c r="F4240" s="19">
        <v>0</v>
      </c>
      <c r="G4240" s="19">
        <v>0</v>
      </c>
      <c r="H4240" s="19">
        <v>1.2</v>
      </c>
      <c r="I4240" s="19">
        <v>0</v>
      </c>
      <c r="J4240" s="19">
        <v>0</v>
      </c>
      <c r="K4240" s="19">
        <v>0</v>
      </c>
      <c r="L4240" t="e">
        <f>VLOOKUP(E4240,PFI!A:B,2,0)</f>
        <v>#N/A</v>
      </c>
    </row>
    <row r="4241" spans="1:12">
      <c r="A4241" s="18" t="s">
        <v>1565</v>
      </c>
      <c r="B4241" s="18" t="s">
        <v>323</v>
      </c>
      <c r="C4241" s="18" t="s">
        <v>849</v>
      </c>
      <c r="D4241" s="18" t="s">
        <v>18</v>
      </c>
      <c r="E4241" s="18" t="s">
        <v>18</v>
      </c>
      <c r="F4241" s="19">
        <v>0</v>
      </c>
      <c r="G4241" s="19">
        <v>0</v>
      </c>
      <c r="H4241" s="19">
        <v>0.02</v>
      </c>
      <c r="I4241" s="19">
        <v>0</v>
      </c>
      <c r="J4241" s="19">
        <v>0</v>
      </c>
      <c r="K4241" s="19">
        <v>0</v>
      </c>
      <c r="L4241" t="e">
        <f>VLOOKUP(E4241,PFI!A:B,2,0)</f>
        <v>#N/A</v>
      </c>
    </row>
    <row r="4242" spans="1:12">
      <c r="A4242" s="18" t="s">
        <v>1564</v>
      </c>
      <c r="B4242" s="18" t="s">
        <v>323</v>
      </c>
      <c r="C4242" s="18" t="s">
        <v>849</v>
      </c>
      <c r="D4242" s="18" t="s">
        <v>18</v>
      </c>
      <c r="E4242" s="18" t="s">
        <v>18</v>
      </c>
      <c r="F4242" s="19">
        <v>0</v>
      </c>
      <c r="G4242" s="19">
        <v>0</v>
      </c>
      <c r="H4242" s="19">
        <v>-12438.38</v>
      </c>
      <c r="I4242" s="19">
        <v>0</v>
      </c>
      <c r="J4242" s="19">
        <v>0</v>
      </c>
      <c r="K4242" s="19">
        <v>-12448</v>
      </c>
      <c r="L4242" t="e">
        <f>VLOOKUP(E4242,PFI!A:B,2,0)</f>
        <v>#N/A</v>
      </c>
    </row>
    <row r="4243" spans="1:12">
      <c r="A4243" s="18" t="s">
        <v>2746</v>
      </c>
      <c r="B4243" s="18" t="s">
        <v>323</v>
      </c>
      <c r="C4243" s="18" t="s">
        <v>849</v>
      </c>
      <c r="D4243" s="18" t="s">
        <v>18</v>
      </c>
      <c r="E4243" s="18" t="s">
        <v>18</v>
      </c>
      <c r="F4243" s="19">
        <v>0</v>
      </c>
      <c r="G4243" s="19">
        <v>0</v>
      </c>
      <c r="H4243" s="19">
        <v>-1.83</v>
      </c>
      <c r="I4243" s="19">
        <v>0</v>
      </c>
      <c r="J4243" s="19">
        <v>0</v>
      </c>
      <c r="K4243" s="19">
        <v>0</v>
      </c>
      <c r="L4243" t="e">
        <f>VLOOKUP(E4243,PFI!A:B,2,0)</f>
        <v>#N/A</v>
      </c>
    </row>
    <row r="4244" spans="1:12">
      <c r="A4244" s="18" t="s">
        <v>2363</v>
      </c>
      <c r="B4244" s="18" t="s">
        <v>323</v>
      </c>
      <c r="C4244" s="18" t="s">
        <v>849</v>
      </c>
      <c r="D4244" s="18" t="s">
        <v>18</v>
      </c>
      <c r="E4244" s="18" t="s">
        <v>18</v>
      </c>
      <c r="F4244" s="19">
        <v>0</v>
      </c>
      <c r="G4244" s="19">
        <v>0</v>
      </c>
      <c r="H4244" s="19">
        <v>8.5399999999999991</v>
      </c>
      <c r="I4244" s="19">
        <v>0</v>
      </c>
      <c r="J4244" s="19">
        <v>0</v>
      </c>
      <c r="K4244" s="19">
        <v>0</v>
      </c>
      <c r="L4244" t="e">
        <f>VLOOKUP(E4244,PFI!A:B,2,0)</f>
        <v>#N/A</v>
      </c>
    </row>
    <row r="4245" spans="1:12">
      <c r="A4245" s="18" t="s">
        <v>1003</v>
      </c>
      <c r="B4245" s="18" t="s">
        <v>323</v>
      </c>
      <c r="C4245" s="18" t="s">
        <v>849</v>
      </c>
      <c r="D4245" s="18" t="s">
        <v>18</v>
      </c>
      <c r="E4245" s="18" t="s">
        <v>18</v>
      </c>
      <c r="F4245" s="19">
        <v>0</v>
      </c>
      <c r="G4245" s="19">
        <v>0</v>
      </c>
      <c r="H4245" s="19">
        <v>-121415.98</v>
      </c>
      <c r="I4245" s="19">
        <v>-100940</v>
      </c>
      <c r="J4245" s="19">
        <v>-100940</v>
      </c>
      <c r="K4245" s="19">
        <v>-119486.47</v>
      </c>
      <c r="L4245" t="e">
        <f>VLOOKUP(E4245,PFI!A:B,2,0)</f>
        <v>#N/A</v>
      </c>
    </row>
    <row r="4246" spans="1:12">
      <c r="A4246" s="18" t="s">
        <v>1521</v>
      </c>
      <c r="B4246" s="18" t="s">
        <v>323</v>
      </c>
      <c r="C4246" s="18" t="s">
        <v>849</v>
      </c>
      <c r="D4246" s="18" t="s">
        <v>18</v>
      </c>
      <c r="E4246" s="18" t="s">
        <v>18</v>
      </c>
      <c r="F4246" s="19">
        <v>0</v>
      </c>
      <c r="G4246" s="19">
        <v>0</v>
      </c>
      <c r="H4246" s="19">
        <v>0.04</v>
      </c>
      <c r="I4246" s="19">
        <v>0</v>
      </c>
      <c r="J4246" s="19">
        <v>0</v>
      </c>
      <c r="K4246" s="19">
        <v>0</v>
      </c>
      <c r="L4246" t="e">
        <f>VLOOKUP(E4246,PFI!A:B,2,0)</f>
        <v>#N/A</v>
      </c>
    </row>
    <row r="4247" spans="1:12">
      <c r="A4247" s="18" t="s">
        <v>72</v>
      </c>
      <c r="B4247" s="18" t="s">
        <v>323</v>
      </c>
      <c r="C4247" s="18" t="s">
        <v>849</v>
      </c>
      <c r="D4247" s="18" t="s">
        <v>18</v>
      </c>
      <c r="E4247" s="18" t="s">
        <v>18</v>
      </c>
      <c r="F4247" s="19">
        <v>0</v>
      </c>
      <c r="G4247" s="19">
        <v>0</v>
      </c>
      <c r="H4247" s="19">
        <v>8.01</v>
      </c>
      <c r="I4247" s="19">
        <v>0</v>
      </c>
      <c r="J4247" s="19">
        <v>0</v>
      </c>
      <c r="K4247" s="19">
        <v>0</v>
      </c>
      <c r="L4247" t="e">
        <f>VLOOKUP(E4247,PFI!A:B,2,0)</f>
        <v>#N/A</v>
      </c>
    </row>
    <row r="4248" spans="1:12">
      <c r="A4248" s="18" t="s">
        <v>1579</v>
      </c>
      <c r="B4248" s="18" t="s">
        <v>323</v>
      </c>
      <c r="C4248" s="18" t="s">
        <v>849</v>
      </c>
      <c r="D4248" s="18" t="s">
        <v>18</v>
      </c>
      <c r="E4248" s="18" t="s">
        <v>18</v>
      </c>
      <c r="F4248" s="19">
        <v>0</v>
      </c>
      <c r="G4248" s="19">
        <v>0</v>
      </c>
      <c r="H4248" s="19">
        <v>0.46</v>
      </c>
      <c r="I4248" s="19">
        <v>0</v>
      </c>
      <c r="J4248" s="19">
        <v>0</v>
      </c>
      <c r="K4248" s="19">
        <v>0</v>
      </c>
      <c r="L4248" t="e">
        <f>VLOOKUP(E4248,PFI!A:B,2,0)</f>
        <v>#N/A</v>
      </c>
    </row>
    <row r="4249" spans="1:12">
      <c r="A4249" s="18" t="s">
        <v>2364</v>
      </c>
      <c r="B4249" s="18" t="s">
        <v>323</v>
      </c>
      <c r="C4249" s="18" t="s">
        <v>849</v>
      </c>
      <c r="D4249" s="18" t="s">
        <v>18</v>
      </c>
      <c r="E4249" s="18" t="s">
        <v>18</v>
      </c>
      <c r="F4249" s="19">
        <v>0</v>
      </c>
      <c r="G4249" s="19">
        <v>0</v>
      </c>
      <c r="H4249" s="19">
        <v>1.25</v>
      </c>
      <c r="I4249" s="19">
        <v>0</v>
      </c>
      <c r="J4249" s="19">
        <v>0</v>
      </c>
      <c r="K4249" s="19">
        <v>0</v>
      </c>
      <c r="L4249" t="e">
        <f>VLOOKUP(E4249,PFI!A:B,2,0)</f>
        <v>#N/A</v>
      </c>
    </row>
    <row r="4250" spans="1:12">
      <c r="A4250" s="18" t="s">
        <v>1588</v>
      </c>
      <c r="B4250" s="18" t="s">
        <v>323</v>
      </c>
      <c r="C4250" s="18" t="s">
        <v>849</v>
      </c>
      <c r="D4250" s="18" t="s">
        <v>18</v>
      </c>
      <c r="E4250" s="18" t="s">
        <v>18</v>
      </c>
      <c r="F4250" s="19">
        <v>0</v>
      </c>
      <c r="G4250" s="19">
        <v>0</v>
      </c>
      <c r="H4250" s="19">
        <v>7.47</v>
      </c>
      <c r="I4250" s="19">
        <v>0</v>
      </c>
      <c r="J4250" s="19">
        <v>0</v>
      </c>
      <c r="K4250" s="19">
        <v>0</v>
      </c>
      <c r="L4250" t="e">
        <f>VLOOKUP(E4250,PFI!A:B,2,0)</f>
        <v>#N/A</v>
      </c>
    </row>
    <row r="4251" spans="1:12">
      <c r="A4251" s="18" t="s">
        <v>10</v>
      </c>
      <c r="B4251" s="18" t="s">
        <v>323</v>
      </c>
      <c r="C4251" s="18" t="s">
        <v>849</v>
      </c>
      <c r="D4251" s="18" t="s">
        <v>18</v>
      </c>
      <c r="E4251" s="18" t="s">
        <v>18</v>
      </c>
      <c r="F4251" s="19">
        <v>0</v>
      </c>
      <c r="G4251" s="19">
        <v>0</v>
      </c>
      <c r="H4251" s="19">
        <v>-0.35</v>
      </c>
      <c r="I4251" s="19">
        <v>0</v>
      </c>
      <c r="J4251" s="19">
        <v>0</v>
      </c>
      <c r="K4251" s="19">
        <v>0</v>
      </c>
      <c r="L4251" t="e">
        <f>VLOOKUP(E4251,PFI!A:B,2,0)</f>
        <v>#N/A</v>
      </c>
    </row>
    <row r="4252" spans="1:12">
      <c r="A4252" s="18" t="s">
        <v>229</v>
      </c>
      <c r="B4252" s="18" t="s">
        <v>323</v>
      </c>
      <c r="C4252" s="18" t="s">
        <v>849</v>
      </c>
      <c r="D4252" s="18" t="s">
        <v>18</v>
      </c>
      <c r="E4252" s="18" t="s">
        <v>18</v>
      </c>
      <c r="F4252" s="19">
        <v>0</v>
      </c>
      <c r="G4252" s="19">
        <v>0</v>
      </c>
      <c r="H4252" s="19">
        <v>4.43</v>
      </c>
      <c r="I4252" s="19">
        <v>0</v>
      </c>
      <c r="J4252" s="19">
        <v>0</v>
      </c>
      <c r="K4252" s="19">
        <v>0</v>
      </c>
      <c r="L4252" t="e">
        <f>VLOOKUP(E4252,PFI!A:B,2,0)</f>
        <v>#N/A</v>
      </c>
    </row>
    <row r="4253" spans="1:12">
      <c r="A4253" s="18" t="s">
        <v>1595</v>
      </c>
      <c r="B4253" s="18" t="s">
        <v>323</v>
      </c>
      <c r="C4253" s="18" t="s">
        <v>849</v>
      </c>
      <c r="D4253" s="18" t="s">
        <v>18</v>
      </c>
      <c r="E4253" s="18" t="s">
        <v>18</v>
      </c>
      <c r="F4253" s="19">
        <v>0</v>
      </c>
      <c r="G4253" s="19">
        <v>0</v>
      </c>
      <c r="H4253" s="19">
        <v>0.02</v>
      </c>
      <c r="I4253" s="19">
        <v>0</v>
      </c>
      <c r="J4253" s="19">
        <v>0</v>
      </c>
      <c r="K4253" s="19">
        <v>0</v>
      </c>
      <c r="L4253" t="e">
        <f>VLOOKUP(E4253,PFI!A:B,2,0)</f>
        <v>#N/A</v>
      </c>
    </row>
    <row r="4254" spans="1:12">
      <c r="A4254" s="18" t="s">
        <v>1590</v>
      </c>
      <c r="B4254" s="18" t="s">
        <v>323</v>
      </c>
      <c r="C4254" s="18" t="s">
        <v>849</v>
      </c>
      <c r="D4254" s="18" t="s">
        <v>18</v>
      </c>
      <c r="E4254" s="18" t="s">
        <v>18</v>
      </c>
      <c r="F4254" s="19">
        <v>0</v>
      </c>
      <c r="G4254" s="19">
        <v>0</v>
      </c>
      <c r="H4254" s="19">
        <v>-7500</v>
      </c>
      <c r="I4254" s="19">
        <v>0</v>
      </c>
      <c r="J4254" s="19">
        <v>0</v>
      </c>
      <c r="K4254" s="19">
        <v>-5000</v>
      </c>
      <c r="L4254" t="e">
        <f>VLOOKUP(E4254,PFI!A:B,2,0)</f>
        <v>#N/A</v>
      </c>
    </row>
    <row r="4255" spans="1:12">
      <c r="A4255" s="18" t="s">
        <v>1591</v>
      </c>
      <c r="B4255" s="18" t="s">
        <v>323</v>
      </c>
      <c r="C4255" s="18" t="s">
        <v>849</v>
      </c>
      <c r="D4255" s="18" t="s">
        <v>18</v>
      </c>
      <c r="E4255" s="18" t="s">
        <v>18</v>
      </c>
      <c r="F4255" s="19">
        <v>0</v>
      </c>
      <c r="G4255" s="19">
        <v>0</v>
      </c>
      <c r="H4255" s="19">
        <v>-0.66</v>
      </c>
      <c r="I4255" s="19">
        <v>0</v>
      </c>
      <c r="J4255" s="19">
        <v>0</v>
      </c>
      <c r="K4255" s="19">
        <v>0</v>
      </c>
      <c r="L4255" t="e">
        <f>VLOOKUP(E4255,PFI!A:B,2,0)</f>
        <v>#N/A</v>
      </c>
    </row>
    <row r="4256" spans="1:12">
      <c r="A4256" s="18" t="s">
        <v>1592</v>
      </c>
      <c r="B4256" s="18" t="s">
        <v>323</v>
      </c>
      <c r="C4256" s="18" t="s">
        <v>849</v>
      </c>
      <c r="D4256" s="18" t="s">
        <v>18</v>
      </c>
      <c r="E4256" s="18" t="s">
        <v>18</v>
      </c>
      <c r="F4256" s="19">
        <v>0</v>
      </c>
      <c r="G4256" s="19">
        <v>0</v>
      </c>
      <c r="H4256" s="19">
        <v>-0.02</v>
      </c>
      <c r="I4256" s="19">
        <v>0</v>
      </c>
      <c r="J4256" s="19">
        <v>0</v>
      </c>
      <c r="K4256" s="19">
        <v>0</v>
      </c>
      <c r="L4256" t="e">
        <f>VLOOKUP(E4256,PFI!A:B,2,0)</f>
        <v>#N/A</v>
      </c>
    </row>
    <row r="4257" spans="1:12">
      <c r="A4257" s="18" t="s">
        <v>1593</v>
      </c>
      <c r="B4257" s="18" t="s">
        <v>323</v>
      </c>
      <c r="C4257" s="18" t="s">
        <v>849</v>
      </c>
      <c r="D4257" s="18" t="s">
        <v>18</v>
      </c>
      <c r="E4257" s="18" t="s">
        <v>18</v>
      </c>
      <c r="F4257" s="19">
        <v>0</v>
      </c>
      <c r="G4257" s="19">
        <v>0</v>
      </c>
      <c r="H4257" s="19">
        <v>0.02</v>
      </c>
      <c r="I4257" s="19">
        <v>0</v>
      </c>
      <c r="J4257" s="19">
        <v>0</v>
      </c>
      <c r="K4257" s="19">
        <v>0</v>
      </c>
      <c r="L4257" t="e">
        <f>VLOOKUP(E4257,PFI!A:B,2,0)</f>
        <v>#N/A</v>
      </c>
    </row>
    <row r="4258" spans="1:12">
      <c r="A4258" s="18" t="s">
        <v>1597</v>
      </c>
      <c r="B4258" s="18" t="s">
        <v>323</v>
      </c>
      <c r="C4258" s="18" t="s">
        <v>849</v>
      </c>
      <c r="D4258" s="18" t="s">
        <v>18</v>
      </c>
      <c r="E4258" s="18" t="s">
        <v>18</v>
      </c>
      <c r="F4258" s="19">
        <v>0</v>
      </c>
      <c r="G4258" s="19">
        <v>0</v>
      </c>
      <c r="H4258" s="19">
        <v>-0.02</v>
      </c>
      <c r="I4258" s="19">
        <v>0</v>
      </c>
      <c r="J4258" s="19">
        <v>0</v>
      </c>
      <c r="K4258" s="19">
        <v>0</v>
      </c>
      <c r="L4258" t="e">
        <f>VLOOKUP(E4258,PFI!A:B,2,0)</f>
        <v>#N/A</v>
      </c>
    </row>
    <row r="4259" spans="1:12">
      <c r="A4259" s="18" t="s">
        <v>2808</v>
      </c>
      <c r="B4259" s="18" t="s">
        <v>323</v>
      </c>
      <c r="C4259" s="18" t="s">
        <v>849</v>
      </c>
      <c r="D4259" s="18" t="s">
        <v>18</v>
      </c>
      <c r="E4259" s="18" t="s">
        <v>18</v>
      </c>
      <c r="F4259" s="19">
        <v>0</v>
      </c>
      <c r="G4259" s="19">
        <v>0</v>
      </c>
      <c r="H4259" s="19">
        <v>12853.35</v>
      </c>
      <c r="I4259" s="19">
        <v>0</v>
      </c>
      <c r="J4259" s="19">
        <v>0</v>
      </c>
      <c r="K4259" s="19">
        <v>12853.35</v>
      </c>
      <c r="L4259" t="e">
        <f>VLOOKUP(E4259,PFI!A:B,2,0)</f>
        <v>#N/A</v>
      </c>
    </row>
    <row r="4260" spans="1:12">
      <c r="A4260" s="18" t="s">
        <v>232</v>
      </c>
      <c r="B4260" s="18" t="s">
        <v>323</v>
      </c>
      <c r="C4260" s="18" t="s">
        <v>849</v>
      </c>
      <c r="D4260" s="18" t="s">
        <v>18</v>
      </c>
      <c r="E4260" s="18" t="s">
        <v>18</v>
      </c>
      <c r="F4260" s="19">
        <v>0</v>
      </c>
      <c r="G4260" s="19">
        <v>0</v>
      </c>
      <c r="H4260" s="19">
        <v>-5596.47</v>
      </c>
      <c r="I4260" s="19">
        <v>0</v>
      </c>
      <c r="J4260" s="19">
        <v>0</v>
      </c>
      <c r="K4260" s="19">
        <v>-15166.45</v>
      </c>
      <c r="L4260" t="e">
        <f>VLOOKUP(E4260,PFI!A:B,2,0)</f>
        <v>#N/A</v>
      </c>
    </row>
    <row r="4261" spans="1:12">
      <c r="A4261" s="18" t="s">
        <v>2387</v>
      </c>
      <c r="B4261" s="18" t="s">
        <v>323</v>
      </c>
      <c r="C4261" s="18" t="s">
        <v>849</v>
      </c>
      <c r="D4261" s="18" t="s">
        <v>18</v>
      </c>
      <c r="E4261" s="18" t="s">
        <v>18</v>
      </c>
      <c r="F4261" s="19">
        <v>0</v>
      </c>
      <c r="G4261" s="19">
        <v>0</v>
      </c>
      <c r="H4261" s="19">
        <v>-7517.12</v>
      </c>
      <c r="I4261" s="19">
        <v>0</v>
      </c>
      <c r="J4261" s="19">
        <v>0</v>
      </c>
      <c r="K4261" s="19">
        <v>-22304.799999999999</v>
      </c>
      <c r="L4261" t="e">
        <f>VLOOKUP(E4261,PFI!A:B,2,0)</f>
        <v>#N/A</v>
      </c>
    </row>
    <row r="4262" spans="1:12">
      <c r="A4262" s="18" t="s">
        <v>1601</v>
      </c>
      <c r="B4262" s="18" t="s">
        <v>323</v>
      </c>
      <c r="C4262" s="18" t="s">
        <v>849</v>
      </c>
      <c r="D4262" s="18" t="s">
        <v>18</v>
      </c>
      <c r="E4262" s="18" t="s">
        <v>18</v>
      </c>
      <c r="F4262" s="19">
        <v>0</v>
      </c>
      <c r="G4262" s="19">
        <v>0</v>
      </c>
      <c r="H4262" s="19">
        <v>8.9700000000000006</v>
      </c>
      <c r="I4262" s="19">
        <v>-41365</v>
      </c>
      <c r="J4262" s="19">
        <v>-41365</v>
      </c>
      <c r="K4262" s="19">
        <v>0</v>
      </c>
      <c r="L4262" t="e">
        <f>VLOOKUP(E4262,PFI!A:B,2,0)</f>
        <v>#N/A</v>
      </c>
    </row>
    <row r="4263" spans="1:12">
      <c r="A4263" s="18" t="s">
        <v>76</v>
      </c>
      <c r="B4263" s="18" t="s">
        <v>323</v>
      </c>
      <c r="C4263" s="18" t="s">
        <v>849</v>
      </c>
      <c r="D4263" s="18" t="s">
        <v>18</v>
      </c>
      <c r="E4263" s="18" t="s">
        <v>18</v>
      </c>
      <c r="F4263" s="19">
        <v>0</v>
      </c>
      <c r="G4263" s="19">
        <v>0</v>
      </c>
      <c r="H4263" s="19">
        <v>10</v>
      </c>
      <c r="I4263" s="19">
        <v>0</v>
      </c>
      <c r="J4263" s="19">
        <v>0</v>
      </c>
      <c r="K4263" s="19">
        <v>0</v>
      </c>
      <c r="L4263" t="e">
        <f>VLOOKUP(E4263,PFI!A:B,2,0)</f>
        <v>#N/A</v>
      </c>
    </row>
    <row r="4264" spans="1:12">
      <c r="A4264" s="18" t="s">
        <v>2736</v>
      </c>
      <c r="B4264" s="18" t="s">
        <v>323</v>
      </c>
      <c r="C4264" s="18" t="s">
        <v>849</v>
      </c>
      <c r="D4264" s="18" t="s">
        <v>18</v>
      </c>
      <c r="E4264" s="18" t="s">
        <v>18</v>
      </c>
      <c r="F4264" s="19">
        <v>0</v>
      </c>
      <c r="G4264" s="19">
        <v>0</v>
      </c>
      <c r="H4264" s="19">
        <v>11.6</v>
      </c>
      <c r="I4264" s="19">
        <v>0</v>
      </c>
      <c r="J4264" s="19">
        <v>0</v>
      </c>
      <c r="K4264" s="19">
        <v>0</v>
      </c>
      <c r="L4264" t="e">
        <f>VLOOKUP(E4264,PFI!A:B,2,0)</f>
        <v>#N/A</v>
      </c>
    </row>
    <row r="4265" spans="1:12">
      <c r="A4265" s="18" t="s">
        <v>1607</v>
      </c>
      <c r="B4265" s="18" t="s">
        <v>323</v>
      </c>
      <c r="C4265" s="18" t="s">
        <v>849</v>
      </c>
      <c r="D4265" s="18" t="s">
        <v>18</v>
      </c>
      <c r="E4265" s="18" t="s">
        <v>2397</v>
      </c>
      <c r="F4265" s="19">
        <v>0</v>
      </c>
      <c r="G4265" s="19">
        <v>0</v>
      </c>
      <c r="H4265" s="19">
        <v>0</v>
      </c>
      <c r="I4265" s="19">
        <v>0</v>
      </c>
      <c r="J4265" s="19">
        <v>0</v>
      </c>
      <c r="K4265" s="19">
        <v>-516</v>
      </c>
      <c r="L4265" t="e">
        <f>VLOOKUP(E4265,PFI!A:B,2,0)</f>
        <v>#N/A</v>
      </c>
    </row>
    <row r="4266" spans="1:12">
      <c r="A4266" s="18" t="s">
        <v>1607</v>
      </c>
      <c r="B4266" s="18" t="s">
        <v>323</v>
      </c>
      <c r="C4266" s="18" t="s">
        <v>849</v>
      </c>
      <c r="D4266" s="18" t="s">
        <v>18</v>
      </c>
      <c r="E4266" s="18" t="s">
        <v>18</v>
      </c>
      <c r="F4266" s="19">
        <v>0</v>
      </c>
      <c r="G4266" s="19">
        <v>0</v>
      </c>
      <c r="H4266" s="19">
        <v>4.1399999999999997</v>
      </c>
      <c r="I4266" s="19">
        <v>0</v>
      </c>
      <c r="J4266" s="19">
        <v>0</v>
      </c>
      <c r="K4266" s="19">
        <v>0</v>
      </c>
      <c r="L4266" t="e">
        <f>VLOOKUP(E4266,PFI!A:B,2,0)</f>
        <v>#N/A</v>
      </c>
    </row>
    <row r="4267" spans="1:12">
      <c r="A4267" s="18" t="s">
        <v>1007</v>
      </c>
      <c r="B4267" s="18" t="s">
        <v>323</v>
      </c>
      <c r="C4267" s="18" t="s">
        <v>849</v>
      </c>
      <c r="D4267" s="18" t="s">
        <v>18</v>
      </c>
      <c r="E4267" s="18" t="s">
        <v>18</v>
      </c>
      <c r="F4267" s="19">
        <v>0</v>
      </c>
      <c r="G4267" s="19">
        <v>0</v>
      </c>
      <c r="H4267" s="19">
        <v>-52848.33</v>
      </c>
      <c r="I4267" s="19">
        <v>-60500</v>
      </c>
      <c r="J4267" s="19">
        <v>-60500</v>
      </c>
      <c r="K4267" s="19">
        <v>-51532.88</v>
      </c>
      <c r="L4267" t="e">
        <f>VLOOKUP(E4267,PFI!A:B,2,0)</f>
        <v>#N/A</v>
      </c>
    </row>
    <row r="4268" spans="1:12">
      <c r="A4268" s="18" t="s">
        <v>1604</v>
      </c>
      <c r="B4268" s="18" t="s">
        <v>323</v>
      </c>
      <c r="C4268" s="18" t="s">
        <v>849</v>
      </c>
      <c r="D4268" s="18" t="s">
        <v>18</v>
      </c>
      <c r="E4268" s="18" t="s">
        <v>18</v>
      </c>
      <c r="F4268" s="19">
        <v>0</v>
      </c>
      <c r="G4268" s="19">
        <v>0</v>
      </c>
      <c r="H4268" s="19">
        <v>-4282.88</v>
      </c>
      <c r="I4268" s="19">
        <v>0</v>
      </c>
      <c r="J4268" s="19">
        <v>0</v>
      </c>
      <c r="K4268" s="19">
        <v>-4275.49</v>
      </c>
      <c r="L4268" t="e">
        <f>VLOOKUP(E4268,PFI!A:B,2,0)</f>
        <v>#N/A</v>
      </c>
    </row>
    <row r="4269" spans="1:12">
      <c r="A4269" s="18" t="s">
        <v>1613</v>
      </c>
      <c r="B4269" s="18" t="s">
        <v>323</v>
      </c>
      <c r="C4269" s="18" t="s">
        <v>849</v>
      </c>
      <c r="D4269" s="18" t="s">
        <v>18</v>
      </c>
      <c r="E4269" s="18" t="s">
        <v>18</v>
      </c>
      <c r="F4269" s="19">
        <v>0</v>
      </c>
      <c r="G4269" s="19">
        <v>0</v>
      </c>
      <c r="H4269" s="19">
        <v>1.51</v>
      </c>
      <c r="I4269" s="19">
        <v>0</v>
      </c>
      <c r="J4269" s="19">
        <v>0</v>
      </c>
      <c r="K4269" s="19">
        <v>0</v>
      </c>
      <c r="L4269" t="e">
        <f>VLOOKUP(E4269,PFI!A:B,2,0)</f>
        <v>#N/A</v>
      </c>
    </row>
    <row r="4270" spans="1:12">
      <c r="A4270" s="18" t="s">
        <v>236</v>
      </c>
      <c r="B4270" s="18" t="s">
        <v>323</v>
      </c>
      <c r="C4270" s="18" t="s">
        <v>849</v>
      </c>
      <c r="D4270" s="18" t="s">
        <v>18</v>
      </c>
      <c r="E4270" s="18" t="s">
        <v>18</v>
      </c>
      <c r="F4270" s="19">
        <v>0</v>
      </c>
      <c r="G4270" s="19">
        <v>0</v>
      </c>
      <c r="H4270" s="19">
        <v>-37660</v>
      </c>
      <c r="I4270" s="19">
        <v>0</v>
      </c>
      <c r="J4270" s="19">
        <v>0</v>
      </c>
      <c r="K4270" s="19">
        <v>-48076</v>
      </c>
      <c r="L4270" t="e">
        <f>VLOOKUP(E4270,PFI!A:B,2,0)</f>
        <v>#N/A</v>
      </c>
    </row>
    <row r="4271" spans="1:12">
      <c r="A4271" s="18" t="s">
        <v>2218</v>
      </c>
      <c r="B4271" s="18" t="s">
        <v>323</v>
      </c>
      <c r="C4271" s="18" t="s">
        <v>849</v>
      </c>
      <c r="D4271" s="18" t="s">
        <v>18</v>
      </c>
      <c r="E4271" s="18" t="s">
        <v>18</v>
      </c>
      <c r="F4271" s="19">
        <v>0</v>
      </c>
      <c r="G4271" s="19">
        <v>0</v>
      </c>
      <c r="H4271" s="19">
        <v>0</v>
      </c>
      <c r="I4271" s="19">
        <v>-54242</v>
      </c>
      <c r="J4271" s="19">
        <v>-54242</v>
      </c>
      <c r="K4271" s="19">
        <v>0</v>
      </c>
      <c r="L4271" t="e">
        <f>VLOOKUP(E4271,PFI!A:B,2,0)</f>
        <v>#N/A</v>
      </c>
    </row>
    <row r="4272" spans="1:12">
      <c r="A4272" s="18" t="s">
        <v>2409</v>
      </c>
      <c r="B4272" s="18" t="s">
        <v>323</v>
      </c>
      <c r="C4272" s="18" t="s">
        <v>849</v>
      </c>
      <c r="D4272" s="18" t="s">
        <v>18</v>
      </c>
      <c r="E4272" s="18" t="s">
        <v>18</v>
      </c>
      <c r="F4272" s="19">
        <v>0</v>
      </c>
      <c r="G4272" s="19">
        <v>0</v>
      </c>
      <c r="H4272" s="19">
        <v>0.01</v>
      </c>
      <c r="I4272" s="19">
        <v>0</v>
      </c>
      <c r="J4272" s="19">
        <v>0</v>
      </c>
      <c r="K4272" s="19">
        <v>0</v>
      </c>
      <c r="L4272" t="e">
        <f>VLOOKUP(E4272,PFI!A:B,2,0)</f>
        <v>#N/A</v>
      </c>
    </row>
    <row r="4273" spans="1:12">
      <c r="A4273" s="18" t="s">
        <v>2600</v>
      </c>
      <c r="B4273" s="18" t="s">
        <v>323</v>
      </c>
      <c r="C4273" s="18" t="s">
        <v>849</v>
      </c>
      <c r="D4273" s="18" t="s">
        <v>18</v>
      </c>
      <c r="E4273" s="18" t="s">
        <v>18</v>
      </c>
      <c r="F4273" s="19">
        <v>0</v>
      </c>
      <c r="G4273" s="19">
        <v>0</v>
      </c>
      <c r="H4273" s="19">
        <v>-9633.67</v>
      </c>
      <c r="I4273" s="19">
        <v>-141178</v>
      </c>
      <c r="J4273" s="19">
        <v>-141178</v>
      </c>
      <c r="K4273" s="19">
        <v>-9633.67</v>
      </c>
      <c r="L4273" t="e">
        <f>VLOOKUP(E4273,PFI!A:B,2,0)</f>
        <v>#N/A</v>
      </c>
    </row>
    <row r="4274" spans="1:12">
      <c r="A4274" s="18" t="s">
        <v>1751</v>
      </c>
      <c r="B4274" s="18" t="s">
        <v>323</v>
      </c>
      <c r="C4274" s="18" t="s">
        <v>849</v>
      </c>
      <c r="D4274" s="18" t="s">
        <v>18</v>
      </c>
      <c r="E4274" s="18" t="s">
        <v>18</v>
      </c>
      <c r="F4274" s="19">
        <v>0</v>
      </c>
      <c r="G4274" s="19">
        <v>0</v>
      </c>
      <c r="H4274" s="19">
        <v>-5271.88</v>
      </c>
      <c r="I4274" s="19">
        <v>0</v>
      </c>
      <c r="J4274" s="19">
        <v>0</v>
      </c>
      <c r="K4274" s="19">
        <v>-5237.0200000000004</v>
      </c>
      <c r="L4274" t="e">
        <f>VLOOKUP(E4274,PFI!A:B,2,0)</f>
        <v>#N/A</v>
      </c>
    </row>
    <row r="4275" spans="1:12">
      <c r="A4275" s="18" t="s">
        <v>2410</v>
      </c>
      <c r="B4275" s="18" t="s">
        <v>323</v>
      </c>
      <c r="C4275" s="18" t="s">
        <v>849</v>
      </c>
      <c r="D4275" s="18" t="s">
        <v>18</v>
      </c>
      <c r="E4275" s="18" t="s">
        <v>18</v>
      </c>
      <c r="F4275" s="19">
        <v>0</v>
      </c>
      <c r="G4275" s="19">
        <v>0</v>
      </c>
      <c r="H4275" s="19">
        <v>-440.88</v>
      </c>
      <c r="I4275" s="19">
        <v>0</v>
      </c>
      <c r="J4275" s="19">
        <v>0</v>
      </c>
      <c r="K4275" s="19">
        <v>-464</v>
      </c>
      <c r="L4275" t="e">
        <f>VLOOKUP(E4275,PFI!A:B,2,0)</f>
        <v>#N/A</v>
      </c>
    </row>
    <row r="4276" spans="1:12">
      <c r="A4276" s="18" t="s">
        <v>2418</v>
      </c>
      <c r="B4276" s="18" t="s">
        <v>323</v>
      </c>
      <c r="C4276" s="18" t="s">
        <v>849</v>
      </c>
      <c r="D4276" s="18" t="s">
        <v>18</v>
      </c>
      <c r="E4276" s="18" t="s">
        <v>18</v>
      </c>
      <c r="F4276" s="19">
        <v>0</v>
      </c>
      <c r="G4276" s="19">
        <v>0</v>
      </c>
      <c r="H4276" s="19">
        <v>-23322.79</v>
      </c>
      <c r="I4276" s="19">
        <v>0</v>
      </c>
      <c r="J4276" s="19">
        <v>0</v>
      </c>
      <c r="K4276" s="19">
        <v>-23322.73</v>
      </c>
      <c r="L4276" t="e">
        <f>VLOOKUP(E4276,PFI!A:B,2,0)</f>
        <v>#N/A</v>
      </c>
    </row>
    <row r="4277" spans="1:12">
      <c r="A4277" s="18" t="s">
        <v>2217</v>
      </c>
      <c r="B4277" s="18" t="s">
        <v>323</v>
      </c>
      <c r="C4277" s="18" t="s">
        <v>849</v>
      </c>
      <c r="D4277" s="18" t="s">
        <v>18</v>
      </c>
      <c r="E4277" s="18" t="s">
        <v>18</v>
      </c>
      <c r="F4277" s="19">
        <v>0</v>
      </c>
      <c r="G4277" s="19">
        <v>0</v>
      </c>
      <c r="H4277" s="19">
        <v>-559776.43000000005</v>
      </c>
      <c r="I4277" s="19">
        <v>0</v>
      </c>
      <c r="J4277" s="19">
        <v>0</v>
      </c>
      <c r="K4277" s="19">
        <v>-559369.43000000005</v>
      </c>
      <c r="L4277" t="e">
        <f>VLOOKUP(E4277,PFI!A:B,2,0)</f>
        <v>#N/A</v>
      </c>
    </row>
    <row r="4278" spans="1:12">
      <c r="A4278" s="18" t="s">
        <v>1666</v>
      </c>
      <c r="B4278" s="18" t="s">
        <v>323</v>
      </c>
      <c r="C4278" s="18" t="s">
        <v>849</v>
      </c>
      <c r="D4278" s="18" t="s">
        <v>18</v>
      </c>
      <c r="E4278" s="18" t="s">
        <v>18</v>
      </c>
      <c r="F4278" s="19">
        <v>0</v>
      </c>
      <c r="G4278" s="19">
        <v>0</v>
      </c>
      <c r="H4278" s="19">
        <v>0</v>
      </c>
      <c r="I4278" s="19">
        <v>-70000</v>
      </c>
      <c r="J4278" s="19">
        <v>-70000</v>
      </c>
      <c r="K4278" s="19">
        <v>0</v>
      </c>
      <c r="L4278" t="e">
        <f>VLOOKUP(E4278,PFI!A:B,2,0)</f>
        <v>#N/A</v>
      </c>
    </row>
    <row r="4279" spans="1:12">
      <c r="A4279" s="18" t="s">
        <v>1622</v>
      </c>
      <c r="B4279" s="18" t="s">
        <v>323</v>
      </c>
      <c r="C4279" s="18" t="s">
        <v>849</v>
      </c>
      <c r="D4279" s="18" t="s">
        <v>46</v>
      </c>
      <c r="E4279" s="18" t="s">
        <v>1399</v>
      </c>
      <c r="F4279" s="19">
        <v>0</v>
      </c>
      <c r="G4279" s="19">
        <v>0</v>
      </c>
      <c r="H4279" s="19">
        <v>600</v>
      </c>
      <c r="I4279" s="19">
        <v>0</v>
      </c>
      <c r="J4279" s="19">
        <v>0</v>
      </c>
      <c r="K4279" s="19">
        <v>600</v>
      </c>
      <c r="L4279" t="e">
        <f>VLOOKUP(E4279,PFI!A:B,2,0)</f>
        <v>#N/A</v>
      </c>
    </row>
    <row r="4280" spans="1:12">
      <c r="A4280" s="18" t="s">
        <v>1622</v>
      </c>
      <c r="B4280" s="18" t="s">
        <v>323</v>
      </c>
      <c r="C4280" s="18" t="s">
        <v>849</v>
      </c>
      <c r="D4280" s="18" t="s">
        <v>18</v>
      </c>
      <c r="E4280" s="18" t="s">
        <v>1399</v>
      </c>
      <c r="F4280" s="19">
        <v>0</v>
      </c>
      <c r="G4280" s="19">
        <v>0</v>
      </c>
      <c r="H4280" s="19">
        <v>1684</v>
      </c>
      <c r="I4280" s="19">
        <v>0</v>
      </c>
      <c r="J4280" s="19">
        <v>0</v>
      </c>
      <c r="K4280" s="19">
        <v>1684</v>
      </c>
      <c r="L4280" t="e">
        <f>VLOOKUP(E4280,PFI!A:B,2,0)</f>
        <v>#N/A</v>
      </c>
    </row>
    <row r="4281" spans="1:12">
      <c r="A4281" s="18" t="s">
        <v>1622</v>
      </c>
      <c r="B4281" s="18" t="s">
        <v>323</v>
      </c>
      <c r="C4281" s="18" t="s">
        <v>849</v>
      </c>
      <c r="D4281" s="18" t="s">
        <v>18</v>
      </c>
      <c r="E4281" s="18" t="s">
        <v>1403</v>
      </c>
      <c r="F4281" s="19">
        <v>0</v>
      </c>
      <c r="G4281" s="19">
        <v>0</v>
      </c>
      <c r="H4281" s="19">
        <v>900</v>
      </c>
      <c r="I4281" s="19">
        <v>0</v>
      </c>
      <c r="J4281" s="19">
        <v>0</v>
      </c>
      <c r="K4281" s="19">
        <v>900</v>
      </c>
      <c r="L4281" t="e">
        <f>VLOOKUP(E4281,PFI!A:B,2,0)</f>
        <v>#N/A</v>
      </c>
    </row>
    <row r="4282" spans="1:12">
      <c r="A4282" s="18" t="s">
        <v>1622</v>
      </c>
      <c r="B4282" s="18" t="s">
        <v>323</v>
      </c>
      <c r="C4282" s="18" t="s">
        <v>849</v>
      </c>
      <c r="D4282" s="18" t="s">
        <v>18</v>
      </c>
      <c r="E4282" s="18" t="s">
        <v>1405</v>
      </c>
      <c r="F4282" s="19">
        <v>0</v>
      </c>
      <c r="G4282" s="19">
        <v>0</v>
      </c>
      <c r="H4282" s="19">
        <v>600</v>
      </c>
      <c r="I4282" s="19">
        <v>0</v>
      </c>
      <c r="J4282" s="19">
        <v>0</v>
      </c>
      <c r="K4282" s="19">
        <v>600</v>
      </c>
      <c r="L4282" t="e">
        <f>VLOOKUP(E4282,PFI!A:B,2,0)</f>
        <v>#N/A</v>
      </c>
    </row>
    <row r="4283" spans="1:12">
      <c r="A4283" s="18" t="s">
        <v>2203</v>
      </c>
      <c r="B4283" s="18" t="s">
        <v>323</v>
      </c>
      <c r="C4283" s="18" t="s">
        <v>849</v>
      </c>
      <c r="D4283" s="18" t="s">
        <v>18</v>
      </c>
      <c r="E4283" s="18" t="s">
        <v>18</v>
      </c>
      <c r="F4283" s="19">
        <v>0</v>
      </c>
      <c r="G4283" s="19">
        <v>0</v>
      </c>
      <c r="H4283" s="19">
        <v>5.88</v>
      </c>
      <c r="I4283" s="19">
        <v>0</v>
      </c>
      <c r="J4283" s="19">
        <v>0</v>
      </c>
      <c r="K4283" s="19">
        <v>0</v>
      </c>
      <c r="L4283" t="e">
        <f>VLOOKUP(E4283,PFI!A:B,2,0)</f>
        <v>#N/A</v>
      </c>
    </row>
    <row r="4284" spans="1:12">
      <c r="A4284" s="18" t="s">
        <v>2430</v>
      </c>
      <c r="B4284" s="18" t="s">
        <v>323</v>
      </c>
      <c r="C4284" s="18" t="s">
        <v>849</v>
      </c>
      <c r="D4284" s="18" t="s">
        <v>18</v>
      </c>
      <c r="E4284" s="18" t="s">
        <v>18</v>
      </c>
      <c r="F4284" s="19">
        <v>0</v>
      </c>
      <c r="G4284" s="19">
        <v>0</v>
      </c>
      <c r="H4284" s="19">
        <v>-0.01</v>
      </c>
      <c r="I4284" s="19">
        <v>0</v>
      </c>
      <c r="J4284" s="19">
        <v>0</v>
      </c>
      <c r="K4284" s="19">
        <v>0</v>
      </c>
      <c r="L4284" t="e">
        <f>VLOOKUP(E4284,PFI!A:B,2,0)</f>
        <v>#N/A</v>
      </c>
    </row>
    <row r="4285" spans="1:12">
      <c r="A4285" s="18" t="s">
        <v>1535</v>
      </c>
      <c r="B4285" s="18" t="s">
        <v>323</v>
      </c>
      <c r="C4285" s="18" t="s">
        <v>849</v>
      </c>
      <c r="D4285" s="18" t="s">
        <v>18</v>
      </c>
      <c r="E4285" s="18" t="s">
        <v>18</v>
      </c>
      <c r="F4285" s="19">
        <v>0</v>
      </c>
      <c r="G4285" s="19">
        <v>0</v>
      </c>
      <c r="H4285" s="19">
        <v>5.14</v>
      </c>
      <c r="I4285" s="19">
        <v>0</v>
      </c>
      <c r="J4285" s="19">
        <v>0</v>
      </c>
      <c r="K4285" s="19">
        <v>0</v>
      </c>
      <c r="L4285" t="e">
        <f>VLOOKUP(E4285,PFI!A:B,2,0)</f>
        <v>#N/A</v>
      </c>
    </row>
    <row r="4286" spans="1:12">
      <c r="A4286" s="18" t="s">
        <v>1541</v>
      </c>
      <c r="B4286" s="18" t="s">
        <v>323</v>
      </c>
      <c r="C4286" s="18" t="s">
        <v>849</v>
      </c>
      <c r="D4286" s="18" t="s">
        <v>18</v>
      </c>
      <c r="E4286" s="18" t="s">
        <v>18</v>
      </c>
      <c r="F4286" s="19">
        <v>0</v>
      </c>
      <c r="G4286" s="19">
        <v>0</v>
      </c>
      <c r="H4286" s="19">
        <v>0.24</v>
      </c>
      <c r="I4286" s="19">
        <v>0</v>
      </c>
      <c r="J4286" s="19">
        <v>0</v>
      </c>
      <c r="K4286" s="19">
        <v>0</v>
      </c>
      <c r="L4286" t="e">
        <f>VLOOKUP(E4286,PFI!A:B,2,0)</f>
        <v>#N/A</v>
      </c>
    </row>
    <row r="4287" spans="1:12">
      <c r="A4287" s="18" t="s">
        <v>1548</v>
      </c>
      <c r="B4287" s="18" t="s">
        <v>323</v>
      </c>
      <c r="C4287" s="18" t="s">
        <v>849</v>
      </c>
      <c r="D4287" s="18" t="s">
        <v>18</v>
      </c>
      <c r="E4287" s="18" t="s">
        <v>18</v>
      </c>
      <c r="F4287" s="19">
        <v>0</v>
      </c>
      <c r="G4287" s="19">
        <v>0</v>
      </c>
      <c r="H4287" s="19">
        <v>2.08</v>
      </c>
      <c r="I4287" s="19">
        <v>0</v>
      </c>
      <c r="J4287" s="19">
        <v>0</v>
      </c>
      <c r="K4287" s="19">
        <v>0</v>
      </c>
      <c r="L4287" t="e">
        <f>VLOOKUP(E4287,PFI!A:B,2,0)</f>
        <v>#N/A</v>
      </c>
    </row>
    <row r="4288" spans="1:12">
      <c r="A4288" s="18" t="s">
        <v>1596</v>
      </c>
      <c r="B4288" s="18" t="s">
        <v>323</v>
      </c>
      <c r="C4288" s="18" t="s">
        <v>849</v>
      </c>
      <c r="D4288" s="18" t="s">
        <v>18</v>
      </c>
      <c r="E4288" s="18" t="s">
        <v>18</v>
      </c>
      <c r="F4288" s="19">
        <v>0</v>
      </c>
      <c r="G4288" s="19">
        <v>0</v>
      </c>
      <c r="H4288" s="19">
        <v>-4.82</v>
      </c>
      <c r="I4288" s="19">
        <v>0</v>
      </c>
      <c r="J4288" s="19">
        <v>0</v>
      </c>
      <c r="K4288" s="19">
        <v>0</v>
      </c>
      <c r="L4288" t="e">
        <f>VLOOKUP(E4288,PFI!A:B,2,0)</f>
        <v>#N/A</v>
      </c>
    </row>
    <row r="4289" spans="1:12">
      <c r="A4289" s="18" t="s">
        <v>2452</v>
      </c>
      <c r="B4289" s="18" t="s">
        <v>323</v>
      </c>
      <c r="C4289" s="18" t="s">
        <v>849</v>
      </c>
      <c r="D4289" s="18" t="s">
        <v>18</v>
      </c>
      <c r="E4289" s="18" t="s">
        <v>18</v>
      </c>
      <c r="F4289" s="19">
        <v>0</v>
      </c>
      <c r="G4289" s="19">
        <v>0</v>
      </c>
      <c r="H4289" s="19">
        <v>2.38</v>
      </c>
      <c r="I4289" s="19">
        <v>0</v>
      </c>
      <c r="J4289" s="19">
        <v>0</v>
      </c>
      <c r="K4289" s="19">
        <v>0</v>
      </c>
      <c r="L4289" t="e">
        <f>VLOOKUP(E4289,PFI!A:B,2,0)</f>
        <v>#N/A</v>
      </c>
    </row>
    <row r="4290" spans="1:12">
      <c r="A4290" s="18" t="s">
        <v>1433</v>
      </c>
      <c r="B4290" s="18" t="s">
        <v>323</v>
      </c>
      <c r="C4290" s="18" t="s">
        <v>849</v>
      </c>
      <c r="D4290" s="18" t="s">
        <v>18</v>
      </c>
      <c r="E4290" s="18" t="s">
        <v>18</v>
      </c>
      <c r="F4290" s="19">
        <v>0</v>
      </c>
      <c r="G4290" s="19">
        <v>0</v>
      </c>
      <c r="H4290" s="19">
        <v>0.02</v>
      </c>
      <c r="I4290" s="19">
        <v>0</v>
      </c>
      <c r="J4290" s="19">
        <v>0</v>
      </c>
      <c r="K4290" s="19">
        <v>0</v>
      </c>
      <c r="L4290" t="e">
        <f>VLOOKUP(E4290,PFI!A:B,2,0)</f>
        <v>#N/A</v>
      </c>
    </row>
    <row r="4291" spans="1:12">
      <c r="A4291" s="18" t="s">
        <v>1631</v>
      </c>
      <c r="B4291" s="18" t="s">
        <v>323</v>
      </c>
      <c r="C4291" s="18" t="s">
        <v>849</v>
      </c>
      <c r="D4291" s="18" t="s">
        <v>18</v>
      </c>
      <c r="E4291" s="18" t="s">
        <v>18</v>
      </c>
      <c r="F4291" s="19">
        <v>0</v>
      </c>
      <c r="G4291" s="19">
        <v>0</v>
      </c>
      <c r="H4291" s="19">
        <v>10</v>
      </c>
      <c r="I4291" s="19">
        <v>0</v>
      </c>
      <c r="J4291" s="19">
        <v>0</v>
      </c>
      <c r="K4291" s="19">
        <v>0</v>
      </c>
      <c r="L4291" t="e">
        <f>VLOOKUP(E4291,PFI!A:B,2,0)</f>
        <v>#N/A</v>
      </c>
    </row>
    <row r="4292" spans="1:12">
      <c r="A4292" s="18" t="s">
        <v>1629</v>
      </c>
      <c r="B4292" s="18" t="s">
        <v>323</v>
      </c>
      <c r="C4292" s="18" t="s">
        <v>849</v>
      </c>
      <c r="D4292" s="18" t="s">
        <v>18</v>
      </c>
      <c r="E4292" s="18" t="s">
        <v>18</v>
      </c>
      <c r="F4292" s="19">
        <v>0</v>
      </c>
      <c r="G4292" s="19">
        <v>0</v>
      </c>
      <c r="H4292" s="19">
        <v>-19244.54</v>
      </c>
      <c r="I4292" s="19">
        <v>-28000</v>
      </c>
      <c r="J4292" s="19">
        <v>-28000</v>
      </c>
      <c r="K4292" s="19">
        <v>-16744.560000000001</v>
      </c>
      <c r="L4292" t="e">
        <f>VLOOKUP(E4292,PFI!A:B,2,0)</f>
        <v>#N/A</v>
      </c>
    </row>
    <row r="4293" spans="1:12">
      <c r="A4293" s="18" t="s">
        <v>1630</v>
      </c>
      <c r="B4293" s="18" t="s">
        <v>323</v>
      </c>
      <c r="C4293" s="18" t="s">
        <v>849</v>
      </c>
      <c r="D4293" s="18" t="s">
        <v>18</v>
      </c>
      <c r="E4293" s="18" t="s">
        <v>18</v>
      </c>
      <c r="F4293" s="19">
        <v>0</v>
      </c>
      <c r="G4293" s="19">
        <v>0</v>
      </c>
      <c r="H4293" s="19">
        <v>0</v>
      </c>
      <c r="I4293" s="19">
        <v>-14750</v>
      </c>
      <c r="J4293" s="19">
        <v>-14750</v>
      </c>
      <c r="K4293" s="19">
        <v>0</v>
      </c>
      <c r="L4293" t="e">
        <f>VLOOKUP(E4293,PFI!A:B,2,0)</f>
        <v>#N/A</v>
      </c>
    </row>
    <row r="4294" spans="1:12">
      <c r="A4294" s="18" t="s">
        <v>1013</v>
      </c>
      <c r="B4294" s="18" t="s">
        <v>323</v>
      </c>
      <c r="C4294" s="18" t="s">
        <v>849</v>
      </c>
      <c r="D4294" s="18" t="s">
        <v>18</v>
      </c>
      <c r="E4294" s="18" t="s">
        <v>18</v>
      </c>
      <c r="F4294" s="19">
        <v>0</v>
      </c>
      <c r="G4294" s="19">
        <v>0</v>
      </c>
      <c r="H4294" s="19">
        <v>-44067.26</v>
      </c>
      <c r="I4294" s="19">
        <v>-59771</v>
      </c>
      <c r="J4294" s="19">
        <v>-59771</v>
      </c>
      <c r="K4294" s="19">
        <v>-64208.65</v>
      </c>
      <c r="L4294" t="e">
        <f>VLOOKUP(E4294,PFI!A:B,2,0)</f>
        <v>#N/A</v>
      </c>
    </row>
    <row r="4295" spans="1:12">
      <c r="A4295" s="18" t="s">
        <v>1059</v>
      </c>
      <c r="B4295" s="18" t="s">
        <v>323</v>
      </c>
      <c r="C4295" s="18" t="s">
        <v>849</v>
      </c>
      <c r="D4295" s="18" t="s">
        <v>18</v>
      </c>
      <c r="E4295" s="18" t="s">
        <v>18</v>
      </c>
      <c r="F4295" s="19">
        <v>0</v>
      </c>
      <c r="G4295" s="19">
        <v>0</v>
      </c>
      <c r="H4295" s="19">
        <v>-3310.42</v>
      </c>
      <c r="I4295" s="19">
        <v>0</v>
      </c>
      <c r="J4295" s="19">
        <v>0</v>
      </c>
      <c r="K4295" s="19">
        <v>-3310.42</v>
      </c>
      <c r="L4295" t="e">
        <f>VLOOKUP(E4295,PFI!A:B,2,0)</f>
        <v>#N/A</v>
      </c>
    </row>
    <row r="4296" spans="1:12">
      <c r="A4296" s="18" t="s">
        <v>2601</v>
      </c>
      <c r="B4296" s="18" t="s">
        <v>323</v>
      </c>
      <c r="C4296" s="18" t="s">
        <v>849</v>
      </c>
      <c r="D4296" s="18" t="s">
        <v>18</v>
      </c>
      <c r="E4296" s="18" t="s">
        <v>18</v>
      </c>
      <c r="F4296" s="19">
        <v>0</v>
      </c>
      <c r="G4296" s="19">
        <v>0</v>
      </c>
      <c r="H4296" s="19">
        <v>-31587.46</v>
      </c>
      <c r="I4296" s="19">
        <v>0</v>
      </c>
      <c r="J4296" s="19">
        <v>0</v>
      </c>
      <c r="K4296" s="19">
        <v>0</v>
      </c>
      <c r="L4296" t="e">
        <f>VLOOKUP(E4296,PFI!A:B,2,0)</f>
        <v>#N/A</v>
      </c>
    </row>
    <row r="4297" spans="1:12">
      <c r="A4297" s="18" t="s">
        <v>1249</v>
      </c>
      <c r="B4297" s="18" t="s">
        <v>323</v>
      </c>
      <c r="C4297" s="18" t="s">
        <v>849</v>
      </c>
      <c r="D4297" s="18" t="s">
        <v>18</v>
      </c>
      <c r="E4297" s="18" t="s">
        <v>18</v>
      </c>
      <c r="F4297" s="19">
        <v>0</v>
      </c>
      <c r="G4297" s="19">
        <v>0</v>
      </c>
      <c r="H4297" s="19">
        <v>0</v>
      </c>
      <c r="I4297" s="19">
        <v>-156045</v>
      </c>
      <c r="J4297" s="19">
        <v>-156045</v>
      </c>
      <c r="K4297" s="19">
        <v>0</v>
      </c>
      <c r="L4297" t="e">
        <f>VLOOKUP(E4297,PFI!A:B,2,0)</f>
        <v>#N/A</v>
      </c>
    </row>
    <row r="4298" spans="1:12">
      <c r="A4298" s="18" t="s">
        <v>1637</v>
      </c>
      <c r="B4298" s="18" t="s">
        <v>323</v>
      </c>
      <c r="C4298" s="18" t="s">
        <v>849</v>
      </c>
      <c r="D4298" s="18" t="s">
        <v>18</v>
      </c>
      <c r="E4298" s="18" t="s">
        <v>18</v>
      </c>
      <c r="F4298" s="19">
        <v>0</v>
      </c>
      <c r="G4298" s="19">
        <v>0</v>
      </c>
      <c r="H4298" s="19">
        <v>-28700</v>
      </c>
      <c r="I4298" s="19">
        <v>-39000</v>
      </c>
      <c r="J4298" s="19">
        <v>-39000</v>
      </c>
      <c r="K4298" s="19">
        <v>-21800</v>
      </c>
      <c r="L4298" t="e">
        <f>VLOOKUP(E4298,PFI!A:B,2,0)</f>
        <v>#N/A</v>
      </c>
    </row>
    <row r="4299" spans="1:12">
      <c r="A4299" s="18" t="s">
        <v>1635</v>
      </c>
      <c r="B4299" s="18" t="s">
        <v>323</v>
      </c>
      <c r="C4299" s="18" t="s">
        <v>849</v>
      </c>
      <c r="D4299" s="18" t="s">
        <v>18</v>
      </c>
      <c r="E4299" s="18" t="s">
        <v>18</v>
      </c>
      <c r="F4299" s="19">
        <v>0</v>
      </c>
      <c r="G4299" s="19">
        <v>0</v>
      </c>
      <c r="H4299" s="19">
        <v>7.22</v>
      </c>
      <c r="I4299" s="19">
        <v>0</v>
      </c>
      <c r="J4299" s="19">
        <v>0</v>
      </c>
      <c r="K4299" s="19">
        <v>0</v>
      </c>
      <c r="L4299" t="e">
        <f>VLOOKUP(E4299,PFI!A:B,2,0)</f>
        <v>#N/A</v>
      </c>
    </row>
    <row r="4300" spans="1:12">
      <c r="A4300" s="18" t="s">
        <v>240</v>
      </c>
      <c r="B4300" s="18" t="s">
        <v>323</v>
      </c>
      <c r="C4300" s="18" t="s">
        <v>849</v>
      </c>
      <c r="D4300" s="18" t="s">
        <v>18</v>
      </c>
      <c r="E4300" s="18" t="s">
        <v>2519</v>
      </c>
      <c r="F4300" s="19">
        <v>0</v>
      </c>
      <c r="G4300" s="19">
        <v>0</v>
      </c>
      <c r="H4300" s="19">
        <v>-829.66</v>
      </c>
      <c r="I4300" s="19">
        <v>0</v>
      </c>
      <c r="J4300" s="19">
        <v>0</v>
      </c>
      <c r="K4300" s="19">
        <v>-2051.77</v>
      </c>
      <c r="L4300" t="e">
        <f>VLOOKUP(E4300,PFI!A:B,2,0)</f>
        <v>#N/A</v>
      </c>
    </row>
    <row r="4301" spans="1:12">
      <c r="A4301" s="18" t="s">
        <v>240</v>
      </c>
      <c r="B4301" s="18" t="s">
        <v>323</v>
      </c>
      <c r="C4301" s="18" t="s">
        <v>849</v>
      </c>
      <c r="D4301" s="18" t="s">
        <v>18</v>
      </c>
      <c r="E4301" s="18" t="s">
        <v>18</v>
      </c>
      <c r="F4301" s="19">
        <v>0</v>
      </c>
      <c r="G4301" s="19">
        <v>0</v>
      </c>
      <c r="H4301" s="19">
        <v>-5212.1899999999996</v>
      </c>
      <c r="I4301" s="19">
        <v>-95951</v>
      </c>
      <c r="J4301" s="19">
        <v>-95951</v>
      </c>
      <c r="K4301" s="19">
        <v>-5503.18</v>
      </c>
      <c r="L4301" t="e">
        <f>VLOOKUP(E4301,PFI!A:B,2,0)</f>
        <v>#N/A</v>
      </c>
    </row>
    <row r="4302" spans="1:12">
      <c r="A4302" s="18" t="s">
        <v>1045</v>
      </c>
      <c r="B4302" s="18" t="s">
        <v>323</v>
      </c>
      <c r="C4302" s="18" t="s">
        <v>849</v>
      </c>
      <c r="D4302" s="18" t="s">
        <v>18</v>
      </c>
      <c r="E4302" s="18" t="s">
        <v>18</v>
      </c>
      <c r="F4302" s="19">
        <v>0</v>
      </c>
      <c r="G4302" s="19">
        <v>0</v>
      </c>
      <c r="H4302" s="19">
        <v>-55189.15</v>
      </c>
      <c r="I4302" s="19">
        <v>-42177</v>
      </c>
      <c r="J4302" s="19">
        <v>-42177</v>
      </c>
      <c r="K4302" s="19">
        <v>-13790.57</v>
      </c>
      <c r="L4302" t="e">
        <f>VLOOKUP(E4302,PFI!A:B,2,0)</f>
        <v>#N/A</v>
      </c>
    </row>
    <row r="4303" spans="1:12">
      <c r="A4303" s="18" t="s">
        <v>1756</v>
      </c>
      <c r="B4303" s="18" t="s">
        <v>323</v>
      </c>
      <c r="C4303" s="18" t="s">
        <v>849</v>
      </c>
      <c r="D4303" s="18" t="s">
        <v>18</v>
      </c>
      <c r="E4303" s="18" t="s">
        <v>18</v>
      </c>
      <c r="F4303" s="19">
        <v>0</v>
      </c>
      <c r="G4303" s="19">
        <v>0</v>
      </c>
      <c r="H4303" s="19">
        <v>-1.25</v>
      </c>
      <c r="I4303" s="19">
        <v>0</v>
      </c>
      <c r="J4303" s="19">
        <v>0</v>
      </c>
      <c r="K4303" s="19">
        <v>0</v>
      </c>
      <c r="L4303" t="e">
        <f>VLOOKUP(E4303,PFI!A:B,2,0)</f>
        <v>#N/A</v>
      </c>
    </row>
    <row r="4304" spans="1:12">
      <c r="A4304" s="18" t="s">
        <v>1023</v>
      </c>
      <c r="B4304" s="18" t="s">
        <v>323</v>
      </c>
      <c r="C4304" s="18" t="s">
        <v>849</v>
      </c>
      <c r="D4304" s="18" t="s">
        <v>18</v>
      </c>
      <c r="E4304" s="18" t="s">
        <v>18</v>
      </c>
      <c r="F4304" s="19">
        <v>0</v>
      </c>
      <c r="G4304" s="19">
        <v>0</v>
      </c>
      <c r="H4304" s="19">
        <v>-106493.46</v>
      </c>
      <c r="I4304" s="19">
        <v>-57278</v>
      </c>
      <c r="J4304" s="19">
        <v>-57278</v>
      </c>
      <c r="K4304" s="19">
        <v>-88039.26</v>
      </c>
      <c r="L4304" t="e">
        <f>VLOOKUP(E4304,PFI!A:B,2,0)</f>
        <v>#N/A</v>
      </c>
    </row>
    <row r="4305" spans="1:12">
      <c r="A4305" s="18" t="s">
        <v>77</v>
      </c>
      <c r="B4305" s="18" t="s">
        <v>323</v>
      </c>
      <c r="C4305" s="18" t="s">
        <v>849</v>
      </c>
      <c r="D4305" s="18" t="s">
        <v>18</v>
      </c>
      <c r="E4305" s="18" t="s">
        <v>18</v>
      </c>
      <c r="F4305" s="19">
        <v>0</v>
      </c>
      <c r="G4305" s="19">
        <v>0</v>
      </c>
      <c r="H4305" s="19">
        <v>0.02</v>
      </c>
      <c r="I4305" s="19">
        <v>0</v>
      </c>
      <c r="J4305" s="19">
        <v>0</v>
      </c>
      <c r="K4305" s="19">
        <v>0</v>
      </c>
      <c r="L4305" t="e">
        <f>VLOOKUP(E4305,PFI!A:B,2,0)</f>
        <v>#N/A</v>
      </c>
    </row>
    <row r="4306" spans="1:12">
      <c r="A4306" s="18" t="s">
        <v>79</v>
      </c>
      <c r="B4306" s="18" t="s">
        <v>323</v>
      </c>
      <c r="C4306" s="18" t="s">
        <v>849</v>
      </c>
      <c r="D4306" s="18" t="s">
        <v>18</v>
      </c>
      <c r="E4306" s="18" t="s">
        <v>18</v>
      </c>
      <c r="F4306" s="19">
        <v>0</v>
      </c>
      <c r="G4306" s="19">
        <v>0</v>
      </c>
      <c r="H4306" s="19">
        <v>1.67</v>
      </c>
      <c r="I4306" s="19">
        <v>0</v>
      </c>
      <c r="J4306" s="19">
        <v>0</v>
      </c>
      <c r="K4306" s="19">
        <v>0</v>
      </c>
      <c r="L4306" t="e">
        <f>VLOOKUP(E4306,PFI!A:B,2,0)</f>
        <v>#N/A</v>
      </c>
    </row>
    <row r="4307" spans="1:12">
      <c r="A4307" s="18" t="s">
        <v>2532</v>
      </c>
      <c r="B4307" s="18" t="s">
        <v>323</v>
      </c>
      <c r="C4307" s="18" t="s">
        <v>849</v>
      </c>
      <c r="D4307" s="18" t="s">
        <v>18</v>
      </c>
      <c r="E4307" s="18" t="s">
        <v>242</v>
      </c>
      <c r="F4307" s="19">
        <v>0</v>
      </c>
      <c r="G4307" s="19">
        <v>0</v>
      </c>
      <c r="H4307" s="19">
        <v>0</v>
      </c>
      <c r="I4307" s="19">
        <v>-48720</v>
      </c>
      <c r="J4307" s="19">
        <v>-48720</v>
      </c>
      <c r="K4307" s="19">
        <v>0</v>
      </c>
      <c r="L4307" t="str">
        <f>VLOOKUP(E4307,PFI!A:B,2,0)</f>
        <v>formation</v>
      </c>
    </row>
    <row r="4308" spans="1:12">
      <c r="A4308" s="18" t="s">
        <v>2674</v>
      </c>
      <c r="B4308" s="18" t="s">
        <v>323</v>
      </c>
      <c r="C4308" s="18" t="s">
        <v>849</v>
      </c>
      <c r="D4308" s="18" t="s">
        <v>18</v>
      </c>
      <c r="E4308" s="18" t="s">
        <v>18</v>
      </c>
      <c r="F4308" s="19">
        <v>0</v>
      </c>
      <c r="G4308" s="19">
        <v>0</v>
      </c>
      <c r="H4308" s="19">
        <v>31.07</v>
      </c>
      <c r="I4308" s="19">
        <v>0</v>
      </c>
      <c r="J4308" s="19">
        <v>0</v>
      </c>
      <c r="K4308" s="19">
        <v>0</v>
      </c>
      <c r="L4308" t="e">
        <f>VLOOKUP(E4308,PFI!A:B,2,0)</f>
        <v>#N/A</v>
      </c>
    </row>
    <row r="4309" spans="1:12">
      <c r="A4309" s="18" t="s">
        <v>1686</v>
      </c>
      <c r="B4309" s="18" t="s">
        <v>323</v>
      </c>
      <c r="C4309" s="18" t="s">
        <v>849</v>
      </c>
      <c r="D4309" s="18" t="s">
        <v>18</v>
      </c>
      <c r="E4309" s="18" t="s">
        <v>18</v>
      </c>
      <c r="F4309" s="19">
        <v>0</v>
      </c>
      <c r="G4309" s="19">
        <v>0</v>
      </c>
      <c r="H4309" s="19">
        <v>-333.31</v>
      </c>
      <c r="I4309" s="19">
        <v>-7500</v>
      </c>
      <c r="J4309" s="19">
        <v>-7500</v>
      </c>
      <c r="K4309" s="19">
        <v>-533.33000000000004</v>
      </c>
      <c r="L4309" t="e">
        <f>VLOOKUP(E4309,PFI!A:B,2,0)</f>
        <v>#N/A</v>
      </c>
    </row>
    <row r="4310" spans="1:12">
      <c r="A4310" s="18" t="s">
        <v>312</v>
      </c>
      <c r="B4310" s="18" t="s">
        <v>323</v>
      </c>
      <c r="C4310" s="18" t="s">
        <v>849</v>
      </c>
      <c r="D4310" s="18" t="s">
        <v>59</v>
      </c>
      <c r="E4310" s="18" t="s">
        <v>18</v>
      </c>
      <c r="F4310" s="19">
        <v>0</v>
      </c>
      <c r="G4310" s="19">
        <v>0</v>
      </c>
      <c r="H4310" s="19">
        <v>279.77</v>
      </c>
      <c r="I4310" s="19">
        <v>0</v>
      </c>
      <c r="J4310" s="19">
        <v>0</v>
      </c>
      <c r="K4310" s="19">
        <v>279.77</v>
      </c>
      <c r="L4310" t="e">
        <f>VLOOKUP(E4310,PFI!A:B,2,0)</f>
        <v>#N/A</v>
      </c>
    </row>
    <row r="4311" spans="1:12">
      <c r="A4311" s="18" t="s">
        <v>312</v>
      </c>
      <c r="B4311" s="18" t="s">
        <v>323</v>
      </c>
      <c r="C4311" s="18" t="s">
        <v>849</v>
      </c>
      <c r="D4311" s="18" t="s">
        <v>18</v>
      </c>
      <c r="E4311" s="18" t="s">
        <v>18</v>
      </c>
      <c r="F4311" s="19">
        <v>0</v>
      </c>
      <c r="G4311" s="19">
        <v>0</v>
      </c>
      <c r="H4311" s="19">
        <v>22026.46</v>
      </c>
      <c r="I4311" s="19">
        <v>0</v>
      </c>
      <c r="J4311" s="19">
        <v>0</v>
      </c>
      <c r="K4311" s="19">
        <v>22026.49</v>
      </c>
      <c r="L4311" t="e">
        <f>VLOOKUP(E4311,PFI!A:B,2,0)</f>
        <v>#N/A</v>
      </c>
    </row>
    <row r="4312" spans="1:12">
      <c r="A4312" s="18" t="s">
        <v>1469</v>
      </c>
      <c r="B4312" s="18" t="s">
        <v>323</v>
      </c>
      <c r="C4312" s="18" t="s">
        <v>849</v>
      </c>
      <c r="D4312" s="18" t="s">
        <v>18</v>
      </c>
      <c r="E4312" s="18" t="s">
        <v>18</v>
      </c>
      <c r="F4312" s="19">
        <v>0</v>
      </c>
      <c r="G4312" s="19">
        <v>0</v>
      </c>
      <c r="H4312" s="19">
        <v>-531206.13</v>
      </c>
      <c r="I4312" s="19">
        <v>-938000</v>
      </c>
      <c r="J4312" s="19">
        <v>-938000</v>
      </c>
      <c r="K4312" s="19">
        <v>-432784.95</v>
      </c>
      <c r="L4312" t="e">
        <f>VLOOKUP(E4312,PFI!A:B,2,0)</f>
        <v>#N/A</v>
      </c>
    </row>
    <row r="4313" spans="1:12">
      <c r="A4313" s="18" t="s">
        <v>246</v>
      </c>
      <c r="B4313" s="18" t="s">
        <v>323</v>
      </c>
      <c r="C4313" s="18" t="s">
        <v>849</v>
      </c>
      <c r="D4313" s="18" t="s">
        <v>18</v>
      </c>
      <c r="E4313" s="18" t="s">
        <v>18</v>
      </c>
      <c r="F4313" s="19">
        <v>0</v>
      </c>
      <c r="G4313" s="19">
        <v>0</v>
      </c>
      <c r="H4313" s="19">
        <v>5.0999999999999996</v>
      </c>
      <c r="I4313" s="19">
        <v>0</v>
      </c>
      <c r="J4313" s="19">
        <v>0</v>
      </c>
      <c r="K4313" s="19">
        <v>0</v>
      </c>
      <c r="L4313" t="e">
        <f>VLOOKUP(E4313,PFI!A:B,2,0)</f>
        <v>#N/A</v>
      </c>
    </row>
    <row r="4314" spans="1:12">
      <c r="A4314" s="18" t="s">
        <v>87</v>
      </c>
      <c r="B4314" s="18" t="s">
        <v>323</v>
      </c>
      <c r="C4314" s="18" t="s">
        <v>849</v>
      </c>
      <c r="D4314" s="18" t="s">
        <v>18</v>
      </c>
      <c r="E4314" s="18" t="s">
        <v>18</v>
      </c>
      <c r="F4314" s="19">
        <v>0</v>
      </c>
      <c r="G4314" s="19">
        <v>0</v>
      </c>
      <c r="H4314" s="19">
        <v>14.05</v>
      </c>
      <c r="I4314" s="19">
        <v>0</v>
      </c>
      <c r="J4314" s="19">
        <v>0</v>
      </c>
      <c r="K4314" s="19">
        <v>0</v>
      </c>
      <c r="L4314" t="e">
        <f>VLOOKUP(E4314,PFI!A:B,2,0)</f>
        <v>#N/A</v>
      </c>
    </row>
    <row r="4315" spans="1:12">
      <c r="A4315" s="18" t="s">
        <v>2676</v>
      </c>
      <c r="B4315" s="18" t="s">
        <v>323</v>
      </c>
      <c r="C4315" s="18" t="s">
        <v>849</v>
      </c>
      <c r="D4315" s="18" t="s">
        <v>18</v>
      </c>
      <c r="E4315" s="18" t="s">
        <v>18</v>
      </c>
      <c r="F4315" s="19">
        <v>0</v>
      </c>
      <c r="G4315" s="19">
        <v>0</v>
      </c>
      <c r="H4315" s="19">
        <v>229.17</v>
      </c>
      <c r="I4315" s="19">
        <v>0</v>
      </c>
      <c r="J4315" s="19">
        <v>0</v>
      </c>
      <c r="K4315" s="19">
        <v>229.17</v>
      </c>
      <c r="L4315" t="e">
        <f>VLOOKUP(E4315,PFI!A:B,2,0)</f>
        <v>#N/A</v>
      </c>
    </row>
    <row r="4316" spans="1:12">
      <c r="A4316" s="18" t="s">
        <v>1757</v>
      </c>
      <c r="B4316" s="18" t="s">
        <v>323</v>
      </c>
      <c r="C4316" s="18" t="s">
        <v>849</v>
      </c>
      <c r="D4316" s="18" t="s">
        <v>13</v>
      </c>
      <c r="E4316" s="18" t="s">
        <v>2657</v>
      </c>
      <c r="F4316" s="19">
        <v>0</v>
      </c>
      <c r="G4316" s="19">
        <v>0</v>
      </c>
      <c r="H4316" s="19">
        <v>-617.34</v>
      </c>
      <c r="I4316" s="19">
        <v>0</v>
      </c>
      <c r="J4316" s="19">
        <v>0</v>
      </c>
      <c r="K4316" s="19">
        <v>0</v>
      </c>
      <c r="L4316" t="e">
        <f>VLOOKUP(E4316,PFI!A:B,2,0)</f>
        <v>#N/A</v>
      </c>
    </row>
    <row r="4317" spans="1:12">
      <c r="A4317" s="18" t="s">
        <v>1757</v>
      </c>
      <c r="B4317" s="18" t="s">
        <v>323</v>
      </c>
      <c r="C4317" s="18" t="s">
        <v>849</v>
      </c>
      <c r="D4317" s="18" t="s">
        <v>18</v>
      </c>
      <c r="E4317" s="18" t="s">
        <v>18</v>
      </c>
      <c r="F4317" s="19">
        <v>0</v>
      </c>
      <c r="G4317" s="19">
        <v>0</v>
      </c>
      <c r="H4317" s="19">
        <v>-0.01</v>
      </c>
      <c r="I4317" s="19">
        <v>0</v>
      </c>
      <c r="J4317" s="19">
        <v>0</v>
      </c>
      <c r="K4317" s="19">
        <v>0</v>
      </c>
      <c r="L4317" t="e">
        <f>VLOOKUP(E4317,PFI!A:B,2,0)</f>
        <v>#N/A</v>
      </c>
    </row>
    <row r="4318" spans="1:12">
      <c r="A4318" s="18" t="s">
        <v>90</v>
      </c>
      <c r="B4318" s="18" t="s">
        <v>323</v>
      </c>
      <c r="C4318" s="18" t="s">
        <v>849</v>
      </c>
      <c r="D4318" s="18" t="s">
        <v>18</v>
      </c>
      <c r="E4318" s="18" t="s">
        <v>18</v>
      </c>
      <c r="F4318" s="19">
        <v>0</v>
      </c>
      <c r="G4318" s="19">
        <v>0</v>
      </c>
      <c r="H4318" s="19">
        <v>420</v>
      </c>
      <c r="I4318" s="19">
        <v>0</v>
      </c>
      <c r="J4318" s="19">
        <v>0</v>
      </c>
      <c r="K4318" s="19">
        <v>420</v>
      </c>
      <c r="L4318" t="e">
        <f>VLOOKUP(E4318,PFI!A:B,2,0)</f>
        <v>#N/A</v>
      </c>
    </row>
    <row r="4319" spans="1:12">
      <c r="A4319" s="18" t="s">
        <v>1764</v>
      </c>
      <c r="B4319" s="18" t="s">
        <v>323</v>
      </c>
      <c r="C4319" s="18" t="s">
        <v>849</v>
      </c>
      <c r="D4319" s="18" t="s">
        <v>18</v>
      </c>
      <c r="E4319" s="18" t="s">
        <v>18</v>
      </c>
      <c r="F4319" s="19">
        <v>0</v>
      </c>
      <c r="G4319" s="19">
        <v>0</v>
      </c>
      <c r="H4319" s="19">
        <v>-236346.21</v>
      </c>
      <c r="I4319" s="19">
        <v>-325000</v>
      </c>
      <c r="J4319" s="19">
        <v>-325000</v>
      </c>
      <c r="K4319" s="19">
        <v>-132095.54</v>
      </c>
      <c r="L4319" t="e">
        <f>VLOOKUP(E4319,PFI!A:B,2,0)</f>
        <v>#N/A</v>
      </c>
    </row>
    <row r="4320" spans="1:12">
      <c r="A4320" s="18" t="s">
        <v>1765</v>
      </c>
      <c r="B4320" s="18" t="s">
        <v>323</v>
      </c>
      <c r="C4320" s="18" t="s">
        <v>849</v>
      </c>
      <c r="D4320" s="18" t="s">
        <v>18</v>
      </c>
      <c r="E4320" s="18" t="s">
        <v>18</v>
      </c>
      <c r="F4320" s="19">
        <v>0</v>
      </c>
      <c r="G4320" s="19">
        <v>0</v>
      </c>
      <c r="H4320" s="19">
        <v>-48183.839999999997</v>
      </c>
      <c r="I4320" s="19">
        <v>-100000</v>
      </c>
      <c r="J4320" s="19">
        <v>-100000</v>
      </c>
      <c r="K4320" s="19">
        <v>-46661.87</v>
      </c>
      <c r="L4320" t="e">
        <f>VLOOKUP(E4320,PFI!A:B,2,0)</f>
        <v>#N/A</v>
      </c>
    </row>
    <row r="4321" spans="1:12">
      <c r="A4321" s="18" t="s">
        <v>92</v>
      </c>
      <c r="B4321" s="18" t="s">
        <v>323</v>
      </c>
      <c r="C4321" s="18" t="s">
        <v>849</v>
      </c>
      <c r="D4321" s="18" t="s">
        <v>888</v>
      </c>
      <c r="E4321" s="18" t="s">
        <v>18</v>
      </c>
      <c r="F4321" s="19">
        <v>0</v>
      </c>
      <c r="G4321" s="19">
        <v>0</v>
      </c>
      <c r="H4321" s="19">
        <v>14.74</v>
      </c>
      <c r="I4321" s="19">
        <v>0</v>
      </c>
      <c r="J4321" s="19">
        <v>0</v>
      </c>
      <c r="K4321" s="19">
        <v>14.74</v>
      </c>
      <c r="L4321" t="e">
        <f>VLOOKUP(E4321,PFI!A:B,2,0)</f>
        <v>#N/A</v>
      </c>
    </row>
    <row r="4322" spans="1:12">
      <c r="A4322" s="18" t="s">
        <v>92</v>
      </c>
      <c r="B4322" s="18" t="s">
        <v>323</v>
      </c>
      <c r="C4322" s="18" t="s">
        <v>849</v>
      </c>
      <c r="D4322" s="18" t="s">
        <v>18</v>
      </c>
      <c r="E4322" s="18" t="s">
        <v>18</v>
      </c>
      <c r="F4322" s="19">
        <v>0</v>
      </c>
      <c r="G4322" s="19">
        <v>0</v>
      </c>
      <c r="H4322" s="19">
        <v>10.39</v>
      </c>
      <c r="I4322" s="19">
        <v>-18000</v>
      </c>
      <c r="J4322" s="19">
        <v>-18000</v>
      </c>
      <c r="K4322" s="19">
        <v>0</v>
      </c>
      <c r="L4322" t="e">
        <f>VLOOKUP(E4322,PFI!A:B,2,0)</f>
        <v>#N/A</v>
      </c>
    </row>
    <row r="4323" spans="1:12">
      <c r="A4323" s="18" t="s">
        <v>2215</v>
      </c>
      <c r="B4323" s="18" t="s">
        <v>323</v>
      </c>
      <c r="C4323" s="18" t="s">
        <v>849</v>
      </c>
      <c r="D4323" s="18" t="s">
        <v>18</v>
      </c>
      <c r="E4323" s="18" t="s">
        <v>18</v>
      </c>
      <c r="F4323" s="19">
        <v>0</v>
      </c>
      <c r="G4323" s="19">
        <v>0</v>
      </c>
      <c r="H4323" s="19">
        <v>3.6</v>
      </c>
      <c r="I4323" s="19">
        <v>0</v>
      </c>
      <c r="J4323" s="19">
        <v>0</v>
      </c>
      <c r="K4323" s="19">
        <v>0</v>
      </c>
      <c r="L4323" t="e">
        <f>VLOOKUP(E4323,PFI!A:B,2,0)</f>
        <v>#N/A</v>
      </c>
    </row>
    <row r="4324" spans="1:12">
      <c r="A4324" s="18" t="s">
        <v>1668</v>
      </c>
      <c r="B4324" s="18" t="s">
        <v>323</v>
      </c>
      <c r="C4324" s="18" t="s">
        <v>849</v>
      </c>
      <c r="D4324" s="18" t="s">
        <v>18</v>
      </c>
      <c r="E4324" s="18" t="s">
        <v>18</v>
      </c>
      <c r="F4324" s="19">
        <v>0</v>
      </c>
      <c r="G4324" s="19">
        <v>0</v>
      </c>
      <c r="H4324" s="19">
        <v>-0.01</v>
      </c>
      <c r="I4324" s="19">
        <v>0</v>
      </c>
      <c r="J4324" s="19">
        <v>0</v>
      </c>
      <c r="K4324" s="19">
        <v>0</v>
      </c>
      <c r="L4324" t="e">
        <f>VLOOKUP(E4324,PFI!A:B,2,0)</f>
        <v>#N/A</v>
      </c>
    </row>
    <row r="4325" spans="1:12">
      <c r="A4325" s="18" t="s">
        <v>247</v>
      </c>
      <c r="B4325" s="18" t="s">
        <v>323</v>
      </c>
      <c r="C4325" s="18" t="s">
        <v>849</v>
      </c>
      <c r="D4325" s="18" t="s">
        <v>18</v>
      </c>
      <c r="E4325" s="18" t="s">
        <v>1077</v>
      </c>
      <c r="F4325" s="19">
        <v>0</v>
      </c>
      <c r="G4325" s="19">
        <v>0</v>
      </c>
      <c r="H4325" s="19">
        <v>0</v>
      </c>
      <c r="I4325" s="19">
        <v>0</v>
      </c>
      <c r="J4325" s="19">
        <v>0</v>
      </c>
      <c r="K4325" s="19">
        <v>-1430</v>
      </c>
      <c r="L4325" t="str">
        <f>VLOOKUP(E4325,PFI!A:B,2,0)</f>
        <v>recherche</v>
      </c>
    </row>
    <row r="4326" spans="1:12">
      <c r="A4326" s="18" t="s">
        <v>247</v>
      </c>
      <c r="B4326" s="18" t="s">
        <v>323</v>
      </c>
      <c r="C4326" s="18" t="s">
        <v>849</v>
      </c>
      <c r="D4326" s="18" t="s">
        <v>18</v>
      </c>
      <c r="E4326" s="18" t="s">
        <v>18</v>
      </c>
      <c r="F4326" s="19">
        <v>0</v>
      </c>
      <c r="G4326" s="19">
        <v>0</v>
      </c>
      <c r="H4326" s="19">
        <v>0</v>
      </c>
      <c r="I4326" s="19">
        <v>0</v>
      </c>
      <c r="J4326" s="19">
        <v>0</v>
      </c>
      <c r="K4326" s="19">
        <v>-522.98</v>
      </c>
      <c r="L4326" t="e">
        <f>VLOOKUP(E4326,PFI!A:B,2,0)</f>
        <v>#N/A</v>
      </c>
    </row>
    <row r="4327" spans="1:12">
      <c r="A4327" s="18" t="s">
        <v>98</v>
      </c>
      <c r="B4327" s="18" t="s">
        <v>323</v>
      </c>
      <c r="C4327" s="18" t="s">
        <v>849</v>
      </c>
      <c r="D4327" s="18" t="s">
        <v>18</v>
      </c>
      <c r="E4327" s="18" t="s">
        <v>18</v>
      </c>
      <c r="F4327" s="19">
        <v>0</v>
      </c>
      <c r="G4327" s="19">
        <v>0</v>
      </c>
      <c r="H4327" s="19">
        <v>9.9600000000000009</v>
      </c>
      <c r="I4327" s="19">
        <v>0</v>
      </c>
      <c r="J4327" s="19">
        <v>0</v>
      </c>
      <c r="K4327" s="19">
        <v>0</v>
      </c>
      <c r="L4327" t="e">
        <f>VLOOKUP(E4327,PFI!A:B,2,0)</f>
        <v>#N/A</v>
      </c>
    </row>
    <row r="4328" spans="1:12">
      <c r="A4328" s="18" t="s">
        <v>1032</v>
      </c>
      <c r="B4328" s="18" t="s">
        <v>323</v>
      </c>
      <c r="C4328" s="18" t="s">
        <v>849</v>
      </c>
      <c r="D4328" s="18" t="s">
        <v>18</v>
      </c>
      <c r="E4328" s="18" t="s">
        <v>18</v>
      </c>
      <c r="F4328" s="19">
        <v>0</v>
      </c>
      <c r="G4328" s="19">
        <v>0</v>
      </c>
      <c r="H4328" s="19">
        <v>-274425.53000000003</v>
      </c>
      <c r="I4328" s="19">
        <v>-25697</v>
      </c>
      <c r="J4328" s="19">
        <v>-25697</v>
      </c>
      <c r="K4328" s="19">
        <v>-234948.74</v>
      </c>
      <c r="L4328" t="e">
        <f>VLOOKUP(E4328,PFI!A:B,2,0)</f>
        <v>#N/A</v>
      </c>
    </row>
    <row r="4329" spans="1:12">
      <c r="A4329" s="18" t="s">
        <v>1528</v>
      </c>
      <c r="B4329" s="18" t="s">
        <v>323</v>
      </c>
      <c r="C4329" s="18" t="s">
        <v>849</v>
      </c>
      <c r="D4329" s="18" t="s">
        <v>18</v>
      </c>
      <c r="E4329" s="18" t="s">
        <v>18</v>
      </c>
      <c r="F4329" s="19">
        <v>0</v>
      </c>
      <c r="G4329" s="19">
        <v>0</v>
      </c>
      <c r="H4329" s="19">
        <v>3.16</v>
      </c>
      <c r="I4329" s="19">
        <v>0</v>
      </c>
      <c r="J4329" s="19">
        <v>0</v>
      </c>
      <c r="K4329" s="19">
        <v>0</v>
      </c>
      <c r="L4329" t="e">
        <f>VLOOKUP(E4329,PFI!A:B,2,0)</f>
        <v>#N/A</v>
      </c>
    </row>
    <row r="4330" spans="1:12">
      <c r="A4330" s="18" t="s">
        <v>2809</v>
      </c>
      <c r="B4330" s="18" t="s">
        <v>323</v>
      </c>
      <c r="C4330" s="18" t="s">
        <v>849</v>
      </c>
      <c r="D4330" s="18" t="s">
        <v>18</v>
      </c>
      <c r="E4330" s="18" t="s">
        <v>18</v>
      </c>
      <c r="F4330" s="19">
        <v>0</v>
      </c>
      <c r="G4330" s="19">
        <v>0</v>
      </c>
      <c r="H4330" s="19">
        <v>7.81</v>
      </c>
      <c r="I4330" s="19">
        <v>0</v>
      </c>
      <c r="J4330" s="19">
        <v>0</v>
      </c>
      <c r="K4330" s="19">
        <v>0</v>
      </c>
      <c r="L4330" t="e">
        <f>VLOOKUP(E4330,PFI!A:B,2,0)</f>
        <v>#N/A</v>
      </c>
    </row>
    <row r="4331" spans="1:12">
      <c r="A4331" s="18" t="s">
        <v>251</v>
      </c>
      <c r="B4331" s="18" t="s">
        <v>323</v>
      </c>
      <c r="C4331" s="18" t="s">
        <v>849</v>
      </c>
      <c r="D4331" s="18" t="s">
        <v>18</v>
      </c>
      <c r="E4331" s="18" t="s">
        <v>18</v>
      </c>
      <c r="F4331" s="19">
        <v>0</v>
      </c>
      <c r="G4331" s="19">
        <v>0</v>
      </c>
      <c r="H4331" s="19">
        <v>0</v>
      </c>
      <c r="I4331" s="19">
        <v>-1000</v>
      </c>
      <c r="J4331" s="19">
        <v>-1000</v>
      </c>
      <c r="K4331" s="19">
        <v>0</v>
      </c>
      <c r="L4331" t="e">
        <f>VLOOKUP(E4331,PFI!A:B,2,0)</f>
        <v>#N/A</v>
      </c>
    </row>
    <row r="4332" spans="1:12">
      <c r="A4332" s="18" t="s">
        <v>2729</v>
      </c>
      <c r="B4332" s="18" t="s">
        <v>323</v>
      </c>
      <c r="C4332" s="18" t="s">
        <v>849</v>
      </c>
      <c r="D4332" s="18" t="s">
        <v>18</v>
      </c>
      <c r="E4332" s="18" t="s">
        <v>18</v>
      </c>
      <c r="F4332" s="19">
        <v>0</v>
      </c>
      <c r="G4332" s="19">
        <v>0</v>
      </c>
      <c r="H4332" s="19">
        <v>-8866.94</v>
      </c>
      <c r="I4332" s="19">
        <v>0</v>
      </c>
      <c r="J4332" s="19">
        <v>0</v>
      </c>
      <c r="K4332" s="19">
        <v>-8866.94</v>
      </c>
      <c r="L4332" t="e">
        <f>VLOOKUP(E4332,PFI!A:B,2,0)</f>
        <v>#N/A</v>
      </c>
    </row>
    <row r="4333" spans="1:12">
      <c r="A4333" s="18" t="s">
        <v>253</v>
      </c>
      <c r="B4333" s="18" t="s">
        <v>323</v>
      </c>
      <c r="C4333" s="18" t="s">
        <v>849</v>
      </c>
      <c r="D4333" s="18" t="s">
        <v>18</v>
      </c>
      <c r="E4333" s="18" t="s">
        <v>18</v>
      </c>
      <c r="F4333" s="19">
        <v>0</v>
      </c>
      <c r="G4333" s="19">
        <v>0</v>
      </c>
      <c r="H4333" s="19">
        <v>-0.06</v>
      </c>
      <c r="I4333" s="19">
        <v>0</v>
      </c>
      <c r="J4333" s="19">
        <v>0</v>
      </c>
      <c r="K4333" s="19">
        <v>0</v>
      </c>
      <c r="L4333" t="e">
        <f>VLOOKUP(E4333,PFI!A:B,2,0)</f>
        <v>#N/A</v>
      </c>
    </row>
    <row r="4334" spans="1:12">
      <c r="A4334" s="18" t="s">
        <v>2559</v>
      </c>
      <c r="B4334" s="18" t="s">
        <v>323</v>
      </c>
      <c r="C4334" s="18" t="s">
        <v>849</v>
      </c>
      <c r="D4334" s="18" t="s">
        <v>18</v>
      </c>
      <c r="E4334" s="18" t="s">
        <v>18</v>
      </c>
      <c r="F4334" s="19">
        <v>0</v>
      </c>
      <c r="G4334" s="19">
        <v>0</v>
      </c>
      <c r="H4334" s="19">
        <v>3.04</v>
      </c>
      <c r="I4334" s="19">
        <v>0</v>
      </c>
      <c r="J4334" s="19">
        <v>0</v>
      </c>
      <c r="K4334" s="19">
        <v>0</v>
      </c>
      <c r="L4334" t="e">
        <f>VLOOKUP(E4334,PFI!A:B,2,0)</f>
        <v>#N/A</v>
      </c>
    </row>
    <row r="4335" spans="1:12">
      <c r="A4335" s="18" t="s">
        <v>1036</v>
      </c>
      <c r="B4335" s="18" t="s">
        <v>323</v>
      </c>
      <c r="C4335" s="18" t="s">
        <v>849</v>
      </c>
      <c r="D4335" s="18" t="s">
        <v>18</v>
      </c>
      <c r="E4335" s="18" t="s">
        <v>18</v>
      </c>
      <c r="F4335" s="19">
        <v>0</v>
      </c>
      <c r="G4335" s="19">
        <v>0</v>
      </c>
      <c r="H4335" s="19">
        <v>-147923.47</v>
      </c>
      <c r="I4335" s="19">
        <v>-95644</v>
      </c>
      <c r="J4335" s="19">
        <v>-95644</v>
      </c>
      <c r="K4335" s="19">
        <v>-175118.23</v>
      </c>
      <c r="L4335" t="e">
        <f>VLOOKUP(E4335,PFI!A:B,2,0)</f>
        <v>#N/A</v>
      </c>
    </row>
    <row r="4336" spans="1:12">
      <c r="A4336" s="18" t="s">
        <v>1653</v>
      </c>
      <c r="B4336" s="18" t="s">
        <v>323</v>
      </c>
      <c r="C4336" s="18" t="s">
        <v>849</v>
      </c>
      <c r="D4336" s="18" t="s">
        <v>18</v>
      </c>
      <c r="E4336" s="18" t="s">
        <v>18</v>
      </c>
      <c r="F4336" s="19">
        <v>0</v>
      </c>
      <c r="G4336" s="19">
        <v>0</v>
      </c>
      <c r="H4336" s="19">
        <v>-0.01</v>
      </c>
      <c r="I4336" s="19">
        <v>0</v>
      </c>
      <c r="J4336" s="19">
        <v>0</v>
      </c>
      <c r="K4336" s="19">
        <v>0</v>
      </c>
      <c r="L4336" t="e">
        <f>VLOOKUP(E4336,PFI!A:B,2,0)</f>
        <v>#N/A</v>
      </c>
    </row>
    <row r="4337" spans="1:12">
      <c r="A4337" s="18" t="s">
        <v>1648</v>
      </c>
      <c r="B4337" s="18" t="s">
        <v>323</v>
      </c>
      <c r="C4337" s="18" t="s">
        <v>849</v>
      </c>
      <c r="D4337" s="18" t="s">
        <v>18</v>
      </c>
      <c r="E4337" s="18" t="s">
        <v>18</v>
      </c>
      <c r="F4337" s="19">
        <v>0</v>
      </c>
      <c r="G4337" s="19">
        <v>0</v>
      </c>
      <c r="H4337" s="19">
        <v>-1.27</v>
      </c>
      <c r="I4337" s="19">
        <v>0</v>
      </c>
      <c r="J4337" s="19">
        <v>0</v>
      </c>
      <c r="K4337" s="19">
        <v>0</v>
      </c>
      <c r="L4337" t="e">
        <f>VLOOKUP(E4337,PFI!A:B,2,0)</f>
        <v>#N/A</v>
      </c>
    </row>
    <row r="4338" spans="1:12">
      <c r="A4338" s="18" t="s">
        <v>1650</v>
      </c>
      <c r="B4338" s="18" t="s">
        <v>323</v>
      </c>
      <c r="C4338" s="18" t="s">
        <v>849</v>
      </c>
      <c r="D4338" s="18" t="s">
        <v>18</v>
      </c>
      <c r="E4338" s="18" t="s">
        <v>18</v>
      </c>
      <c r="F4338" s="19">
        <v>0</v>
      </c>
      <c r="G4338" s="19">
        <v>0</v>
      </c>
      <c r="H4338" s="19">
        <v>2.9</v>
      </c>
      <c r="I4338" s="19">
        <v>0</v>
      </c>
      <c r="J4338" s="19">
        <v>0</v>
      </c>
      <c r="K4338" s="19">
        <v>0</v>
      </c>
      <c r="L4338" t="e">
        <f>VLOOKUP(E4338,PFI!A:B,2,0)</f>
        <v>#N/A</v>
      </c>
    </row>
    <row r="4339" spans="1:12">
      <c r="A4339" s="18" t="s">
        <v>99</v>
      </c>
      <c r="B4339" s="18" t="s">
        <v>323</v>
      </c>
      <c r="C4339" s="18" t="s">
        <v>849</v>
      </c>
      <c r="D4339" s="18" t="s">
        <v>18</v>
      </c>
      <c r="E4339" s="18" t="s">
        <v>18</v>
      </c>
      <c r="F4339" s="19">
        <v>0</v>
      </c>
      <c r="G4339" s="19">
        <v>0</v>
      </c>
      <c r="H4339" s="19">
        <v>-0.57999999999999996</v>
      </c>
      <c r="I4339" s="19">
        <v>0</v>
      </c>
      <c r="J4339" s="19">
        <v>0</v>
      </c>
      <c r="K4339" s="19">
        <v>0</v>
      </c>
      <c r="L4339" t="e">
        <f>VLOOKUP(E4339,PFI!A:B,2,0)</f>
        <v>#N/A</v>
      </c>
    </row>
    <row r="4340" spans="1:12">
      <c r="A4340" s="18" t="s">
        <v>1658</v>
      </c>
      <c r="B4340" s="18" t="s">
        <v>323</v>
      </c>
      <c r="C4340" s="18" t="s">
        <v>849</v>
      </c>
      <c r="D4340" s="18" t="s">
        <v>18</v>
      </c>
      <c r="E4340" s="18" t="s">
        <v>18</v>
      </c>
      <c r="F4340" s="19">
        <v>0</v>
      </c>
      <c r="G4340" s="19">
        <v>0</v>
      </c>
      <c r="H4340" s="19">
        <v>-51190</v>
      </c>
      <c r="I4340" s="19">
        <v>0</v>
      </c>
      <c r="J4340" s="19">
        <v>0</v>
      </c>
      <c r="K4340" s="19">
        <v>0</v>
      </c>
      <c r="L4340" t="e">
        <f>VLOOKUP(E4340,PFI!A:B,2,0)</f>
        <v>#N/A</v>
      </c>
    </row>
    <row r="4341" spans="1:12">
      <c r="A4341" s="18" t="s">
        <v>255</v>
      </c>
      <c r="B4341" s="18" t="s">
        <v>323</v>
      </c>
      <c r="C4341" s="18" t="s">
        <v>849</v>
      </c>
      <c r="D4341" s="18" t="s">
        <v>18</v>
      </c>
      <c r="E4341" s="18" t="s">
        <v>18</v>
      </c>
      <c r="F4341" s="19">
        <v>0</v>
      </c>
      <c r="G4341" s="19">
        <v>0</v>
      </c>
      <c r="H4341" s="19">
        <v>-214.46</v>
      </c>
      <c r="I4341" s="19">
        <v>0</v>
      </c>
      <c r="J4341" s="19">
        <v>0</v>
      </c>
      <c r="K4341" s="19">
        <v>-229.56</v>
      </c>
      <c r="L4341" t="e">
        <f>VLOOKUP(E4341,PFI!A:B,2,0)</f>
        <v>#N/A</v>
      </c>
    </row>
    <row r="4342" spans="1:12">
      <c r="A4342" s="18" t="s">
        <v>101</v>
      </c>
      <c r="B4342" s="18" t="s">
        <v>323</v>
      </c>
      <c r="C4342" s="18" t="s">
        <v>849</v>
      </c>
      <c r="D4342" s="18" t="s">
        <v>18</v>
      </c>
      <c r="E4342" s="18" t="s">
        <v>18</v>
      </c>
      <c r="F4342" s="19">
        <v>0</v>
      </c>
      <c r="G4342" s="19">
        <v>0</v>
      </c>
      <c r="H4342" s="19">
        <v>17.52</v>
      </c>
      <c r="I4342" s="19">
        <v>0</v>
      </c>
      <c r="J4342" s="19">
        <v>0</v>
      </c>
      <c r="K4342" s="19">
        <v>0</v>
      </c>
      <c r="L4342" t="e">
        <f>VLOOKUP(E4342,PFI!A:B,2,0)</f>
        <v>#N/A</v>
      </c>
    </row>
    <row r="4343" spans="1:12">
      <c r="A4343" s="18" t="s">
        <v>102</v>
      </c>
      <c r="B4343" s="18" t="s">
        <v>323</v>
      </c>
      <c r="C4343" s="18" t="s">
        <v>849</v>
      </c>
      <c r="D4343" s="18" t="s">
        <v>18</v>
      </c>
      <c r="E4343" s="18" t="s">
        <v>18</v>
      </c>
      <c r="F4343" s="19">
        <v>0</v>
      </c>
      <c r="G4343" s="19">
        <v>0</v>
      </c>
      <c r="H4343" s="19">
        <v>-17204.990000000002</v>
      </c>
      <c r="I4343" s="19">
        <v>0</v>
      </c>
      <c r="J4343" s="19">
        <v>0</v>
      </c>
      <c r="K4343" s="19">
        <v>0</v>
      </c>
      <c r="L4343" t="e">
        <f>VLOOKUP(E4343,PFI!A:B,2,0)</f>
        <v>#N/A</v>
      </c>
    </row>
    <row r="4344" spans="1:12">
      <c r="A4344" s="18" t="s">
        <v>258</v>
      </c>
      <c r="B4344" s="18" t="s">
        <v>323</v>
      </c>
      <c r="C4344" s="18" t="s">
        <v>849</v>
      </c>
      <c r="D4344" s="18" t="s">
        <v>18</v>
      </c>
      <c r="E4344" s="18" t="s">
        <v>18</v>
      </c>
      <c r="F4344" s="19">
        <v>0</v>
      </c>
      <c r="G4344" s="19">
        <v>0</v>
      </c>
      <c r="H4344" s="19">
        <v>-0.1</v>
      </c>
      <c r="I4344" s="19">
        <v>0</v>
      </c>
      <c r="J4344" s="19">
        <v>0</v>
      </c>
      <c r="K4344" s="19">
        <v>0</v>
      </c>
      <c r="L4344" t="e">
        <f>VLOOKUP(E4344,PFI!A:B,2,0)</f>
        <v>#N/A</v>
      </c>
    </row>
    <row r="4345" spans="1:12">
      <c r="A4345" s="18" t="s">
        <v>109</v>
      </c>
      <c r="B4345" s="18" t="s">
        <v>323</v>
      </c>
      <c r="C4345" s="18" t="s">
        <v>849</v>
      </c>
      <c r="D4345" s="18" t="s">
        <v>18</v>
      </c>
      <c r="E4345" s="18" t="s">
        <v>18</v>
      </c>
      <c r="F4345" s="19">
        <v>0</v>
      </c>
      <c r="G4345" s="19">
        <v>0</v>
      </c>
      <c r="H4345" s="19">
        <v>13.27</v>
      </c>
      <c r="I4345" s="19">
        <v>0</v>
      </c>
      <c r="J4345" s="19">
        <v>0</v>
      </c>
      <c r="K4345" s="19">
        <v>0</v>
      </c>
      <c r="L4345" t="e">
        <f>VLOOKUP(E4345,PFI!A:B,2,0)</f>
        <v>#N/A</v>
      </c>
    </row>
    <row r="4346" spans="1:12">
      <c r="A4346" s="18" t="s">
        <v>268</v>
      </c>
      <c r="B4346" s="18" t="s">
        <v>323</v>
      </c>
      <c r="C4346" s="18" t="s">
        <v>849</v>
      </c>
      <c r="D4346" s="18" t="s">
        <v>18</v>
      </c>
      <c r="E4346" s="18" t="s">
        <v>18</v>
      </c>
      <c r="F4346" s="19">
        <v>0</v>
      </c>
      <c r="G4346" s="19">
        <v>0</v>
      </c>
      <c r="H4346" s="19">
        <v>-0.36</v>
      </c>
      <c r="I4346" s="19">
        <v>0</v>
      </c>
      <c r="J4346" s="19">
        <v>0</v>
      </c>
      <c r="K4346" s="19">
        <v>0</v>
      </c>
      <c r="L4346" t="e">
        <f>VLOOKUP(E4346,PFI!A:B,2,0)</f>
        <v>#N/A</v>
      </c>
    </row>
    <row r="4347" spans="1:12">
      <c r="A4347" s="18" t="s">
        <v>1490</v>
      </c>
      <c r="B4347" s="18" t="s">
        <v>323</v>
      </c>
      <c r="C4347" s="18" t="s">
        <v>849</v>
      </c>
      <c r="D4347" s="18" t="s">
        <v>18</v>
      </c>
      <c r="E4347" s="18" t="s">
        <v>18</v>
      </c>
      <c r="F4347" s="19">
        <v>0</v>
      </c>
      <c r="G4347" s="19">
        <v>0</v>
      </c>
      <c r="H4347" s="19">
        <v>-9491.93</v>
      </c>
      <c r="I4347" s="19">
        <v>0</v>
      </c>
      <c r="J4347" s="19">
        <v>0</v>
      </c>
      <c r="K4347" s="19">
        <v>-3684.59</v>
      </c>
      <c r="L4347" t="e">
        <f>VLOOKUP(E4347,PFI!A:B,2,0)</f>
        <v>#N/A</v>
      </c>
    </row>
    <row r="4348" spans="1:12">
      <c r="A4348" s="18" t="s">
        <v>1487</v>
      </c>
      <c r="B4348" s="18" t="s">
        <v>323</v>
      </c>
      <c r="C4348" s="18" t="s">
        <v>849</v>
      </c>
      <c r="D4348" s="18" t="s">
        <v>18</v>
      </c>
      <c r="E4348" s="18" t="s">
        <v>18</v>
      </c>
      <c r="F4348" s="19">
        <v>0</v>
      </c>
      <c r="G4348" s="19">
        <v>0</v>
      </c>
      <c r="H4348" s="19">
        <v>-42154.87</v>
      </c>
      <c r="I4348" s="19">
        <v>-40000</v>
      </c>
      <c r="J4348" s="19">
        <v>-40000</v>
      </c>
      <c r="K4348" s="19">
        <v>-40147.18</v>
      </c>
      <c r="L4348" t="e">
        <f>VLOOKUP(E4348,PFI!A:B,2,0)</f>
        <v>#N/A</v>
      </c>
    </row>
    <row r="4349" spans="1:12">
      <c r="A4349" s="18" t="s">
        <v>1488</v>
      </c>
      <c r="B4349" s="18" t="s">
        <v>323</v>
      </c>
      <c r="C4349" s="18" t="s">
        <v>849</v>
      </c>
      <c r="D4349" s="18" t="s">
        <v>18</v>
      </c>
      <c r="E4349" s="18" t="s">
        <v>18</v>
      </c>
      <c r="F4349" s="19">
        <v>0</v>
      </c>
      <c r="G4349" s="19">
        <v>0</v>
      </c>
      <c r="H4349" s="19">
        <v>7.18</v>
      </c>
      <c r="I4349" s="19">
        <v>0</v>
      </c>
      <c r="J4349" s="19">
        <v>0</v>
      </c>
      <c r="K4349" s="19">
        <v>0</v>
      </c>
      <c r="L4349" t="e">
        <f>VLOOKUP(E4349,PFI!A:B,2,0)</f>
        <v>#N/A</v>
      </c>
    </row>
    <row r="4350" spans="1:12">
      <c r="A4350" s="18" t="s">
        <v>118</v>
      </c>
      <c r="B4350" s="18" t="s">
        <v>323</v>
      </c>
      <c r="C4350" s="18" t="s">
        <v>849</v>
      </c>
      <c r="D4350" s="18" t="s">
        <v>18</v>
      </c>
      <c r="E4350" s="18" t="s">
        <v>1746</v>
      </c>
      <c r="F4350" s="19">
        <v>0</v>
      </c>
      <c r="G4350" s="19">
        <v>0</v>
      </c>
      <c r="H4350" s="19">
        <v>-104</v>
      </c>
      <c r="I4350" s="19">
        <v>0</v>
      </c>
      <c r="J4350" s="19">
        <v>0</v>
      </c>
      <c r="K4350" s="19">
        <v>-104</v>
      </c>
      <c r="L4350" t="str">
        <f>VLOOKUP(E4350,PFI!A:B,2,0)</f>
        <v>formation</v>
      </c>
    </row>
    <row r="4351" spans="1:12">
      <c r="A4351" s="18" t="s">
        <v>103</v>
      </c>
      <c r="B4351" s="18" t="s">
        <v>323</v>
      </c>
      <c r="C4351" s="18" t="s">
        <v>849</v>
      </c>
      <c r="D4351" s="18" t="s">
        <v>18</v>
      </c>
      <c r="E4351" s="18" t="s">
        <v>18</v>
      </c>
      <c r="F4351" s="19">
        <v>0</v>
      </c>
      <c r="G4351" s="19">
        <v>0</v>
      </c>
      <c r="H4351" s="19">
        <v>0.06</v>
      </c>
      <c r="I4351" s="19">
        <v>0</v>
      </c>
      <c r="J4351" s="19">
        <v>0</v>
      </c>
      <c r="K4351" s="19">
        <v>0</v>
      </c>
      <c r="L4351" t="e">
        <f>VLOOKUP(E4351,PFI!A:B,2,0)</f>
        <v>#N/A</v>
      </c>
    </row>
    <row r="4352" spans="1:12">
      <c r="A4352" s="18" t="s">
        <v>923</v>
      </c>
      <c r="B4352" s="18" t="s">
        <v>323</v>
      </c>
      <c r="C4352" s="18" t="s">
        <v>849</v>
      </c>
      <c r="D4352" s="18" t="s">
        <v>18</v>
      </c>
      <c r="E4352" s="18" t="s">
        <v>18</v>
      </c>
      <c r="F4352" s="19">
        <v>0</v>
      </c>
      <c r="G4352" s="19">
        <v>0</v>
      </c>
      <c r="H4352" s="19">
        <v>-27872.07</v>
      </c>
      <c r="I4352" s="19">
        <v>0</v>
      </c>
      <c r="J4352" s="19">
        <v>0</v>
      </c>
      <c r="K4352" s="19">
        <v>-24673.53</v>
      </c>
      <c r="L4352" t="e">
        <f>VLOOKUP(E4352,PFI!A:B,2,0)</f>
        <v>#N/A</v>
      </c>
    </row>
    <row r="4353" spans="1:12">
      <c r="A4353" s="18" t="s">
        <v>92</v>
      </c>
      <c r="B4353" s="18" t="s">
        <v>323</v>
      </c>
      <c r="C4353" s="18" t="s">
        <v>18</v>
      </c>
      <c r="D4353" s="18" t="s">
        <v>18</v>
      </c>
      <c r="E4353" s="18" t="s">
        <v>18</v>
      </c>
      <c r="F4353" s="19">
        <v>0</v>
      </c>
      <c r="G4353" s="19">
        <v>0</v>
      </c>
      <c r="H4353" s="19">
        <v>-31210</v>
      </c>
      <c r="I4353" s="19">
        <v>0</v>
      </c>
      <c r="J4353" s="19">
        <v>0</v>
      </c>
      <c r="K4353" s="19">
        <v>-32625</v>
      </c>
      <c r="L4353" t="e">
        <f>VLOOKUP(E4353,PFI!A:B,2,0)</f>
        <v>#N/A</v>
      </c>
    </row>
    <row r="4354" spans="1:12">
      <c r="A4354" s="18" t="s">
        <v>120</v>
      </c>
      <c r="B4354" s="18" t="s">
        <v>333</v>
      </c>
      <c r="C4354" s="18" t="s">
        <v>12</v>
      </c>
      <c r="D4354" s="18" t="s">
        <v>18</v>
      </c>
      <c r="E4354" s="18" t="s">
        <v>121</v>
      </c>
      <c r="F4354" s="19">
        <v>0</v>
      </c>
      <c r="G4354" s="19">
        <v>0</v>
      </c>
      <c r="H4354" s="19">
        <v>-15000</v>
      </c>
      <c r="I4354" s="19">
        <v>-15000</v>
      </c>
      <c r="J4354" s="19">
        <v>-15000</v>
      </c>
      <c r="K4354" s="19">
        <v>-15000</v>
      </c>
      <c r="L4354" t="str">
        <f>VLOOKUP(E4354,PFI!A:B,2,0)</f>
        <v>recherche</v>
      </c>
    </row>
    <row r="4355" spans="1:12">
      <c r="A4355" s="18" t="s">
        <v>122</v>
      </c>
      <c r="B4355" s="18" t="s">
        <v>333</v>
      </c>
      <c r="C4355" s="18" t="s">
        <v>12</v>
      </c>
      <c r="D4355" s="18" t="s">
        <v>18</v>
      </c>
      <c r="E4355" s="18" t="s">
        <v>124</v>
      </c>
      <c r="F4355" s="19">
        <v>0</v>
      </c>
      <c r="G4355" s="19">
        <v>0</v>
      </c>
      <c r="H4355" s="19">
        <v>-15000</v>
      </c>
      <c r="I4355" s="19">
        <v>0</v>
      </c>
      <c r="J4355" s="19">
        <v>0</v>
      </c>
      <c r="K4355" s="19">
        <v>-15000</v>
      </c>
      <c r="L4355" t="str">
        <f>VLOOKUP(E4355,PFI!A:B,2,0)</f>
        <v>recherche</v>
      </c>
    </row>
    <row r="4356" spans="1:12">
      <c r="A4356" s="18" t="s">
        <v>126</v>
      </c>
      <c r="B4356" s="18" t="s">
        <v>333</v>
      </c>
      <c r="C4356" s="18" t="s">
        <v>12</v>
      </c>
      <c r="D4356" s="18" t="s">
        <v>18</v>
      </c>
      <c r="E4356" s="18" t="s">
        <v>128</v>
      </c>
      <c r="F4356" s="19">
        <v>0</v>
      </c>
      <c r="G4356" s="19">
        <v>0</v>
      </c>
      <c r="H4356" s="19">
        <v>56250</v>
      </c>
      <c r="I4356" s="19">
        <v>-56250</v>
      </c>
      <c r="J4356" s="19">
        <v>-56250</v>
      </c>
      <c r="K4356" s="19">
        <v>-18750</v>
      </c>
      <c r="L4356" t="str">
        <f>VLOOKUP(E4356,PFI!A:B,2,0)</f>
        <v>recherche</v>
      </c>
    </row>
    <row r="4357" spans="1:12">
      <c r="A4357" s="18" t="s">
        <v>132</v>
      </c>
      <c r="B4357" s="18" t="s">
        <v>333</v>
      </c>
      <c r="C4357" s="18" t="s">
        <v>12</v>
      </c>
      <c r="D4357" s="18" t="s">
        <v>18</v>
      </c>
      <c r="E4357" s="18" t="s">
        <v>133</v>
      </c>
      <c r="F4357" s="19">
        <v>0</v>
      </c>
      <c r="G4357" s="19">
        <v>0</v>
      </c>
      <c r="H4357" s="19">
        <v>-15000</v>
      </c>
      <c r="I4357" s="19">
        <v>-15000</v>
      </c>
      <c r="J4357" s="19">
        <v>-15000</v>
      </c>
      <c r="K4357" s="19">
        <v>-15000</v>
      </c>
      <c r="L4357" t="str">
        <f>VLOOKUP(E4357,PFI!A:B,2,0)</f>
        <v>recherche</v>
      </c>
    </row>
    <row r="4358" spans="1:12">
      <c r="A4358" s="18" t="s">
        <v>26</v>
      </c>
      <c r="B4358" s="18" t="s">
        <v>333</v>
      </c>
      <c r="C4358" s="18" t="s">
        <v>12</v>
      </c>
      <c r="D4358" s="18" t="s">
        <v>18</v>
      </c>
      <c r="E4358" s="18" t="s">
        <v>1079</v>
      </c>
      <c r="F4358" s="19">
        <v>0</v>
      </c>
      <c r="G4358" s="19">
        <v>0</v>
      </c>
      <c r="H4358" s="19">
        <v>-15000</v>
      </c>
      <c r="I4358" s="19">
        <v>0</v>
      </c>
      <c r="J4358" s="19">
        <v>0</v>
      </c>
      <c r="K4358" s="19">
        <v>-15000</v>
      </c>
      <c r="L4358" t="e">
        <f>VLOOKUP(E4358,PFI!A:B,2,0)</f>
        <v>#N/A</v>
      </c>
    </row>
    <row r="4359" spans="1:12">
      <c r="A4359" s="18" t="s">
        <v>113</v>
      </c>
      <c r="B4359" s="18" t="s">
        <v>333</v>
      </c>
      <c r="C4359" s="18" t="s">
        <v>12</v>
      </c>
      <c r="D4359" s="18" t="s">
        <v>18</v>
      </c>
      <c r="E4359" s="18" t="s">
        <v>1080</v>
      </c>
      <c r="F4359" s="19">
        <v>0</v>
      </c>
      <c r="G4359" s="19">
        <v>0</v>
      </c>
      <c r="H4359" s="19">
        <v>-11250</v>
      </c>
      <c r="I4359" s="19">
        <v>-11250</v>
      </c>
      <c r="J4359" s="19">
        <v>-11250</v>
      </c>
      <c r="K4359" s="19">
        <v>-11250</v>
      </c>
      <c r="L4359" t="str">
        <f>VLOOKUP(E4359,PFI!A:B,2,0)</f>
        <v>recherche</v>
      </c>
    </row>
    <row r="4360" spans="1:12">
      <c r="A4360" s="18" t="s">
        <v>113</v>
      </c>
      <c r="B4360" s="18" t="s">
        <v>333</v>
      </c>
      <c r="C4360" s="18" t="s">
        <v>12</v>
      </c>
      <c r="D4360" s="18" t="s">
        <v>18</v>
      </c>
      <c r="E4360" s="18" t="s">
        <v>166</v>
      </c>
      <c r="F4360" s="19">
        <v>0</v>
      </c>
      <c r="G4360" s="19">
        <v>0</v>
      </c>
      <c r="H4360" s="19">
        <v>56250</v>
      </c>
      <c r="I4360" s="19">
        <v>-56250</v>
      </c>
      <c r="J4360" s="19">
        <v>-56250</v>
      </c>
      <c r="K4360" s="19">
        <v>-18750</v>
      </c>
      <c r="L4360" t="str">
        <f>VLOOKUP(E4360,PFI!A:B,2,0)</f>
        <v>recherche</v>
      </c>
    </row>
    <row r="4361" spans="1:12">
      <c r="A4361" s="18" t="s">
        <v>29</v>
      </c>
      <c r="B4361" s="18" t="s">
        <v>333</v>
      </c>
      <c r="C4361" s="18" t="s">
        <v>12</v>
      </c>
      <c r="D4361" s="18" t="s">
        <v>18</v>
      </c>
      <c r="E4361" s="18" t="s">
        <v>1081</v>
      </c>
      <c r="F4361" s="19">
        <v>0</v>
      </c>
      <c r="G4361" s="19">
        <v>0</v>
      </c>
      <c r="H4361" s="19">
        <v>-15000</v>
      </c>
      <c r="I4361" s="19">
        <v>0</v>
      </c>
      <c r="J4361" s="19">
        <v>0</v>
      </c>
      <c r="K4361" s="19">
        <v>-15000</v>
      </c>
      <c r="L4361" t="str">
        <f>VLOOKUP(E4361,PFI!A:B,2,0)</f>
        <v>recherche</v>
      </c>
    </row>
    <row r="4362" spans="1:12">
      <c r="A4362" s="18" t="s">
        <v>29</v>
      </c>
      <c r="B4362" s="18" t="s">
        <v>333</v>
      </c>
      <c r="C4362" s="18" t="s">
        <v>12</v>
      </c>
      <c r="D4362" s="18" t="s">
        <v>18</v>
      </c>
      <c r="E4362" s="18" t="s">
        <v>178</v>
      </c>
      <c r="F4362" s="19">
        <v>0</v>
      </c>
      <c r="G4362" s="19">
        <v>0</v>
      </c>
      <c r="H4362" s="19">
        <v>-15000</v>
      </c>
      <c r="I4362" s="19">
        <v>-15000</v>
      </c>
      <c r="J4362" s="19">
        <v>-15000</v>
      </c>
      <c r="K4362" s="19">
        <v>-15000</v>
      </c>
      <c r="L4362" t="str">
        <f>VLOOKUP(E4362,PFI!A:B,2,0)</f>
        <v>recherche</v>
      </c>
    </row>
    <row r="4363" spans="1:12">
      <c r="A4363" s="18" t="s">
        <v>192</v>
      </c>
      <c r="B4363" s="18" t="s">
        <v>333</v>
      </c>
      <c r="C4363" s="18" t="s">
        <v>12</v>
      </c>
      <c r="D4363" s="18" t="s">
        <v>18</v>
      </c>
      <c r="E4363" s="18" t="s">
        <v>193</v>
      </c>
      <c r="F4363" s="19">
        <v>0</v>
      </c>
      <c r="G4363" s="19">
        <v>0</v>
      </c>
      <c r="H4363" s="19">
        <v>-15000</v>
      </c>
      <c r="I4363" s="19">
        <v>-15000</v>
      </c>
      <c r="J4363" s="19">
        <v>-15000</v>
      </c>
      <c r="K4363" s="19">
        <v>-15000</v>
      </c>
      <c r="L4363" t="str">
        <f>VLOOKUP(E4363,PFI!A:B,2,0)</f>
        <v>recherche</v>
      </c>
    </row>
    <row r="4364" spans="1:12">
      <c r="A4364" s="18" t="s">
        <v>192</v>
      </c>
      <c r="B4364" s="18" t="s">
        <v>333</v>
      </c>
      <c r="C4364" s="18" t="s">
        <v>12</v>
      </c>
      <c r="D4364" s="18" t="s">
        <v>18</v>
      </c>
      <c r="E4364" s="18" t="s">
        <v>2023</v>
      </c>
      <c r="F4364" s="19">
        <v>0</v>
      </c>
      <c r="G4364" s="19">
        <v>0</v>
      </c>
      <c r="H4364" s="19">
        <v>56250</v>
      </c>
      <c r="I4364" s="19">
        <v>-56250</v>
      </c>
      <c r="J4364" s="19">
        <v>-56250</v>
      </c>
      <c r="K4364" s="19">
        <v>-18750</v>
      </c>
      <c r="L4364" t="str">
        <f>VLOOKUP(E4364,PFI!A:B,2,0)</f>
        <v>recherche</v>
      </c>
    </row>
    <row r="4365" spans="1:12">
      <c r="A4365" s="18" t="s">
        <v>192</v>
      </c>
      <c r="B4365" s="18" t="s">
        <v>333</v>
      </c>
      <c r="C4365" s="18" t="s">
        <v>12</v>
      </c>
      <c r="D4365" s="18" t="s">
        <v>18</v>
      </c>
      <c r="E4365" s="18" t="s">
        <v>195</v>
      </c>
      <c r="F4365" s="19">
        <v>0</v>
      </c>
      <c r="G4365" s="19">
        <v>0</v>
      </c>
      <c r="H4365" s="19">
        <v>-15000</v>
      </c>
      <c r="I4365" s="19">
        <v>-15000</v>
      </c>
      <c r="J4365" s="19">
        <v>-15000</v>
      </c>
      <c r="K4365" s="19">
        <v>-15000</v>
      </c>
      <c r="L4365" t="str">
        <f>VLOOKUP(E4365,PFI!A:B,2,0)</f>
        <v>recherche</v>
      </c>
    </row>
    <row r="4366" spans="1:12">
      <c r="A4366" s="18" t="s">
        <v>224</v>
      </c>
      <c r="B4366" s="18" t="s">
        <v>333</v>
      </c>
      <c r="C4366" s="18" t="s">
        <v>12</v>
      </c>
      <c r="D4366" s="18" t="s">
        <v>18</v>
      </c>
      <c r="E4366" s="18" t="s">
        <v>225</v>
      </c>
      <c r="F4366" s="19">
        <v>0</v>
      </c>
      <c r="G4366" s="19">
        <v>0</v>
      </c>
      <c r="H4366" s="19">
        <v>-664200</v>
      </c>
      <c r="I4366" s="19">
        <v>-167500</v>
      </c>
      <c r="J4366" s="19">
        <v>-167500</v>
      </c>
      <c r="K4366" s="19">
        <v>-664200</v>
      </c>
      <c r="L4366" t="str">
        <f>VLOOKUP(E4366,PFI!A:B,2,0)</f>
        <v>formation</v>
      </c>
    </row>
    <row r="4367" spans="1:12">
      <c r="A4367" s="18" t="s">
        <v>1469</v>
      </c>
      <c r="B4367" s="18" t="s">
        <v>333</v>
      </c>
      <c r="C4367" s="18" t="s">
        <v>12</v>
      </c>
      <c r="D4367" s="18" t="s">
        <v>18</v>
      </c>
      <c r="E4367" s="18" t="s">
        <v>18</v>
      </c>
      <c r="F4367" s="19">
        <v>0</v>
      </c>
      <c r="G4367" s="19">
        <v>0</v>
      </c>
      <c r="H4367" s="19">
        <v>-215094130</v>
      </c>
      <c r="I4367" s="19">
        <v>-213067263</v>
      </c>
      <c r="J4367" s="19">
        <v>-255332280</v>
      </c>
      <c r="K4367" s="19">
        <v>-213967767</v>
      </c>
      <c r="L4367" t="e">
        <f>VLOOKUP(E4367,PFI!A:B,2,0)</f>
        <v>#N/A</v>
      </c>
    </row>
    <row r="4368" spans="1:12">
      <c r="A4368" s="18" t="s">
        <v>1475</v>
      </c>
      <c r="B4368" s="18" t="s">
        <v>333</v>
      </c>
      <c r="C4368" s="18" t="s">
        <v>12</v>
      </c>
      <c r="D4368" s="18" t="s">
        <v>13</v>
      </c>
      <c r="E4368" s="18" t="s">
        <v>2537</v>
      </c>
      <c r="F4368" s="19">
        <v>0</v>
      </c>
      <c r="G4368" s="19">
        <v>0</v>
      </c>
      <c r="H4368" s="19">
        <v>-30000</v>
      </c>
      <c r="I4368" s="19">
        <v>0</v>
      </c>
      <c r="J4368" s="19">
        <v>0</v>
      </c>
      <c r="K4368" s="19">
        <v>-15000</v>
      </c>
      <c r="L4368" t="e">
        <f>VLOOKUP(E4368,PFI!A:B,2,0)</f>
        <v>#N/A</v>
      </c>
    </row>
    <row r="4369" spans="1:12">
      <c r="A4369" s="18" t="s">
        <v>246</v>
      </c>
      <c r="B4369" s="18" t="s">
        <v>333</v>
      </c>
      <c r="C4369" s="18" t="s">
        <v>12</v>
      </c>
      <c r="D4369" s="18" t="s">
        <v>18</v>
      </c>
      <c r="E4369" s="18" t="s">
        <v>2103</v>
      </c>
      <c r="F4369" s="19">
        <v>0</v>
      </c>
      <c r="G4369" s="19">
        <v>0</v>
      </c>
      <c r="H4369" s="19">
        <v>-300000</v>
      </c>
      <c r="I4369" s="19">
        <v>0</v>
      </c>
      <c r="J4369" s="19">
        <v>0</v>
      </c>
      <c r="K4369" s="19">
        <v>-300000</v>
      </c>
      <c r="L4369" t="str">
        <f>VLOOKUP(E4369,PFI!A:B,2,0)</f>
        <v>PPI</v>
      </c>
    </row>
    <row r="4370" spans="1:12">
      <c r="A4370" s="18" t="s">
        <v>1757</v>
      </c>
      <c r="B4370" s="18" t="s">
        <v>333</v>
      </c>
      <c r="C4370" s="18" t="s">
        <v>12</v>
      </c>
      <c r="D4370" s="18" t="s">
        <v>13</v>
      </c>
      <c r="E4370" s="18" t="s">
        <v>2657</v>
      </c>
      <c r="F4370" s="19">
        <v>0</v>
      </c>
      <c r="G4370" s="19">
        <v>0</v>
      </c>
      <c r="H4370" s="19">
        <v>-313498</v>
      </c>
      <c r="I4370" s="19">
        <v>0</v>
      </c>
      <c r="J4370" s="19">
        <v>0</v>
      </c>
      <c r="K4370" s="19">
        <v>-313498</v>
      </c>
      <c r="L4370" t="e">
        <f>VLOOKUP(E4370,PFI!A:B,2,0)</f>
        <v>#N/A</v>
      </c>
    </row>
    <row r="4371" spans="1:12">
      <c r="A4371" s="18" t="s">
        <v>90</v>
      </c>
      <c r="B4371" s="18" t="s">
        <v>333</v>
      </c>
      <c r="C4371" s="18" t="s">
        <v>12</v>
      </c>
      <c r="D4371" s="18" t="s">
        <v>13</v>
      </c>
      <c r="E4371" s="18" t="s">
        <v>2657</v>
      </c>
      <c r="F4371" s="19">
        <v>0</v>
      </c>
      <c r="G4371" s="19">
        <v>0</v>
      </c>
      <c r="H4371" s="19">
        <v>-626996</v>
      </c>
      <c r="I4371" s="19">
        <v>0</v>
      </c>
      <c r="J4371" s="19">
        <v>0</v>
      </c>
      <c r="K4371" s="19">
        <v>0</v>
      </c>
      <c r="L4371" t="e">
        <f>VLOOKUP(E4371,PFI!A:B,2,0)</f>
        <v>#N/A</v>
      </c>
    </row>
    <row r="4372" spans="1:12">
      <c r="A4372" s="18" t="s">
        <v>1765</v>
      </c>
      <c r="B4372" s="18" t="s">
        <v>333</v>
      </c>
      <c r="C4372" s="18" t="s">
        <v>12</v>
      </c>
      <c r="D4372" s="18" t="s">
        <v>888</v>
      </c>
      <c r="E4372" s="18" t="s">
        <v>2658</v>
      </c>
      <c r="F4372" s="19">
        <v>0</v>
      </c>
      <c r="G4372" s="19">
        <v>0</v>
      </c>
      <c r="H4372" s="19">
        <v>-93060</v>
      </c>
      <c r="I4372" s="19">
        <v>0</v>
      </c>
      <c r="J4372" s="19">
        <v>0</v>
      </c>
      <c r="K4372" s="19">
        <v>-46530</v>
      </c>
      <c r="L4372" t="e">
        <f>VLOOKUP(E4372,PFI!A:B,2,0)</f>
        <v>#N/A</v>
      </c>
    </row>
    <row r="4373" spans="1:12">
      <c r="A4373" s="18" t="s">
        <v>1758</v>
      </c>
      <c r="B4373" s="18" t="s">
        <v>333</v>
      </c>
      <c r="C4373" s="18" t="s">
        <v>12</v>
      </c>
      <c r="D4373" s="18" t="s">
        <v>18</v>
      </c>
      <c r="E4373" s="18" t="s">
        <v>2562</v>
      </c>
      <c r="F4373" s="19">
        <v>0</v>
      </c>
      <c r="G4373" s="19">
        <v>0</v>
      </c>
      <c r="H4373" s="19">
        <v>-420000</v>
      </c>
      <c r="I4373" s="19">
        <v>0</v>
      </c>
      <c r="J4373" s="19">
        <v>0</v>
      </c>
      <c r="K4373" s="19">
        <v>-420000</v>
      </c>
      <c r="L4373" t="e">
        <f>VLOOKUP(E4373,PFI!A:B,2,0)</f>
        <v>#N/A</v>
      </c>
    </row>
    <row r="4374" spans="1:12">
      <c r="A4374" s="18" t="s">
        <v>1758</v>
      </c>
      <c r="B4374" s="18" t="s">
        <v>333</v>
      </c>
      <c r="C4374" s="18" t="s">
        <v>12</v>
      </c>
      <c r="D4374" s="18" t="s">
        <v>18</v>
      </c>
      <c r="E4374" s="18" t="s">
        <v>18</v>
      </c>
      <c r="F4374" s="19">
        <v>0</v>
      </c>
      <c r="G4374" s="19">
        <v>0</v>
      </c>
      <c r="H4374" s="19">
        <v>-420000</v>
      </c>
      <c r="I4374" s="19">
        <v>0</v>
      </c>
      <c r="J4374" s="19">
        <v>0</v>
      </c>
      <c r="K4374" s="19">
        <v>0</v>
      </c>
      <c r="L4374" t="e">
        <f>VLOOKUP(E4374,PFI!A:B,2,0)</f>
        <v>#N/A</v>
      </c>
    </row>
    <row r="4375" spans="1:12">
      <c r="A4375" s="18" t="s">
        <v>102</v>
      </c>
      <c r="B4375" s="18" t="s">
        <v>333</v>
      </c>
      <c r="C4375" s="18" t="s">
        <v>12</v>
      </c>
      <c r="D4375" s="18" t="s">
        <v>18</v>
      </c>
      <c r="E4375" s="18" t="s">
        <v>238</v>
      </c>
      <c r="F4375" s="19">
        <v>0</v>
      </c>
      <c r="G4375" s="19">
        <v>0</v>
      </c>
      <c r="H4375" s="19">
        <v>-103850</v>
      </c>
      <c r="I4375" s="19">
        <v>0</v>
      </c>
      <c r="J4375" s="19">
        <v>0</v>
      </c>
      <c r="K4375" s="19">
        <v>-103850</v>
      </c>
      <c r="L4375" t="e">
        <f>VLOOKUP(E4375,PFI!A:B,2,0)</f>
        <v>#N/A</v>
      </c>
    </row>
    <row r="4376" spans="1:12">
      <c r="A4376" s="18" t="s">
        <v>122</v>
      </c>
      <c r="B4376" s="18" t="s">
        <v>333</v>
      </c>
      <c r="C4376" s="18" t="s">
        <v>305</v>
      </c>
      <c r="D4376" s="18" t="s">
        <v>18</v>
      </c>
      <c r="E4376" s="18" t="s">
        <v>1989</v>
      </c>
      <c r="F4376" s="19">
        <v>0</v>
      </c>
      <c r="G4376" s="19">
        <v>0</v>
      </c>
      <c r="H4376" s="19">
        <v>-21250</v>
      </c>
      <c r="I4376" s="19">
        <v>0</v>
      </c>
      <c r="J4376" s="19">
        <v>0</v>
      </c>
      <c r="K4376" s="19">
        <v>0</v>
      </c>
      <c r="L4376" t="str">
        <f>VLOOKUP(E4376,PFI!A:B,2,0)</f>
        <v>recherche</v>
      </c>
    </row>
  </sheetData>
  <autoFilter ref="A1:L4376" xr:uid="{02989219-B7B4-43D5-BBAC-9FDA5C5EEC96}"/>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E4B55-1502-411A-B47F-E406D7117E2C}">
  <sheetPr codeName="Feuil30">
    <tabColor rgb="FF7030A0"/>
    <pageSetUpPr fitToPage="1"/>
  </sheetPr>
  <dimension ref="A1:P32"/>
  <sheetViews>
    <sheetView showGridLines="0" zoomScaleNormal="100" workbookViewId="0">
      <selection activeCell="M22" sqref="M22"/>
    </sheetView>
  </sheetViews>
  <sheetFormatPr baseColWidth="10" defaultRowHeight="12.75"/>
  <cols>
    <col min="1" max="1" width="35.42578125" customWidth="1"/>
    <col min="2" max="2" width="12.7109375" bestFit="1" customWidth="1"/>
    <col min="3" max="3" width="13.28515625" bestFit="1" customWidth="1"/>
    <col min="4" max="8" width="10.7109375" bestFit="1" customWidth="1"/>
    <col min="9" max="9" width="12" bestFit="1" customWidth="1"/>
    <col min="10" max="10" width="10.7109375" bestFit="1" customWidth="1"/>
    <col min="11" max="11" width="12.85546875" customWidth="1"/>
    <col min="12" max="12" width="15" customWidth="1"/>
    <col min="13" max="13" width="12.28515625" customWidth="1"/>
    <col min="14" max="14" width="16.5703125" bestFit="1" customWidth="1"/>
    <col min="15" max="15" width="13.85546875" style="1116" customWidth="1"/>
    <col min="16" max="16" width="15.140625" customWidth="1"/>
  </cols>
  <sheetData>
    <row r="1" spans="1:16" ht="18.75">
      <c r="A1" s="1115" t="s">
        <v>2881</v>
      </c>
    </row>
    <row r="2" spans="1:16">
      <c r="A2" s="1117" t="s">
        <v>2882</v>
      </c>
    </row>
    <row r="3" spans="1:16">
      <c r="A3" s="1117"/>
    </row>
    <row r="4" spans="1:16">
      <c r="A4" s="1118" t="s">
        <v>2883</v>
      </c>
      <c r="B4" s="1525" t="s">
        <v>2884</v>
      </c>
      <c r="C4" s="1526"/>
      <c r="D4" s="1526"/>
      <c r="E4" s="1526"/>
      <c r="F4" s="1526"/>
      <c r="G4" s="1526"/>
      <c r="H4" s="1526"/>
      <c r="I4" s="1526"/>
      <c r="J4" s="1526"/>
      <c r="K4" s="1526"/>
      <c r="L4" s="1526"/>
      <c r="M4" s="1526"/>
      <c r="N4" s="1526"/>
      <c r="O4" s="1526"/>
      <c r="P4" s="1526"/>
    </row>
    <row r="5" spans="1:16">
      <c r="A5" s="1118" t="s">
        <v>2885</v>
      </c>
      <c r="B5" s="1527" t="s">
        <v>2886</v>
      </c>
      <c r="C5" s="1528"/>
      <c r="D5" s="1528"/>
      <c r="E5" s="1528"/>
      <c r="F5" s="1528"/>
      <c r="G5" s="1528"/>
      <c r="H5" s="1528"/>
      <c r="I5" s="1528"/>
      <c r="J5" s="1528"/>
      <c r="K5" s="1528"/>
      <c r="L5" s="1528"/>
      <c r="M5" s="1528"/>
      <c r="N5" s="1528"/>
      <c r="O5" s="1528"/>
      <c r="P5" s="1528"/>
    </row>
    <row r="6" spans="1:16">
      <c r="A6" s="1119" t="s">
        <v>2887</v>
      </c>
      <c r="B6" s="1120">
        <v>45616</v>
      </c>
    </row>
    <row r="8" spans="1:16" ht="13.5" thickBot="1"/>
    <row r="9" spans="1:16" ht="39" thickBot="1">
      <c r="A9" s="1121" t="s">
        <v>2888</v>
      </c>
      <c r="B9" s="1122" t="s">
        <v>2889</v>
      </c>
      <c r="C9" s="1123" t="s">
        <v>2890</v>
      </c>
      <c r="D9" s="1123" t="s">
        <v>2891</v>
      </c>
      <c r="E9" s="1123" t="s">
        <v>2892</v>
      </c>
      <c r="F9" s="1123" t="s">
        <v>595</v>
      </c>
      <c r="G9" s="1123" t="s">
        <v>596</v>
      </c>
      <c r="H9" s="1123" t="s">
        <v>2893</v>
      </c>
      <c r="I9" s="1123" t="s">
        <v>598</v>
      </c>
      <c r="J9" s="1123" t="s">
        <v>2894</v>
      </c>
      <c r="K9" s="1123" t="s">
        <v>2895</v>
      </c>
      <c r="L9" s="1123" t="s">
        <v>2896</v>
      </c>
      <c r="M9" s="1124" t="s">
        <v>2897</v>
      </c>
      <c r="N9" s="1125" t="s">
        <v>2898</v>
      </c>
      <c r="O9" s="1125" t="s">
        <v>2899</v>
      </c>
      <c r="P9" s="1125" t="s">
        <v>2900</v>
      </c>
    </row>
    <row r="10" spans="1:16" ht="33.75" thickBot="1">
      <c r="A10" s="1126" t="s">
        <v>2901</v>
      </c>
      <c r="B10" s="1127">
        <v>2516.8659999999995</v>
      </c>
      <c r="C10" s="1128">
        <v>2527.806</v>
      </c>
      <c r="D10" s="1128">
        <v>2520.1059999999998</v>
      </c>
      <c r="E10" s="1128">
        <v>2497.5760000000005</v>
      </c>
      <c r="F10" s="1128">
        <v>2497.7060000000001</v>
      </c>
      <c r="G10" s="1128">
        <v>2493.8960000000002</v>
      </c>
      <c r="H10" s="1128">
        <v>2497.3159999642207</v>
      </c>
      <c r="I10" s="1128">
        <v>2504.3359999642212</v>
      </c>
      <c r="J10" s="1128">
        <v>2398.7160000000003</v>
      </c>
      <c r="K10" s="1128">
        <v>2484.9359999642202</v>
      </c>
      <c r="L10" s="1128">
        <v>2510.34</v>
      </c>
      <c r="M10" s="1129">
        <v>2523.34</v>
      </c>
      <c r="N10" s="1130">
        <v>2497.744999991055</v>
      </c>
      <c r="O10" s="1131"/>
      <c r="P10" s="1132"/>
    </row>
    <row r="11" spans="1:16" ht="33.75" thickBot="1">
      <c r="A11" s="1133" t="s">
        <v>2902</v>
      </c>
      <c r="B11" s="1134">
        <v>549.62</v>
      </c>
      <c r="C11" s="1135">
        <v>575.84870294525194</v>
      </c>
      <c r="D11" s="1135">
        <v>592.3900000000001</v>
      </c>
      <c r="E11" s="1135">
        <v>623.76</v>
      </c>
      <c r="F11" s="1135">
        <v>629.44000000000005</v>
      </c>
      <c r="G11" s="1135">
        <v>633.6</v>
      </c>
      <c r="H11" s="1135">
        <v>628.85870433066043</v>
      </c>
      <c r="I11" s="1135">
        <v>626.42999999999995</v>
      </c>
      <c r="J11" s="1135">
        <v>559.49870563888635</v>
      </c>
      <c r="K11" s="1135">
        <v>619.76</v>
      </c>
      <c r="L11" s="1135">
        <v>617.55999999999995</v>
      </c>
      <c r="M11" s="1136">
        <v>616.55999999999995</v>
      </c>
      <c r="N11" s="1137">
        <v>606.11050940956659</v>
      </c>
      <c r="O11" s="1138"/>
      <c r="P11" s="1139"/>
    </row>
    <row r="12" spans="1:16" ht="17.25" thickBot="1">
      <c r="A12" s="1140" t="s">
        <v>2903</v>
      </c>
      <c r="B12" s="1141">
        <v>3066.4859999999994</v>
      </c>
      <c r="C12" s="1142">
        <v>3103.6547029452522</v>
      </c>
      <c r="D12" s="1142">
        <v>3112.4960000000001</v>
      </c>
      <c r="E12" s="1142">
        <v>3121.3360000000002</v>
      </c>
      <c r="F12" s="1142">
        <v>3127.1460000000002</v>
      </c>
      <c r="G12" s="1142">
        <v>3127.4960000000001</v>
      </c>
      <c r="H12" s="1142">
        <v>3126.1747042948809</v>
      </c>
      <c r="I12" s="1142">
        <v>3130.765999964221</v>
      </c>
      <c r="J12" s="1142">
        <v>2958.2147056388867</v>
      </c>
      <c r="K12" s="1142">
        <v>3104.6959999642204</v>
      </c>
      <c r="L12" s="1142">
        <v>3127.9</v>
      </c>
      <c r="M12" s="1143">
        <v>3139.9</v>
      </c>
      <c r="N12" s="1144">
        <v>3103.8555094006215</v>
      </c>
      <c r="O12" s="1145"/>
      <c r="P12" s="1146"/>
    </row>
    <row r="13" spans="1:16" ht="16.5">
      <c r="A13" s="1147" t="s">
        <v>2904</v>
      </c>
      <c r="B13" s="1148">
        <v>18694021.25</v>
      </c>
      <c r="C13" s="1148">
        <v>20696660.18</v>
      </c>
      <c r="D13" s="1148">
        <v>19849016.879999995</v>
      </c>
      <c r="E13" s="1148">
        <v>19511237.640000001</v>
      </c>
      <c r="F13" s="1148">
        <v>19430016.539999999</v>
      </c>
      <c r="G13" s="1148">
        <v>19413607.079999998</v>
      </c>
      <c r="H13" s="1148">
        <v>19927580.340000004</v>
      </c>
      <c r="I13" s="1148">
        <v>20221813.039999999</v>
      </c>
      <c r="J13" s="1148">
        <v>18295527</v>
      </c>
      <c r="K13" s="1148">
        <v>20112095.493179899</v>
      </c>
      <c r="L13" s="1148">
        <v>21344817.488968201</v>
      </c>
      <c r="M13" s="1148">
        <v>21353606.652109399</v>
      </c>
      <c r="N13" s="1149">
        <v>238849999.58425742</v>
      </c>
      <c r="O13" s="1150"/>
      <c r="P13" s="1151"/>
    </row>
    <row r="14" spans="1:16" ht="17.25" thickBot="1">
      <c r="A14" s="1152" t="s">
        <v>2905</v>
      </c>
      <c r="B14" s="1153">
        <v>30000</v>
      </c>
      <c r="C14" s="1153">
        <v>30000</v>
      </c>
      <c r="D14" s="1153">
        <v>30000</v>
      </c>
      <c r="E14" s="1153">
        <v>30000</v>
      </c>
      <c r="F14" s="1153">
        <v>35000</v>
      </c>
      <c r="G14" s="1153">
        <v>35000</v>
      </c>
      <c r="H14" s="1153">
        <v>35000</v>
      </c>
      <c r="I14" s="1153">
        <v>35000</v>
      </c>
      <c r="J14" s="1153">
        <v>35000</v>
      </c>
      <c r="K14" s="1153">
        <v>35000</v>
      </c>
      <c r="L14" s="1153">
        <v>35000</v>
      </c>
      <c r="M14" s="1153">
        <v>35000</v>
      </c>
      <c r="N14" s="1154">
        <v>400000</v>
      </c>
      <c r="O14" s="1155"/>
      <c r="P14" s="1146"/>
    </row>
    <row r="15" spans="1:16" ht="17.25" thickBot="1">
      <c r="A15" s="1156" t="s">
        <v>2906</v>
      </c>
      <c r="B15" s="1157">
        <v>18724021.25</v>
      </c>
      <c r="C15" s="1157">
        <v>20726660.18</v>
      </c>
      <c r="D15" s="1157">
        <v>19879016.879999995</v>
      </c>
      <c r="E15" s="1157">
        <v>19541237.640000001</v>
      </c>
      <c r="F15" s="1157">
        <v>19465016.539999999</v>
      </c>
      <c r="G15" s="1157">
        <v>19448607.079999998</v>
      </c>
      <c r="H15" s="1157">
        <v>19962580.340000004</v>
      </c>
      <c r="I15" s="1157">
        <v>20256813.039999999</v>
      </c>
      <c r="J15" s="1157">
        <v>18330527</v>
      </c>
      <c r="K15" s="1157">
        <v>20147095.493179899</v>
      </c>
      <c r="L15" s="1157">
        <v>21379817.488968201</v>
      </c>
      <c r="M15" s="1157">
        <v>21388606.652109399</v>
      </c>
      <c r="N15" s="1158">
        <v>239249999.58425742</v>
      </c>
      <c r="O15" s="1159"/>
      <c r="P15" s="1160"/>
    </row>
    <row r="28" spans="4:14">
      <c r="L28" s="1163"/>
      <c r="N28" s="1164"/>
    </row>
    <row r="29" spans="4:14">
      <c r="D29" s="19"/>
    </row>
    <row r="30" spans="4:14">
      <c r="L30" s="144"/>
    </row>
    <row r="32" spans="4:14">
      <c r="L32" s="144"/>
      <c r="N32" s="1165"/>
    </row>
  </sheetData>
  <mergeCells count="2">
    <mergeCell ref="B4:P4"/>
    <mergeCell ref="B5:P5"/>
  </mergeCells>
  <conditionalFormatting sqref="B4:B6">
    <cfRule type="containsBlanks" dxfId="1" priority="1" stopIfTrue="1">
      <formula>LEN(TRIM(B4))=0</formula>
    </cfRule>
  </conditionalFormatting>
  <printOptions horizontalCentered="1" verticalCentered="1"/>
  <pageMargins left="0.70866141732283472" right="0.70866141732283472" top="0.74803149606299213" bottom="0.74803149606299213" header="0.31496062992125984" footer="0.31496062992125984"/>
  <pageSetup paperSize="9" scale="59" orientation="landscape" r:id="rId1"/>
  <headerFooter>
    <oddHeader>&amp;L&amp;G</oddHeader>
  </headerFooter>
  <legacy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5A00F-79F7-434B-922C-9B0376B0EB53}">
  <sheetPr codeName="Feuil32">
    <tabColor rgb="FFFF0000"/>
    <pageSetUpPr fitToPage="1"/>
  </sheetPr>
  <dimension ref="A1:S30"/>
  <sheetViews>
    <sheetView showGridLines="0" zoomScale="85" zoomScaleNormal="85" workbookViewId="0">
      <selection activeCell="P34" sqref="P34"/>
    </sheetView>
  </sheetViews>
  <sheetFormatPr baseColWidth="10" defaultColWidth="15.28515625" defaultRowHeight="12.75"/>
  <cols>
    <col min="1" max="1" width="6.140625" style="15" customWidth="1"/>
    <col min="2" max="2" width="37.85546875" style="15" bestFit="1" customWidth="1"/>
    <col min="3" max="5" width="16.140625" style="15" customWidth="1"/>
    <col min="6" max="6" width="9" style="15" bestFit="1" customWidth="1"/>
    <col min="7" max="9" width="16.140625" style="15" customWidth="1"/>
    <col min="10" max="10" width="9" style="15" bestFit="1" customWidth="1"/>
    <col min="11" max="11" width="2.42578125" style="15" customWidth="1"/>
    <col min="12" max="12" width="15.5703125" style="15" bestFit="1" customWidth="1"/>
    <col min="13" max="13" width="13.140625" style="15" bestFit="1" customWidth="1"/>
    <col min="14" max="14" width="16.140625" style="15" customWidth="1"/>
    <col min="15" max="15" width="16.140625" style="549" customWidth="1"/>
    <col min="16" max="16" width="35" style="15" bestFit="1" customWidth="1"/>
    <col min="17" max="16384" width="15.28515625" style="15"/>
  </cols>
  <sheetData>
    <row r="1" spans="1:16">
      <c r="A1" s="1529"/>
      <c r="B1" s="1529"/>
      <c r="C1" s="1529"/>
      <c r="D1" s="1529"/>
      <c r="E1" s="1529"/>
      <c r="F1" s="1529"/>
      <c r="G1" s="1529"/>
      <c r="H1" s="1529"/>
      <c r="I1" s="1529"/>
      <c r="J1" s="1529"/>
      <c r="K1" s="1529"/>
      <c r="L1" s="1529"/>
      <c r="M1" s="1529"/>
      <c r="N1" s="1529"/>
      <c r="O1" s="1529"/>
      <c r="P1" s="1529"/>
    </row>
    <row r="2" spans="1:16" s="20" customFormat="1" ht="18.75">
      <c r="A2" s="65"/>
      <c r="B2" s="75" t="s">
        <v>432</v>
      </c>
      <c r="C2" s="75"/>
      <c r="D2" s="75"/>
      <c r="E2" s="75"/>
      <c r="F2" s="75"/>
      <c r="G2" s="75"/>
      <c r="H2" s="75"/>
      <c r="I2" s="75"/>
      <c r="J2" s="75"/>
      <c r="K2" s="75"/>
      <c r="L2" s="75"/>
      <c r="M2" s="75"/>
      <c r="N2" s="75"/>
      <c r="O2" s="535"/>
      <c r="P2" s="75"/>
    </row>
    <row r="3" spans="1:16" s="20" customFormat="1" ht="18.75">
      <c r="A3" s="65"/>
      <c r="B3" s="75" t="s">
        <v>820</v>
      </c>
      <c r="C3" s="75"/>
      <c r="D3" s="75"/>
      <c r="E3" s="75"/>
      <c r="F3" s="75"/>
      <c r="G3" s="75"/>
      <c r="H3" s="75"/>
      <c r="I3" s="75"/>
      <c r="J3" s="75"/>
      <c r="K3" s="75"/>
      <c r="L3" s="75"/>
      <c r="M3" s="75"/>
      <c r="N3" s="75"/>
      <c r="O3" s="535"/>
      <c r="P3" s="75"/>
    </row>
    <row r="4" spans="1:16" s="20" customFormat="1" ht="18.75">
      <c r="A4" s="65"/>
      <c r="B4" s="218" t="s">
        <v>2862</v>
      </c>
      <c r="C4" s="75"/>
      <c r="D4" s="75"/>
      <c r="E4" s="75"/>
      <c r="F4" s="75"/>
      <c r="G4" s="218"/>
      <c r="H4" s="75"/>
      <c r="I4" s="75"/>
      <c r="J4" s="75"/>
      <c r="K4" s="75"/>
      <c r="L4" s="75"/>
      <c r="M4" s="75"/>
      <c r="N4" s="75"/>
      <c r="O4" s="535"/>
      <c r="P4" s="75"/>
    </row>
    <row r="5" spans="1:16" ht="18.75">
      <c r="A5" s="1178"/>
      <c r="B5" s="1178"/>
      <c r="C5" s="1178"/>
      <c r="D5" s="1178"/>
      <c r="E5" s="1178"/>
      <c r="F5" s="1178"/>
      <c r="G5" s="1178"/>
      <c r="H5" s="1178"/>
      <c r="I5" s="1178"/>
      <c r="J5" s="1178"/>
      <c r="K5" s="1178"/>
      <c r="L5" s="1178"/>
      <c r="M5" s="1178"/>
      <c r="N5" s="1178"/>
      <c r="O5" s="1178"/>
      <c r="P5" s="1178"/>
    </row>
    <row r="6" spans="1:16" ht="18.75">
      <c r="A6" s="64"/>
      <c r="B6" s="111" t="s">
        <v>382</v>
      </c>
      <c r="C6" s="112"/>
      <c r="D6" s="112"/>
      <c r="E6" s="112"/>
      <c r="F6" s="230"/>
      <c r="G6" s="112"/>
      <c r="H6" s="230"/>
      <c r="I6" s="112"/>
      <c r="J6" s="230"/>
      <c r="K6" s="112"/>
      <c r="L6" s="112"/>
      <c r="M6" s="112"/>
      <c r="N6" s="112"/>
      <c r="O6" s="536"/>
      <c r="P6" s="113"/>
    </row>
    <row r="7" spans="1:16">
      <c r="B7" s="67"/>
      <c r="C7" s="67"/>
      <c r="D7" s="67"/>
      <c r="E7" s="67"/>
      <c r="F7" s="67"/>
      <c r="G7" s="67"/>
      <c r="H7" s="68"/>
      <c r="I7" s="68"/>
      <c r="J7" s="68"/>
      <c r="K7" s="67"/>
      <c r="L7" s="69"/>
      <c r="M7" s="69"/>
      <c r="N7" s="69"/>
      <c r="O7" s="537"/>
      <c r="P7" s="67"/>
    </row>
    <row r="8" spans="1:16" s="73" customFormat="1" ht="15.75">
      <c r="B8" s="1530" t="s">
        <v>403</v>
      </c>
      <c r="C8" s="1530"/>
      <c r="D8" s="1530"/>
      <c r="E8" s="1530"/>
      <c r="F8" s="1530"/>
      <c r="G8" s="1530"/>
      <c r="H8" s="1530"/>
      <c r="I8" s="1530"/>
      <c r="J8" s="1530"/>
      <c r="K8" s="1530"/>
      <c r="L8" s="1530"/>
      <c r="M8" s="1530"/>
      <c r="N8" s="1530"/>
      <c r="O8" s="1530"/>
      <c r="P8" s="1530"/>
    </row>
    <row r="9" spans="1:16">
      <c r="B9" s="22"/>
      <c r="C9" s="20"/>
      <c r="D9" s="55"/>
      <c r="E9" s="55"/>
      <c r="F9" s="55"/>
      <c r="G9" s="55"/>
      <c r="H9" s="20"/>
      <c r="I9" s="20"/>
      <c r="J9" s="20"/>
      <c r="K9" s="20"/>
      <c r="L9" s="70"/>
      <c r="M9" s="70"/>
      <c r="N9" s="70"/>
      <c r="O9" s="538"/>
      <c r="P9" s="20"/>
    </row>
    <row r="10" spans="1:16" ht="16.5" customHeight="1">
      <c r="B10" s="1531" t="s">
        <v>404</v>
      </c>
      <c r="C10" s="1532"/>
      <c r="D10" s="1532"/>
      <c r="E10" s="1532"/>
      <c r="F10" s="1532"/>
      <c r="G10" s="1532"/>
      <c r="H10" s="1532"/>
      <c r="I10" s="1532"/>
      <c r="J10" s="1533"/>
      <c r="K10" s="22"/>
      <c r="L10" s="219" t="s">
        <v>405</v>
      </c>
      <c r="M10" s="220"/>
      <c r="N10" s="220"/>
      <c r="O10" s="539"/>
      <c r="P10" s="221"/>
    </row>
    <row r="11" spans="1:16" ht="16.5" customHeight="1">
      <c r="B11" s="485" t="s">
        <v>406</v>
      </c>
      <c r="C11" s="1531" t="s">
        <v>407</v>
      </c>
      <c r="D11" s="1532"/>
      <c r="E11" s="1532"/>
      <c r="F11" s="1532"/>
      <c r="G11" s="1532"/>
      <c r="H11" s="1532"/>
      <c r="I11" s="1532"/>
      <c r="J11" s="1533"/>
      <c r="K11" s="22"/>
      <c r="L11" s="222" t="s">
        <v>407</v>
      </c>
      <c r="M11" s="223"/>
      <c r="N11" s="223"/>
      <c r="O11" s="539"/>
      <c r="P11" s="224"/>
    </row>
    <row r="12" spans="1:16" ht="16.5" customHeight="1">
      <c r="B12" s="114"/>
      <c r="C12" s="231" t="s">
        <v>408</v>
      </c>
      <c r="D12" s="231" t="s">
        <v>409</v>
      </c>
      <c r="E12" s="232" t="s">
        <v>724</v>
      </c>
      <c r="F12" s="478" t="s">
        <v>2839</v>
      </c>
      <c r="G12" s="231" t="s">
        <v>410</v>
      </c>
      <c r="H12" s="231" t="s">
        <v>411</v>
      </c>
      <c r="I12" s="232" t="s">
        <v>723</v>
      </c>
      <c r="J12" s="478" t="s">
        <v>2839</v>
      </c>
      <c r="K12" s="56"/>
      <c r="L12" s="225" t="s">
        <v>412</v>
      </c>
      <c r="M12" s="226" t="s">
        <v>413</v>
      </c>
      <c r="N12" s="227" t="s">
        <v>725</v>
      </c>
      <c r="O12" s="540"/>
      <c r="P12" s="228"/>
    </row>
    <row r="13" spans="1:16" ht="16.5" customHeight="1">
      <c r="B13" s="115" t="s">
        <v>414</v>
      </c>
      <c r="C13" s="246">
        <v>7356232.5700000003</v>
      </c>
      <c r="D13" s="246">
        <v>593767.4300000025</v>
      </c>
      <c r="E13" s="258">
        <v>7950000.0000000028</v>
      </c>
      <c r="F13" s="480">
        <v>0.81336747547169774</v>
      </c>
      <c r="G13" s="246">
        <v>7356232.5700000003</v>
      </c>
      <c r="H13" s="246">
        <v>593767.43000000156</v>
      </c>
      <c r="I13" s="258">
        <v>7950000.0000000019</v>
      </c>
      <c r="J13" s="480">
        <v>0.81334558113207522</v>
      </c>
      <c r="K13" s="57"/>
      <c r="L13" s="808">
        <v>885075</v>
      </c>
      <c r="M13" s="805">
        <v>15994</v>
      </c>
      <c r="N13" s="809">
        <v>901069</v>
      </c>
      <c r="O13" s="541">
        <v>0.86297398978324635</v>
      </c>
      <c r="P13" s="116" t="s">
        <v>415</v>
      </c>
    </row>
    <row r="14" spans="1:16" ht="16.5" customHeight="1">
      <c r="B14" s="117" t="s">
        <v>416</v>
      </c>
      <c r="C14" s="246"/>
      <c r="D14" s="246"/>
      <c r="E14" s="247"/>
      <c r="F14" s="481"/>
      <c r="G14" s="246"/>
      <c r="H14" s="246"/>
      <c r="I14" s="247"/>
      <c r="J14" s="481"/>
      <c r="K14" s="57"/>
      <c r="L14" s="810">
        <v>0</v>
      </c>
      <c r="M14" s="806">
        <v>0</v>
      </c>
      <c r="N14" s="811">
        <v>0</v>
      </c>
      <c r="O14" s="542">
        <v>0</v>
      </c>
      <c r="P14" s="118" t="s">
        <v>417</v>
      </c>
    </row>
    <row r="15" spans="1:16" ht="16.5" customHeight="1">
      <c r="B15" s="115"/>
      <c r="C15" s="246"/>
      <c r="D15" s="246"/>
      <c r="E15" s="247"/>
      <c r="F15" s="480"/>
      <c r="G15" s="246"/>
      <c r="H15" s="246"/>
      <c r="I15" s="247"/>
      <c r="J15" s="480"/>
      <c r="K15" s="57"/>
      <c r="L15" s="810">
        <v>0</v>
      </c>
      <c r="M15" s="806">
        <v>0</v>
      </c>
      <c r="N15" s="811">
        <v>0</v>
      </c>
      <c r="O15" s="543">
        <v>0</v>
      </c>
      <c r="P15" s="118" t="s">
        <v>418</v>
      </c>
    </row>
    <row r="16" spans="1:16" ht="16.5" customHeight="1">
      <c r="B16" s="115" t="s">
        <v>419</v>
      </c>
      <c r="C16" s="246">
        <v>7035647.9699999997</v>
      </c>
      <c r="D16" s="246">
        <v>-1994444.9700000053</v>
      </c>
      <c r="E16" s="258">
        <v>5041202.9999999944</v>
      </c>
      <c r="F16" s="480">
        <v>0.65749579415865644</v>
      </c>
      <c r="G16" s="246">
        <v>7035647.9699999997</v>
      </c>
      <c r="H16" s="246">
        <v>610344.02999999188</v>
      </c>
      <c r="I16" s="258">
        <v>7645991.9999999916</v>
      </c>
      <c r="J16" s="480">
        <v>0.71382766540880493</v>
      </c>
      <c r="K16" s="57"/>
      <c r="L16" s="810">
        <v>0</v>
      </c>
      <c r="M16" s="806">
        <v>0</v>
      </c>
      <c r="N16" s="811">
        <v>0</v>
      </c>
      <c r="O16" s="543">
        <v>0</v>
      </c>
      <c r="P16" s="118" t="s">
        <v>420</v>
      </c>
    </row>
    <row r="17" spans="2:19" ht="16.5" customHeight="1">
      <c r="B17" s="115"/>
      <c r="C17" s="246"/>
      <c r="D17" s="246"/>
      <c r="E17" s="247"/>
      <c r="F17" s="480"/>
      <c r="G17" s="246"/>
      <c r="H17" s="246"/>
      <c r="I17" s="247"/>
      <c r="J17" s="480"/>
      <c r="K17" s="57"/>
      <c r="L17" s="810">
        <v>38190</v>
      </c>
      <c r="M17" s="806">
        <v>15994</v>
      </c>
      <c r="N17" s="811">
        <v>54184</v>
      </c>
      <c r="O17" s="543">
        <v>0.44304591761405582</v>
      </c>
      <c r="P17" s="118" t="s">
        <v>421</v>
      </c>
    </row>
    <row r="18" spans="2:19" ht="16.5" customHeight="1">
      <c r="B18" s="115" t="s">
        <v>422</v>
      </c>
      <c r="C18" s="246">
        <v>1505000.16</v>
      </c>
      <c r="D18" s="246">
        <v>-1000000.1600000001</v>
      </c>
      <c r="E18" s="258">
        <v>504999.99999999977</v>
      </c>
      <c r="F18" s="480">
        <v>0.6542771683168318</v>
      </c>
      <c r="G18" s="246">
        <v>1505000.14</v>
      </c>
      <c r="H18" s="246">
        <v>-965999.14000000013</v>
      </c>
      <c r="I18" s="258">
        <v>539000.99999999977</v>
      </c>
      <c r="J18" s="480">
        <v>0.69408644881920467</v>
      </c>
      <c r="K18" s="57"/>
      <c r="L18" s="810">
        <v>846885</v>
      </c>
      <c r="M18" s="806">
        <v>0</v>
      </c>
      <c r="N18" s="811">
        <v>846885</v>
      </c>
      <c r="O18" s="543">
        <v>0.88984113545522703</v>
      </c>
      <c r="P18" s="118" t="s">
        <v>423</v>
      </c>
    </row>
    <row r="19" spans="2:19" ht="16.5" customHeight="1">
      <c r="B19" s="119"/>
      <c r="C19" s="246"/>
      <c r="D19" s="246"/>
      <c r="E19" s="247"/>
      <c r="F19" s="480"/>
      <c r="G19" s="246"/>
      <c r="H19" s="246"/>
      <c r="I19" s="247"/>
      <c r="J19" s="480"/>
      <c r="K19" s="57"/>
      <c r="L19" s="810"/>
      <c r="M19" s="806"/>
      <c r="N19" s="812"/>
      <c r="O19" s="541"/>
      <c r="P19" s="118"/>
      <c r="S19" s="83"/>
    </row>
    <row r="20" spans="2:19" ht="16.5" customHeight="1">
      <c r="B20" s="119"/>
      <c r="C20" s="246"/>
      <c r="D20" s="246"/>
      <c r="E20" s="247"/>
      <c r="F20" s="480"/>
      <c r="G20" s="246"/>
      <c r="H20" s="246"/>
      <c r="I20" s="247"/>
      <c r="J20" s="480"/>
      <c r="K20" s="57"/>
      <c r="L20" s="813">
        <v>12841133.119999999</v>
      </c>
      <c r="M20" s="807">
        <v>186305.00999999978</v>
      </c>
      <c r="N20" s="812">
        <v>13027438.129999999</v>
      </c>
      <c r="O20" s="541">
        <v>0.87428918459196714</v>
      </c>
      <c r="P20" s="120" t="s">
        <v>468</v>
      </c>
    </row>
    <row r="21" spans="2:19" ht="16.5" customHeight="1">
      <c r="B21" s="119"/>
      <c r="C21" s="246"/>
      <c r="D21" s="246"/>
      <c r="E21" s="247"/>
      <c r="F21" s="480"/>
      <c r="G21" s="246"/>
      <c r="H21" s="246"/>
      <c r="I21" s="247"/>
      <c r="J21" s="480"/>
      <c r="K21" s="57"/>
      <c r="L21" s="810">
        <v>0</v>
      </c>
      <c r="M21" s="806">
        <v>0</v>
      </c>
      <c r="N21" s="811">
        <v>0</v>
      </c>
      <c r="O21" s="543">
        <v>0</v>
      </c>
      <c r="P21" s="118" t="s">
        <v>424</v>
      </c>
    </row>
    <row r="22" spans="2:19" ht="16.5" customHeight="1">
      <c r="B22" s="119"/>
      <c r="C22" s="248"/>
      <c r="D22" s="248"/>
      <c r="E22" s="249"/>
      <c r="F22" s="482"/>
      <c r="G22" s="248"/>
      <c r="H22" s="248"/>
      <c r="I22" s="249"/>
      <c r="J22" s="482"/>
      <c r="K22" s="57"/>
      <c r="L22" s="810">
        <v>12841133.119999999</v>
      </c>
      <c r="M22" s="806">
        <v>36395.009999999776</v>
      </c>
      <c r="N22" s="811">
        <v>12877528.129999999</v>
      </c>
      <c r="O22" s="544">
        <v>0.87282576334003326</v>
      </c>
      <c r="P22" s="118" t="s">
        <v>425</v>
      </c>
    </row>
    <row r="23" spans="2:19" ht="16.5" customHeight="1">
      <c r="B23" s="119"/>
      <c r="C23" s="250"/>
      <c r="D23" s="250"/>
      <c r="E23" s="251"/>
      <c r="F23" s="483"/>
      <c r="G23" s="250"/>
      <c r="H23" s="250"/>
      <c r="I23" s="251"/>
      <c r="J23" s="483"/>
      <c r="K23" s="57"/>
      <c r="L23" s="810">
        <v>0</v>
      </c>
      <c r="M23" s="806">
        <v>149910</v>
      </c>
      <c r="N23" s="811">
        <v>149910</v>
      </c>
      <c r="O23" s="543">
        <v>0.99999959975985597</v>
      </c>
      <c r="P23" s="118" t="s">
        <v>426</v>
      </c>
    </row>
    <row r="24" spans="2:19" ht="16.5" customHeight="1">
      <c r="B24" s="119"/>
      <c r="C24" s="250"/>
      <c r="D24" s="250"/>
      <c r="E24" s="251"/>
      <c r="F24" s="483"/>
      <c r="G24" s="250"/>
      <c r="H24" s="250"/>
      <c r="I24" s="251"/>
      <c r="J24" s="483"/>
      <c r="K24" s="57"/>
      <c r="L24" s="810"/>
      <c r="M24" s="806"/>
      <c r="N24" s="812"/>
      <c r="O24" s="541"/>
      <c r="P24" s="118"/>
    </row>
    <row r="25" spans="2:19" ht="16.5" customHeight="1">
      <c r="B25" s="233" t="s">
        <v>427</v>
      </c>
      <c r="C25" s="252">
        <v>15896880.699999999</v>
      </c>
      <c r="D25" s="252">
        <v>-2400677.700000003</v>
      </c>
      <c r="E25" s="252">
        <v>13496202.999999996</v>
      </c>
      <c r="F25" s="486">
        <v>0.74919228541538685</v>
      </c>
      <c r="G25" s="252">
        <v>15896880.68</v>
      </c>
      <c r="H25" s="252">
        <v>238112.31999999331</v>
      </c>
      <c r="I25" s="252">
        <v>16134992.999999993</v>
      </c>
      <c r="J25" s="533">
        <v>0.7756520625698442</v>
      </c>
      <c r="K25" s="58"/>
      <c r="L25" s="253">
        <v>13726208.119999999</v>
      </c>
      <c r="M25" s="534">
        <v>202299.00999999978</v>
      </c>
      <c r="N25" s="253">
        <v>13928507.129999999</v>
      </c>
      <c r="O25" s="487">
        <v>0.87355717712153724</v>
      </c>
      <c r="P25" s="229" t="s">
        <v>428</v>
      </c>
    </row>
    <row r="26" spans="2:19" ht="16.5" customHeight="1">
      <c r="B26" s="60"/>
      <c r="C26" s="61"/>
      <c r="D26" s="59"/>
      <c r="E26" s="59"/>
      <c r="F26" s="328"/>
      <c r="G26" s="61"/>
      <c r="H26" s="61"/>
      <c r="I26" s="61"/>
      <c r="J26" s="329"/>
      <c r="K26" s="22"/>
      <c r="L26" s="61"/>
      <c r="M26" s="61"/>
      <c r="N26" s="61"/>
      <c r="O26" s="545"/>
      <c r="P26" s="61"/>
    </row>
    <row r="27" spans="2:19" s="21" customFormat="1" ht="16.5" customHeight="1">
      <c r="B27" s="123" t="s">
        <v>429</v>
      </c>
      <c r="C27" s="254">
        <v>0</v>
      </c>
      <c r="D27" s="254">
        <v>0</v>
      </c>
      <c r="E27" s="254">
        <v>0</v>
      </c>
      <c r="F27" s="479"/>
      <c r="G27" s="254">
        <v>0</v>
      </c>
      <c r="H27" s="255">
        <v>0</v>
      </c>
      <c r="I27" s="254">
        <v>0</v>
      </c>
      <c r="J27" s="124"/>
      <c r="K27" s="59"/>
      <c r="L27" s="256">
        <v>2170672.5600000005</v>
      </c>
      <c r="M27" s="257">
        <v>35813.309999993537</v>
      </c>
      <c r="N27" s="257">
        <v>2206485.8699999936</v>
      </c>
      <c r="O27" s="546"/>
      <c r="P27" s="125" t="s">
        <v>430</v>
      </c>
    </row>
    <row r="28" spans="2:19" ht="16.5" customHeight="1">
      <c r="D28" s="23"/>
      <c r="E28" s="23"/>
      <c r="F28" s="23"/>
      <c r="G28" s="23"/>
      <c r="H28" s="23"/>
      <c r="I28" s="23"/>
      <c r="J28" s="23"/>
      <c r="K28" s="23"/>
      <c r="L28" s="23"/>
      <c r="M28" s="62"/>
      <c r="N28" s="62"/>
      <c r="O28" s="547"/>
      <c r="P28" s="23"/>
    </row>
    <row r="29" spans="2:19" ht="16.5" customHeight="1">
      <c r="B29" s="76" t="s">
        <v>431</v>
      </c>
      <c r="C29" s="74"/>
      <c r="D29" s="74"/>
      <c r="E29" s="74"/>
      <c r="F29" s="74"/>
      <c r="G29" s="74"/>
      <c r="H29" s="74"/>
      <c r="I29" s="74"/>
      <c r="J29" s="74"/>
      <c r="K29" s="74"/>
      <c r="L29" s="74"/>
      <c r="M29" s="74"/>
      <c r="N29" s="74"/>
      <c r="O29" s="548"/>
      <c r="P29" s="74"/>
    </row>
    <row r="30" spans="2:19" ht="16.5" customHeight="1">
      <c r="B30" s="76"/>
      <c r="C30" s="74"/>
      <c r="D30" s="74"/>
      <c r="E30" s="74"/>
      <c r="F30" s="74"/>
      <c r="G30" s="74"/>
      <c r="H30" s="74"/>
      <c r="I30" s="74"/>
      <c r="J30" s="74"/>
      <c r="K30" s="74"/>
      <c r="L30" s="74"/>
      <c r="M30" s="74"/>
      <c r="N30" s="74"/>
      <c r="O30" s="548"/>
      <c r="P30" s="74"/>
    </row>
  </sheetData>
  <mergeCells count="5">
    <mergeCell ref="A1:P1"/>
    <mergeCell ref="A5:P5"/>
    <mergeCell ref="B8:P8"/>
    <mergeCell ref="B10:J10"/>
    <mergeCell ref="C11:J11"/>
  </mergeCells>
  <printOptions horizontalCentered="1" verticalCentered="1"/>
  <pageMargins left="0.7" right="0.7" top="0.75" bottom="0.75" header="0.3" footer="0.3"/>
  <pageSetup paperSize="9" scale="52" firstPageNumber="0" orientation="landscape" r:id="rId1"/>
  <headerFooter>
    <oddHeader>&amp;L&amp;G</oddHeader>
    <oddFooter>&amp;R
Pôle du budget
Mise à jour le : &amp;D à &amp;T</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548F-FF6E-4EAA-81F8-3D8CD50A31B2}">
  <sheetPr codeName="Feuil33">
    <tabColor rgb="FFFF0000"/>
    <pageSetUpPr fitToPage="1"/>
  </sheetPr>
  <dimension ref="A1:R60"/>
  <sheetViews>
    <sheetView showGridLines="0" zoomScale="85" zoomScaleNormal="85" zoomScaleSheetLayoutView="85" workbookViewId="0">
      <selection activeCell="E28" sqref="E28"/>
    </sheetView>
  </sheetViews>
  <sheetFormatPr baseColWidth="10" defaultColWidth="15.28515625" defaultRowHeight="12.75"/>
  <cols>
    <col min="1" max="1" width="73.140625" style="63" customWidth="1"/>
    <col min="2" max="4" width="14.28515625" style="24" customWidth="1"/>
    <col min="5" max="5" width="73.140625" style="63" customWidth="1"/>
    <col min="6" max="7" width="14.28515625" style="24" customWidth="1"/>
    <col min="8" max="8" width="18.28515625" style="24" customWidth="1"/>
    <col min="9" max="16384" width="15.28515625" style="24"/>
  </cols>
  <sheetData>
    <row r="1" spans="1:11" s="89" customFormat="1" ht="18.75">
      <c r="A1" s="1270"/>
      <c r="B1" s="1270"/>
      <c r="C1" s="1270"/>
      <c r="D1" s="1270"/>
      <c r="E1" s="1270"/>
      <c r="F1" s="1270"/>
      <c r="I1" s="1270"/>
      <c r="J1" s="1270"/>
      <c r="K1" s="1270"/>
    </row>
    <row r="2" spans="1:11" s="89" customFormat="1" ht="18.75">
      <c r="A2" s="1178" t="s">
        <v>587</v>
      </c>
      <c r="B2" s="1178"/>
      <c r="C2" s="1178"/>
      <c r="D2" s="1178"/>
      <c r="E2" s="1178"/>
      <c r="F2" s="1178"/>
      <c r="G2" s="1178"/>
      <c r="H2" s="1178"/>
    </row>
    <row r="3" spans="1:11" s="89" customFormat="1" ht="18.75">
      <c r="A3" s="1178" t="s">
        <v>821</v>
      </c>
      <c r="B3" s="1178"/>
      <c r="C3" s="1178"/>
      <c r="D3" s="1178"/>
      <c r="E3" s="1178"/>
      <c r="F3" s="1178"/>
      <c r="G3" s="1178"/>
      <c r="H3" s="1178"/>
    </row>
    <row r="4" spans="1:11" s="89" customFormat="1" ht="18.75">
      <c r="A4" s="1179" t="s">
        <v>2862</v>
      </c>
      <c r="B4" s="1179"/>
      <c r="C4" s="1179"/>
      <c r="D4" s="1179"/>
      <c r="E4" s="1179"/>
      <c r="F4" s="1179"/>
      <c r="G4" s="1179"/>
      <c r="H4" s="1179"/>
    </row>
    <row r="5" spans="1:11" s="89" customFormat="1" ht="18.75">
      <c r="A5" s="1270"/>
      <c r="B5" s="1270"/>
      <c r="C5" s="1270"/>
      <c r="D5" s="1270"/>
      <c r="E5" s="1270"/>
      <c r="F5" s="1270"/>
    </row>
    <row r="6" spans="1:11" s="89" customFormat="1" ht="18.75">
      <c r="A6" s="1547" t="s">
        <v>382</v>
      </c>
      <c r="B6" s="1548"/>
      <c r="C6" s="1548"/>
      <c r="D6" s="1548"/>
      <c r="E6" s="1548"/>
      <c r="F6" s="1548"/>
      <c r="G6" s="1548"/>
      <c r="H6" s="1549"/>
    </row>
    <row r="7" spans="1:11">
      <c r="E7" s="82"/>
    </row>
    <row r="8" spans="1:11" ht="18.75">
      <c r="A8" s="90" t="s">
        <v>522</v>
      </c>
      <c r="E8" s="82"/>
    </row>
    <row r="10" spans="1:11">
      <c r="A10" s="157" t="s">
        <v>523</v>
      </c>
      <c r="B10" s="158" t="s">
        <v>347</v>
      </c>
      <c r="C10" s="158" t="s">
        <v>380</v>
      </c>
      <c r="D10" s="159" t="s">
        <v>799</v>
      </c>
      <c r="E10" s="160" t="s">
        <v>524</v>
      </c>
      <c r="F10" s="161" t="s">
        <v>347</v>
      </c>
      <c r="G10" s="161" t="s">
        <v>380</v>
      </c>
      <c r="H10" s="159" t="s">
        <v>800</v>
      </c>
    </row>
    <row r="11" spans="1:11">
      <c r="A11" s="156" t="s">
        <v>414</v>
      </c>
      <c r="B11" s="162">
        <v>7260832.5700000003</v>
      </c>
      <c r="C11" s="162">
        <v>586642.2208400016</v>
      </c>
      <c r="D11" s="188">
        <v>7847474.7908400018</v>
      </c>
      <c r="E11" s="163" t="s">
        <v>525</v>
      </c>
      <c r="F11" s="242">
        <v>0</v>
      </c>
      <c r="G11" s="242"/>
      <c r="H11" s="189">
        <v>0</v>
      </c>
      <c r="K11" s="91"/>
    </row>
    <row r="12" spans="1:11">
      <c r="A12" s="156" t="s">
        <v>526</v>
      </c>
      <c r="B12" s="162"/>
      <c r="C12" s="162"/>
      <c r="D12" s="188">
        <v>0</v>
      </c>
      <c r="E12" s="163" t="s">
        <v>420</v>
      </c>
      <c r="F12" s="242">
        <v>0</v>
      </c>
      <c r="G12" s="242"/>
      <c r="H12" s="189">
        <v>0</v>
      </c>
    </row>
    <row r="13" spans="1:11">
      <c r="A13" s="1544" t="s">
        <v>527</v>
      </c>
      <c r="B13" s="1537">
        <v>7793391.9999999916</v>
      </c>
      <c r="C13" s="1537">
        <v>602469.23915999185</v>
      </c>
      <c r="D13" s="1545">
        <v>8395861.2391599827</v>
      </c>
      <c r="E13" s="163" t="s">
        <v>379</v>
      </c>
      <c r="F13" s="242">
        <v>14160339.569999993</v>
      </c>
      <c r="G13" s="242">
        <v>1204111</v>
      </c>
      <c r="H13" s="189">
        <v>15364450.569999993</v>
      </c>
    </row>
    <row r="14" spans="1:11">
      <c r="A14" s="1544"/>
      <c r="B14" s="1537"/>
      <c r="C14" s="1537"/>
      <c r="D14" s="1546">
        <v>0</v>
      </c>
      <c r="E14" s="163" t="s">
        <v>377</v>
      </c>
      <c r="F14" s="242">
        <v>896885</v>
      </c>
      <c r="G14" s="242">
        <v>153194</v>
      </c>
      <c r="H14" s="189">
        <v>1050079</v>
      </c>
    </row>
    <row r="15" spans="1:11">
      <c r="A15" s="157" t="s">
        <v>528</v>
      </c>
      <c r="B15" s="165">
        <v>15054224.569999993</v>
      </c>
      <c r="C15" s="165">
        <v>1189111.4599999934</v>
      </c>
      <c r="D15" s="190">
        <v>16243336.029999984</v>
      </c>
      <c r="E15" s="160" t="s">
        <v>529</v>
      </c>
      <c r="F15" s="166">
        <v>15057224.569999993</v>
      </c>
      <c r="G15" s="166">
        <v>1357305</v>
      </c>
      <c r="H15" s="191">
        <v>16414529.569999993</v>
      </c>
    </row>
    <row r="16" spans="1:11">
      <c r="A16" s="170" t="s">
        <v>530</v>
      </c>
      <c r="B16" s="154">
        <v>3000</v>
      </c>
      <c r="C16" s="154">
        <v>168193.54000000656</v>
      </c>
      <c r="D16" s="244">
        <v>171193.54000000842</v>
      </c>
      <c r="E16" s="193" t="s">
        <v>531</v>
      </c>
      <c r="F16" s="238"/>
      <c r="G16" s="238"/>
      <c r="H16" s="245">
        <v>0</v>
      </c>
    </row>
    <row r="17" spans="1:18">
      <c r="A17" s="157" t="s">
        <v>532</v>
      </c>
      <c r="B17" s="165">
        <v>15057224.569999993</v>
      </c>
      <c r="C17" s="165">
        <v>1357305</v>
      </c>
      <c r="D17" s="190">
        <v>16414529.569999993</v>
      </c>
      <c r="E17" s="168" t="s">
        <v>533</v>
      </c>
      <c r="F17" s="169">
        <v>15057224.569999993</v>
      </c>
      <c r="G17" s="169">
        <v>1357305</v>
      </c>
      <c r="H17" s="194">
        <v>16414529.569999993</v>
      </c>
    </row>
    <row r="18" spans="1:18">
      <c r="A18" s="63" t="s">
        <v>534</v>
      </c>
      <c r="B18" s="92"/>
      <c r="C18" s="92"/>
      <c r="D18" s="92"/>
    </row>
    <row r="19" spans="1:18">
      <c r="B19" s="92"/>
      <c r="C19" s="92"/>
      <c r="D19" s="92"/>
      <c r="E19" s="93"/>
      <c r="G19" s="91"/>
    </row>
    <row r="20" spans="1:18">
      <c r="B20" s="92"/>
      <c r="C20" s="92"/>
      <c r="D20" s="92"/>
      <c r="E20" s="93"/>
      <c r="F20" s="91"/>
      <c r="J20" s="91"/>
    </row>
    <row r="21" spans="1:18">
      <c r="A21" s="1543"/>
      <c r="B21" s="1543"/>
      <c r="C21" s="1543"/>
      <c r="D21" s="1543"/>
      <c r="E21" s="1543"/>
      <c r="F21" s="94"/>
      <c r="J21" s="92"/>
      <c r="K21" s="91"/>
    </row>
    <row r="22" spans="1:18">
      <c r="E22" s="95"/>
      <c r="F22" s="96"/>
      <c r="H22" s="97"/>
    </row>
    <row r="23" spans="1:18">
      <c r="B23" s="161" t="s">
        <v>347</v>
      </c>
      <c r="C23" s="161" t="s">
        <v>380</v>
      </c>
      <c r="D23" s="169" t="s">
        <v>376</v>
      </c>
      <c r="E23" s="95"/>
      <c r="F23" s="98"/>
      <c r="G23" s="91"/>
      <c r="H23" s="99"/>
    </row>
    <row r="24" spans="1:18" ht="25.5">
      <c r="A24" s="170" t="s">
        <v>535</v>
      </c>
      <c r="B24" s="171">
        <v>3000</v>
      </c>
      <c r="C24" s="171">
        <v>168193.54000000656</v>
      </c>
      <c r="D24" s="195">
        <v>171193.54000000842</v>
      </c>
      <c r="E24" s="24"/>
      <c r="F24" s="100"/>
      <c r="G24" s="91"/>
      <c r="H24" s="96"/>
      <c r="L24" s="91"/>
    </row>
    <row r="25" spans="1:18">
      <c r="A25" s="156" t="s">
        <v>536</v>
      </c>
      <c r="B25" s="172">
        <v>52000</v>
      </c>
      <c r="C25" s="172">
        <v>30210</v>
      </c>
      <c r="D25" s="196">
        <v>82210</v>
      </c>
      <c r="E25" s="101"/>
      <c r="F25" s="91"/>
      <c r="G25" s="91"/>
      <c r="L25" s="91"/>
      <c r="M25" s="91"/>
      <c r="N25" s="91"/>
      <c r="O25" s="91"/>
      <c r="P25" s="91"/>
      <c r="Q25" s="91"/>
      <c r="R25" s="91"/>
    </row>
    <row r="26" spans="1:18">
      <c r="A26" s="173" t="s">
        <v>537</v>
      </c>
      <c r="B26" s="172"/>
      <c r="C26" s="172"/>
      <c r="D26" s="196">
        <v>0</v>
      </c>
      <c r="E26" s="102"/>
      <c r="F26" s="103"/>
      <c r="G26" s="91"/>
      <c r="H26" s="91"/>
      <c r="L26" s="91"/>
      <c r="M26" s="91"/>
      <c r="N26" s="91"/>
      <c r="O26" s="91"/>
      <c r="R26" s="91"/>
    </row>
    <row r="27" spans="1:18">
      <c r="A27" s="156" t="s">
        <v>538</v>
      </c>
      <c r="B27" s="162"/>
      <c r="C27" s="162"/>
      <c r="D27" s="196">
        <v>0</v>
      </c>
      <c r="E27" s="110"/>
      <c r="F27" s="91"/>
      <c r="G27" s="97"/>
      <c r="H27" s="104"/>
      <c r="L27" s="91"/>
      <c r="M27" s="91"/>
      <c r="N27" s="91"/>
    </row>
    <row r="28" spans="1:18">
      <c r="A28" s="156" t="s">
        <v>539</v>
      </c>
      <c r="B28" s="162"/>
      <c r="C28" s="162"/>
      <c r="D28" s="196">
        <v>0</v>
      </c>
      <c r="E28" s="102"/>
      <c r="F28" s="96"/>
      <c r="G28" s="96"/>
      <c r="H28" s="104"/>
      <c r="L28" s="91"/>
      <c r="M28" s="91"/>
      <c r="N28" s="91"/>
    </row>
    <row r="29" spans="1:18">
      <c r="A29" s="156" t="s">
        <v>540</v>
      </c>
      <c r="B29" s="172">
        <v>50000</v>
      </c>
      <c r="C29" s="172">
        <v>-40933</v>
      </c>
      <c r="D29" s="196">
        <v>9067</v>
      </c>
      <c r="E29" s="105"/>
      <c r="F29" s="106"/>
      <c r="G29" s="104"/>
      <c r="L29" s="91"/>
      <c r="M29" s="91"/>
      <c r="N29" s="91"/>
    </row>
    <row r="30" spans="1:18">
      <c r="A30" s="160" t="s">
        <v>541</v>
      </c>
      <c r="B30" s="174">
        <v>5000</v>
      </c>
      <c r="C30" s="174">
        <v>239336.54000000656</v>
      </c>
      <c r="D30" s="177">
        <v>244336.54000000842</v>
      </c>
      <c r="E30" s="101"/>
      <c r="F30" s="107"/>
      <c r="G30" s="97"/>
      <c r="H30" s="104"/>
      <c r="L30" s="91"/>
      <c r="M30" s="91"/>
      <c r="N30" s="91"/>
    </row>
    <row r="31" spans="1:18">
      <c r="A31" s="63" t="s">
        <v>542</v>
      </c>
      <c r="F31" s="91"/>
      <c r="H31" s="104"/>
      <c r="L31" s="91"/>
      <c r="M31" s="91"/>
      <c r="N31" s="91"/>
      <c r="O31" s="91"/>
    </row>
    <row r="32" spans="1:18">
      <c r="D32" s="86"/>
      <c r="E32" s="95"/>
      <c r="F32" s="91"/>
      <c r="L32" s="91"/>
      <c r="M32" s="91"/>
      <c r="N32" s="91"/>
      <c r="O32" s="91"/>
    </row>
    <row r="33" spans="1:14">
      <c r="B33" s="92"/>
      <c r="C33" s="92"/>
      <c r="D33" s="92"/>
      <c r="E33" s="93"/>
      <c r="F33" s="91"/>
      <c r="L33" s="91"/>
      <c r="M33" s="91"/>
      <c r="N33" s="91"/>
    </row>
    <row r="34" spans="1:14" ht="18.75">
      <c r="A34" s="90" t="s">
        <v>543</v>
      </c>
      <c r="B34" s="91"/>
      <c r="C34" s="91"/>
      <c r="D34" s="91"/>
      <c r="E34" s="82"/>
      <c r="F34" s="92"/>
      <c r="G34" s="92"/>
      <c r="H34" s="92"/>
    </row>
    <row r="35" spans="1:14">
      <c r="A35" s="82"/>
      <c r="B35" s="91"/>
      <c r="C35" s="91"/>
      <c r="D35" s="91"/>
      <c r="E35" s="82"/>
      <c r="F35" s="92"/>
      <c r="G35" s="92"/>
      <c r="H35" s="92"/>
      <c r="L35" s="91"/>
      <c r="M35" s="91"/>
      <c r="N35" s="91"/>
    </row>
    <row r="36" spans="1:14">
      <c r="A36" s="157" t="s">
        <v>544</v>
      </c>
      <c r="B36" s="158" t="s">
        <v>347</v>
      </c>
      <c r="C36" s="158" t="s">
        <v>380</v>
      </c>
      <c r="D36" s="159" t="s">
        <v>801</v>
      </c>
      <c r="E36" s="160" t="s">
        <v>545</v>
      </c>
      <c r="F36" s="161" t="s">
        <v>347</v>
      </c>
      <c r="G36" s="161" t="s">
        <v>380</v>
      </c>
      <c r="H36" s="159" t="s">
        <v>802</v>
      </c>
      <c r="L36" s="91"/>
    </row>
    <row r="37" spans="1:14">
      <c r="A37" s="156" t="s">
        <v>546</v>
      </c>
      <c r="B37" s="162"/>
      <c r="C37" s="162">
        <v>0</v>
      </c>
      <c r="D37" s="188">
        <v>0</v>
      </c>
      <c r="E37" s="175" t="s">
        <v>547</v>
      </c>
      <c r="F37" s="162">
        <v>5000</v>
      </c>
      <c r="G37" s="162">
        <v>239336.54000000656</v>
      </c>
      <c r="H37" s="188">
        <v>244336.54000000842</v>
      </c>
      <c r="K37" s="91"/>
      <c r="L37" s="91"/>
    </row>
    <row r="38" spans="1:14">
      <c r="A38" s="1534" t="s">
        <v>548</v>
      </c>
      <c r="B38" s="1537">
        <v>1505000.14</v>
      </c>
      <c r="C38" s="1537">
        <v>-950999.14000000013</v>
      </c>
      <c r="D38" s="1539">
        <v>554000.99999999977</v>
      </c>
      <c r="E38" s="175" t="s">
        <v>549</v>
      </c>
      <c r="F38" s="162"/>
      <c r="G38" s="162"/>
      <c r="H38" s="188">
        <v>0</v>
      </c>
    </row>
    <row r="39" spans="1:14">
      <c r="A39" s="1535"/>
      <c r="B39" s="1538"/>
      <c r="C39" s="1538"/>
      <c r="D39" s="1540">
        <v>0</v>
      </c>
      <c r="E39" s="216" t="s">
        <v>721</v>
      </c>
      <c r="F39" s="243">
        <v>1500000.14</v>
      </c>
      <c r="G39" s="243">
        <v>-965999.14000000013</v>
      </c>
      <c r="H39" s="217">
        <v>534000.99999999977</v>
      </c>
      <c r="J39" s="86"/>
    </row>
    <row r="40" spans="1:14">
      <c r="A40" s="1536"/>
      <c r="B40" s="1537"/>
      <c r="C40" s="1537"/>
      <c r="D40" s="1541">
        <v>0</v>
      </c>
      <c r="E40" s="175" t="s">
        <v>550</v>
      </c>
      <c r="F40" s="162"/>
      <c r="G40" s="162"/>
      <c r="H40" s="188">
        <v>0</v>
      </c>
      <c r="I40" s="92"/>
      <c r="J40" s="91"/>
    </row>
    <row r="41" spans="1:14">
      <c r="A41" s="156" t="s">
        <v>551</v>
      </c>
      <c r="B41" s="162"/>
      <c r="C41" s="162"/>
      <c r="D41" s="188">
        <v>0</v>
      </c>
      <c r="E41" s="175" t="s">
        <v>552</v>
      </c>
      <c r="F41" s="162"/>
      <c r="G41" s="162"/>
      <c r="H41" s="188">
        <v>0</v>
      </c>
      <c r="J41" s="97"/>
    </row>
    <row r="42" spans="1:14">
      <c r="A42" s="167" t="s">
        <v>553</v>
      </c>
      <c r="B42" s="165">
        <v>1505000.14</v>
      </c>
      <c r="C42" s="165">
        <v>-950999.14000000013</v>
      </c>
      <c r="D42" s="192">
        <v>554000.99999999977</v>
      </c>
      <c r="E42" s="176" t="s">
        <v>554</v>
      </c>
      <c r="F42" s="177">
        <v>1505000.14</v>
      </c>
      <c r="G42" s="177">
        <v>-726662.59999999357</v>
      </c>
      <c r="H42" s="192">
        <v>778337.54000000819</v>
      </c>
      <c r="I42" s="63"/>
    </row>
    <row r="43" spans="1:14">
      <c r="A43" s="82"/>
      <c r="B43" s="86"/>
      <c r="C43" s="86"/>
      <c r="D43" s="109"/>
      <c r="E43" s="87"/>
      <c r="F43" s="88"/>
      <c r="G43" s="88"/>
      <c r="H43" s="109"/>
    </row>
    <row r="44" spans="1:14">
      <c r="A44" s="157" t="s">
        <v>555</v>
      </c>
      <c r="B44" s="165">
        <v>0</v>
      </c>
      <c r="C44" s="165">
        <v>224336.54000000656</v>
      </c>
      <c r="D44" s="190">
        <v>224336.54000000842</v>
      </c>
      <c r="E44" s="178" t="s">
        <v>556</v>
      </c>
      <c r="F44" s="177">
        <v>0</v>
      </c>
      <c r="G44" s="177">
        <v>0</v>
      </c>
      <c r="H44" s="197">
        <v>0</v>
      </c>
      <c r="I44" s="63"/>
      <c r="J44" s="91"/>
    </row>
    <row r="45" spans="1:14">
      <c r="A45" s="82"/>
      <c r="E45" s="82"/>
    </row>
    <row r="46" spans="1:14" ht="18.75">
      <c r="A46" s="1542" t="s">
        <v>435</v>
      </c>
      <c r="B46" s="1178"/>
      <c r="C46" s="1178"/>
      <c r="D46" s="66"/>
      <c r="F46" s="20"/>
      <c r="G46" s="20"/>
      <c r="H46" s="20"/>
    </row>
    <row r="47" spans="1:14">
      <c r="H47" s="91"/>
    </row>
    <row r="48" spans="1:14">
      <c r="A48" s="198"/>
      <c r="B48" s="161" t="s">
        <v>347</v>
      </c>
      <c r="C48" s="161" t="s">
        <v>380</v>
      </c>
      <c r="D48" s="159" t="s">
        <v>519</v>
      </c>
      <c r="F48" s="108"/>
    </row>
    <row r="49" spans="1:8">
      <c r="A49" s="156" t="s">
        <v>557</v>
      </c>
      <c r="B49" s="242">
        <v>0</v>
      </c>
      <c r="C49" s="242">
        <v>224336.54000000656</v>
      </c>
      <c r="D49" s="164">
        <v>224336.54000000656</v>
      </c>
      <c r="F49" s="91"/>
    </row>
    <row r="50" spans="1:8">
      <c r="A50" s="156" t="s">
        <v>558</v>
      </c>
      <c r="B50" s="242">
        <v>2170672.5600000005</v>
      </c>
      <c r="C50" s="242">
        <v>260149.84999999963</v>
      </c>
      <c r="D50" s="164">
        <v>2430822.41</v>
      </c>
      <c r="E50" s="95"/>
      <c r="F50" s="91"/>
      <c r="H50" s="97"/>
    </row>
    <row r="51" spans="1:8">
      <c r="A51" s="179" t="s">
        <v>559</v>
      </c>
      <c r="B51" s="242">
        <v>-2170672.5600000005</v>
      </c>
      <c r="C51" s="242">
        <v>-35813.309999993071</v>
      </c>
      <c r="D51" s="164">
        <v>-2206485.8699999936</v>
      </c>
      <c r="E51" s="94"/>
      <c r="F51" s="96"/>
    </row>
    <row r="52" spans="1:8">
      <c r="A52" s="156" t="s">
        <v>560</v>
      </c>
      <c r="B52" s="242">
        <v>635428</v>
      </c>
      <c r="C52" s="242">
        <v>224336.54000000656</v>
      </c>
      <c r="D52" s="164">
        <v>859764.54000000656</v>
      </c>
      <c r="F52" s="91"/>
    </row>
    <row r="53" spans="1:8">
      <c r="A53" s="156" t="s">
        <v>561</v>
      </c>
      <c r="B53" s="242">
        <v>-12826059.439999999</v>
      </c>
      <c r="C53" s="242">
        <v>260149.84999999963</v>
      </c>
      <c r="D53" s="164">
        <v>-12565909.59</v>
      </c>
      <c r="E53" s="95"/>
    </row>
    <row r="54" spans="1:8">
      <c r="A54" s="179" t="s">
        <v>562</v>
      </c>
      <c r="B54" s="242">
        <v>13461487.439999999</v>
      </c>
      <c r="C54" s="242">
        <v>-35813.309999993071</v>
      </c>
      <c r="D54" s="164">
        <v>13425674.130000006</v>
      </c>
    </row>
    <row r="55" spans="1:8">
      <c r="F55" s="91"/>
    </row>
    <row r="60" spans="1:8">
      <c r="C60" s="91"/>
    </row>
  </sheetData>
  <mergeCells count="17">
    <mergeCell ref="A21:E21"/>
    <mergeCell ref="A1:F1"/>
    <mergeCell ref="I1:K1"/>
    <mergeCell ref="A5:F5"/>
    <mergeCell ref="A13:A14"/>
    <mergeCell ref="B13:B14"/>
    <mergeCell ref="C13:C14"/>
    <mergeCell ref="D13:D14"/>
    <mergeCell ref="A6:H6"/>
    <mergeCell ref="A4:H4"/>
    <mergeCell ref="A3:H3"/>
    <mergeCell ref="A2:H2"/>
    <mergeCell ref="A38:A40"/>
    <mergeCell ref="B38:B40"/>
    <mergeCell ref="C38:C40"/>
    <mergeCell ref="D38:D40"/>
    <mergeCell ref="A46:C46"/>
  </mergeCells>
  <conditionalFormatting sqref="B49:D54">
    <cfRule type="cellIs" dxfId="0" priority="1" operator="lessThan">
      <formula>0</formula>
    </cfRule>
  </conditionalFormatting>
  <printOptions horizontalCentered="1" verticalCentered="1"/>
  <pageMargins left="0.7" right="0.7" top="0.75" bottom="0.75" header="0.3" footer="0.3"/>
  <pageSetup paperSize="9" scale="56" firstPageNumber="0" orientation="landscape" r:id="rId1"/>
  <headerFooter>
    <oddHeader>&amp;L&amp;G</oddHeader>
    <oddFooter>&amp;RPôle du budget
Mise à jour le : &amp;D à &amp;T</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1">
    <tabColor theme="4" tint="0.39997558519241921"/>
    <pageSetUpPr fitToPage="1"/>
  </sheetPr>
  <dimension ref="A1:L63"/>
  <sheetViews>
    <sheetView showGridLines="0" topLeftCell="A19" zoomScale="55" zoomScaleNormal="55" zoomScaleSheetLayoutView="40" zoomScalePageLayoutView="40" workbookViewId="0">
      <selection activeCell="D49" sqref="D49"/>
    </sheetView>
  </sheetViews>
  <sheetFormatPr baseColWidth="10" defaultColWidth="2.28515625" defaultRowHeight="21"/>
  <cols>
    <col min="1" max="1" width="2.28515625" style="647"/>
    <col min="2" max="2" width="174" style="647" customWidth="1"/>
    <col min="3" max="11" width="29.28515625" style="647" customWidth="1"/>
    <col min="12" max="13" width="15.28515625" style="647" customWidth="1"/>
    <col min="14" max="14" width="18.85546875" style="647" bestFit="1" customWidth="1"/>
    <col min="15" max="196" width="15.28515625" style="647" customWidth="1"/>
    <col min="197" max="16384" width="2.28515625" style="647"/>
  </cols>
  <sheetData>
    <row r="1" spans="1:11">
      <c r="A1" s="1234"/>
      <c r="B1" s="1234"/>
      <c r="C1" s="1234"/>
      <c r="D1" s="1234"/>
      <c r="E1" s="1234"/>
      <c r="F1" s="1234"/>
      <c r="G1" s="1234"/>
      <c r="H1" s="1234"/>
      <c r="I1" s="1234"/>
      <c r="J1" s="1234"/>
      <c r="K1" s="1234"/>
    </row>
    <row r="2" spans="1:11">
      <c r="A2" s="670"/>
      <c r="B2" s="671"/>
      <c r="C2" s="670"/>
      <c r="D2" s="670"/>
      <c r="E2" s="670"/>
      <c r="F2" s="670"/>
      <c r="G2" s="670"/>
      <c r="H2" s="670"/>
      <c r="I2" s="670"/>
      <c r="J2" s="670"/>
      <c r="K2" s="670"/>
    </row>
    <row r="3" spans="1:11" s="649" customFormat="1" ht="36">
      <c r="A3" s="672"/>
      <c r="B3" s="1230" t="s">
        <v>433</v>
      </c>
      <c r="C3" s="1230"/>
      <c r="D3" s="1230"/>
      <c r="E3" s="1230"/>
      <c r="F3" s="1230"/>
      <c r="G3" s="1230"/>
      <c r="H3" s="1230"/>
      <c r="I3" s="1230"/>
      <c r="J3" s="1230"/>
      <c r="K3" s="1230"/>
    </row>
    <row r="4" spans="1:11" s="649" customFormat="1" ht="36">
      <c r="A4" s="648"/>
      <c r="B4" s="1230" t="s">
        <v>434</v>
      </c>
      <c r="C4" s="1230"/>
      <c r="D4" s="1230"/>
      <c r="E4" s="1230"/>
      <c r="F4" s="1230"/>
      <c r="G4" s="1230"/>
      <c r="H4" s="1230"/>
      <c r="I4" s="1230"/>
      <c r="J4" s="1230"/>
      <c r="K4" s="1230"/>
    </row>
    <row r="5" spans="1:11" s="649" customFormat="1" ht="36">
      <c r="A5" s="648"/>
      <c r="B5" s="1229" t="s">
        <v>2862</v>
      </c>
      <c r="C5" s="1229"/>
      <c r="D5" s="1229"/>
      <c r="E5" s="1229"/>
      <c r="F5" s="1229"/>
      <c r="G5" s="1229"/>
      <c r="H5" s="1229"/>
      <c r="I5" s="1229"/>
      <c r="J5" s="1229"/>
      <c r="K5" s="1229"/>
    </row>
    <row r="6" spans="1:11" s="649" customFormat="1" ht="36">
      <c r="A6" s="1230"/>
      <c r="B6" s="1230"/>
      <c r="C6" s="1230"/>
      <c r="D6" s="1230"/>
      <c r="E6" s="1230"/>
      <c r="F6" s="1230"/>
      <c r="G6" s="1230"/>
      <c r="H6" s="1230"/>
      <c r="I6" s="1230"/>
      <c r="J6" s="1230"/>
      <c r="K6" s="1230"/>
    </row>
    <row r="7" spans="1:11" s="649" customFormat="1" ht="36">
      <c r="A7" s="648"/>
      <c r="B7" s="1231" t="s">
        <v>435</v>
      </c>
      <c r="C7" s="1232"/>
      <c r="D7" s="1232"/>
      <c r="E7" s="1232"/>
      <c r="F7" s="1232"/>
      <c r="G7" s="1232"/>
      <c r="H7" s="1232"/>
      <c r="I7" s="1232"/>
      <c r="J7" s="1232"/>
      <c r="K7" s="1233"/>
    </row>
    <row r="8" spans="1:11" s="649" customFormat="1">
      <c r="B8" s="669"/>
      <c r="C8" s="650"/>
      <c r="D8" s="650"/>
      <c r="E8" s="650"/>
      <c r="F8" s="650"/>
      <c r="G8" s="650"/>
      <c r="H8" s="650"/>
      <c r="I8" s="650"/>
      <c r="J8" s="650"/>
      <c r="K8" s="650"/>
    </row>
    <row r="9" spans="1:11">
      <c r="B9" s="669" t="s">
        <v>436</v>
      </c>
    </row>
    <row r="10" spans="1:11">
      <c r="B10" s="1222" t="s">
        <v>437</v>
      </c>
      <c r="C10" s="1223" t="s">
        <v>438</v>
      </c>
      <c r="D10" s="1224"/>
      <c r="E10" s="1224"/>
      <c r="F10" s="1224"/>
      <c r="G10" s="1224"/>
      <c r="H10" s="1224"/>
      <c r="I10" s="1224"/>
      <c r="J10" s="1225"/>
    </row>
    <row r="11" spans="1:11">
      <c r="B11" s="1222"/>
      <c r="C11" s="1223" t="s">
        <v>414</v>
      </c>
      <c r="D11" s="1225"/>
      <c r="E11" s="1223" t="s">
        <v>419</v>
      </c>
      <c r="F11" s="1225"/>
      <c r="G11" s="1223" t="s">
        <v>422</v>
      </c>
      <c r="H11" s="1225"/>
      <c r="I11" s="1223" t="s">
        <v>439</v>
      </c>
      <c r="J11" s="1225"/>
    </row>
    <row r="12" spans="1:11">
      <c r="B12" s="1222"/>
      <c r="C12" s="1217" t="s">
        <v>440</v>
      </c>
      <c r="D12" s="1217"/>
      <c r="E12" s="653" t="s">
        <v>441</v>
      </c>
      <c r="F12" s="653" t="s">
        <v>442</v>
      </c>
      <c r="G12" s="653" t="s">
        <v>441</v>
      </c>
      <c r="H12" s="653" t="s">
        <v>442</v>
      </c>
      <c r="I12" s="653" t="s">
        <v>441</v>
      </c>
      <c r="J12" s="653" t="s">
        <v>442</v>
      </c>
    </row>
    <row r="13" spans="1:11" s="654" customFormat="1">
      <c r="B13" s="651" t="s">
        <v>443</v>
      </c>
      <c r="C13" s="643">
        <v>238329500.29000005</v>
      </c>
      <c r="D13" s="643">
        <v>238342999.60000002</v>
      </c>
      <c r="E13" s="643">
        <v>68672211.75</v>
      </c>
      <c r="F13" s="643">
        <v>58303807.960000001</v>
      </c>
      <c r="G13" s="643">
        <v>20615887.229999993</v>
      </c>
      <c r="H13" s="643">
        <v>27004640.120000012</v>
      </c>
      <c r="I13" s="643">
        <v>327617599.2700001</v>
      </c>
      <c r="J13" s="643">
        <v>323651447.68000001</v>
      </c>
    </row>
    <row r="14" spans="1:11">
      <c r="B14" s="655" t="s">
        <v>444</v>
      </c>
      <c r="C14" s="656">
        <v>2653563.48</v>
      </c>
      <c r="D14" s="656">
        <v>2572693.4799999995</v>
      </c>
      <c r="E14" s="656">
        <v>1905252.68</v>
      </c>
      <c r="F14" s="656">
        <v>2847704.3700000006</v>
      </c>
      <c r="G14" s="656">
        <v>241068.05999999997</v>
      </c>
      <c r="H14" s="656">
        <v>533464.28</v>
      </c>
      <c r="I14" s="656">
        <v>4799884.22</v>
      </c>
      <c r="J14" s="656">
        <v>5953862.1299999999</v>
      </c>
      <c r="K14" s="657"/>
    </row>
    <row r="15" spans="1:11">
      <c r="B15" s="655" t="s">
        <v>445</v>
      </c>
      <c r="C15" s="656">
        <v>3156073.4800000004</v>
      </c>
      <c r="D15" s="656">
        <v>2107752.02</v>
      </c>
      <c r="E15" s="656">
        <v>4979061.5499999989</v>
      </c>
      <c r="F15" s="656">
        <v>6294260.21</v>
      </c>
      <c r="G15" s="656">
        <v>2162704.1</v>
      </c>
      <c r="H15" s="656">
        <v>2422613.69</v>
      </c>
      <c r="I15" s="656">
        <v>10297839.129999999</v>
      </c>
      <c r="J15" s="656">
        <v>10824625.92</v>
      </c>
      <c r="K15" s="657"/>
    </row>
    <row r="16" spans="1:11">
      <c r="B16" s="655" t="s">
        <v>446</v>
      </c>
      <c r="C16" s="656">
        <v>3671117.6799999983</v>
      </c>
      <c r="D16" s="656">
        <v>-3388526.0200000009</v>
      </c>
      <c r="E16" s="656">
        <v>-242068.14999999985</v>
      </c>
      <c r="F16" s="656">
        <v>232074.07</v>
      </c>
      <c r="G16" s="656">
        <v>61298.38</v>
      </c>
      <c r="H16" s="656">
        <v>33414.119999999995</v>
      </c>
      <c r="I16" s="656">
        <v>3490347.9099999983</v>
      </c>
      <c r="J16" s="656">
        <v>-3123037.830000001</v>
      </c>
      <c r="K16" s="657"/>
    </row>
    <row r="17" spans="2:12">
      <c r="B17" s="655" t="s">
        <v>447</v>
      </c>
      <c r="C17" s="656">
        <v>298667.15000000002</v>
      </c>
      <c r="D17" s="656">
        <v>298667.15000000002</v>
      </c>
      <c r="E17" s="656">
        <v>1497945.7200000002</v>
      </c>
      <c r="F17" s="656">
        <v>1560937</v>
      </c>
      <c r="G17" s="656">
        <v>43638</v>
      </c>
      <c r="H17" s="656">
        <v>2000</v>
      </c>
      <c r="I17" s="656">
        <v>1840250.87</v>
      </c>
      <c r="J17" s="656">
        <v>1861604.15</v>
      </c>
      <c r="K17" s="657"/>
    </row>
    <row r="18" spans="2:12">
      <c r="B18" s="655" t="s">
        <v>448</v>
      </c>
      <c r="C18" s="656">
        <v>-1499902.3299999984</v>
      </c>
      <c r="D18" s="656">
        <v>-1738880.0099999986</v>
      </c>
      <c r="E18" s="656">
        <v>681781.83</v>
      </c>
      <c r="F18" s="656">
        <v>277577.30999999994</v>
      </c>
      <c r="G18" s="656">
        <v>44347.399999999907</v>
      </c>
      <c r="H18" s="656">
        <v>64956.160000000011</v>
      </c>
      <c r="I18" s="656">
        <v>-773773.09999999858</v>
      </c>
      <c r="J18" s="656">
        <v>-1396346.5399999989</v>
      </c>
      <c r="K18" s="657"/>
    </row>
    <row r="19" spans="2:12" ht="42">
      <c r="B19" s="655" t="s">
        <v>449</v>
      </c>
      <c r="C19" s="656">
        <v>938875.83</v>
      </c>
      <c r="D19" s="656">
        <v>915775.93</v>
      </c>
      <c r="E19" s="656">
        <v>1380170.4899999998</v>
      </c>
      <c r="F19" s="656">
        <v>538996.51</v>
      </c>
      <c r="G19" s="656">
        <v>223031.33999999997</v>
      </c>
      <c r="H19" s="656">
        <v>106825.07999999999</v>
      </c>
      <c r="I19" s="656">
        <v>2542077.6599999997</v>
      </c>
      <c r="J19" s="656">
        <v>1561597.52</v>
      </c>
      <c r="K19" s="657"/>
    </row>
    <row r="20" spans="2:12">
      <c r="B20" s="655" t="s">
        <v>450</v>
      </c>
      <c r="C20" s="656">
        <v>1178334.8800000004</v>
      </c>
      <c r="D20" s="656">
        <v>1110332.5200000003</v>
      </c>
      <c r="E20" s="656">
        <v>463969.18999999989</v>
      </c>
      <c r="F20" s="656">
        <v>431314.68</v>
      </c>
      <c r="G20" s="656">
        <v>619405.13999999978</v>
      </c>
      <c r="H20" s="656">
        <v>1973336.7700000003</v>
      </c>
      <c r="I20" s="656">
        <v>2261709.21</v>
      </c>
      <c r="J20" s="656">
        <v>3514983.9700000007</v>
      </c>
      <c r="K20" s="657"/>
    </row>
    <row r="21" spans="2:12">
      <c r="B21" s="655" t="s">
        <v>451</v>
      </c>
      <c r="C21" s="656">
        <v>1.44</v>
      </c>
      <c r="D21" s="656">
        <v>1.44</v>
      </c>
      <c r="E21" s="656">
        <v>0</v>
      </c>
      <c r="F21" s="656">
        <v>0</v>
      </c>
      <c r="G21" s="656">
        <v>0</v>
      </c>
      <c r="H21" s="656">
        <v>0</v>
      </c>
      <c r="I21" s="656">
        <v>1.44</v>
      </c>
      <c r="J21" s="656">
        <v>1.44</v>
      </c>
      <c r="K21" s="657"/>
    </row>
    <row r="22" spans="2:12">
      <c r="B22" s="655" t="s">
        <v>452</v>
      </c>
      <c r="C22" s="656">
        <v>2883.8899999999994</v>
      </c>
      <c r="D22" s="656">
        <v>2883.8899999999994</v>
      </c>
      <c r="E22" s="656">
        <v>200967.03999999998</v>
      </c>
      <c r="F22" s="656">
        <v>195089.93999999997</v>
      </c>
      <c r="G22" s="656">
        <v>0</v>
      </c>
      <c r="H22" s="656">
        <v>2486.0500000000002</v>
      </c>
      <c r="I22" s="656">
        <v>203850.93</v>
      </c>
      <c r="J22" s="656">
        <v>200459.87999999995</v>
      </c>
      <c r="K22" s="657"/>
    </row>
    <row r="23" spans="2:12">
      <c r="B23" s="655" t="s">
        <v>453</v>
      </c>
      <c r="C23" s="656">
        <v>1081241.7699999998</v>
      </c>
      <c r="D23" s="656">
        <v>1052566.5299999998</v>
      </c>
      <c r="E23" s="656">
        <v>1265975.25</v>
      </c>
      <c r="F23" s="656">
        <v>609745.91</v>
      </c>
      <c r="G23" s="656">
        <v>195223.99</v>
      </c>
      <c r="H23" s="656">
        <v>69351.830000000016</v>
      </c>
      <c r="I23" s="656">
        <v>2542441.0099999998</v>
      </c>
      <c r="J23" s="656">
        <v>1731664.27</v>
      </c>
      <c r="K23" s="657"/>
    </row>
    <row r="24" spans="2:12">
      <c r="B24" s="655" t="s">
        <v>454</v>
      </c>
      <c r="C24" s="656">
        <v>13667264.180000003</v>
      </c>
      <c r="D24" s="656">
        <v>13728958.450000007</v>
      </c>
      <c r="E24" s="656">
        <v>18840877.869999994</v>
      </c>
      <c r="F24" s="656">
        <v>16946500.43</v>
      </c>
      <c r="G24" s="656">
        <v>3095400.9000000004</v>
      </c>
      <c r="H24" s="656">
        <v>2798600.81</v>
      </c>
      <c r="I24" s="656">
        <v>35603542.949999996</v>
      </c>
      <c r="J24" s="656">
        <v>33474059.690000005</v>
      </c>
      <c r="K24" s="657"/>
    </row>
    <row r="25" spans="2:12">
      <c r="B25" s="655" t="s">
        <v>455</v>
      </c>
      <c r="C25" s="656">
        <v>111373.43</v>
      </c>
      <c r="D25" s="656">
        <v>111373.43</v>
      </c>
      <c r="E25" s="656">
        <v>-28300.989999999998</v>
      </c>
      <c r="F25" s="656">
        <v>141121.87</v>
      </c>
      <c r="G25" s="656">
        <v>1476.0799999999992</v>
      </c>
      <c r="H25" s="656">
        <v>1476.0899999999997</v>
      </c>
      <c r="I25" s="656">
        <v>84548.52</v>
      </c>
      <c r="J25" s="656">
        <v>253971.38999999998</v>
      </c>
      <c r="K25" s="657"/>
    </row>
    <row r="26" spans="2:12">
      <c r="B26" s="655" t="s">
        <v>456</v>
      </c>
      <c r="C26" s="656">
        <v>0</v>
      </c>
      <c r="D26" s="656">
        <v>0</v>
      </c>
      <c r="E26" s="656">
        <v>22681263.760000002</v>
      </c>
      <c r="F26" s="656">
        <v>18371310.09</v>
      </c>
      <c r="G26" s="656">
        <v>12074366.629999992</v>
      </c>
      <c r="H26" s="656">
        <v>18534221.520000014</v>
      </c>
      <c r="I26" s="656">
        <v>34755630.389999993</v>
      </c>
      <c r="J26" s="656">
        <v>36905531.610000014</v>
      </c>
      <c r="K26" s="657"/>
    </row>
    <row r="27" spans="2:12">
      <c r="B27" s="655" t="s">
        <v>457</v>
      </c>
      <c r="C27" s="656">
        <v>213070005.41000006</v>
      </c>
      <c r="D27" s="656">
        <v>221569400.79000002</v>
      </c>
      <c r="E27" s="656">
        <v>15045315.510000005</v>
      </c>
      <c r="F27" s="656">
        <v>9857175.5700000022</v>
      </c>
      <c r="G27" s="656">
        <v>1853927.2100000002</v>
      </c>
      <c r="H27" s="656">
        <v>461893.72</v>
      </c>
      <c r="I27" s="656">
        <v>229969248.13000008</v>
      </c>
      <c r="J27" s="656">
        <v>231888470.08000001</v>
      </c>
      <c r="K27" s="657"/>
    </row>
    <row r="28" spans="2:12" s="654" customFormat="1">
      <c r="B28" s="651" t="s">
        <v>458</v>
      </c>
      <c r="C28" s="643">
        <v>920500</v>
      </c>
      <c r="D28" s="643">
        <v>907000</v>
      </c>
      <c r="E28" s="643">
        <v>2334692.9699999997</v>
      </c>
      <c r="F28" s="643">
        <v>1953313.34</v>
      </c>
      <c r="G28" s="643">
        <v>415217.36</v>
      </c>
      <c r="H28" s="643">
        <v>497725.36</v>
      </c>
      <c r="I28" s="643">
        <v>3670410.33</v>
      </c>
      <c r="J28" s="643">
        <v>3358038.7</v>
      </c>
      <c r="K28" s="658"/>
      <c r="L28" s="647"/>
    </row>
    <row r="29" spans="2:12">
      <c r="B29" s="655" t="s">
        <v>459</v>
      </c>
      <c r="C29" s="656">
        <v>0</v>
      </c>
      <c r="D29" s="656">
        <v>0</v>
      </c>
      <c r="E29" s="656">
        <v>883580.99</v>
      </c>
      <c r="F29" s="656">
        <v>287353.78000000003</v>
      </c>
      <c r="G29" s="656">
        <v>0</v>
      </c>
      <c r="H29" s="656">
        <v>0</v>
      </c>
      <c r="I29" s="656">
        <v>883580.99</v>
      </c>
      <c r="J29" s="656">
        <v>287353.78000000003</v>
      </c>
    </row>
    <row r="30" spans="2:12">
      <c r="B30" s="655" t="s">
        <v>460</v>
      </c>
      <c r="C30" s="656">
        <v>0</v>
      </c>
      <c r="D30" s="656">
        <v>0</v>
      </c>
      <c r="E30" s="656">
        <v>-2030.18</v>
      </c>
      <c r="F30" s="656">
        <v>0</v>
      </c>
      <c r="G30" s="656">
        <v>0</v>
      </c>
      <c r="H30" s="656">
        <v>0</v>
      </c>
      <c r="I30" s="656">
        <v>-2030.18</v>
      </c>
      <c r="J30" s="656">
        <v>0</v>
      </c>
    </row>
    <row r="31" spans="2:12">
      <c r="B31" s="655" t="s">
        <v>461</v>
      </c>
      <c r="C31" s="656">
        <v>920500</v>
      </c>
      <c r="D31" s="656">
        <v>907000</v>
      </c>
      <c r="E31" s="656">
        <v>1453142.16</v>
      </c>
      <c r="F31" s="656">
        <v>1665959.56</v>
      </c>
      <c r="G31" s="656">
        <v>415217.36</v>
      </c>
      <c r="H31" s="656">
        <v>497725.36</v>
      </c>
      <c r="I31" s="656">
        <v>2788859.52</v>
      </c>
      <c r="J31" s="656">
        <v>3070684.92</v>
      </c>
    </row>
    <row r="32" spans="2:12">
      <c r="B32" s="651" t="s">
        <v>378</v>
      </c>
      <c r="C32" s="643">
        <v>0</v>
      </c>
      <c r="D32" s="643">
        <v>0</v>
      </c>
      <c r="E32" s="643">
        <v>0</v>
      </c>
      <c r="F32" s="643">
        <v>0</v>
      </c>
      <c r="G32" s="643">
        <v>0</v>
      </c>
      <c r="H32" s="643">
        <v>0</v>
      </c>
      <c r="I32" s="643">
        <v>0</v>
      </c>
      <c r="J32" s="643">
        <v>0</v>
      </c>
    </row>
    <row r="33" spans="2:11">
      <c r="B33" s="655" t="s">
        <v>462</v>
      </c>
      <c r="C33" s="656">
        <v>0</v>
      </c>
      <c r="D33" s="656">
        <v>0</v>
      </c>
      <c r="E33" s="656">
        <v>0</v>
      </c>
      <c r="F33" s="656">
        <v>0</v>
      </c>
      <c r="G33" s="656">
        <v>0</v>
      </c>
      <c r="H33" s="656">
        <v>0</v>
      </c>
      <c r="I33" s="656">
        <v>0</v>
      </c>
      <c r="J33" s="656">
        <v>0</v>
      </c>
    </row>
    <row r="34" spans="2:11">
      <c r="B34" s="652" t="s">
        <v>439</v>
      </c>
      <c r="C34" s="644">
        <v>239250000.29000005</v>
      </c>
      <c r="D34" s="644">
        <v>239249999.60000002</v>
      </c>
      <c r="E34" s="644">
        <v>71006904.719999999</v>
      </c>
      <c r="F34" s="644">
        <v>60257121.300000004</v>
      </c>
      <c r="G34" s="644">
        <v>21031104.589999992</v>
      </c>
      <c r="H34" s="644">
        <v>27502365.480000012</v>
      </c>
      <c r="I34" s="644">
        <v>331288009.60000008</v>
      </c>
      <c r="J34" s="644">
        <v>327009486.38</v>
      </c>
    </row>
    <row r="35" spans="2:11" s="1162" customFormat="1" ht="20.25">
      <c r="B35" s="1161"/>
      <c r="C35" s="1161">
        <v>0</v>
      </c>
      <c r="D35" s="1161">
        <v>0</v>
      </c>
      <c r="E35" s="1161">
        <v>0</v>
      </c>
      <c r="F35" s="1161">
        <v>0</v>
      </c>
      <c r="G35" s="1161">
        <v>0</v>
      </c>
      <c r="H35" s="1161">
        <v>0</v>
      </c>
      <c r="I35" s="1161">
        <v>0</v>
      </c>
      <c r="J35" s="1161">
        <v>0</v>
      </c>
    </row>
    <row r="36" spans="2:11">
      <c r="G36" s="1216" t="s">
        <v>463</v>
      </c>
      <c r="H36" s="1216"/>
      <c r="I36" s="1216"/>
      <c r="J36" s="659">
        <v>0</v>
      </c>
    </row>
    <row r="37" spans="2:11">
      <c r="J37" s="647" t="s">
        <v>465</v>
      </c>
    </row>
    <row r="38" spans="2:11">
      <c r="B38" s="669" t="s">
        <v>464</v>
      </c>
    </row>
    <row r="39" spans="2:11">
      <c r="B39" s="1218" t="s">
        <v>466</v>
      </c>
      <c r="C39" s="1218"/>
      <c r="D39" s="1218"/>
      <c r="E39" s="1218"/>
      <c r="F39" s="1218"/>
      <c r="G39" s="1218"/>
      <c r="H39" s="1218"/>
      <c r="I39" s="1218"/>
      <c r="J39" s="1218"/>
      <c r="K39" s="1218"/>
    </row>
    <row r="41" spans="2:11">
      <c r="B41" s="1219" t="s">
        <v>437</v>
      </c>
      <c r="C41" s="1226" t="s">
        <v>467</v>
      </c>
      <c r="D41" s="1227"/>
      <c r="E41" s="1227"/>
      <c r="F41" s="1227"/>
      <c r="G41" s="1227"/>
      <c r="H41" s="1227"/>
      <c r="I41" s="1227"/>
      <c r="J41" s="1227"/>
      <c r="K41" s="1228"/>
    </row>
    <row r="42" spans="2:11">
      <c r="B42" s="1219"/>
      <c r="C42" s="1226" t="s">
        <v>415</v>
      </c>
      <c r="D42" s="1227"/>
      <c r="E42" s="1227"/>
      <c r="F42" s="1227"/>
      <c r="G42" s="1228"/>
      <c r="H42" s="1226" t="s">
        <v>468</v>
      </c>
      <c r="I42" s="1227"/>
      <c r="J42" s="1228"/>
      <c r="K42" s="1220" t="s">
        <v>439</v>
      </c>
    </row>
    <row r="43" spans="2:11" ht="74.25" customHeight="1">
      <c r="B43" s="1219"/>
      <c r="C43" s="645" t="s">
        <v>417</v>
      </c>
      <c r="D43" s="645" t="s">
        <v>418</v>
      </c>
      <c r="E43" s="645" t="s">
        <v>420</v>
      </c>
      <c r="F43" s="645" t="s">
        <v>421</v>
      </c>
      <c r="G43" s="645" t="s">
        <v>423</v>
      </c>
      <c r="H43" s="645" t="s">
        <v>424</v>
      </c>
      <c r="I43" s="645" t="s">
        <v>425</v>
      </c>
      <c r="J43" s="646" t="s">
        <v>426</v>
      </c>
      <c r="K43" s="1221"/>
    </row>
    <row r="44" spans="2:11">
      <c r="B44" s="661" t="s">
        <v>469</v>
      </c>
      <c r="C44" s="662">
        <v>220500303</v>
      </c>
      <c r="D44" s="663">
        <v>0</v>
      </c>
      <c r="E44" s="663">
        <v>0</v>
      </c>
      <c r="F44" s="663">
        <v>0</v>
      </c>
      <c r="G44" s="663">
        <v>0</v>
      </c>
      <c r="H44" s="663">
        <v>0</v>
      </c>
      <c r="I44" s="663">
        <v>0</v>
      </c>
      <c r="J44" s="663">
        <v>0</v>
      </c>
      <c r="K44" s="664">
        <v>220500303</v>
      </c>
    </row>
    <row r="45" spans="2:11">
      <c r="B45" s="661" t="s">
        <v>470</v>
      </c>
      <c r="C45" s="663">
        <v>0</v>
      </c>
      <c r="D45" s="663">
        <v>0</v>
      </c>
      <c r="E45" s="663">
        <v>0</v>
      </c>
      <c r="F45" s="663">
        <v>0</v>
      </c>
      <c r="G45" s="662">
        <v>5072511.8</v>
      </c>
      <c r="H45" s="662">
        <v>0</v>
      </c>
      <c r="I45" s="662">
        <v>0</v>
      </c>
      <c r="J45" s="662">
        <v>0</v>
      </c>
      <c r="K45" s="664">
        <v>5072511.8</v>
      </c>
    </row>
    <row r="46" spans="2:11">
      <c r="B46" s="661" t="s">
        <v>471</v>
      </c>
      <c r="C46" s="663">
        <v>0</v>
      </c>
      <c r="D46" s="663">
        <v>0</v>
      </c>
      <c r="E46" s="663">
        <v>0</v>
      </c>
      <c r="F46" s="663">
        <v>0</v>
      </c>
      <c r="G46" s="662">
        <v>5792249</v>
      </c>
      <c r="H46" s="662">
        <v>0</v>
      </c>
      <c r="I46" s="662">
        <v>0</v>
      </c>
      <c r="J46" s="662">
        <v>0</v>
      </c>
      <c r="K46" s="664">
        <v>5792249</v>
      </c>
    </row>
    <row r="47" spans="2:11">
      <c r="B47" s="661" t="s">
        <v>472</v>
      </c>
      <c r="C47" s="663">
        <v>0</v>
      </c>
      <c r="D47" s="663">
        <v>0</v>
      </c>
      <c r="E47" s="663">
        <v>0</v>
      </c>
      <c r="F47" s="663">
        <v>0</v>
      </c>
      <c r="G47" s="662">
        <v>727670</v>
      </c>
      <c r="H47" s="662">
        <v>0</v>
      </c>
      <c r="I47" s="662">
        <v>0</v>
      </c>
      <c r="J47" s="662">
        <v>0</v>
      </c>
      <c r="K47" s="664">
        <v>727670</v>
      </c>
    </row>
    <row r="48" spans="2:11">
      <c r="B48" s="665" t="s">
        <v>473</v>
      </c>
      <c r="C48" s="663">
        <v>0</v>
      </c>
      <c r="D48" s="663">
        <v>0</v>
      </c>
      <c r="E48" s="663">
        <v>0</v>
      </c>
      <c r="F48" s="663">
        <v>0.41000000000349246</v>
      </c>
      <c r="G48" s="662">
        <v>1211309.26</v>
      </c>
      <c r="H48" s="662">
        <v>0</v>
      </c>
      <c r="I48" s="662">
        <v>0</v>
      </c>
      <c r="J48" s="662">
        <v>28518.11</v>
      </c>
      <c r="K48" s="664">
        <v>1239827.78</v>
      </c>
    </row>
    <row r="49" spans="2:11">
      <c r="B49" s="661" t="s">
        <v>474</v>
      </c>
      <c r="C49" s="663">
        <v>0</v>
      </c>
      <c r="D49" s="663">
        <v>0</v>
      </c>
      <c r="E49" s="663">
        <v>0</v>
      </c>
      <c r="F49" s="662">
        <v>0</v>
      </c>
      <c r="G49" s="662">
        <v>209554.87</v>
      </c>
      <c r="H49" s="662">
        <v>0</v>
      </c>
      <c r="I49" s="662">
        <v>0</v>
      </c>
      <c r="J49" s="662">
        <v>0</v>
      </c>
      <c r="K49" s="664">
        <v>209554.87</v>
      </c>
    </row>
    <row r="50" spans="2:11">
      <c r="B50" s="661" t="s">
        <v>475</v>
      </c>
      <c r="C50" s="663">
        <v>0</v>
      </c>
      <c r="D50" s="663">
        <v>0</v>
      </c>
      <c r="E50" s="663">
        <v>0</v>
      </c>
      <c r="F50" s="662">
        <v>779740.80999999994</v>
      </c>
      <c r="G50" s="663">
        <v>0</v>
      </c>
      <c r="H50" s="662">
        <v>0</v>
      </c>
      <c r="I50" s="662">
        <v>17403665.640000001</v>
      </c>
      <c r="J50" s="662">
        <v>0</v>
      </c>
      <c r="K50" s="664">
        <v>18183406.449999999</v>
      </c>
    </row>
    <row r="51" spans="2:11">
      <c r="B51" s="661" t="s">
        <v>476</v>
      </c>
      <c r="C51" s="663">
        <v>0</v>
      </c>
      <c r="D51" s="663">
        <v>0</v>
      </c>
      <c r="E51" s="663">
        <v>0</v>
      </c>
      <c r="F51" s="662">
        <v>4882640.32</v>
      </c>
      <c r="G51" s="663">
        <v>0</v>
      </c>
      <c r="H51" s="662">
        <v>0</v>
      </c>
      <c r="I51" s="662">
        <v>5780.68</v>
      </c>
      <c r="J51" s="662">
        <v>0</v>
      </c>
      <c r="K51" s="664">
        <v>4888421</v>
      </c>
    </row>
    <row r="52" spans="2:11">
      <c r="B52" s="661" t="s">
        <v>477</v>
      </c>
      <c r="C52" s="663">
        <v>0</v>
      </c>
      <c r="D52" s="663">
        <v>0</v>
      </c>
      <c r="E52" s="663">
        <v>0</v>
      </c>
      <c r="F52" s="662">
        <v>3289410.65</v>
      </c>
      <c r="G52" s="663">
        <v>0</v>
      </c>
      <c r="H52" s="662">
        <v>0</v>
      </c>
      <c r="I52" s="662">
        <v>1416579.6599999997</v>
      </c>
      <c r="J52" s="662">
        <v>0.1</v>
      </c>
      <c r="K52" s="664">
        <v>4705990.4099999992</v>
      </c>
    </row>
    <row r="53" spans="2:11">
      <c r="B53" s="665" t="s">
        <v>478</v>
      </c>
      <c r="C53" s="663">
        <v>0</v>
      </c>
      <c r="D53" s="663">
        <v>0</v>
      </c>
      <c r="E53" s="663">
        <v>0</v>
      </c>
      <c r="F53" s="662">
        <v>3181531.78</v>
      </c>
      <c r="G53" s="663">
        <v>0</v>
      </c>
      <c r="H53" s="662">
        <v>0</v>
      </c>
      <c r="I53" s="662">
        <v>6236652.4699999997</v>
      </c>
      <c r="J53" s="662">
        <v>0</v>
      </c>
      <c r="K53" s="664">
        <v>9418184.25</v>
      </c>
    </row>
    <row r="54" spans="2:11">
      <c r="B54" s="661" t="s">
        <v>479</v>
      </c>
      <c r="C54" s="663">
        <v>0</v>
      </c>
      <c r="D54" s="662">
        <v>483501.57</v>
      </c>
      <c r="E54" s="663">
        <v>0</v>
      </c>
      <c r="F54" s="662">
        <v>7821622.5200000051</v>
      </c>
      <c r="G54" s="662">
        <v>16750336.92</v>
      </c>
      <c r="H54" s="662">
        <v>12303237.310000002</v>
      </c>
      <c r="I54" s="662">
        <v>4137739.6799999997</v>
      </c>
      <c r="J54" s="662">
        <v>7294.3099999999995</v>
      </c>
      <c r="K54" s="664">
        <v>41503732.31000001</v>
      </c>
    </row>
    <row r="55" spans="2:11">
      <c r="B55" s="661" t="s">
        <v>480</v>
      </c>
      <c r="C55" s="663">
        <v>0</v>
      </c>
      <c r="D55" s="662">
        <v>0</v>
      </c>
      <c r="E55" s="663">
        <v>0</v>
      </c>
      <c r="F55" s="662">
        <v>100000</v>
      </c>
      <c r="G55" s="662">
        <v>78998</v>
      </c>
      <c r="H55" s="662">
        <v>0</v>
      </c>
      <c r="I55" s="662">
        <v>0</v>
      </c>
      <c r="J55" s="662">
        <v>0</v>
      </c>
      <c r="K55" s="664">
        <v>178998</v>
      </c>
    </row>
    <row r="56" spans="2:11">
      <c r="B56" s="661" t="s">
        <v>481</v>
      </c>
      <c r="C56" s="663">
        <v>0</v>
      </c>
      <c r="D56" s="663">
        <v>0</v>
      </c>
      <c r="E56" s="662">
        <v>2209307</v>
      </c>
      <c r="F56" s="662">
        <v>54550</v>
      </c>
      <c r="G56" s="662">
        <v>4742978.3600000013</v>
      </c>
      <c r="H56" s="662">
        <v>0</v>
      </c>
      <c r="I56" s="662">
        <v>0</v>
      </c>
      <c r="J56" s="662">
        <v>57242.66</v>
      </c>
      <c r="K56" s="664">
        <v>7064078.0200000014</v>
      </c>
    </row>
    <row r="57" spans="2:11">
      <c r="B57" s="661" t="s">
        <v>482</v>
      </c>
      <c r="C57" s="663">
        <v>0</v>
      </c>
      <c r="D57" s="663">
        <v>0</v>
      </c>
      <c r="E57" s="663">
        <v>0</v>
      </c>
      <c r="F57" s="662">
        <v>0</v>
      </c>
      <c r="G57" s="662">
        <v>0</v>
      </c>
      <c r="H57" s="662">
        <v>0</v>
      </c>
      <c r="I57" s="662">
        <v>0</v>
      </c>
      <c r="J57" s="662">
        <v>0</v>
      </c>
      <c r="K57" s="664">
        <v>0</v>
      </c>
    </row>
    <row r="58" spans="2:11">
      <c r="B58" s="660" t="s">
        <v>439</v>
      </c>
      <c r="C58" s="666">
        <v>220500303</v>
      </c>
      <c r="D58" s="666">
        <v>483501.57</v>
      </c>
      <c r="E58" s="666">
        <v>2209307</v>
      </c>
      <c r="F58" s="666">
        <v>20109496.490000002</v>
      </c>
      <c r="G58" s="666">
        <v>34585608.210000001</v>
      </c>
      <c r="H58" s="666">
        <v>12303237.310000002</v>
      </c>
      <c r="I58" s="666">
        <v>29200418.129999999</v>
      </c>
      <c r="J58" s="666">
        <v>93055.18</v>
      </c>
      <c r="K58" s="667">
        <v>319484926.88999999</v>
      </c>
    </row>
    <row r="59" spans="2:11" s="1161" customFormat="1" ht="20.25">
      <c r="C59" s="1161">
        <v>0</v>
      </c>
      <c r="D59" s="1161">
        <v>0</v>
      </c>
      <c r="E59" s="1161">
        <v>0</v>
      </c>
      <c r="F59" s="1161">
        <v>0</v>
      </c>
      <c r="G59" s="1161">
        <v>0</v>
      </c>
      <c r="H59" s="1161">
        <v>0</v>
      </c>
      <c r="I59" s="1161">
        <v>0</v>
      </c>
      <c r="J59" s="1161">
        <v>-6.0000000012223609E-2</v>
      </c>
    </row>
    <row r="60" spans="2:11">
      <c r="H60" s="1215" t="s">
        <v>483</v>
      </c>
      <c r="I60" s="1215"/>
      <c r="J60" s="1215"/>
      <c r="K60" s="668">
        <v>7524559.4900000095</v>
      </c>
    </row>
    <row r="61" spans="2:11">
      <c r="K61" s="647" t="s">
        <v>484</v>
      </c>
    </row>
    <row r="63" spans="2:11">
      <c r="B63" s="647" t="s">
        <v>485</v>
      </c>
    </row>
  </sheetData>
  <mergeCells count="21">
    <mergeCell ref="B5:K5"/>
    <mergeCell ref="A6:K6"/>
    <mergeCell ref="B7:K7"/>
    <mergeCell ref="A1:K1"/>
    <mergeCell ref="B3:K3"/>
    <mergeCell ref="B4:K4"/>
    <mergeCell ref="H60:J60"/>
    <mergeCell ref="G36:I36"/>
    <mergeCell ref="C12:D12"/>
    <mergeCell ref="B39:K39"/>
    <mergeCell ref="B41:B43"/>
    <mergeCell ref="K42:K43"/>
    <mergeCell ref="B10:B12"/>
    <mergeCell ref="C10:J10"/>
    <mergeCell ref="C11:D11"/>
    <mergeCell ref="E11:F11"/>
    <mergeCell ref="G11:H11"/>
    <mergeCell ref="I11:J11"/>
    <mergeCell ref="C41:K41"/>
    <mergeCell ref="C42:G42"/>
    <mergeCell ref="H42:J42"/>
  </mergeCells>
  <conditionalFormatting sqref="C14:J27 C29:J31 C33:J33">
    <cfRule type="cellIs" dxfId="4" priority="2" stopIfTrue="1" operator="notEqual">
      <formula>0</formula>
    </cfRule>
  </conditionalFormatting>
  <conditionalFormatting sqref="C44:K58">
    <cfRule type="cellIs" dxfId="3" priority="1" operator="less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28" firstPageNumber="0" orientation="landscape" r:id="rId1"/>
  <headerFooter>
    <oddHeader>&amp;L&amp;G</oddHead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C45C-685D-4C7C-ADD5-0D4B4C6687E5}">
  <sheetPr codeName="Feuil34"/>
  <dimension ref="A1:B544"/>
  <sheetViews>
    <sheetView workbookViewId="0">
      <selection activeCell="E11" sqref="E11"/>
    </sheetView>
  </sheetViews>
  <sheetFormatPr baseColWidth="10" defaultRowHeight="12.75"/>
  <cols>
    <col min="1" max="1" width="35.28515625" bestFit="1" customWidth="1"/>
  </cols>
  <sheetData>
    <row r="1" spans="1:2">
      <c r="A1" s="340"/>
    </row>
    <row r="2" spans="1:2" ht="14.25">
      <c r="A2" s="341" t="s">
        <v>1767</v>
      </c>
    </row>
    <row r="3" spans="1:2">
      <c r="A3" s="342" t="s">
        <v>73</v>
      </c>
      <c r="B3" t="s">
        <v>1958</v>
      </c>
    </row>
    <row r="4" spans="1:2">
      <c r="A4" s="342" t="s">
        <v>220</v>
      </c>
      <c r="B4" t="s">
        <v>1958</v>
      </c>
    </row>
    <row r="5" spans="1:2">
      <c r="A5" s="342" t="s">
        <v>1918</v>
      </c>
      <c r="B5" t="s">
        <v>1958</v>
      </c>
    </row>
    <row r="6" spans="1:2">
      <c r="A6" s="342" t="s">
        <v>1919</v>
      </c>
      <c r="B6" t="s">
        <v>1958</v>
      </c>
    </row>
    <row r="7" spans="1:2">
      <c r="A7" s="342" t="s">
        <v>1920</v>
      </c>
      <c r="B7" t="s">
        <v>1958</v>
      </c>
    </row>
    <row r="8" spans="1:2">
      <c r="A8" s="342" t="s">
        <v>1921</v>
      </c>
      <c r="B8" t="s">
        <v>1958</v>
      </c>
    </row>
    <row r="9" spans="1:2">
      <c r="A9" s="342" t="s">
        <v>95</v>
      </c>
      <c r="B9" t="s">
        <v>1958</v>
      </c>
    </row>
    <row r="10" spans="1:2">
      <c r="A10" s="342" t="s">
        <v>78</v>
      </c>
      <c r="B10" t="s">
        <v>1958</v>
      </c>
    </row>
    <row r="11" spans="1:2">
      <c r="A11" s="342" t="s">
        <v>371</v>
      </c>
      <c r="B11" t="s">
        <v>1958</v>
      </c>
    </row>
    <row r="12" spans="1:2">
      <c r="A12" s="342" t="s">
        <v>82</v>
      </c>
      <c r="B12" t="s">
        <v>1958</v>
      </c>
    </row>
    <row r="13" spans="1:2">
      <c r="A13" s="342" t="s">
        <v>310</v>
      </c>
      <c r="B13" t="s">
        <v>1958</v>
      </c>
    </row>
    <row r="14" spans="1:2">
      <c r="A14" s="342" t="s">
        <v>735</v>
      </c>
      <c r="B14" t="s">
        <v>1958</v>
      </c>
    </row>
    <row r="15" spans="1:2">
      <c r="A15" s="342" t="s">
        <v>733</v>
      </c>
      <c r="B15" t="s">
        <v>1958</v>
      </c>
    </row>
    <row r="16" spans="1:2">
      <c r="A16" s="342" t="s">
        <v>780</v>
      </c>
      <c r="B16" t="s">
        <v>1958</v>
      </c>
    </row>
    <row r="17" spans="1:2">
      <c r="A17" s="342" t="s">
        <v>779</v>
      </c>
      <c r="B17" t="s">
        <v>1958</v>
      </c>
    </row>
    <row r="18" spans="1:2">
      <c r="A18" s="342" t="s">
        <v>732</v>
      </c>
      <c r="B18" t="s">
        <v>1958</v>
      </c>
    </row>
    <row r="19" spans="1:2">
      <c r="A19" s="342" t="s">
        <v>1922</v>
      </c>
      <c r="B19" t="s">
        <v>1958</v>
      </c>
    </row>
    <row r="20" spans="1:2">
      <c r="A20" s="342" t="s">
        <v>889</v>
      </c>
      <c r="B20" t="s">
        <v>1958</v>
      </c>
    </row>
    <row r="21" spans="1:2">
      <c r="A21" s="342" t="s">
        <v>370</v>
      </c>
      <c r="B21" t="s">
        <v>1958</v>
      </c>
    </row>
    <row r="22" spans="1:2">
      <c r="A22" s="342" t="s">
        <v>1923</v>
      </c>
      <c r="B22" t="s">
        <v>1958</v>
      </c>
    </row>
    <row r="23" spans="1:2">
      <c r="A23" s="342" t="s">
        <v>313</v>
      </c>
      <c r="B23" t="s">
        <v>1958</v>
      </c>
    </row>
    <row r="24" spans="1:2">
      <c r="A24" s="342" t="s">
        <v>1924</v>
      </c>
      <c r="B24" t="s">
        <v>1958</v>
      </c>
    </row>
    <row r="25" spans="1:2">
      <c r="A25" s="342" t="s">
        <v>368</v>
      </c>
      <c r="B25" t="s">
        <v>1958</v>
      </c>
    </row>
    <row r="26" spans="1:2">
      <c r="A26" s="342" t="s">
        <v>792</v>
      </c>
      <c r="B26" t="s">
        <v>1958</v>
      </c>
    </row>
    <row r="27" spans="1:2">
      <c r="A27" s="342" t="s">
        <v>1925</v>
      </c>
      <c r="B27" t="s">
        <v>1958</v>
      </c>
    </row>
    <row r="28" spans="1:2">
      <c r="A28" s="342" t="s">
        <v>788</v>
      </c>
      <c r="B28" t="s">
        <v>1958</v>
      </c>
    </row>
    <row r="29" spans="1:2">
      <c r="A29" s="342" t="s">
        <v>1926</v>
      </c>
      <c r="B29" t="s">
        <v>1958</v>
      </c>
    </row>
    <row r="30" spans="1:2">
      <c r="A30" s="342" t="s">
        <v>773</v>
      </c>
      <c r="B30" t="s">
        <v>1958</v>
      </c>
    </row>
    <row r="31" spans="1:2">
      <c r="A31" s="342" t="s">
        <v>1070</v>
      </c>
      <c r="B31" t="s">
        <v>1958</v>
      </c>
    </row>
    <row r="32" spans="1:2">
      <c r="A32" s="342" t="s">
        <v>1927</v>
      </c>
      <c r="B32" t="s">
        <v>1958</v>
      </c>
    </row>
    <row r="33" spans="1:2">
      <c r="A33" s="342" t="s">
        <v>791</v>
      </c>
      <c r="B33" t="s">
        <v>1958</v>
      </c>
    </row>
    <row r="34" spans="1:2">
      <c r="A34" s="342" t="s">
        <v>767</v>
      </c>
      <c r="B34" t="s">
        <v>1958</v>
      </c>
    </row>
    <row r="35" spans="1:2">
      <c r="A35" s="342" t="s">
        <v>768</v>
      </c>
      <c r="B35" t="s">
        <v>1958</v>
      </c>
    </row>
    <row r="36" spans="1:2">
      <c r="A36" s="342" t="s">
        <v>1928</v>
      </c>
      <c r="B36" t="s">
        <v>1958</v>
      </c>
    </row>
    <row r="37" spans="1:2">
      <c r="A37" s="342" t="s">
        <v>769</v>
      </c>
      <c r="B37" t="s">
        <v>1958</v>
      </c>
    </row>
    <row r="38" spans="1:2">
      <c r="A38" s="342" t="s">
        <v>1929</v>
      </c>
      <c r="B38" t="s">
        <v>1958</v>
      </c>
    </row>
    <row r="39" spans="1:2">
      <c r="A39" s="342" t="s">
        <v>1930</v>
      </c>
      <c r="B39" t="s">
        <v>1958</v>
      </c>
    </row>
    <row r="40" spans="1:2">
      <c r="A40" s="342" t="s">
        <v>771</v>
      </c>
      <c r="B40" t="s">
        <v>1958</v>
      </c>
    </row>
    <row r="41" spans="1:2">
      <c r="A41" s="342" t="s">
        <v>1931</v>
      </c>
      <c r="B41" t="s">
        <v>1958</v>
      </c>
    </row>
    <row r="42" spans="1:2">
      <c r="A42" s="342" t="s">
        <v>1066</v>
      </c>
      <c r="B42" t="s">
        <v>1958</v>
      </c>
    </row>
    <row r="43" spans="1:2">
      <c r="A43" s="342" t="s">
        <v>1932</v>
      </c>
      <c r="B43" t="s">
        <v>1958</v>
      </c>
    </row>
    <row r="44" spans="1:2">
      <c r="A44" s="342" t="s">
        <v>774</v>
      </c>
      <c r="B44" t="s">
        <v>1958</v>
      </c>
    </row>
    <row r="45" spans="1:2">
      <c r="A45" s="342" t="s">
        <v>772</v>
      </c>
      <c r="B45" t="s">
        <v>1958</v>
      </c>
    </row>
    <row r="46" spans="1:2">
      <c r="A46" s="342" t="s">
        <v>1933</v>
      </c>
      <c r="B46" t="s">
        <v>1958</v>
      </c>
    </row>
    <row r="47" spans="1:2">
      <c r="A47" s="342" t="s">
        <v>1934</v>
      </c>
      <c r="B47" t="s">
        <v>1958</v>
      </c>
    </row>
    <row r="48" spans="1:2">
      <c r="A48" s="342" t="s">
        <v>778</v>
      </c>
      <c r="B48" t="s">
        <v>1958</v>
      </c>
    </row>
    <row r="49" spans="1:2">
      <c r="A49" s="342" t="s">
        <v>1068</v>
      </c>
      <c r="B49" t="s">
        <v>1958</v>
      </c>
    </row>
    <row r="50" spans="1:2">
      <c r="A50" s="342" t="s">
        <v>1935</v>
      </c>
      <c r="B50" t="s">
        <v>1958</v>
      </c>
    </row>
    <row r="51" spans="1:2">
      <c r="A51" s="342" t="s">
        <v>922</v>
      </c>
      <c r="B51" t="s">
        <v>1958</v>
      </c>
    </row>
    <row r="52" spans="1:2">
      <c r="A52" s="342" t="s">
        <v>369</v>
      </c>
      <c r="B52" t="s">
        <v>1958</v>
      </c>
    </row>
    <row r="53" spans="1:2">
      <c r="A53" s="342" t="s">
        <v>934</v>
      </c>
      <c r="B53" t="s">
        <v>1958</v>
      </c>
    </row>
    <row r="54" spans="1:2">
      <c r="A54" s="342" t="s">
        <v>1750</v>
      </c>
      <c r="B54" t="s">
        <v>1958</v>
      </c>
    </row>
    <row r="55" spans="1:2">
      <c r="A55" s="342" t="s">
        <v>259</v>
      </c>
      <c r="B55" t="s">
        <v>1958</v>
      </c>
    </row>
    <row r="56" spans="1:2">
      <c r="A56" s="342" t="s">
        <v>265</v>
      </c>
      <c r="B56" t="s">
        <v>1958</v>
      </c>
    </row>
    <row r="57" spans="1:2">
      <c r="A57" s="342" t="s">
        <v>289</v>
      </c>
      <c r="B57" t="s">
        <v>1958</v>
      </c>
    </row>
    <row r="58" spans="1:2">
      <c r="A58" s="342" t="s">
        <v>250</v>
      </c>
      <c r="B58" t="s">
        <v>1958</v>
      </c>
    </row>
    <row r="59" spans="1:2">
      <c r="A59" s="342" t="s">
        <v>1936</v>
      </c>
      <c r="B59" t="s">
        <v>1958</v>
      </c>
    </row>
    <row r="60" spans="1:2">
      <c r="A60" s="342" t="s">
        <v>235</v>
      </c>
      <c r="B60" t="s">
        <v>1958</v>
      </c>
    </row>
    <row r="61" spans="1:2">
      <c r="A61" s="342" t="s">
        <v>223</v>
      </c>
      <c r="B61" t="s">
        <v>1958</v>
      </c>
    </row>
    <row r="62" spans="1:2">
      <c r="A62" s="342" t="s">
        <v>372</v>
      </c>
      <c r="B62" t="s">
        <v>1958</v>
      </c>
    </row>
    <row r="63" spans="1:2">
      <c r="A63" s="342" t="s">
        <v>245</v>
      </c>
      <c r="B63" t="s">
        <v>1958</v>
      </c>
    </row>
    <row r="64" spans="1:2">
      <c r="A64" s="342" t="s">
        <v>267</v>
      </c>
      <c r="B64" t="s">
        <v>1958</v>
      </c>
    </row>
    <row r="65" spans="1:2">
      <c r="A65" s="342" t="s">
        <v>918</v>
      </c>
      <c r="B65" t="s">
        <v>1958</v>
      </c>
    </row>
    <row r="66" spans="1:2">
      <c r="A66" s="342" t="s">
        <v>231</v>
      </c>
      <c r="B66" t="s">
        <v>1958</v>
      </c>
    </row>
    <row r="67" spans="1:2">
      <c r="A67" s="342" t="s">
        <v>249</v>
      </c>
      <c r="B67" t="s">
        <v>1958</v>
      </c>
    </row>
    <row r="68" spans="1:2">
      <c r="A68" s="342" t="s">
        <v>1937</v>
      </c>
      <c r="B68" t="s">
        <v>1958</v>
      </c>
    </row>
    <row r="69" spans="1:2">
      <c r="A69" s="342" t="s">
        <v>252</v>
      </c>
      <c r="B69" t="s">
        <v>1958</v>
      </c>
    </row>
    <row r="70" spans="1:2">
      <c r="A70" s="342" t="s">
        <v>266</v>
      </c>
      <c r="B70" t="s">
        <v>1958</v>
      </c>
    </row>
    <row r="71" spans="1:2">
      <c r="A71" s="342" t="s">
        <v>1938</v>
      </c>
      <c r="B71" t="s">
        <v>1958</v>
      </c>
    </row>
    <row r="72" spans="1:2">
      <c r="A72" s="342" t="s">
        <v>1939</v>
      </c>
      <c r="B72" t="s">
        <v>1958</v>
      </c>
    </row>
    <row r="73" spans="1:2">
      <c r="A73" s="342" t="s">
        <v>319</v>
      </c>
      <c r="B73" t="s">
        <v>1958</v>
      </c>
    </row>
    <row r="74" spans="1:2">
      <c r="A74" s="342" t="s">
        <v>302</v>
      </c>
      <c r="B74" t="s">
        <v>1958</v>
      </c>
    </row>
    <row r="75" spans="1:2">
      <c r="A75" s="342" t="s">
        <v>225</v>
      </c>
      <c r="B75" t="s">
        <v>1958</v>
      </c>
    </row>
    <row r="76" spans="1:2">
      <c r="A76" s="342" t="s">
        <v>907</v>
      </c>
      <c r="B76" t="s">
        <v>1958</v>
      </c>
    </row>
    <row r="77" spans="1:2">
      <c r="A77" s="342" t="s">
        <v>233</v>
      </c>
      <c r="B77" t="s">
        <v>1958</v>
      </c>
    </row>
    <row r="78" spans="1:2">
      <c r="A78" s="342" t="s">
        <v>1940</v>
      </c>
      <c r="B78" t="s">
        <v>1958</v>
      </c>
    </row>
    <row r="79" spans="1:2">
      <c r="A79" s="342" t="s">
        <v>770</v>
      </c>
      <c r="B79" t="s">
        <v>1958</v>
      </c>
    </row>
    <row r="80" spans="1:2">
      <c r="A80" s="342" t="s">
        <v>260</v>
      </c>
      <c r="B80" t="s">
        <v>1958</v>
      </c>
    </row>
    <row r="81" spans="1:2">
      <c r="A81" s="342" t="s">
        <v>1941</v>
      </c>
      <c r="B81" t="s">
        <v>1958</v>
      </c>
    </row>
    <row r="82" spans="1:2">
      <c r="A82" s="342" t="s">
        <v>1942</v>
      </c>
      <c r="B82" t="s">
        <v>1958</v>
      </c>
    </row>
    <row r="83" spans="1:2">
      <c r="A83" s="342" t="s">
        <v>261</v>
      </c>
      <c r="B83" t="s">
        <v>1958</v>
      </c>
    </row>
    <row r="84" spans="1:2">
      <c r="A84" s="342" t="s">
        <v>242</v>
      </c>
      <c r="B84" t="s">
        <v>1958</v>
      </c>
    </row>
    <row r="85" spans="1:2">
      <c r="A85" s="342" t="s">
        <v>1943</v>
      </c>
      <c r="B85" t="s">
        <v>1958</v>
      </c>
    </row>
    <row r="86" spans="1:2">
      <c r="A86" s="342" t="s">
        <v>1744</v>
      </c>
      <c r="B86" t="s">
        <v>1958</v>
      </c>
    </row>
    <row r="87" spans="1:2">
      <c r="A87" s="342" t="s">
        <v>1944</v>
      </c>
      <c r="B87" t="s">
        <v>1958</v>
      </c>
    </row>
    <row r="88" spans="1:2">
      <c r="A88" s="342" t="s">
        <v>1945</v>
      </c>
      <c r="B88" t="s">
        <v>1958</v>
      </c>
    </row>
    <row r="89" spans="1:2">
      <c r="A89" s="342" t="s">
        <v>264</v>
      </c>
      <c r="B89" t="s">
        <v>1958</v>
      </c>
    </row>
    <row r="90" spans="1:2">
      <c r="A90" s="342" t="s">
        <v>1946</v>
      </c>
      <c r="B90" t="s">
        <v>1958</v>
      </c>
    </row>
    <row r="91" spans="1:2">
      <c r="A91" s="342" t="s">
        <v>263</v>
      </c>
      <c r="B91" t="s">
        <v>1958</v>
      </c>
    </row>
    <row r="92" spans="1:2">
      <c r="A92" s="342" t="s">
        <v>262</v>
      </c>
      <c r="B92" t="s">
        <v>1958</v>
      </c>
    </row>
    <row r="93" spans="1:2">
      <c r="A93" s="342" t="s">
        <v>1947</v>
      </c>
      <c r="B93" t="s">
        <v>1958</v>
      </c>
    </row>
    <row r="94" spans="1:2">
      <c r="A94" s="342" t="s">
        <v>1746</v>
      </c>
      <c r="B94" t="s">
        <v>1958</v>
      </c>
    </row>
    <row r="95" spans="1:2">
      <c r="A95" s="342" t="s">
        <v>256</v>
      </c>
      <c r="B95" t="s">
        <v>1958</v>
      </c>
    </row>
    <row r="96" spans="1:2">
      <c r="A96" s="342" t="s">
        <v>1948</v>
      </c>
      <c r="B96" t="s">
        <v>1958</v>
      </c>
    </row>
    <row r="97" spans="1:2">
      <c r="A97" s="342" t="s">
        <v>1949</v>
      </c>
      <c r="B97" t="s">
        <v>1958</v>
      </c>
    </row>
    <row r="98" spans="1:2">
      <c r="A98" s="342" t="s">
        <v>1950</v>
      </c>
      <c r="B98" t="s">
        <v>1958</v>
      </c>
    </row>
    <row r="99" spans="1:2">
      <c r="A99" s="342" t="s">
        <v>1951</v>
      </c>
      <c r="B99" t="s">
        <v>1958</v>
      </c>
    </row>
    <row r="100" spans="1:2">
      <c r="A100" s="342" t="s">
        <v>1745</v>
      </c>
      <c r="B100" t="s">
        <v>1958</v>
      </c>
    </row>
    <row r="101" spans="1:2">
      <c r="A101" s="342" t="s">
        <v>1952</v>
      </c>
      <c r="B101" t="s">
        <v>1958</v>
      </c>
    </row>
    <row r="102" spans="1:2">
      <c r="A102" s="342" t="s">
        <v>179</v>
      </c>
      <c r="B102" t="s">
        <v>1958</v>
      </c>
    </row>
    <row r="103" spans="1:2">
      <c r="A103" s="342" t="s">
        <v>1953</v>
      </c>
      <c r="B103" t="s">
        <v>1958</v>
      </c>
    </row>
    <row r="104" spans="1:2">
      <c r="A104" s="342" t="s">
        <v>1740</v>
      </c>
      <c r="B104" t="s">
        <v>1958</v>
      </c>
    </row>
    <row r="105" spans="1:2">
      <c r="A105" s="342" t="s">
        <v>244</v>
      </c>
      <c r="B105" t="s">
        <v>1958</v>
      </c>
    </row>
    <row r="106" spans="1:2">
      <c r="A106" s="342" t="s">
        <v>1954</v>
      </c>
      <c r="B106" t="s">
        <v>1958</v>
      </c>
    </row>
    <row r="107" spans="1:2">
      <c r="A107" s="342" t="s">
        <v>1955</v>
      </c>
      <c r="B107" t="s">
        <v>1958</v>
      </c>
    </row>
    <row r="108" spans="1:2">
      <c r="A108" s="342" t="s">
        <v>1956</v>
      </c>
      <c r="B108" t="s">
        <v>1958</v>
      </c>
    </row>
    <row r="109" spans="1:2">
      <c r="A109" s="342" t="s">
        <v>112</v>
      </c>
      <c r="B109" t="s">
        <v>1958</v>
      </c>
    </row>
    <row r="110" spans="1:2">
      <c r="A110" s="342" t="s">
        <v>269</v>
      </c>
      <c r="B110" t="s">
        <v>1958</v>
      </c>
    </row>
    <row r="111" spans="1:2">
      <c r="A111" s="342" t="s">
        <v>241</v>
      </c>
      <c r="B111" t="s">
        <v>1958</v>
      </c>
    </row>
    <row r="112" spans="1:2">
      <c r="A112" s="342" t="s">
        <v>1957</v>
      </c>
      <c r="B112" t="s">
        <v>1958</v>
      </c>
    </row>
    <row r="113" spans="1:2">
      <c r="A113" s="342" t="s">
        <v>1959</v>
      </c>
      <c r="B113" t="s">
        <v>2100</v>
      </c>
    </row>
    <row r="114" spans="1:2">
      <c r="A114" s="342" t="s">
        <v>219</v>
      </c>
      <c r="B114" t="s">
        <v>2100</v>
      </c>
    </row>
    <row r="115" spans="1:2">
      <c r="A115" s="342" t="s">
        <v>900</v>
      </c>
      <c r="B115" t="s">
        <v>2100</v>
      </c>
    </row>
    <row r="116" spans="1:2">
      <c r="A116" s="342" t="s">
        <v>920</v>
      </c>
      <c r="B116" t="s">
        <v>2100</v>
      </c>
    </row>
    <row r="117" spans="1:2">
      <c r="A117" s="342" t="s">
        <v>1960</v>
      </c>
      <c r="B117" t="s">
        <v>2100</v>
      </c>
    </row>
    <row r="118" spans="1:2">
      <c r="A118" s="342" t="s">
        <v>97</v>
      </c>
      <c r="B118" t="s">
        <v>2100</v>
      </c>
    </row>
    <row r="119" spans="1:2">
      <c r="A119" s="342" t="s">
        <v>1961</v>
      </c>
      <c r="B119" t="s">
        <v>2100</v>
      </c>
    </row>
    <row r="120" spans="1:2">
      <c r="A120" s="342" t="s">
        <v>359</v>
      </c>
      <c r="B120" t="s">
        <v>2100</v>
      </c>
    </row>
    <row r="121" spans="1:2">
      <c r="A121" s="342" t="s">
        <v>43</v>
      </c>
      <c r="B121" t="s">
        <v>2100</v>
      </c>
    </row>
    <row r="122" spans="1:2">
      <c r="A122" s="342" t="s">
        <v>23</v>
      </c>
      <c r="B122" t="s">
        <v>2100</v>
      </c>
    </row>
    <row r="123" spans="1:2">
      <c r="A123" s="342" t="s">
        <v>25</v>
      </c>
      <c r="B123" t="s">
        <v>2100</v>
      </c>
    </row>
    <row r="124" spans="1:2">
      <c r="A124" s="342" t="s">
        <v>28</v>
      </c>
      <c r="B124" t="s">
        <v>2100</v>
      </c>
    </row>
    <row r="125" spans="1:2">
      <c r="A125" s="342" t="s">
        <v>728</v>
      </c>
      <c r="B125" t="s">
        <v>2100</v>
      </c>
    </row>
    <row r="126" spans="1:2">
      <c r="A126" s="342" t="s">
        <v>1738</v>
      </c>
      <c r="B126" t="s">
        <v>2100</v>
      </c>
    </row>
    <row r="127" spans="1:2">
      <c r="A127" s="342" t="s">
        <v>288</v>
      </c>
      <c r="B127" t="s">
        <v>2100</v>
      </c>
    </row>
    <row r="128" spans="1:2">
      <c r="A128" s="342" t="s">
        <v>1741</v>
      </c>
      <c r="B128" t="s">
        <v>2100</v>
      </c>
    </row>
    <row r="129" spans="1:2">
      <c r="A129" s="342" t="s">
        <v>1962</v>
      </c>
      <c r="B129" t="s">
        <v>2100</v>
      </c>
    </row>
    <row r="130" spans="1:2">
      <c r="A130" s="342" t="s">
        <v>1963</v>
      </c>
      <c r="B130" t="s">
        <v>2100</v>
      </c>
    </row>
    <row r="131" spans="1:2">
      <c r="A131" s="342" t="s">
        <v>206</v>
      </c>
      <c r="B131" t="s">
        <v>2100</v>
      </c>
    </row>
    <row r="132" spans="1:2">
      <c r="A132" s="342" t="s">
        <v>217</v>
      </c>
      <c r="B132" t="s">
        <v>2100</v>
      </c>
    </row>
    <row r="133" spans="1:2">
      <c r="A133" s="342" t="s">
        <v>789</v>
      </c>
      <c r="B133" t="s">
        <v>2100</v>
      </c>
    </row>
    <row r="134" spans="1:2">
      <c r="A134" s="342" t="s">
        <v>1964</v>
      </c>
      <c r="B134" t="s">
        <v>2100</v>
      </c>
    </row>
    <row r="135" spans="1:2">
      <c r="A135" s="342" t="s">
        <v>1965</v>
      </c>
      <c r="B135" t="s">
        <v>2100</v>
      </c>
    </row>
    <row r="136" spans="1:2">
      <c r="A136" s="342" t="s">
        <v>291</v>
      </c>
      <c r="B136" t="s">
        <v>2100</v>
      </c>
    </row>
    <row r="137" spans="1:2">
      <c r="A137" s="342" t="s">
        <v>293</v>
      </c>
      <c r="B137" t="s">
        <v>2100</v>
      </c>
    </row>
    <row r="138" spans="1:2">
      <c r="A138" s="342" t="s">
        <v>294</v>
      </c>
      <c r="B138" t="s">
        <v>2100</v>
      </c>
    </row>
    <row r="139" spans="1:2">
      <c r="A139" s="342" t="s">
        <v>1966</v>
      </c>
      <c r="B139" t="s">
        <v>2100</v>
      </c>
    </row>
    <row r="140" spans="1:2">
      <c r="A140" s="342" t="s">
        <v>201</v>
      </c>
      <c r="B140" t="s">
        <v>2100</v>
      </c>
    </row>
    <row r="141" spans="1:2">
      <c r="A141" s="342" t="s">
        <v>202</v>
      </c>
      <c r="B141" t="s">
        <v>2100</v>
      </c>
    </row>
    <row r="142" spans="1:2">
      <c r="A142" s="342" t="s">
        <v>1967</v>
      </c>
      <c r="B142" t="s">
        <v>2100</v>
      </c>
    </row>
    <row r="143" spans="1:2">
      <c r="A143" s="342" t="s">
        <v>1080</v>
      </c>
      <c r="B143" t="s">
        <v>2100</v>
      </c>
    </row>
    <row r="144" spans="1:2">
      <c r="A144" s="342" t="s">
        <v>1968</v>
      </c>
      <c r="B144" t="s">
        <v>2100</v>
      </c>
    </row>
    <row r="145" spans="1:2">
      <c r="A145" s="342" t="s">
        <v>1969</v>
      </c>
      <c r="B145" t="s">
        <v>2100</v>
      </c>
    </row>
    <row r="146" spans="1:2">
      <c r="A146" s="342" t="s">
        <v>1970</v>
      </c>
      <c r="B146" t="s">
        <v>2100</v>
      </c>
    </row>
    <row r="147" spans="1:2">
      <c r="A147" s="342" t="s">
        <v>1971</v>
      </c>
      <c r="B147" t="s">
        <v>2100</v>
      </c>
    </row>
    <row r="148" spans="1:2">
      <c r="A148" s="342" t="s">
        <v>1972</v>
      </c>
      <c r="B148" t="s">
        <v>2100</v>
      </c>
    </row>
    <row r="149" spans="1:2">
      <c r="A149" s="342" t="s">
        <v>125</v>
      </c>
      <c r="B149" t="s">
        <v>2100</v>
      </c>
    </row>
    <row r="150" spans="1:2">
      <c r="A150" s="342" t="s">
        <v>146</v>
      </c>
      <c r="B150" t="s">
        <v>2100</v>
      </c>
    </row>
    <row r="151" spans="1:2">
      <c r="A151" s="342" t="s">
        <v>901</v>
      </c>
      <c r="B151" t="s">
        <v>2100</v>
      </c>
    </row>
    <row r="152" spans="1:2">
      <c r="A152" s="342" t="s">
        <v>121</v>
      </c>
      <c r="B152" t="s">
        <v>2100</v>
      </c>
    </row>
    <row r="153" spans="1:2">
      <c r="A153" s="342" t="s">
        <v>898</v>
      </c>
      <c r="B153" t="s">
        <v>2100</v>
      </c>
    </row>
    <row r="154" spans="1:2">
      <c r="A154" s="342" t="s">
        <v>1973</v>
      </c>
      <c r="B154" t="s">
        <v>2100</v>
      </c>
    </row>
    <row r="155" spans="1:2">
      <c r="A155" s="342" t="s">
        <v>1081</v>
      </c>
      <c r="B155" t="s">
        <v>2100</v>
      </c>
    </row>
    <row r="156" spans="1:2">
      <c r="A156" s="342" t="s">
        <v>1974</v>
      </c>
      <c r="B156" t="s">
        <v>2100</v>
      </c>
    </row>
    <row r="157" spans="1:2">
      <c r="A157" s="342" t="s">
        <v>207</v>
      </c>
      <c r="B157" t="s">
        <v>2100</v>
      </c>
    </row>
    <row r="158" spans="1:2">
      <c r="A158" s="342" t="s">
        <v>200</v>
      </c>
      <c r="B158" t="s">
        <v>2100</v>
      </c>
    </row>
    <row r="159" spans="1:2">
      <c r="A159" s="342" t="s">
        <v>1975</v>
      </c>
      <c r="B159" t="s">
        <v>2100</v>
      </c>
    </row>
    <row r="160" spans="1:2">
      <c r="A160" s="342" t="s">
        <v>116</v>
      </c>
      <c r="B160" t="s">
        <v>2100</v>
      </c>
    </row>
    <row r="161" spans="1:2">
      <c r="A161" s="342" t="s">
        <v>1976</v>
      </c>
      <c r="B161" t="s">
        <v>2100</v>
      </c>
    </row>
    <row r="162" spans="1:2">
      <c r="A162" s="342" t="s">
        <v>1977</v>
      </c>
      <c r="B162" t="s">
        <v>2100</v>
      </c>
    </row>
    <row r="163" spans="1:2">
      <c r="A163" s="342" t="s">
        <v>1978</v>
      </c>
      <c r="B163" t="s">
        <v>2100</v>
      </c>
    </row>
    <row r="164" spans="1:2">
      <c r="A164" s="342" t="s">
        <v>1979</v>
      </c>
      <c r="B164" t="s">
        <v>2100</v>
      </c>
    </row>
    <row r="165" spans="1:2">
      <c r="A165" s="342" t="s">
        <v>142</v>
      </c>
      <c r="B165" t="s">
        <v>2100</v>
      </c>
    </row>
    <row r="166" spans="1:2">
      <c r="A166" s="342" t="s">
        <v>1980</v>
      </c>
      <c r="B166" t="s">
        <v>2100</v>
      </c>
    </row>
    <row r="167" spans="1:2">
      <c r="A167" s="342" t="s">
        <v>275</v>
      </c>
      <c r="B167" t="s">
        <v>2100</v>
      </c>
    </row>
    <row r="168" spans="1:2">
      <c r="A168" s="342" t="s">
        <v>1981</v>
      </c>
      <c r="B168" t="s">
        <v>2100</v>
      </c>
    </row>
    <row r="169" spans="1:2">
      <c r="A169" s="342" t="s">
        <v>1982</v>
      </c>
      <c r="B169" t="s">
        <v>2100</v>
      </c>
    </row>
    <row r="170" spans="1:2">
      <c r="A170" s="342" t="s">
        <v>1983</v>
      </c>
      <c r="B170" t="s">
        <v>2100</v>
      </c>
    </row>
    <row r="171" spans="1:2">
      <c r="A171" s="342" t="s">
        <v>1984</v>
      </c>
      <c r="B171" t="s">
        <v>2100</v>
      </c>
    </row>
    <row r="172" spans="1:2">
      <c r="A172" s="342" t="s">
        <v>1985</v>
      </c>
      <c r="B172" t="s">
        <v>2100</v>
      </c>
    </row>
    <row r="173" spans="1:2">
      <c r="A173" s="342" t="s">
        <v>1986</v>
      </c>
      <c r="B173" t="s">
        <v>2100</v>
      </c>
    </row>
    <row r="174" spans="1:2">
      <c r="A174" s="342" t="s">
        <v>1987</v>
      </c>
      <c r="B174" t="s">
        <v>2100</v>
      </c>
    </row>
    <row r="175" spans="1:2">
      <c r="A175" s="342" t="s">
        <v>1073</v>
      </c>
      <c r="B175" t="s">
        <v>2100</v>
      </c>
    </row>
    <row r="176" spans="1:2">
      <c r="A176" s="342" t="s">
        <v>1988</v>
      </c>
      <c r="B176" t="s">
        <v>2100</v>
      </c>
    </row>
    <row r="177" spans="1:2">
      <c r="A177" s="342" t="s">
        <v>1077</v>
      </c>
      <c r="B177" t="s">
        <v>2100</v>
      </c>
    </row>
    <row r="178" spans="1:2">
      <c r="A178" s="342" t="s">
        <v>1989</v>
      </c>
      <c r="B178" t="s">
        <v>2100</v>
      </c>
    </row>
    <row r="179" spans="1:2">
      <c r="A179" s="342" t="s">
        <v>147</v>
      </c>
      <c r="B179" t="s">
        <v>2100</v>
      </c>
    </row>
    <row r="180" spans="1:2">
      <c r="A180" s="342" t="s">
        <v>1990</v>
      </c>
      <c r="B180" t="s">
        <v>2100</v>
      </c>
    </row>
    <row r="181" spans="1:2">
      <c r="A181" s="342" t="s">
        <v>1991</v>
      </c>
      <c r="B181" t="s">
        <v>2100</v>
      </c>
    </row>
    <row r="182" spans="1:2">
      <c r="A182" s="342" t="s">
        <v>1992</v>
      </c>
      <c r="B182" t="s">
        <v>2100</v>
      </c>
    </row>
    <row r="183" spans="1:2">
      <c r="A183" s="342" t="s">
        <v>1993</v>
      </c>
      <c r="B183" t="s">
        <v>2100</v>
      </c>
    </row>
    <row r="184" spans="1:2">
      <c r="A184" s="342" t="s">
        <v>1994</v>
      </c>
      <c r="B184" t="s">
        <v>2100</v>
      </c>
    </row>
    <row r="185" spans="1:2">
      <c r="A185" s="342" t="s">
        <v>1995</v>
      </c>
      <c r="B185" t="s">
        <v>2100</v>
      </c>
    </row>
    <row r="186" spans="1:2">
      <c r="A186" s="342" t="s">
        <v>171</v>
      </c>
      <c r="B186" t="s">
        <v>2100</v>
      </c>
    </row>
    <row r="187" spans="1:2">
      <c r="A187" s="342" t="s">
        <v>133</v>
      </c>
      <c r="B187" t="s">
        <v>2100</v>
      </c>
    </row>
    <row r="188" spans="1:2">
      <c r="A188" s="342" t="s">
        <v>124</v>
      </c>
      <c r="B188" t="s">
        <v>2100</v>
      </c>
    </row>
    <row r="189" spans="1:2">
      <c r="A189" s="342" t="s">
        <v>193</v>
      </c>
      <c r="B189" t="s">
        <v>2100</v>
      </c>
    </row>
    <row r="190" spans="1:2">
      <c r="A190" s="342" t="s">
        <v>1996</v>
      </c>
      <c r="B190" t="s">
        <v>2100</v>
      </c>
    </row>
    <row r="191" spans="1:2">
      <c r="A191" s="342" t="s">
        <v>135</v>
      </c>
      <c r="B191" t="s">
        <v>2100</v>
      </c>
    </row>
    <row r="192" spans="1:2">
      <c r="A192" s="342" t="s">
        <v>143</v>
      </c>
      <c r="B192" t="s">
        <v>2100</v>
      </c>
    </row>
    <row r="193" spans="1:2">
      <c r="A193" s="342" t="s">
        <v>1997</v>
      </c>
      <c r="B193" t="s">
        <v>2100</v>
      </c>
    </row>
    <row r="194" spans="1:2">
      <c r="A194" s="342" t="s">
        <v>1998</v>
      </c>
      <c r="B194" t="s">
        <v>2100</v>
      </c>
    </row>
    <row r="195" spans="1:2">
      <c r="A195" s="342" t="s">
        <v>1999</v>
      </c>
      <c r="B195" t="s">
        <v>2100</v>
      </c>
    </row>
    <row r="196" spans="1:2">
      <c r="A196" s="342" t="s">
        <v>137</v>
      </c>
      <c r="B196" t="s">
        <v>2100</v>
      </c>
    </row>
    <row r="197" spans="1:2">
      <c r="A197" s="342" t="s">
        <v>161</v>
      </c>
      <c r="B197" t="s">
        <v>2100</v>
      </c>
    </row>
    <row r="198" spans="1:2">
      <c r="A198" s="342" t="s">
        <v>208</v>
      </c>
      <c r="B198" t="s">
        <v>2100</v>
      </c>
    </row>
    <row r="199" spans="1:2">
      <c r="A199" s="342" t="s">
        <v>148</v>
      </c>
      <c r="B199" t="s">
        <v>2100</v>
      </c>
    </row>
    <row r="200" spans="1:2">
      <c r="A200" s="342" t="s">
        <v>2000</v>
      </c>
      <c r="B200" t="s">
        <v>2100</v>
      </c>
    </row>
    <row r="201" spans="1:2">
      <c r="A201" s="342" t="s">
        <v>165</v>
      </c>
      <c r="B201" t="s">
        <v>2100</v>
      </c>
    </row>
    <row r="202" spans="1:2">
      <c r="A202" s="342" t="s">
        <v>115</v>
      </c>
      <c r="B202" t="s">
        <v>2100</v>
      </c>
    </row>
    <row r="203" spans="1:2">
      <c r="A203" s="342" t="s">
        <v>2001</v>
      </c>
      <c r="B203" t="s">
        <v>2100</v>
      </c>
    </row>
    <row r="204" spans="1:2">
      <c r="A204" s="342" t="s">
        <v>2002</v>
      </c>
      <c r="B204" t="s">
        <v>2100</v>
      </c>
    </row>
    <row r="205" spans="1:2">
      <c r="A205" s="342" t="s">
        <v>194</v>
      </c>
      <c r="B205" t="s">
        <v>2100</v>
      </c>
    </row>
    <row r="206" spans="1:2">
      <c r="A206" s="342" t="s">
        <v>2003</v>
      </c>
      <c r="B206" t="s">
        <v>2100</v>
      </c>
    </row>
    <row r="207" spans="1:2">
      <c r="A207" s="342" t="s">
        <v>152</v>
      </c>
      <c r="B207" t="s">
        <v>2100</v>
      </c>
    </row>
    <row r="208" spans="1:2">
      <c r="A208" s="342" t="s">
        <v>2004</v>
      </c>
      <c r="B208" t="s">
        <v>2100</v>
      </c>
    </row>
    <row r="209" spans="1:2">
      <c r="A209" s="342" t="s">
        <v>2005</v>
      </c>
      <c r="B209" t="s">
        <v>2100</v>
      </c>
    </row>
    <row r="210" spans="1:2">
      <c r="A210" s="342" t="s">
        <v>2006</v>
      </c>
      <c r="B210" t="s">
        <v>2100</v>
      </c>
    </row>
    <row r="211" spans="1:2">
      <c r="A211" s="342" t="s">
        <v>2007</v>
      </c>
      <c r="B211" t="s">
        <v>2100</v>
      </c>
    </row>
    <row r="212" spans="1:2">
      <c r="A212" s="342" t="s">
        <v>176</v>
      </c>
      <c r="B212" t="s">
        <v>2100</v>
      </c>
    </row>
    <row r="213" spans="1:2">
      <c r="A213" s="342" t="s">
        <v>2008</v>
      </c>
      <c r="B213" t="s">
        <v>2100</v>
      </c>
    </row>
    <row r="214" spans="1:2">
      <c r="A214" s="342" t="s">
        <v>280</v>
      </c>
      <c r="B214" t="s">
        <v>2100</v>
      </c>
    </row>
    <row r="215" spans="1:2">
      <c r="A215" s="342" t="s">
        <v>130</v>
      </c>
      <c r="B215" t="s">
        <v>2100</v>
      </c>
    </row>
    <row r="216" spans="1:2">
      <c r="A216" s="342" t="s">
        <v>213</v>
      </c>
      <c r="B216" t="s">
        <v>2100</v>
      </c>
    </row>
    <row r="217" spans="1:2">
      <c r="A217" s="342" t="s">
        <v>2009</v>
      </c>
      <c r="B217" t="s">
        <v>2100</v>
      </c>
    </row>
    <row r="218" spans="1:2">
      <c r="A218" s="342" t="s">
        <v>2010</v>
      </c>
      <c r="B218" t="s">
        <v>2100</v>
      </c>
    </row>
    <row r="219" spans="1:2">
      <c r="A219" s="342" t="s">
        <v>2011</v>
      </c>
      <c r="B219" t="s">
        <v>2100</v>
      </c>
    </row>
    <row r="220" spans="1:2">
      <c r="A220" s="342" t="s">
        <v>190</v>
      </c>
      <c r="B220" t="s">
        <v>2100</v>
      </c>
    </row>
    <row r="221" spans="1:2">
      <c r="A221" s="342" t="s">
        <v>2012</v>
      </c>
      <c r="B221" t="s">
        <v>2100</v>
      </c>
    </row>
    <row r="222" spans="1:2">
      <c r="A222" s="342" t="s">
        <v>1747</v>
      </c>
      <c r="B222" t="s">
        <v>2100</v>
      </c>
    </row>
    <row r="223" spans="1:2">
      <c r="A223" s="342" t="s">
        <v>2013</v>
      </c>
      <c r="B223" t="s">
        <v>2100</v>
      </c>
    </row>
    <row r="224" spans="1:2">
      <c r="A224" s="342" t="s">
        <v>2014</v>
      </c>
      <c r="B224" t="s">
        <v>2100</v>
      </c>
    </row>
    <row r="225" spans="1:2">
      <c r="A225" s="342" t="s">
        <v>2015</v>
      </c>
      <c r="B225" t="s">
        <v>2100</v>
      </c>
    </row>
    <row r="226" spans="1:2">
      <c r="A226" s="342" t="s">
        <v>2016</v>
      </c>
      <c r="B226" t="s">
        <v>2100</v>
      </c>
    </row>
    <row r="227" spans="1:2">
      <c r="A227" s="342" t="s">
        <v>1064</v>
      </c>
      <c r="B227" t="s">
        <v>2100</v>
      </c>
    </row>
    <row r="228" spans="1:2">
      <c r="A228" s="342" t="s">
        <v>149</v>
      </c>
      <c r="B228" t="s">
        <v>2100</v>
      </c>
    </row>
    <row r="229" spans="1:2">
      <c r="A229" s="342" t="s">
        <v>150</v>
      </c>
      <c r="B229" t="s">
        <v>2100</v>
      </c>
    </row>
    <row r="230" spans="1:2">
      <c r="A230" s="342" t="s">
        <v>2017</v>
      </c>
      <c r="B230" t="s">
        <v>2100</v>
      </c>
    </row>
    <row r="231" spans="1:2">
      <c r="A231" s="342" t="s">
        <v>170</v>
      </c>
      <c r="B231" t="s">
        <v>2100</v>
      </c>
    </row>
    <row r="232" spans="1:2">
      <c r="A232" s="342" t="s">
        <v>2018</v>
      </c>
      <c r="B232" t="s">
        <v>2100</v>
      </c>
    </row>
    <row r="233" spans="1:2">
      <c r="A233" s="342" t="s">
        <v>2019</v>
      </c>
      <c r="B233" t="s">
        <v>2100</v>
      </c>
    </row>
    <row r="234" spans="1:2">
      <c r="A234" s="342" t="s">
        <v>297</v>
      </c>
      <c r="B234" t="s">
        <v>2100</v>
      </c>
    </row>
    <row r="235" spans="1:2">
      <c r="A235" s="342" t="s">
        <v>139</v>
      </c>
      <c r="B235" t="s">
        <v>2100</v>
      </c>
    </row>
    <row r="236" spans="1:2">
      <c r="A236" s="342" t="s">
        <v>254</v>
      </c>
      <c r="B236" t="s">
        <v>2100</v>
      </c>
    </row>
    <row r="237" spans="1:2">
      <c r="A237" s="342" t="s">
        <v>156</v>
      </c>
      <c r="B237" t="s">
        <v>2100</v>
      </c>
    </row>
    <row r="238" spans="1:2">
      <c r="A238" s="342" t="s">
        <v>1743</v>
      </c>
      <c r="B238" t="s">
        <v>2100</v>
      </c>
    </row>
    <row r="239" spans="1:2">
      <c r="A239" s="342" t="s">
        <v>163</v>
      </c>
      <c r="B239" t="s">
        <v>2100</v>
      </c>
    </row>
    <row r="240" spans="1:2">
      <c r="A240" s="342" t="s">
        <v>162</v>
      </c>
      <c r="B240" t="s">
        <v>2100</v>
      </c>
    </row>
    <row r="241" spans="1:2">
      <c r="A241" s="342" t="s">
        <v>154</v>
      </c>
      <c r="B241" t="s">
        <v>2100</v>
      </c>
    </row>
    <row r="242" spans="1:2">
      <c r="A242" s="342" t="s">
        <v>172</v>
      </c>
      <c r="B242" t="s">
        <v>2100</v>
      </c>
    </row>
    <row r="243" spans="1:2">
      <c r="A243" s="342" t="s">
        <v>127</v>
      </c>
      <c r="B243" t="s">
        <v>2100</v>
      </c>
    </row>
    <row r="244" spans="1:2">
      <c r="A244" s="342" t="s">
        <v>151</v>
      </c>
      <c r="B244" t="s">
        <v>2100</v>
      </c>
    </row>
    <row r="245" spans="1:2">
      <c r="A245" s="342" t="s">
        <v>164</v>
      </c>
      <c r="B245" t="s">
        <v>2100</v>
      </c>
    </row>
    <row r="246" spans="1:2">
      <c r="A246" s="342" t="s">
        <v>2020</v>
      </c>
      <c r="B246" t="s">
        <v>2100</v>
      </c>
    </row>
    <row r="247" spans="1:2">
      <c r="A247" s="342" t="s">
        <v>276</v>
      </c>
      <c r="B247" t="s">
        <v>2100</v>
      </c>
    </row>
    <row r="248" spans="1:2">
      <c r="A248" s="342" t="s">
        <v>277</v>
      </c>
      <c r="B248" t="s">
        <v>2100</v>
      </c>
    </row>
    <row r="249" spans="1:2">
      <c r="A249" s="342" t="s">
        <v>173</v>
      </c>
      <c r="B249" t="s">
        <v>2100</v>
      </c>
    </row>
    <row r="250" spans="1:2">
      <c r="A250" s="342" t="s">
        <v>174</v>
      </c>
      <c r="B250" t="s">
        <v>2100</v>
      </c>
    </row>
    <row r="251" spans="1:2">
      <c r="A251" s="342" t="s">
        <v>157</v>
      </c>
      <c r="B251" t="s">
        <v>2100</v>
      </c>
    </row>
    <row r="252" spans="1:2">
      <c r="A252" s="342" t="s">
        <v>144</v>
      </c>
      <c r="B252" t="s">
        <v>2100</v>
      </c>
    </row>
    <row r="253" spans="1:2">
      <c r="A253" s="342" t="s">
        <v>145</v>
      </c>
      <c r="B253" t="s">
        <v>2100</v>
      </c>
    </row>
    <row r="254" spans="1:2">
      <c r="A254" s="342" t="s">
        <v>128</v>
      </c>
      <c r="B254" t="s">
        <v>2100</v>
      </c>
    </row>
    <row r="255" spans="1:2">
      <c r="A255" s="342" t="s">
        <v>292</v>
      </c>
      <c r="B255" t="s">
        <v>2100</v>
      </c>
    </row>
    <row r="256" spans="1:2">
      <c r="A256" s="342" t="s">
        <v>290</v>
      </c>
      <c r="B256" t="s">
        <v>2100</v>
      </c>
    </row>
    <row r="257" spans="1:2">
      <c r="A257" s="342" t="s">
        <v>282</v>
      </c>
      <c r="B257" t="s">
        <v>2100</v>
      </c>
    </row>
    <row r="258" spans="1:2">
      <c r="A258" s="342" t="s">
        <v>160</v>
      </c>
      <c r="B258" t="s">
        <v>2100</v>
      </c>
    </row>
    <row r="259" spans="1:2">
      <c r="A259" s="342" t="s">
        <v>2021</v>
      </c>
      <c r="B259" t="s">
        <v>2100</v>
      </c>
    </row>
    <row r="260" spans="1:2">
      <c r="A260" s="342" t="s">
        <v>2022</v>
      </c>
      <c r="B260" t="s">
        <v>2100</v>
      </c>
    </row>
    <row r="261" spans="1:2">
      <c r="A261" s="342" t="s">
        <v>166</v>
      </c>
      <c r="B261" t="s">
        <v>2100</v>
      </c>
    </row>
    <row r="262" spans="1:2">
      <c r="A262" s="342" t="s">
        <v>2023</v>
      </c>
      <c r="B262" t="s">
        <v>2100</v>
      </c>
    </row>
    <row r="263" spans="1:2">
      <c r="A263" s="342" t="s">
        <v>284</v>
      </c>
      <c r="B263" t="s">
        <v>2100</v>
      </c>
    </row>
    <row r="264" spans="1:2">
      <c r="A264" s="342" t="s">
        <v>153</v>
      </c>
      <c r="B264" t="s">
        <v>2100</v>
      </c>
    </row>
    <row r="265" spans="1:2">
      <c r="A265" s="342" t="s">
        <v>155</v>
      </c>
      <c r="B265" t="s">
        <v>2100</v>
      </c>
    </row>
    <row r="266" spans="1:2">
      <c r="A266" s="342" t="s">
        <v>2024</v>
      </c>
      <c r="B266" t="s">
        <v>2100</v>
      </c>
    </row>
    <row r="267" spans="1:2">
      <c r="A267" s="342" t="s">
        <v>2025</v>
      </c>
      <c r="B267" t="s">
        <v>2100</v>
      </c>
    </row>
    <row r="268" spans="1:2">
      <c r="A268" s="342" t="s">
        <v>2026</v>
      </c>
      <c r="B268" t="s">
        <v>2100</v>
      </c>
    </row>
    <row r="269" spans="1:2">
      <c r="A269" s="342" t="s">
        <v>189</v>
      </c>
      <c r="B269" t="s">
        <v>2100</v>
      </c>
    </row>
    <row r="270" spans="1:2">
      <c r="A270" s="342" t="s">
        <v>181</v>
      </c>
      <c r="B270" t="s">
        <v>2100</v>
      </c>
    </row>
    <row r="271" spans="1:2">
      <c r="A271" s="342" t="s">
        <v>180</v>
      </c>
      <c r="B271" t="s">
        <v>2100</v>
      </c>
    </row>
    <row r="272" spans="1:2">
      <c r="A272" s="342" t="s">
        <v>175</v>
      </c>
      <c r="B272" t="s">
        <v>2100</v>
      </c>
    </row>
    <row r="273" spans="1:2">
      <c r="A273" s="342" t="s">
        <v>2027</v>
      </c>
      <c r="B273" t="s">
        <v>2100</v>
      </c>
    </row>
    <row r="274" spans="1:2">
      <c r="A274" s="342" t="s">
        <v>2028</v>
      </c>
      <c r="B274" t="s">
        <v>2100</v>
      </c>
    </row>
    <row r="275" spans="1:2">
      <c r="A275" s="342" t="s">
        <v>2029</v>
      </c>
      <c r="B275" t="s">
        <v>2100</v>
      </c>
    </row>
    <row r="276" spans="1:2">
      <c r="A276" s="342" t="s">
        <v>1074</v>
      </c>
      <c r="B276" t="s">
        <v>2100</v>
      </c>
    </row>
    <row r="277" spans="1:2">
      <c r="A277" s="342" t="s">
        <v>214</v>
      </c>
      <c r="B277" t="s">
        <v>2100</v>
      </c>
    </row>
    <row r="278" spans="1:2">
      <c r="A278" s="342" t="s">
        <v>281</v>
      </c>
      <c r="B278" t="s">
        <v>2100</v>
      </c>
    </row>
    <row r="279" spans="1:2">
      <c r="A279" s="342" t="s">
        <v>2030</v>
      </c>
      <c r="B279" t="s">
        <v>2100</v>
      </c>
    </row>
    <row r="280" spans="1:2">
      <c r="A280" s="342" t="s">
        <v>185</v>
      </c>
      <c r="B280" t="s">
        <v>2100</v>
      </c>
    </row>
    <row r="281" spans="1:2">
      <c r="A281" s="342" t="s">
        <v>286</v>
      </c>
      <c r="B281" t="s">
        <v>2100</v>
      </c>
    </row>
    <row r="282" spans="1:2">
      <c r="A282" s="342" t="s">
        <v>187</v>
      </c>
      <c r="B282" t="s">
        <v>2100</v>
      </c>
    </row>
    <row r="283" spans="1:2">
      <c r="A283" s="342" t="s">
        <v>2031</v>
      </c>
      <c r="B283" t="s">
        <v>2100</v>
      </c>
    </row>
    <row r="284" spans="1:2">
      <c r="A284" s="342" t="s">
        <v>274</v>
      </c>
      <c r="B284" t="s">
        <v>2100</v>
      </c>
    </row>
    <row r="285" spans="1:2">
      <c r="A285" s="342" t="s">
        <v>296</v>
      </c>
      <c r="B285" t="s">
        <v>2100</v>
      </c>
    </row>
    <row r="286" spans="1:2">
      <c r="A286" s="342" t="s">
        <v>204</v>
      </c>
      <c r="B286" t="s">
        <v>2100</v>
      </c>
    </row>
    <row r="287" spans="1:2">
      <c r="A287" s="342" t="s">
        <v>2032</v>
      </c>
      <c r="B287" t="s">
        <v>2100</v>
      </c>
    </row>
    <row r="288" spans="1:2">
      <c r="A288" s="342" t="s">
        <v>197</v>
      </c>
      <c r="B288" t="s">
        <v>2100</v>
      </c>
    </row>
    <row r="289" spans="1:2">
      <c r="A289" s="342" t="s">
        <v>303</v>
      </c>
      <c r="B289" t="s">
        <v>2100</v>
      </c>
    </row>
    <row r="290" spans="1:2">
      <c r="A290" s="342" t="s">
        <v>1063</v>
      </c>
      <c r="B290" t="s">
        <v>2100</v>
      </c>
    </row>
    <row r="291" spans="1:2">
      <c r="A291" s="342" t="s">
        <v>248</v>
      </c>
      <c r="B291" t="s">
        <v>2100</v>
      </c>
    </row>
    <row r="292" spans="1:2">
      <c r="A292" s="342" t="s">
        <v>329</v>
      </c>
      <c r="B292" t="s">
        <v>2100</v>
      </c>
    </row>
    <row r="293" spans="1:2">
      <c r="A293" s="342" t="s">
        <v>184</v>
      </c>
      <c r="B293" t="s">
        <v>2100</v>
      </c>
    </row>
    <row r="294" spans="1:2">
      <c r="A294" s="342" t="s">
        <v>355</v>
      </c>
      <c r="B294" t="s">
        <v>2100</v>
      </c>
    </row>
    <row r="295" spans="1:2">
      <c r="A295" s="342" t="s">
        <v>356</v>
      </c>
      <c r="B295" t="s">
        <v>2100</v>
      </c>
    </row>
    <row r="296" spans="1:2">
      <c r="A296" s="342" t="s">
        <v>198</v>
      </c>
      <c r="B296" t="s">
        <v>2100</v>
      </c>
    </row>
    <row r="297" spans="1:2">
      <c r="A297" s="342" t="s">
        <v>2033</v>
      </c>
      <c r="B297" t="s">
        <v>2100</v>
      </c>
    </row>
    <row r="298" spans="1:2">
      <c r="A298" s="342" t="s">
        <v>2034</v>
      </c>
      <c r="B298" t="s">
        <v>2100</v>
      </c>
    </row>
    <row r="299" spans="1:2">
      <c r="A299" s="342" t="s">
        <v>1739</v>
      </c>
      <c r="B299" t="s">
        <v>2100</v>
      </c>
    </row>
    <row r="300" spans="1:2">
      <c r="A300" s="342" t="s">
        <v>167</v>
      </c>
      <c r="B300" t="s">
        <v>2100</v>
      </c>
    </row>
    <row r="301" spans="1:2">
      <c r="A301" s="342" t="s">
        <v>2035</v>
      </c>
      <c r="B301" t="s">
        <v>2100</v>
      </c>
    </row>
    <row r="302" spans="1:2">
      <c r="A302" s="342" t="s">
        <v>2036</v>
      </c>
      <c r="B302" t="s">
        <v>2100</v>
      </c>
    </row>
    <row r="303" spans="1:2">
      <c r="A303" s="342" t="s">
        <v>318</v>
      </c>
      <c r="B303" t="s">
        <v>2100</v>
      </c>
    </row>
    <row r="304" spans="1:2">
      <c r="A304" s="342" t="s">
        <v>1748</v>
      </c>
      <c r="B304" t="s">
        <v>2100</v>
      </c>
    </row>
    <row r="305" spans="1:2">
      <c r="A305" s="342" t="s">
        <v>2037</v>
      </c>
      <c r="B305" t="s">
        <v>2100</v>
      </c>
    </row>
    <row r="306" spans="1:2">
      <c r="A306" s="342" t="s">
        <v>2038</v>
      </c>
      <c r="B306" t="s">
        <v>2100</v>
      </c>
    </row>
    <row r="307" spans="1:2">
      <c r="A307" s="342" t="s">
        <v>2039</v>
      </c>
      <c r="B307" t="s">
        <v>2100</v>
      </c>
    </row>
    <row r="308" spans="1:2">
      <c r="A308" s="342" t="s">
        <v>123</v>
      </c>
      <c r="B308" t="s">
        <v>2100</v>
      </c>
    </row>
    <row r="309" spans="1:2">
      <c r="A309" s="342" t="s">
        <v>131</v>
      </c>
      <c r="B309" t="s">
        <v>2100</v>
      </c>
    </row>
    <row r="310" spans="1:2">
      <c r="A310" s="342" t="s">
        <v>178</v>
      </c>
      <c r="B310" t="s">
        <v>2100</v>
      </c>
    </row>
    <row r="311" spans="1:2">
      <c r="A311" s="342" t="s">
        <v>195</v>
      </c>
      <c r="B311" t="s">
        <v>2100</v>
      </c>
    </row>
    <row r="312" spans="1:2">
      <c r="A312" s="342" t="s">
        <v>322</v>
      </c>
      <c r="B312" t="s">
        <v>2100</v>
      </c>
    </row>
    <row r="313" spans="1:2">
      <c r="A313" s="342" t="s">
        <v>301</v>
      </c>
      <c r="B313" t="s">
        <v>2100</v>
      </c>
    </row>
    <row r="314" spans="1:2">
      <c r="A314" s="342" t="s">
        <v>298</v>
      </c>
      <c r="B314" t="s">
        <v>2100</v>
      </c>
    </row>
    <row r="315" spans="1:2">
      <c r="A315" s="342" t="s">
        <v>326</v>
      </c>
      <c r="B315" t="s">
        <v>2100</v>
      </c>
    </row>
    <row r="316" spans="1:2">
      <c r="A316" s="342" t="s">
        <v>354</v>
      </c>
      <c r="B316" t="s">
        <v>2100</v>
      </c>
    </row>
    <row r="317" spans="1:2">
      <c r="A317" s="342" t="s">
        <v>352</v>
      </c>
      <c r="B317" t="s">
        <v>2100</v>
      </c>
    </row>
    <row r="318" spans="1:2">
      <c r="A318" s="342" t="s">
        <v>2040</v>
      </c>
      <c r="B318" t="s">
        <v>2100</v>
      </c>
    </row>
    <row r="319" spans="1:2">
      <c r="A319" s="342" t="s">
        <v>300</v>
      </c>
      <c r="B319" t="s">
        <v>2100</v>
      </c>
    </row>
    <row r="320" spans="1:2">
      <c r="A320" s="342" t="s">
        <v>320</v>
      </c>
      <c r="B320" t="s">
        <v>2100</v>
      </c>
    </row>
    <row r="321" spans="1:2">
      <c r="A321" s="342" t="s">
        <v>321</v>
      </c>
      <c r="B321" t="s">
        <v>2100</v>
      </c>
    </row>
    <row r="322" spans="1:2">
      <c r="A322" s="342" t="s">
        <v>2041</v>
      </c>
      <c r="B322" t="s">
        <v>2100</v>
      </c>
    </row>
    <row r="323" spans="1:2">
      <c r="A323" s="342" t="s">
        <v>317</v>
      </c>
      <c r="B323" t="s">
        <v>2100</v>
      </c>
    </row>
    <row r="324" spans="1:2">
      <c r="A324" s="342" t="s">
        <v>2042</v>
      </c>
      <c r="B324" t="s">
        <v>2100</v>
      </c>
    </row>
    <row r="325" spans="1:2">
      <c r="A325" s="342" t="s">
        <v>331</v>
      </c>
      <c r="B325" t="s">
        <v>2100</v>
      </c>
    </row>
    <row r="326" spans="1:2">
      <c r="A326" s="342" t="s">
        <v>2043</v>
      </c>
      <c r="B326" t="s">
        <v>2100</v>
      </c>
    </row>
    <row r="327" spans="1:2">
      <c r="A327" s="342" t="s">
        <v>2044</v>
      </c>
      <c r="B327" t="s">
        <v>2100</v>
      </c>
    </row>
    <row r="328" spans="1:2">
      <c r="A328" s="342" t="s">
        <v>762</v>
      </c>
      <c r="B328" t="s">
        <v>2100</v>
      </c>
    </row>
    <row r="329" spans="1:2">
      <c r="A329" s="342" t="s">
        <v>2045</v>
      </c>
      <c r="B329" t="s">
        <v>2100</v>
      </c>
    </row>
    <row r="330" spans="1:2">
      <c r="A330" s="342" t="s">
        <v>351</v>
      </c>
      <c r="B330" t="s">
        <v>2100</v>
      </c>
    </row>
    <row r="331" spans="1:2">
      <c r="A331" s="342" t="s">
        <v>2046</v>
      </c>
      <c r="B331" t="s">
        <v>2100</v>
      </c>
    </row>
    <row r="332" spans="1:2">
      <c r="A332" s="342" t="s">
        <v>158</v>
      </c>
      <c r="B332" t="s">
        <v>2100</v>
      </c>
    </row>
    <row r="333" spans="1:2">
      <c r="A333" s="342" t="s">
        <v>2047</v>
      </c>
      <c r="B333" t="s">
        <v>2100</v>
      </c>
    </row>
    <row r="334" spans="1:2">
      <c r="A334" s="342" t="s">
        <v>2048</v>
      </c>
      <c r="B334" t="s">
        <v>2100</v>
      </c>
    </row>
    <row r="335" spans="1:2">
      <c r="A335" s="342" t="s">
        <v>1076</v>
      </c>
      <c r="B335" t="s">
        <v>2100</v>
      </c>
    </row>
    <row r="336" spans="1:2">
      <c r="A336" s="342" t="s">
        <v>2049</v>
      </c>
      <c r="B336" t="s">
        <v>2100</v>
      </c>
    </row>
    <row r="337" spans="1:2">
      <c r="A337" s="342" t="s">
        <v>159</v>
      </c>
      <c r="B337" t="s">
        <v>2100</v>
      </c>
    </row>
    <row r="338" spans="1:2">
      <c r="A338" s="342" t="s">
        <v>330</v>
      </c>
      <c r="B338" t="s">
        <v>2100</v>
      </c>
    </row>
    <row r="339" spans="1:2">
      <c r="A339" s="342" t="s">
        <v>348</v>
      </c>
      <c r="B339" t="s">
        <v>2100</v>
      </c>
    </row>
    <row r="340" spans="1:2">
      <c r="A340" s="342" t="s">
        <v>332</v>
      </c>
      <c r="B340" t="s">
        <v>2100</v>
      </c>
    </row>
    <row r="341" spans="1:2">
      <c r="A341" s="342" t="s">
        <v>138</v>
      </c>
      <c r="B341" t="s">
        <v>2100</v>
      </c>
    </row>
    <row r="342" spans="1:2">
      <c r="A342" s="342" t="s">
        <v>2050</v>
      </c>
      <c r="B342" t="s">
        <v>2100</v>
      </c>
    </row>
    <row r="343" spans="1:2">
      <c r="A343" s="342" t="s">
        <v>353</v>
      </c>
      <c r="B343" t="s">
        <v>2100</v>
      </c>
    </row>
    <row r="344" spans="1:2">
      <c r="A344" s="342" t="s">
        <v>2051</v>
      </c>
      <c r="B344" t="s">
        <v>2100</v>
      </c>
    </row>
    <row r="345" spans="1:2">
      <c r="A345" s="342" t="s">
        <v>2052</v>
      </c>
      <c r="B345" t="s">
        <v>2100</v>
      </c>
    </row>
    <row r="346" spans="1:2">
      <c r="A346" s="342" t="s">
        <v>2053</v>
      </c>
      <c r="B346" t="s">
        <v>2100</v>
      </c>
    </row>
    <row r="347" spans="1:2">
      <c r="A347" s="342" t="s">
        <v>168</v>
      </c>
      <c r="B347" t="s">
        <v>2100</v>
      </c>
    </row>
    <row r="348" spans="1:2">
      <c r="A348" s="342" t="s">
        <v>325</v>
      </c>
      <c r="B348" t="s">
        <v>2100</v>
      </c>
    </row>
    <row r="349" spans="1:2">
      <c r="A349" s="342" t="s">
        <v>209</v>
      </c>
      <c r="B349" t="s">
        <v>2100</v>
      </c>
    </row>
    <row r="350" spans="1:2">
      <c r="A350" s="342" t="s">
        <v>177</v>
      </c>
      <c r="B350" t="s">
        <v>2100</v>
      </c>
    </row>
    <row r="351" spans="1:2">
      <c r="A351" s="342" t="s">
        <v>2054</v>
      </c>
      <c r="B351" t="s">
        <v>2100</v>
      </c>
    </row>
    <row r="352" spans="1:2">
      <c r="A352" s="342" t="s">
        <v>299</v>
      </c>
      <c r="B352" t="s">
        <v>2100</v>
      </c>
    </row>
    <row r="353" spans="1:2">
      <c r="A353" s="342" t="s">
        <v>316</v>
      </c>
      <c r="B353" t="s">
        <v>2100</v>
      </c>
    </row>
    <row r="354" spans="1:2">
      <c r="A354" s="342" t="s">
        <v>315</v>
      </c>
      <c r="B354" t="s">
        <v>2100</v>
      </c>
    </row>
    <row r="355" spans="1:2">
      <c r="A355" s="342" t="s">
        <v>350</v>
      </c>
      <c r="B355" t="s">
        <v>2100</v>
      </c>
    </row>
    <row r="356" spans="1:2">
      <c r="A356" s="342" t="s">
        <v>742</v>
      </c>
      <c r="B356" t="s">
        <v>2100</v>
      </c>
    </row>
    <row r="357" spans="1:2">
      <c r="A357" s="342" t="s">
        <v>357</v>
      </c>
      <c r="B357" t="s">
        <v>2100</v>
      </c>
    </row>
    <row r="358" spans="1:2">
      <c r="A358" s="342" t="s">
        <v>2055</v>
      </c>
      <c r="B358" t="s">
        <v>2100</v>
      </c>
    </row>
    <row r="359" spans="1:2">
      <c r="A359" s="342" t="s">
        <v>327</v>
      </c>
      <c r="B359" t="s">
        <v>2100</v>
      </c>
    </row>
    <row r="360" spans="1:2">
      <c r="A360" s="342" t="s">
        <v>169</v>
      </c>
      <c r="B360" t="s">
        <v>2100</v>
      </c>
    </row>
    <row r="361" spans="1:2">
      <c r="A361" s="342" t="s">
        <v>2056</v>
      </c>
      <c r="B361" t="s">
        <v>2100</v>
      </c>
    </row>
    <row r="362" spans="1:2">
      <c r="A362" s="342" t="s">
        <v>2057</v>
      </c>
      <c r="B362" t="s">
        <v>2100</v>
      </c>
    </row>
    <row r="363" spans="1:2">
      <c r="A363" s="342" t="s">
        <v>328</v>
      </c>
      <c r="B363" t="s">
        <v>2100</v>
      </c>
    </row>
    <row r="364" spans="1:2">
      <c r="A364" s="342" t="s">
        <v>2058</v>
      </c>
      <c r="B364" t="s">
        <v>2100</v>
      </c>
    </row>
    <row r="365" spans="1:2">
      <c r="A365" s="342" t="s">
        <v>2059</v>
      </c>
      <c r="B365" t="s">
        <v>2100</v>
      </c>
    </row>
    <row r="366" spans="1:2">
      <c r="A366" s="342" t="s">
        <v>349</v>
      </c>
      <c r="B366" t="s">
        <v>2100</v>
      </c>
    </row>
    <row r="367" spans="1:2">
      <c r="A367" s="342" t="s">
        <v>358</v>
      </c>
      <c r="B367" t="s">
        <v>2100</v>
      </c>
    </row>
    <row r="368" spans="1:2">
      <c r="A368" s="342" t="s">
        <v>2060</v>
      </c>
      <c r="B368" t="s">
        <v>2100</v>
      </c>
    </row>
    <row r="369" spans="1:2">
      <c r="A369" s="342" t="s">
        <v>361</v>
      </c>
      <c r="B369" t="s">
        <v>2100</v>
      </c>
    </row>
    <row r="370" spans="1:2">
      <c r="A370" s="342" t="s">
        <v>2061</v>
      </c>
      <c r="B370" t="s">
        <v>2100</v>
      </c>
    </row>
    <row r="371" spans="1:2">
      <c r="A371" s="342" t="s">
        <v>2062</v>
      </c>
      <c r="B371" t="s">
        <v>2100</v>
      </c>
    </row>
    <row r="372" spans="1:2">
      <c r="A372" s="342" t="s">
        <v>1749</v>
      </c>
      <c r="B372" t="s">
        <v>2100</v>
      </c>
    </row>
    <row r="373" spans="1:2">
      <c r="A373" s="342" t="s">
        <v>362</v>
      </c>
      <c r="B373" t="s">
        <v>2100</v>
      </c>
    </row>
    <row r="374" spans="1:2">
      <c r="A374" s="342" t="s">
        <v>2063</v>
      </c>
      <c r="B374" t="s">
        <v>2100</v>
      </c>
    </row>
    <row r="375" spans="1:2">
      <c r="A375" s="342" t="s">
        <v>2064</v>
      </c>
      <c r="B375" t="s">
        <v>2100</v>
      </c>
    </row>
    <row r="376" spans="1:2">
      <c r="A376" s="342" t="s">
        <v>364</v>
      </c>
      <c r="B376" t="s">
        <v>2100</v>
      </c>
    </row>
    <row r="377" spans="1:2">
      <c r="A377" s="342" t="s">
        <v>2065</v>
      </c>
      <c r="B377" t="s">
        <v>2100</v>
      </c>
    </row>
    <row r="378" spans="1:2">
      <c r="A378" s="342" t="s">
        <v>2066</v>
      </c>
      <c r="B378" t="s">
        <v>2100</v>
      </c>
    </row>
    <row r="379" spans="1:2">
      <c r="A379" s="342" t="s">
        <v>2067</v>
      </c>
      <c r="B379" t="s">
        <v>2100</v>
      </c>
    </row>
    <row r="380" spans="1:2">
      <c r="A380" s="342" t="s">
        <v>363</v>
      </c>
      <c r="B380" t="s">
        <v>2100</v>
      </c>
    </row>
    <row r="381" spans="1:2">
      <c r="A381" s="342" t="s">
        <v>360</v>
      </c>
      <c r="B381" t="s">
        <v>2100</v>
      </c>
    </row>
    <row r="382" spans="1:2">
      <c r="A382" s="342" t="s">
        <v>365</v>
      </c>
      <c r="B382" t="s">
        <v>2100</v>
      </c>
    </row>
    <row r="383" spans="1:2">
      <c r="A383" s="342" t="s">
        <v>2068</v>
      </c>
      <c r="B383" t="s">
        <v>2100</v>
      </c>
    </row>
    <row r="384" spans="1:2">
      <c r="A384" s="342" t="s">
        <v>2069</v>
      </c>
      <c r="B384" t="s">
        <v>2100</v>
      </c>
    </row>
    <row r="385" spans="1:2">
      <c r="A385" s="342" t="s">
        <v>2070</v>
      </c>
      <c r="B385" t="s">
        <v>2100</v>
      </c>
    </row>
    <row r="386" spans="1:2">
      <c r="A386" s="342" t="s">
        <v>2071</v>
      </c>
      <c r="B386" t="s">
        <v>2100</v>
      </c>
    </row>
    <row r="387" spans="1:2">
      <c r="A387" s="342" t="s">
        <v>754</v>
      </c>
      <c r="B387" t="s">
        <v>2100</v>
      </c>
    </row>
    <row r="388" spans="1:2">
      <c r="A388" s="342" t="s">
        <v>785</v>
      </c>
      <c r="B388" t="s">
        <v>2100</v>
      </c>
    </row>
    <row r="389" spans="1:2">
      <c r="A389" s="342" t="s">
        <v>930</v>
      </c>
      <c r="B389" t="s">
        <v>2100</v>
      </c>
    </row>
    <row r="390" spans="1:2">
      <c r="A390" s="342" t="s">
        <v>1742</v>
      </c>
      <c r="B390" t="s">
        <v>2100</v>
      </c>
    </row>
    <row r="391" spans="1:2">
      <c r="A391" s="342" t="s">
        <v>891</v>
      </c>
      <c r="B391" t="s">
        <v>2100</v>
      </c>
    </row>
    <row r="392" spans="1:2">
      <c r="A392" s="342" t="s">
        <v>2072</v>
      </c>
      <c r="B392" t="s">
        <v>2100</v>
      </c>
    </row>
    <row r="393" spans="1:2">
      <c r="A393" s="342" t="s">
        <v>761</v>
      </c>
      <c r="B393" t="s">
        <v>2100</v>
      </c>
    </row>
    <row r="394" spans="1:2">
      <c r="A394" s="342" t="s">
        <v>748</v>
      </c>
      <c r="B394" t="s">
        <v>2100</v>
      </c>
    </row>
    <row r="395" spans="1:2">
      <c r="A395" s="342" t="s">
        <v>755</v>
      </c>
      <c r="B395" t="s">
        <v>2100</v>
      </c>
    </row>
    <row r="396" spans="1:2">
      <c r="A396" s="342" t="s">
        <v>796</v>
      </c>
      <c r="B396" t="s">
        <v>2100</v>
      </c>
    </row>
    <row r="397" spans="1:2">
      <c r="A397" s="342" t="s">
        <v>793</v>
      </c>
      <c r="B397" t="s">
        <v>2100</v>
      </c>
    </row>
    <row r="398" spans="1:2">
      <c r="A398" s="342" t="s">
        <v>890</v>
      </c>
      <c r="B398" t="s">
        <v>2100</v>
      </c>
    </row>
    <row r="399" spans="1:2">
      <c r="A399" s="342" t="s">
        <v>903</v>
      </c>
      <c r="B399" t="s">
        <v>2100</v>
      </c>
    </row>
    <row r="400" spans="1:2">
      <c r="A400" s="342" t="s">
        <v>777</v>
      </c>
      <c r="B400" t="s">
        <v>2100</v>
      </c>
    </row>
    <row r="401" spans="1:2">
      <c r="A401" s="342" t="s">
        <v>740</v>
      </c>
      <c r="B401" t="s">
        <v>2100</v>
      </c>
    </row>
    <row r="402" spans="1:2">
      <c r="A402" s="342" t="s">
        <v>763</v>
      </c>
      <c r="B402" t="s">
        <v>2100</v>
      </c>
    </row>
    <row r="403" spans="1:2">
      <c r="A403" s="342" t="s">
        <v>750</v>
      </c>
      <c r="B403" t="s">
        <v>2100</v>
      </c>
    </row>
    <row r="404" spans="1:2">
      <c r="A404" s="342" t="s">
        <v>766</v>
      </c>
      <c r="B404" t="s">
        <v>2100</v>
      </c>
    </row>
    <row r="405" spans="1:2">
      <c r="A405" s="342" t="s">
        <v>904</v>
      </c>
      <c r="B405" t="s">
        <v>2100</v>
      </c>
    </row>
    <row r="406" spans="1:2">
      <c r="A406" s="342" t="s">
        <v>894</v>
      </c>
      <c r="B406" t="s">
        <v>2100</v>
      </c>
    </row>
    <row r="407" spans="1:2">
      <c r="A407" s="342" t="s">
        <v>2073</v>
      </c>
      <c r="B407" t="s">
        <v>2100</v>
      </c>
    </row>
    <row r="408" spans="1:2">
      <c r="A408" s="342" t="s">
        <v>738</v>
      </c>
      <c r="B408" t="s">
        <v>2100</v>
      </c>
    </row>
    <row r="409" spans="1:2">
      <c r="A409" s="342" t="s">
        <v>892</v>
      </c>
      <c r="B409" t="s">
        <v>2100</v>
      </c>
    </row>
    <row r="410" spans="1:2">
      <c r="A410" s="342" t="s">
        <v>908</v>
      </c>
      <c r="B410" t="s">
        <v>2100</v>
      </c>
    </row>
    <row r="411" spans="1:2">
      <c r="A411" s="342" t="s">
        <v>929</v>
      </c>
      <c r="B411" t="s">
        <v>2100</v>
      </c>
    </row>
    <row r="412" spans="1:2">
      <c r="A412" s="342" t="s">
        <v>899</v>
      </c>
      <c r="B412" t="s">
        <v>2100</v>
      </c>
    </row>
    <row r="413" spans="1:2">
      <c r="A413" s="342" t="s">
        <v>2074</v>
      </c>
      <c r="B413" t="s">
        <v>2100</v>
      </c>
    </row>
    <row r="414" spans="1:2">
      <c r="A414" s="342" t="s">
        <v>2075</v>
      </c>
      <c r="B414" t="s">
        <v>2100</v>
      </c>
    </row>
    <row r="415" spans="1:2">
      <c r="A415" s="342" t="s">
        <v>895</v>
      </c>
      <c r="B415" t="s">
        <v>2100</v>
      </c>
    </row>
    <row r="416" spans="1:2">
      <c r="A416" s="342" t="s">
        <v>2076</v>
      </c>
      <c r="B416" t="s">
        <v>2100</v>
      </c>
    </row>
    <row r="417" spans="1:2">
      <c r="A417" s="342" t="s">
        <v>739</v>
      </c>
      <c r="B417" t="s">
        <v>2100</v>
      </c>
    </row>
    <row r="418" spans="1:2">
      <c r="A418" s="342" t="s">
        <v>736</v>
      </c>
      <c r="B418" t="s">
        <v>2100</v>
      </c>
    </row>
    <row r="419" spans="1:2">
      <c r="A419" s="342" t="s">
        <v>776</v>
      </c>
      <c r="B419" t="s">
        <v>2100</v>
      </c>
    </row>
    <row r="420" spans="1:2">
      <c r="A420" s="342" t="s">
        <v>743</v>
      </c>
      <c r="B420" t="s">
        <v>2100</v>
      </c>
    </row>
    <row r="421" spans="1:2">
      <c r="A421" s="342" t="s">
        <v>783</v>
      </c>
      <c r="B421" t="s">
        <v>2100</v>
      </c>
    </row>
    <row r="422" spans="1:2">
      <c r="A422" s="342" t="s">
        <v>745</v>
      </c>
      <c r="B422" t="s">
        <v>2100</v>
      </c>
    </row>
    <row r="423" spans="1:2">
      <c r="A423" s="342" t="s">
        <v>741</v>
      </c>
      <c r="B423" t="s">
        <v>2100</v>
      </c>
    </row>
    <row r="424" spans="1:2">
      <c r="A424" s="342" t="s">
        <v>893</v>
      </c>
      <c r="B424" t="s">
        <v>2100</v>
      </c>
    </row>
    <row r="425" spans="1:2">
      <c r="A425" s="342" t="s">
        <v>2077</v>
      </c>
      <c r="B425" t="s">
        <v>2100</v>
      </c>
    </row>
    <row r="426" spans="1:2">
      <c r="A426" s="342" t="s">
        <v>782</v>
      </c>
      <c r="B426" t="s">
        <v>2100</v>
      </c>
    </row>
    <row r="427" spans="1:2">
      <c r="A427" s="342" t="s">
        <v>749</v>
      </c>
      <c r="B427" t="s">
        <v>2100</v>
      </c>
    </row>
    <row r="428" spans="1:2">
      <c r="A428" s="342" t="s">
        <v>757</v>
      </c>
      <c r="B428" t="s">
        <v>2100</v>
      </c>
    </row>
    <row r="429" spans="1:2">
      <c r="A429" s="342" t="s">
        <v>905</v>
      </c>
      <c r="B429" t="s">
        <v>2100</v>
      </c>
    </row>
    <row r="430" spans="1:2">
      <c r="A430" s="342" t="s">
        <v>790</v>
      </c>
      <c r="B430" t="s">
        <v>2100</v>
      </c>
    </row>
    <row r="431" spans="1:2">
      <c r="A431" s="342" t="s">
        <v>756</v>
      </c>
      <c r="B431" t="s">
        <v>2100</v>
      </c>
    </row>
    <row r="432" spans="1:2">
      <c r="A432" s="342" t="s">
        <v>746</v>
      </c>
      <c r="B432" t="s">
        <v>2100</v>
      </c>
    </row>
    <row r="433" spans="1:2">
      <c r="A433" s="342" t="s">
        <v>2078</v>
      </c>
      <c r="B433" t="s">
        <v>2100</v>
      </c>
    </row>
    <row r="434" spans="1:2">
      <c r="A434" s="342" t="s">
        <v>737</v>
      </c>
      <c r="B434" t="s">
        <v>2100</v>
      </c>
    </row>
    <row r="435" spans="1:2">
      <c r="A435" s="342" t="s">
        <v>759</v>
      </c>
      <c r="B435" t="s">
        <v>2100</v>
      </c>
    </row>
    <row r="436" spans="1:2">
      <c r="A436" s="342" t="s">
        <v>1732</v>
      </c>
      <c r="B436" t="s">
        <v>2100</v>
      </c>
    </row>
    <row r="437" spans="1:2">
      <c r="A437" s="342" t="s">
        <v>764</v>
      </c>
      <c r="B437" t="s">
        <v>2100</v>
      </c>
    </row>
    <row r="438" spans="1:2">
      <c r="A438" s="342" t="s">
        <v>751</v>
      </c>
      <c r="B438" t="s">
        <v>2100</v>
      </c>
    </row>
    <row r="439" spans="1:2">
      <c r="A439" s="342" t="s">
        <v>906</v>
      </c>
      <c r="B439" t="s">
        <v>2100</v>
      </c>
    </row>
    <row r="440" spans="1:2">
      <c r="A440" s="342" t="s">
        <v>927</v>
      </c>
      <c r="B440" t="s">
        <v>2100</v>
      </c>
    </row>
    <row r="441" spans="1:2">
      <c r="A441" s="342" t="s">
        <v>919</v>
      </c>
      <c r="B441" t="s">
        <v>2100</v>
      </c>
    </row>
    <row r="442" spans="1:2">
      <c r="A442" s="342" t="s">
        <v>933</v>
      </c>
      <c r="B442" t="s">
        <v>2100</v>
      </c>
    </row>
    <row r="443" spans="1:2">
      <c r="A443" s="342" t="s">
        <v>897</v>
      </c>
      <c r="B443" t="s">
        <v>2100</v>
      </c>
    </row>
    <row r="444" spans="1:2">
      <c r="A444" s="342" t="s">
        <v>931</v>
      </c>
      <c r="B444" t="s">
        <v>2100</v>
      </c>
    </row>
    <row r="445" spans="1:2">
      <c r="A445" s="342" t="s">
        <v>896</v>
      </c>
      <c r="B445" t="s">
        <v>2100</v>
      </c>
    </row>
    <row r="446" spans="1:2">
      <c r="A446" s="342" t="s">
        <v>765</v>
      </c>
      <c r="B446" t="s">
        <v>2100</v>
      </c>
    </row>
    <row r="447" spans="1:2">
      <c r="A447" s="342" t="s">
        <v>787</v>
      </c>
      <c r="B447" t="s">
        <v>2100</v>
      </c>
    </row>
    <row r="448" spans="1:2">
      <c r="A448" s="342" t="s">
        <v>2079</v>
      </c>
      <c r="B448" t="s">
        <v>2100</v>
      </c>
    </row>
    <row r="449" spans="1:2">
      <c r="A449" s="342" t="s">
        <v>760</v>
      </c>
      <c r="B449" t="s">
        <v>2100</v>
      </c>
    </row>
    <row r="450" spans="1:2">
      <c r="A450" s="342" t="s">
        <v>758</v>
      </c>
      <c r="B450" t="s">
        <v>2100</v>
      </c>
    </row>
    <row r="451" spans="1:2">
      <c r="A451" s="342" t="s">
        <v>753</v>
      </c>
      <c r="B451" t="s">
        <v>2100</v>
      </c>
    </row>
    <row r="452" spans="1:2">
      <c r="A452" s="342" t="s">
        <v>784</v>
      </c>
      <c r="B452" t="s">
        <v>2100</v>
      </c>
    </row>
    <row r="453" spans="1:2">
      <c r="A453" s="342" t="s">
        <v>747</v>
      </c>
      <c r="B453" t="s">
        <v>2100</v>
      </c>
    </row>
    <row r="454" spans="1:2">
      <c r="A454" s="342" t="s">
        <v>744</v>
      </c>
      <c r="B454" t="s">
        <v>2100</v>
      </c>
    </row>
    <row r="455" spans="1:2">
      <c r="A455" s="342" t="s">
        <v>752</v>
      </c>
      <c r="B455" t="s">
        <v>2100</v>
      </c>
    </row>
    <row r="456" spans="1:2">
      <c r="A456" s="342" t="s">
        <v>902</v>
      </c>
      <c r="B456" t="s">
        <v>2100</v>
      </c>
    </row>
    <row r="457" spans="1:2">
      <c r="A457" s="342" t="s">
        <v>1069</v>
      </c>
      <c r="B457" t="s">
        <v>2100</v>
      </c>
    </row>
    <row r="458" spans="1:2">
      <c r="A458" s="342" t="s">
        <v>2080</v>
      </c>
      <c r="B458" t="s">
        <v>2100</v>
      </c>
    </row>
    <row r="459" spans="1:2">
      <c r="A459" s="342" t="s">
        <v>367</v>
      </c>
      <c r="B459" t="s">
        <v>2100</v>
      </c>
    </row>
    <row r="460" spans="1:2">
      <c r="A460" s="342" t="s">
        <v>93</v>
      </c>
      <c r="B460" t="s">
        <v>2100</v>
      </c>
    </row>
    <row r="461" spans="1:2">
      <c r="A461" s="342" t="s">
        <v>2081</v>
      </c>
      <c r="B461" t="s">
        <v>2100</v>
      </c>
    </row>
    <row r="462" spans="1:2">
      <c r="A462" s="342" t="s">
        <v>104</v>
      </c>
      <c r="B462" t="s">
        <v>2100</v>
      </c>
    </row>
    <row r="463" spans="1:2">
      <c r="A463" s="342" t="s">
        <v>366</v>
      </c>
      <c r="B463" t="s">
        <v>2100</v>
      </c>
    </row>
    <row r="464" spans="1:2">
      <c r="A464" s="342" t="s">
        <v>307</v>
      </c>
      <c r="B464" t="s">
        <v>2100</v>
      </c>
    </row>
    <row r="465" spans="1:2">
      <c r="A465" s="342" t="s">
        <v>61</v>
      </c>
      <c r="B465" t="s">
        <v>2100</v>
      </c>
    </row>
    <row r="466" spans="1:2">
      <c r="A466" s="342" t="s">
        <v>91</v>
      </c>
      <c r="B466" t="s">
        <v>2100</v>
      </c>
    </row>
    <row r="467" spans="1:2">
      <c r="A467" s="342" t="s">
        <v>86</v>
      </c>
      <c r="B467" t="s">
        <v>2100</v>
      </c>
    </row>
    <row r="468" spans="1:2">
      <c r="A468" s="342" t="s">
        <v>106</v>
      </c>
      <c r="B468" t="s">
        <v>2100</v>
      </c>
    </row>
    <row r="469" spans="1:2">
      <c r="A469" s="342" t="s">
        <v>2082</v>
      </c>
      <c r="B469" t="s">
        <v>2100</v>
      </c>
    </row>
    <row r="470" spans="1:2">
      <c r="A470" s="342" t="s">
        <v>2083</v>
      </c>
      <c r="B470" t="s">
        <v>2100</v>
      </c>
    </row>
    <row r="471" spans="1:2">
      <c r="A471" s="342" t="s">
        <v>35</v>
      </c>
      <c r="B471" t="s">
        <v>2100</v>
      </c>
    </row>
    <row r="472" spans="1:2">
      <c r="A472" s="342" t="s">
        <v>32</v>
      </c>
      <c r="B472" t="s">
        <v>2100</v>
      </c>
    </row>
    <row r="473" spans="1:2">
      <c r="A473" s="342" t="s">
        <v>39</v>
      </c>
      <c r="B473" t="s">
        <v>2100</v>
      </c>
    </row>
    <row r="474" spans="1:2">
      <c r="A474" s="342" t="s">
        <v>37</v>
      </c>
      <c r="B474" t="s">
        <v>2100</v>
      </c>
    </row>
    <row r="475" spans="1:2">
      <c r="A475" s="342" t="s">
        <v>65</v>
      </c>
      <c r="B475" t="s">
        <v>2100</v>
      </c>
    </row>
    <row r="476" spans="1:2">
      <c r="A476" s="342" t="s">
        <v>67</v>
      </c>
      <c r="B476" t="s">
        <v>2100</v>
      </c>
    </row>
    <row r="477" spans="1:2">
      <c r="A477" s="342" t="s">
        <v>14</v>
      </c>
      <c r="B477" t="s">
        <v>2100</v>
      </c>
    </row>
    <row r="478" spans="1:2">
      <c r="A478" s="342" t="s">
        <v>75</v>
      </c>
      <c r="B478" t="s">
        <v>2100</v>
      </c>
    </row>
    <row r="479" spans="1:2">
      <c r="A479" s="342" t="s">
        <v>71</v>
      </c>
      <c r="B479" t="s">
        <v>2100</v>
      </c>
    </row>
    <row r="480" spans="1:2">
      <c r="A480" s="342" t="s">
        <v>100</v>
      </c>
      <c r="B480" t="s">
        <v>2100</v>
      </c>
    </row>
    <row r="481" spans="1:2">
      <c r="A481" s="342" t="s">
        <v>272</v>
      </c>
      <c r="B481" t="s">
        <v>2100</v>
      </c>
    </row>
    <row r="482" spans="1:2">
      <c r="A482" s="342" t="s">
        <v>69</v>
      </c>
      <c r="B482" t="s">
        <v>2100</v>
      </c>
    </row>
    <row r="483" spans="1:2">
      <c r="A483" s="342" t="s">
        <v>63</v>
      </c>
      <c r="B483" t="s">
        <v>2100</v>
      </c>
    </row>
    <row r="484" spans="1:2">
      <c r="A484" s="342" t="s">
        <v>84</v>
      </c>
      <c r="B484" t="s">
        <v>2100</v>
      </c>
    </row>
    <row r="485" spans="1:2">
      <c r="A485" s="342" t="s">
        <v>2084</v>
      </c>
      <c r="B485" t="s">
        <v>2100</v>
      </c>
    </row>
    <row r="486" spans="1:2">
      <c r="A486" s="342" t="s">
        <v>41</v>
      </c>
      <c r="B486" t="s">
        <v>2100</v>
      </c>
    </row>
    <row r="487" spans="1:2">
      <c r="A487" s="342" t="s">
        <v>1072</v>
      </c>
      <c r="B487" t="s">
        <v>2100</v>
      </c>
    </row>
    <row r="488" spans="1:2">
      <c r="A488" s="342" t="s">
        <v>2085</v>
      </c>
      <c r="B488" t="s">
        <v>2100</v>
      </c>
    </row>
    <row r="489" spans="1:2">
      <c r="A489" s="342" t="s">
        <v>2086</v>
      </c>
      <c r="B489" t="s">
        <v>2100</v>
      </c>
    </row>
    <row r="490" spans="1:2">
      <c r="A490" s="342" t="s">
        <v>1071</v>
      </c>
      <c r="B490" t="s">
        <v>2100</v>
      </c>
    </row>
    <row r="491" spans="1:2">
      <c r="A491" s="342" t="s">
        <v>80</v>
      </c>
      <c r="B491" t="s">
        <v>2100</v>
      </c>
    </row>
    <row r="492" spans="1:2">
      <c r="A492" s="342" t="s">
        <v>2087</v>
      </c>
      <c r="B492" t="s">
        <v>2100</v>
      </c>
    </row>
    <row r="493" spans="1:2">
      <c r="A493" s="342" t="s">
        <v>2088</v>
      </c>
      <c r="B493" t="s">
        <v>2100</v>
      </c>
    </row>
    <row r="494" spans="1:2">
      <c r="A494" s="342" t="s">
        <v>2089</v>
      </c>
      <c r="B494" t="s">
        <v>2100</v>
      </c>
    </row>
    <row r="495" spans="1:2">
      <c r="A495" s="342" t="s">
        <v>2090</v>
      </c>
      <c r="B495" t="s">
        <v>2100</v>
      </c>
    </row>
    <row r="496" spans="1:2">
      <c r="A496" s="342" t="s">
        <v>2091</v>
      </c>
      <c r="B496" t="s">
        <v>2100</v>
      </c>
    </row>
    <row r="497" spans="1:2">
      <c r="A497" s="342" t="s">
        <v>2092</v>
      </c>
      <c r="B497" t="s">
        <v>2100</v>
      </c>
    </row>
    <row r="498" spans="1:2">
      <c r="A498" s="342" t="s">
        <v>2093</v>
      </c>
      <c r="B498" t="s">
        <v>2100</v>
      </c>
    </row>
    <row r="499" spans="1:2">
      <c r="A499" s="342" t="s">
        <v>2094</v>
      </c>
      <c r="B499" t="s">
        <v>2100</v>
      </c>
    </row>
    <row r="500" spans="1:2">
      <c r="A500" s="342" t="s">
        <v>2095</v>
      </c>
      <c r="B500" t="s">
        <v>2100</v>
      </c>
    </row>
    <row r="501" spans="1:2">
      <c r="A501" s="342" t="s">
        <v>2096</v>
      </c>
      <c r="B501" t="s">
        <v>2100</v>
      </c>
    </row>
    <row r="502" spans="1:2">
      <c r="A502" s="342" t="s">
        <v>2097</v>
      </c>
      <c r="B502" t="s">
        <v>2100</v>
      </c>
    </row>
    <row r="503" spans="1:2">
      <c r="A503" s="342" t="s">
        <v>2098</v>
      </c>
      <c r="B503" t="s">
        <v>2100</v>
      </c>
    </row>
    <row r="504" spans="1:2">
      <c r="A504" s="342" t="s">
        <v>2099</v>
      </c>
      <c r="B504" t="s">
        <v>2100</v>
      </c>
    </row>
    <row r="505" spans="1:2">
      <c r="A505" s="342" t="s">
        <v>1503</v>
      </c>
      <c r="B505" t="s">
        <v>2127</v>
      </c>
    </row>
    <row r="506" spans="1:2">
      <c r="A506" s="342" t="s">
        <v>2101</v>
      </c>
      <c r="B506" t="s">
        <v>2127</v>
      </c>
    </row>
    <row r="507" spans="1:2">
      <c r="A507" s="342" t="s">
        <v>913</v>
      </c>
      <c r="B507" t="s">
        <v>2127</v>
      </c>
    </row>
    <row r="508" spans="1:2">
      <c r="A508" s="342" t="s">
        <v>1734</v>
      </c>
      <c r="B508" t="s">
        <v>2127</v>
      </c>
    </row>
    <row r="509" spans="1:2">
      <c r="A509" s="342" t="s">
        <v>1736</v>
      </c>
      <c r="B509" t="s">
        <v>2127</v>
      </c>
    </row>
    <row r="510" spans="1:2">
      <c r="A510" s="342" t="s">
        <v>1737</v>
      </c>
      <c r="B510" t="s">
        <v>2127</v>
      </c>
    </row>
    <row r="511" spans="1:2">
      <c r="A511" s="342" t="s">
        <v>1735</v>
      </c>
      <c r="B511" t="s">
        <v>2127</v>
      </c>
    </row>
    <row r="512" spans="1:2">
      <c r="A512" s="342" t="s">
        <v>1733</v>
      </c>
      <c r="B512" t="s">
        <v>2127</v>
      </c>
    </row>
    <row r="513" spans="1:2">
      <c r="A513" s="342" t="s">
        <v>271</v>
      </c>
      <c r="B513" t="s">
        <v>2127</v>
      </c>
    </row>
    <row r="514" spans="1:2">
      <c r="A514" s="342" t="s">
        <v>910</v>
      </c>
      <c r="B514" t="s">
        <v>2127</v>
      </c>
    </row>
    <row r="515" spans="1:2">
      <c r="A515" s="342" t="s">
        <v>909</v>
      </c>
      <c r="B515" t="s">
        <v>2127</v>
      </c>
    </row>
    <row r="516" spans="1:2">
      <c r="A516" s="342" t="s">
        <v>916</v>
      </c>
      <c r="B516" t="s">
        <v>2127</v>
      </c>
    </row>
    <row r="517" spans="1:2">
      <c r="A517" s="342" t="s">
        <v>2102</v>
      </c>
      <c r="B517" t="s">
        <v>2127</v>
      </c>
    </row>
    <row r="518" spans="1:2">
      <c r="A518" s="342" t="s">
        <v>2103</v>
      </c>
      <c r="B518" t="s">
        <v>2127</v>
      </c>
    </row>
    <row r="519" spans="1:2">
      <c r="A519" s="342" t="s">
        <v>2104</v>
      </c>
      <c r="B519" t="s">
        <v>2127</v>
      </c>
    </row>
    <row r="520" spans="1:2">
      <c r="A520" s="342" t="s">
        <v>2105</v>
      </c>
      <c r="B520" t="s">
        <v>2127</v>
      </c>
    </row>
    <row r="521" spans="1:2">
      <c r="A521" s="342" t="s">
        <v>2106</v>
      </c>
      <c r="B521" t="s">
        <v>2127</v>
      </c>
    </row>
    <row r="522" spans="1:2">
      <c r="A522" s="342" t="s">
        <v>2107</v>
      </c>
      <c r="B522" t="s">
        <v>2127</v>
      </c>
    </row>
    <row r="523" spans="1:2">
      <c r="A523" s="342" t="s">
        <v>2108</v>
      </c>
      <c r="B523" t="s">
        <v>2127</v>
      </c>
    </row>
    <row r="524" spans="1:2">
      <c r="A524" s="342" t="s">
        <v>2109</v>
      </c>
      <c r="B524" t="s">
        <v>2127</v>
      </c>
    </row>
    <row r="525" spans="1:2">
      <c r="A525" s="342" t="s">
        <v>20</v>
      </c>
      <c r="B525" t="s">
        <v>2127</v>
      </c>
    </row>
    <row r="526" spans="1:2">
      <c r="A526" s="342" t="s">
        <v>89</v>
      </c>
      <c r="B526" t="s">
        <v>2127</v>
      </c>
    </row>
    <row r="527" spans="1:2">
      <c r="A527" s="342" t="s">
        <v>2110</v>
      </c>
      <c r="B527" t="s">
        <v>2127</v>
      </c>
    </row>
    <row r="528" spans="1:2">
      <c r="A528" s="342" t="s">
        <v>2111</v>
      </c>
      <c r="B528" t="s">
        <v>2127</v>
      </c>
    </row>
    <row r="529" spans="1:2">
      <c r="A529" s="342" t="s">
        <v>2112</v>
      </c>
      <c r="B529" t="s">
        <v>2127</v>
      </c>
    </row>
    <row r="530" spans="1:2">
      <c r="A530" s="342" t="s">
        <v>88</v>
      </c>
      <c r="B530" t="s">
        <v>2127</v>
      </c>
    </row>
    <row r="531" spans="1:2">
      <c r="A531" s="342" t="s">
        <v>2113</v>
      </c>
      <c r="B531" t="s">
        <v>2127</v>
      </c>
    </row>
    <row r="532" spans="1:2">
      <c r="A532" s="342" t="s">
        <v>2114</v>
      </c>
      <c r="B532" t="s">
        <v>2127</v>
      </c>
    </row>
    <row r="533" spans="1:2">
      <c r="A533" s="342" t="s">
        <v>2115</v>
      </c>
      <c r="B533" t="s">
        <v>2127</v>
      </c>
    </row>
    <row r="534" spans="1:2">
      <c r="A534" s="342" t="s">
        <v>2116</v>
      </c>
      <c r="B534" t="s">
        <v>2127</v>
      </c>
    </row>
    <row r="535" spans="1:2">
      <c r="A535" s="342" t="s">
        <v>2117</v>
      </c>
      <c r="B535" t="s">
        <v>2127</v>
      </c>
    </row>
    <row r="536" spans="1:2">
      <c r="A536" s="342" t="s">
        <v>2118</v>
      </c>
      <c r="B536" t="s">
        <v>2127</v>
      </c>
    </row>
    <row r="537" spans="1:2">
      <c r="A537" s="342" t="s">
        <v>2119</v>
      </c>
      <c r="B537" t="s">
        <v>2127</v>
      </c>
    </row>
    <row r="538" spans="1:2">
      <c r="A538" s="342" t="s">
        <v>2120</v>
      </c>
      <c r="B538" t="s">
        <v>2127</v>
      </c>
    </row>
    <row r="539" spans="1:2">
      <c r="A539" s="342" t="s">
        <v>2121</v>
      </c>
      <c r="B539" t="s">
        <v>2127</v>
      </c>
    </row>
    <row r="540" spans="1:2">
      <c r="A540" s="342" t="s">
        <v>2122</v>
      </c>
      <c r="B540" t="s">
        <v>2127</v>
      </c>
    </row>
    <row r="541" spans="1:2">
      <c r="A541" s="342" t="s">
        <v>2123</v>
      </c>
      <c r="B541" t="s">
        <v>2127</v>
      </c>
    </row>
    <row r="542" spans="1:2">
      <c r="A542" s="342" t="s">
        <v>2124</v>
      </c>
      <c r="B542" t="s">
        <v>2127</v>
      </c>
    </row>
    <row r="543" spans="1:2">
      <c r="A543" s="342" t="s">
        <v>2125</v>
      </c>
      <c r="B543" t="s">
        <v>2127</v>
      </c>
    </row>
    <row r="544" spans="1:2">
      <c r="A544" s="342" t="s">
        <v>2126</v>
      </c>
      <c r="B544" t="s">
        <v>2127</v>
      </c>
    </row>
  </sheetData>
  <autoFilter ref="A1:B544" xr:uid="{77D4C45C-685D-4C7C-ADD5-0D4B4C6687E5}"/>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0BC47-A4A9-441B-BC91-D2FE4B720A4B}">
  <sheetPr codeName="Feuil35">
    <tabColor rgb="FF00B050"/>
  </sheetPr>
  <dimension ref="A1:N27"/>
  <sheetViews>
    <sheetView showGridLines="0" workbookViewId="0">
      <selection activeCell="M7" sqref="M7:O11"/>
    </sheetView>
  </sheetViews>
  <sheetFormatPr baseColWidth="10" defaultRowHeight="12.75"/>
  <cols>
    <col min="1" max="1" width="15.5703125" style="240" bestFit="1" customWidth="1"/>
    <col min="2" max="2" width="18.5703125" style="240" bestFit="1" customWidth="1"/>
    <col min="3" max="3" width="13.140625" style="240" bestFit="1" customWidth="1"/>
    <col min="4" max="4" width="5.28515625" style="240" bestFit="1" customWidth="1"/>
    <col min="5" max="5" width="6.42578125" style="240" bestFit="1" customWidth="1"/>
    <col min="6" max="6" width="9.85546875" style="240" bestFit="1" customWidth="1"/>
    <col min="7" max="7" width="15.140625" style="240" bestFit="1" customWidth="1"/>
    <col min="8" max="8" width="7.85546875" style="240" bestFit="1" customWidth="1"/>
    <col min="9" max="9" width="13.85546875" style="240" bestFit="1" customWidth="1"/>
    <col min="10" max="10" width="8.85546875" style="240" bestFit="1" customWidth="1"/>
    <col min="11" max="11" width="11.7109375" style="240" bestFit="1" customWidth="1"/>
    <col min="12" max="12" width="61" style="13" customWidth="1"/>
    <col min="14" max="14" width="15.42578125" bestFit="1" customWidth="1"/>
  </cols>
  <sheetData>
    <row r="1" spans="1:14">
      <c r="A1" s="234" t="s">
        <v>338</v>
      </c>
      <c r="B1" s="234" t="s">
        <v>339</v>
      </c>
      <c r="C1" s="234" t="s">
        <v>340</v>
      </c>
      <c r="D1" s="234" t="s">
        <v>726</v>
      </c>
      <c r="E1" s="234" t="s">
        <v>2</v>
      </c>
      <c r="F1" s="234" t="s">
        <v>342</v>
      </c>
      <c r="G1" s="234" t="s">
        <v>343</v>
      </c>
      <c r="H1" s="234" t="s">
        <v>344</v>
      </c>
      <c r="I1" s="234" t="s">
        <v>345</v>
      </c>
      <c r="J1" s="234" t="s">
        <v>346</v>
      </c>
      <c r="K1" s="241" t="s">
        <v>727</v>
      </c>
      <c r="L1" s="236" t="s">
        <v>341</v>
      </c>
    </row>
    <row r="2" spans="1:14">
      <c r="A2" s="240">
        <v>460</v>
      </c>
      <c r="B2" s="240" t="s">
        <v>11</v>
      </c>
      <c r="C2" s="240" t="s">
        <v>45</v>
      </c>
      <c r="D2" s="240" t="s">
        <v>16</v>
      </c>
      <c r="E2" s="240" t="s">
        <v>18</v>
      </c>
      <c r="F2" s="240" t="s">
        <v>803</v>
      </c>
      <c r="G2" s="240" t="s">
        <v>347</v>
      </c>
      <c r="H2" s="240" t="s">
        <v>805</v>
      </c>
      <c r="I2" s="240" t="s">
        <v>804</v>
      </c>
      <c r="J2" s="240">
        <v>2024</v>
      </c>
      <c r="K2" s="240">
        <f>-225565+7025648-K22+10000</f>
        <v>6534435</v>
      </c>
      <c r="L2" s="13" t="s">
        <v>806</v>
      </c>
    </row>
    <row r="3" spans="1:14">
      <c r="A3" s="240">
        <v>460</v>
      </c>
      <c r="B3" s="240" t="s">
        <v>278</v>
      </c>
      <c r="C3" s="240" t="s">
        <v>45</v>
      </c>
      <c r="D3" s="240" t="s">
        <v>16</v>
      </c>
      <c r="E3" s="240" t="s">
        <v>18</v>
      </c>
      <c r="F3" s="240" t="s">
        <v>803</v>
      </c>
      <c r="G3" s="240" t="s">
        <v>347</v>
      </c>
      <c r="H3" s="240" t="s">
        <v>805</v>
      </c>
      <c r="I3" s="240" t="s">
        <v>804</v>
      </c>
      <c r="J3" s="240">
        <v>2024</v>
      </c>
      <c r="K3" s="240">
        <f>7316237-4755103-K23+39996</f>
        <v>2034893</v>
      </c>
      <c r="L3" s="13" t="s">
        <v>807</v>
      </c>
    </row>
    <row r="4" spans="1:14">
      <c r="A4" s="240">
        <v>460</v>
      </c>
      <c r="B4" s="240" t="s">
        <v>270</v>
      </c>
      <c r="C4" s="240" t="s">
        <v>45</v>
      </c>
      <c r="D4" s="240" t="s">
        <v>16</v>
      </c>
      <c r="E4" s="240" t="s">
        <v>18</v>
      </c>
      <c r="F4" s="240" t="s">
        <v>803</v>
      </c>
      <c r="G4" s="240" t="s">
        <v>347</v>
      </c>
      <c r="H4" s="240" t="s">
        <v>805</v>
      </c>
      <c r="I4" s="240" t="s">
        <v>804</v>
      </c>
      <c r="J4" s="240">
        <v>2024</v>
      </c>
      <c r="K4" s="240">
        <f>-2012994+1505000-K24</f>
        <v>-512994</v>
      </c>
      <c r="L4" s="13" t="s">
        <v>808</v>
      </c>
    </row>
    <row r="5" spans="1:14">
      <c r="A5" s="240">
        <v>460</v>
      </c>
      <c r="B5" s="240" t="s">
        <v>11</v>
      </c>
      <c r="C5" s="240" t="s">
        <v>45</v>
      </c>
      <c r="D5" s="240" t="s">
        <v>16</v>
      </c>
      <c r="E5" s="240" t="s">
        <v>18</v>
      </c>
      <c r="F5" s="240" t="s">
        <v>809</v>
      </c>
      <c r="G5" s="240" t="s">
        <v>347</v>
      </c>
      <c r="H5" s="240" t="s">
        <v>805</v>
      </c>
      <c r="I5" s="240" t="s">
        <v>804</v>
      </c>
      <c r="J5" s="240">
        <v>2024</v>
      </c>
      <c r="K5" s="240">
        <f>-225565+7025648-K25+10000</f>
        <v>6534435</v>
      </c>
      <c r="L5" s="13" t="s">
        <v>810</v>
      </c>
    </row>
    <row r="6" spans="1:14">
      <c r="A6" s="240">
        <v>460</v>
      </c>
      <c r="B6" s="240" t="s">
        <v>278</v>
      </c>
      <c r="C6" s="240" t="s">
        <v>45</v>
      </c>
      <c r="D6" s="240" t="s">
        <v>16</v>
      </c>
      <c r="E6" s="240" t="s">
        <v>18</v>
      </c>
      <c r="F6" s="240" t="s">
        <v>809</v>
      </c>
      <c r="G6" s="240" t="s">
        <v>347</v>
      </c>
      <c r="H6" s="240" t="s">
        <v>805</v>
      </c>
      <c r="I6" s="240" t="s">
        <v>804</v>
      </c>
      <c r="J6" s="240">
        <v>2024</v>
      </c>
      <c r="K6" s="240">
        <f>7316237-4755103-K26+39996</f>
        <v>2034893</v>
      </c>
      <c r="L6" s="13" t="s">
        <v>811</v>
      </c>
    </row>
    <row r="7" spans="1:14">
      <c r="A7" s="240">
        <v>460</v>
      </c>
      <c r="B7" s="240" t="s">
        <v>270</v>
      </c>
      <c r="C7" s="240" t="s">
        <v>45</v>
      </c>
      <c r="D7" s="240" t="s">
        <v>16</v>
      </c>
      <c r="E7" s="240" t="s">
        <v>18</v>
      </c>
      <c r="F7" s="240" t="s">
        <v>809</v>
      </c>
      <c r="G7" s="240" t="s">
        <v>347</v>
      </c>
      <c r="H7" s="240" t="s">
        <v>805</v>
      </c>
      <c r="I7" s="240" t="s">
        <v>804</v>
      </c>
      <c r="J7" s="240">
        <v>2024</v>
      </c>
      <c r="K7" s="240">
        <f>1505000-1999840-K27</f>
        <v>-499840</v>
      </c>
      <c r="L7" s="13" t="s">
        <v>812</v>
      </c>
      <c r="N7" s="332"/>
    </row>
    <row r="10" spans="1:14">
      <c r="A10" s="240">
        <v>460</v>
      </c>
      <c r="B10" s="240" t="s">
        <v>11</v>
      </c>
      <c r="C10" s="240" t="s">
        <v>45</v>
      </c>
      <c r="D10" s="240" t="s">
        <v>16</v>
      </c>
      <c r="E10" s="240" t="s">
        <v>18</v>
      </c>
      <c r="F10" s="240" t="s">
        <v>803</v>
      </c>
      <c r="G10" s="240" t="s">
        <v>347</v>
      </c>
      <c r="H10" s="240" t="s">
        <v>805</v>
      </c>
      <c r="I10" s="240" t="s">
        <v>804</v>
      </c>
      <c r="J10" s="240">
        <v>2025</v>
      </c>
      <c r="K10" s="240">
        <f>7025648-K2</f>
        <v>491213</v>
      </c>
      <c r="L10" s="13" t="s">
        <v>806</v>
      </c>
    </row>
    <row r="11" spans="1:14">
      <c r="A11" s="240">
        <v>460</v>
      </c>
      <c r="B11" s="240" t="s">
        <v>278</v>
      </c>
      <c r="C11" s="240" t="s">
        <v>45</v>
      </c>
      <c r="D11" s="240" t="s">
        <v>16</v>
      </c>
      <c r="E11" s="240" t="s">
        <v>18</v>
      </c>
      <c r="F11" s="240" t="s">
        <v>803</v>
      </c>
      <c r="G11" s="240" t="s">
        <v>347</v>
      </c>
      <c r="H11" s="240" t="s">
        <v>805</v>
      </c>
      <c r="I11" s="240" t="s">
        <v>804</v>
      </c>
      <c r="J11" s="240">
        <v>2025</v>
      </c>
      <c r="K11" s="240">
        <f>7316237-K3</f>
        <v>5281344</v>
      </c>
      <c r="L11" s="13" t="s">
        <v>807</v>
      </c>
    </row>
    <row r="12" spans="1:14">
      <c r="A12" s="240">
        <v>460</v>
      </c>
      <c r="B12" s="240" t="s">
        <v>270</v>
      </c>
      <c r="C12" s="240" t="s">
        <v>45</v>
      </c>
      <c r="D12" s="240" t="s">
        <v>16</v>
      </c>
      <c r="E12" s="240" t="s">
        <v>18</v>
      </c>
      <c r="F12" s="240" t="s">
        <v>803</v>
      </c>
      <c r="G12" s="240" t="s">
        <v>347</v>
      </c>
      <c r="H12" s="240" t="s">
        <v>805</v>
      </c>
      <c r="I12" s="240" t="s">
        <v>804</v>
      </c>
      <c r="J12" s="240">
        <v>2025</v>
      </c>
      <c r="K12" s="240">
        <f>1505000-K4</f>
        <v>2017994</v>
      </c>
      <c r="L12" s="13" t="s">
        <v>808</v>
      </c>
    </row>
    <row r="13" spans="1:14">
      <c r="A13" s="240">
        <v>460</v>
      </c>
      <c r="B13" s="240" t="s">
        <v>11</v>
      </c>
      <c r="C13" s="240" t="s">
        <v>45</v>
      </c>
      <c r="D13" s="240" t="s">
        <v>16</v>
      </c>
      <c r="E13" s="240" t="s">
        <v>18</v>
      </c>
      <c r="F13" s="240" t="s">
        <v>809</v>
      </c>
      <c r="G13" s="240" t="s">
        <v>347</v>
      </c>
      <c r="H13" s="240" t="s">
        <v>805</v>
      </c>
      <c r="I13" s="240" t="s">
        <v>804</v>
      </c>
      <c r="J13" s="240">
        <v>2025</v>
      </c>
      <c r="K13" s="240">
        <f>7025648-K5</f>
        <v>491213</v>
      </c>
      <c r="L13" s="13" t="s">
        <v>810</v>
      </c>
    </row>
    <row r="14" spans="1:14">
      <c r="A14" s="240">
        <v>460</v>
      </c>
      <c r="B14" s="240" t="s">
        <v>278</v>
      </c>
      <c r="C14" s="240" t="s">
        <v>45</v>
      </c>
      <c r="D14" s="240" t="s">
        <v>16</v>
      </c>
      <c r="E14" s="240" t="s">
        <v>18</v>
      </c>
      <c r="F14" s="240" t="s">
        <v>809</v>
      </c>
      <c r="G14" s="240" t="s">
        <v>347</v>
      </c>
      <c r="H14" s="240" t="s">
        <v>805</v>
      </c>
      <c r="I14" s="240" t="s">
        <v>804</v>
      </c>
      <c r="J14" s="240">
        <v>2025</v>
      </c>
      <c r="K14" s="240">
        <f>7316237-K6</f>
        <v>5281344</v>
      </c>
      <c r="L14" s="13" t="s">
        <v>811</v>
      </c>
    </row>
    <row r="15" spans="1:14">
      <c r="A15" s="240">
        <v>460</v>
      </c>
      <c r="B15" s="240" t="s">
        <v>270</v>
      </c>
      <c r="C15" s="240" t="s">
        <v>45</v>
      </c>
      <c r="D15" s="240" t="s">
        <v>16</v>
      </c>
      <c r="E15" s="240" t="s">
        <v>18</v>
      </c>
      <c r="F15" s="240" t="s">
        <v>809</v>
      </c>
      <c r="G15" s="240" t="s">
        <v>347</v>
      </c>
      <c r="H15" s="240" t="s">
        <v>805</v>
      </c>
      <c r="I15" s="240" t="s">
        <v>804</v>
      </c>
      <c r="J15" s="240">
        <v>2025</v>
      </c>
      <c r="K15" s="240">
        <f>1505000-K7</f>
        <v>2004840</v>
      </c>
      <c r="L15" s="13" t="s">
        <v>812</v>
      </c>
    </row>
    <row r="18" spans="1:12">
      <c r="A18" s="240">
        <v>460</v>
      </c>
      <c r="B18" s="240" t="s">
        <v>306</v>
      </c>
      <c r="C18" s="240" t="s">
        <v>45</v>
      </c>
      <c r="D18" s="240" t="s">
        <v>18</v>
      </c>
      <c r="E18" s="240" t="s">
        <v>114</v>
      </c>
      <c r="F18" s="240" t="s">
        <v>809</v>
      </c>
      <c r="G18" s="240" t="s">
        <v>347</v>
      </c>
      <c r="H18" s="240" t="s">
        <v>805</v>
      </c>
      <c r="I18" s="240" t="s">
        <v>804</v>
      </c>
      <c r="J18" s="240">
        <v>2024</v>
      </c>
      <c r="K18" s="240">
        <v>12841133.119999999</v>
      </c>
      <c r="L18" s="13" t="s">
        <v>520</v>
      </c>
    </row>
    <row r="19" spans="1:12">
      <c r="A19" s="240">
        <v>460</v>
      </c>
      <c r="B19" s="240" t="s">
        <v>323</v>
      </c>
      <c r="C19" s="240" t="s">
        <v>18</v>
      </c>
      <c r="D19" s="240" t="s">
        <v>18</v>
      </c>
      <c r="E19" s="240" t="s">
        <v>813</v>
      </c>
      <c r="F19" s="240" t="s">
        <v>809</v>
      </c>
      <c r="G19" s="240" t="s">
        <v>347</v>
      </c>
      <c r="H19" s="240" t="s">
        <v>805</v>
      </c>
      <c r="I19" s="240" t="s">
        <v>804</v>
      </c>
      <c r="J19" s="240">
        <v>2024</v>
      </c>
      <c r="K19" s="240">
        <v>846885</v>
      </c>
      <c r="L19" s="13" t="s">
        <v>520</v>
      </c>
    </row>
    <row r="22" spans="1:12">
      <c r="A22" s="240">
        <v>460</v>
      </c>
      <c r="B22" s="240" t="s">
        <v>107</v>
      </c>
      <c r="C22" s="240" t="s">
        <v>18</v>
      </c>
      <c r="D22" s="240" t="s">
        <v>46</v>
      </c>
      <c r="E22" s="240" t="s">
        <v>18</v>
      </c>
      <c r="F22" s="240" t="s">
        <v>803</v>
      </c>
      <c r="G22" s="240" t="s">
        <v>347</v>
      </c>
      <c r="H22" s="240" t="s">
        <v>805</v>
      </c>
      <c r="I22" s="240" t="s">
        <v>804</v>
      </c>
      <c r="J22" s="240">
        <v>2024</v>
      </c>
      <c r="K22" s="240">
        <v>275648</v>
      </c>
      <c r="L22" s="13" t="s">
        <v>814</v>
      </c>
    </row>
    <row r="23" spans="1:12">
      <c r="A23" s="240">
        <v>460</v>
      </c>
      <c r="B23" s="240" t="s">
        <v>295</v>
      </c>
      <c r="C23" s="240" t="s">
        <v>18</v>
      </c>
      <c r="D23" s="240" t="s">
        <v>46</v>
      </c>
      <c r="E23" s="240" t="s">
        <v>18</v>
      </c>
      <c r="F23" s="240" t="s">
        <v>803</v>
      </c>
      <c r="G23" s="240" t="s">
        <v>347</v>
      </c>
      <c r="H23" s="240" t="s">
        <v>805</v>
      </c>
      <c r="I23" s="240" t="s">
        <v>804</v>
      </c>
      <c r="J23" s="240">
        <v>2024</v>
      </c>
      <c r="K23" s="240">
        <v>566237</v>
      </c>
      <c r="L23" s="13" t="s">
        <v>815</v>
      </c>
    </row>
    <row r="24" spans="1:12">
      <c r="A24" s="240">
        <v>460</v>
      </c>
      <c r="B24" s="240" t="s">
        <v>273</v>
      </c>
      <c r="C24" s="240" t="s">
        <v>18</v>
      </c>
      <c r="D24" s="240" t="s">
        <v>46</v>
      </c>
      <c r="E24" s="240" t="s">
        <v>18</v>
      </c>
      <c r="F24" s="240" t="s">
        <v>803</v>
      </c>
      <c r="G24" s="240" t="s">
        <v>347</v>
      </c>
      <c r="H24" s="240" t="s">
        <v>805</v>
      </c>
      <c r="I24" s="240" t="s">
        <v>804</v>
      </c>
      <c r="J24" s="240">
        <v>2024</v>
      </c>
      <c r="K24" s="240">
        <v>5000</v>
      </c>
      <c r="L24" s="13" t="s">
        <v>816</v>
      </c>
    </row>
    <row r="25" spans="1:12">
      <c r="A25" s="240">
        <v>460</v>
      </c>
      <c r="B25" s="240" t="s">
        <v>107</v>
      </c>
      <c r="C25" s="240" t="s">
        <v>18</v>
      </c>
      <c r="D25" s="240" t="s">
        <v>46</v>
      </c>
      <c r="E25" s="240" t="s">
        <v>18</v>
      </c>
      <c r="F25" s="240" t="s">
        <v>809</v>
      </c>
      <c r="G25" s="240" t="s">
        <v>347</v>
      </c>
      <c r="H25" s="240" t="s">
        <v>805</v>
      </c>
      <c r="I25" s="240" t="s">
        <v>804</v>
      </c>
      <c r="J25" s="240">
        <v>2024</v>
      </c>
      <c r="K25" s="240">
        <v>275648</v>
      </c>
      <c r="L25" s="13" t="s">
        <v>817</v>
      </c>
    </row>
    <row r="26" spans="1:12">
      <c r="A26" s="240">
        <v>460</v>
      </c>
      <c r="B26" s="240" t="s">
        <v>295</v>
      </c>
      <c r="C26" s="240" t="s">
        <v>18</v>
      </c>
      <c r="D26" s="240" t="s">
        <v>46</v>
      </c>
      <c r="E26" s="240" t="s">
        <v>18</v>
      </c>
      <c r="F26" s="240" t="s">
        <v>809</v>
      </c>
      <c r="G26" s="240" t="s">
        <v>347</v>
      </c>
      <c r="H26" s="240" t="s">
        <v>805</v>
      </c>
      <c r="I26" s="240" t="s">
        <v>804</v>
      </c>
      <c r="J26" s="240">
        <v>2024</v>
      </c>
      <c r="K26" s="240">
        <v>566237</v>
      </c>
      <c r="L26" s="13" t="s">
        <v>818</v>
      </c>
    </row>
    <row r="27" spans="1:12">
      <c r="A27" s="240">
        <v>460</v>
      </c>
      <c r="B27" s="240" t="s">
        <v>273</v>
      </c>
      <c r="C27" s="240" t="s">
        <v>18</v>
      </c>
      <c r="D27" s="240" t="s">
        <v>46</v>
      </c>
      <c r="E27" s="240" t="s">
        <v>18</v>
      </c>
      <c r="F27" s="240" t="s">
        <v>809</v>
      </c>
      <c r="G27" s="240" t="s">
        <v>347</v>
      </c>
      <c r="H27" s="240" t="s">
        <v>805</v>
      </c>
      <c r="I27" s="240" t="s">
        <v>804</v>
      </c>
      <c r="J27" s="240">
        <v>2024</v>
      </c>
      <c r="K27" s="240">
        <v>5000</v>
      </c>
      <c r="L27" s="13" t="s">
        <v>819</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383B3-0624-4F9F-90E6-49812B40D2BC}">
  <sheetPr codeName="Feuil36">
    <tabColor rgb="FF00B050"/>
  </sheetPr>
  <dimension ref="A1:L1"/>
  <sheetViews>
    <sheetView workbookViewId="0">
      <selection activeCell="M7" sqref="M7:O11"/>
    </sheetView>
  </sheetViews>
  <sheetFormatPr baseColWidth="10" defaultRowHeight="12.75"/>
  <cols>
    <col min="1" max="12" width="17.140625" customWidth="1"/>
  </cols>
  <sheetData>
    <row r="1" spans="1:12">
      <c r="A1" s="234" t="s">
        <v>338</v>
      </c>
      <c r="B1" s="234" t="s">
        <v>339</v>
      </c>
      <c r="C1" s="234" t="s">
        <v>340</v>
      </c>
      <c r="D1" s="234" t="s">
        <v>726</v>
      </c>
      <c r="E1" s="234" t="s">
        <v>2</v>
      </c>
      <c r="F1" s="234" t="s">
        <v>342</v>
      </c>
      <c r="G1" s="234" t="s">
        <v>343</v>
      </c>
      <c r="H1" s="234" t="s">
        <v>344</v>
      </c>
      <c r="I1" s="234" t="s">
        <v>345</v>
      </c>
      <c r="J1" s="234" t="s">
        <v>346</v>
      </c>
      <c r="K1" s="239" t="s">
        <v>727</v>
      </c>
      <c r="L1" s="236" t="s">
        <v>341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78AC-DCC6-40D9-9AEF-8B46B67BE1E5}">
  <sheetPr codeName="Feuil37">
    <tabColor rgb="FF00B050"/>
  </sheetPr>
  <dimension ref="A1:K17"/>
  <sheetViews>
    <sheetView workbookViewId="0">
      <selection activeCell="M7" sqref="M7:O11"/>
    </sheetView>
  </sheetViews>
  <sheetFormatPr baseColWidth="10" defaultRowHeight="12.75"/>
  <cols>
    <col min="1" max="1" width="11.140625" bestFit="1" customWidth="1"/>
    <col min="2" max="2" width="10.5703125" bestFit="1" customWidth="1"/>
    <col min="3" max="3" width="6.28515625" bestFit="1" customWidth="1"/>
    <col min="4" max="4" width="6.140625" bestFit="1" customWidth="1"/>
    <col min="5" max="5" width="15.140625" bestFit="1" customWidth="1"/>
    <col min="6" max="6" width="7.140625" bestFit="1" customWidth="1"/>
    <col min="8" max="8" width="12.140625" bestFit="1" customWidth="1"/>
    <col min="9" max="9" width="7.28515625" bestFit="1" customWidth="1"/>
    <col min="11" max="11" width="11.140625" bestFit="1" customWidth="1"/>
  </cols>
  <sheetData>
    <row r="1" spans="1:11">
      <c r="A1" s="16" t="s">
        <v>0</v>
      </c>
      <c r="B1" s="16" t="s">
        <v>1</v>
      </c>
      <c r="C1" s="16" t="s">
        <v>2</v>
      </c>
      <c r="D1" s="16" t="s">
        <v>3</v>
      </c>
      <c r="E1" s="16" t="s">
        <v>4</v>
      </c>
      <c r="F1" s="17" t="s">
        <v>5</v>
      </c>
      <c r="G1" s="17" t="s">
        <v>6</v>
      </c>
      <c r="H1" s="17" t="s">
        <v>7</v>
      </c>
      <c r="I1" s="17" t="s">
        <v>8</v>
      </c>
      <c r="J1" s="17" t="s">
        <v>9</v>
      </c>
      <c r="K1" s="17" t="s">
        <v>336</v>
      </c>
    </row>
    <row r="2" spans="1:11">
      <c r="A2" s="18" t="s">
        <v>44</v>
      </c>
      <c r="B2" s="18" t="s">
        <v>11</v>
      </c>
      <c r="C2" s="18" t="s">
        <v>18</v>
      </c>
      <c r="D2" s="18" t="s">
        <v>16</v>
      </c>
      <c r="E2" s="18" t="s">
        <v>45</v>
      </c>
      <c r="F2" s="19">
        <v>0</v>
      </c>
      <c r="G2" s="19">
        <v>54619.27</v>
      </c>
      <c r="H2" s="19">
        <v>0</v>
      </c>
      <c r="I2" s="19">
        <v>0</v>
      </c>
      <c r="J2" s="19">
        <v>54619.27</v>
      </c>
      <c r="K2" s="19">
        <v>0</v>
      </c>
    </row>
    <row r="3" spans="1:11">
      <c r="A3" s="18" t="s">
        <v>47</v>
      </c>
      <c r="B3" s="18" t="s">
        <v>11</v>
      </c>
      <c r="C3" s="18" t="s">
        <v>18</v>
      </c>
      <c r="D3" s="18" t="s">
        <v>16</v>
      </c>
      <c r="E3" s="18" t="s">
        <v>48</v>
      </c>
      <c r="F3" s="19">
        <v>0</v>
      </c>
      <c r="G3" s="19">
        <v>20000</v>
      </c>
      <c r="H3" s="19">
        <v>0</v>
      </c>
      <c r="I3" s="19">
        <v>0</v>
      </c>
      <c r="J3" s="19">
        <v>20000</v>
      </c>
      <c r="K3" s="19">
        <v>0</v>
      </c>
    </row>
    <row r="4" spans="1:11">
      <c r="A4" s="18" t="s">
        <v>49</v>
      </c>
      <c r="B4" s="18" t="s">
        <v>11</v>
      </c>
      <c r="C4" s="18" t="s">
        <v>18</v>
      </c>
      <c r="D4" s="18" t="s">
        <v>16</v>
      </c>
      <c r="E4" s="18" t="s">
        <v>374</v>
      </c>
      <c r="F4" s="19">
        <v>0</v>
      </c>
      <c r="G4" s="19">
        <v>20000</v>
      </c>
      <c r="H4" s="19">
        <v>0</v>
      </c>
      <c r="I4" s="19">
        <v>0</v>
      </c>
      <c r="J4" s="19">
        <v>20000</v>
      </c>
      <c r="K4" s="19">
        <v>0</v>
      </c>
    </row>
    <row r="5" spans="1:11">
      <c r="A5" s="18" t="s">
        <v>50</v>
      </c>
      <c r="B5" s="18" t="s">
        <v>11</v>
      </c>
      <c r="C5" s="18" t="s">
        <v>18</v>
      </c>
      <c r="D5" s="18" t="s">
        <v>16</v>
      </c>
      <c r="E5" s="18" t="s">
        <v>375</v>
      </c>
      <c r="F5" s="19">
        <v>0</v>
      </c>
      <c r="G5" s="19">
        <v>45000</v>
      </c>
      <c r="H5" s="19">
        <v>0</v>
      </c>
      <c r="I5" s="19">
        <v>0</v>
      </c>
      <c r="J5" s="19">
        <v>45000</v>
      </c>
      <c r="K5" s="19">
        <v>0</v>
      </c>
    </row>
    <row r="6" spans="1:11">
      <c r="A6" s="18" t="s">
        <v>51</v>
      </c>
      <c r="B6" s="18" t="s">
        <v>11</v>
      </c>
      <c r="C6" s="18" t="s">
        <v>18</v>
      </c>
      <c r="D6" s="18" t="s">
        <v>16</v>
      </c>
      <c r="E6" s="18" t="s">
        <v>52</v>
      </c>
      <c r="F6" s="19">
        <v>0</v>
      </c>
      <c r="G6" s="19">
        <v>25945.7</v>
      </c>
      <c r="H6" s="19">
        <v>0</v>
      </c>
      <c r="I6" s="19">
        <v>0</v>
      </c>
      <c r="J6" s="19">
        <v>25945.7</v>
      </c>
      <c r="K6" s="19">
        <v>0</v>
      </c>
    </row>
    <row r="7" spans="1:11">
      <c r="A7" s="18" t="s">
        <v>51</v>
      </c>
      <c r="B7" s="18" t="s">
        <v>11</v>
      </c>
      <c r="C7" s="18" t="s">
        <v>18</v>
      </c>
      <c r="D7" s="18" t="s">
        <v>16</v>
      </c>
      <c r="E7" s="18" t="s">
        <v>373</v>
      </c>
      <c r="F7" s="19">
        <v>0</v>
      </c>
      <c r="G7" s="19">
        <v>10000</v>
      </c>
      <c r="H7" s="19">
        <v>0</v>
      </c>
      <c r="I7" s="19">
        <v>0</v>
      </c>
      <c r="J7" s="19">
        <v>10000</v>
      </c>
      <c r="K7" s="19">
        <v>0</v>
      </c>
    </row>
    <row r="8" spans="1:11">
      <c r="A8" s="18" t="s">
        <v>53</v>
      </c>
      <c r="B8" s="18" t="s">
        <v>11</v>
      </c>
      <c r="C8" s="18" t="s">
        <v>18</v>
      </c>
      <c r="D8" s="18" t="s">
        <v>16</v>
      </c>
      <c r="E8" s="18" t="s">
        <v>729</v>
      </c>
      <c r="F8" s="19">
        <v>0</v>
      </c>
      <c r="G8" s="19">
        <v>10000</v>
      </c>
      <c r="H8" s="19">
        <v>0</v>
      </c>
      <c r="I8" s="19">
        <v>0</v>
      </c>
      <c r="J8" s="19">
        <v>10000</v>
      </c>
      <c r="K8" s="19">
        <v>0</v>
      </c>
    </row>
    <row r="9" spans="1:11">
      <c r="A9" s="18" t="s">
        <v>53</v>
      </c>
      <c r="B9" s="18" t="s">
        <v>11</v>
      </c>
      <c r="C9" s="18" t="s">
        <v>18</v>
      </c>
      <c r="D9" s="18" t="s">
        <v>16</v>
      </c>
      <c r="E9" s="18" t="s">
        <v>730</v>
      </c>
      <c r="F9" s="19">
        <v>0</v>
      </c>
      <c r="G9" s="19">
        <v>15000</v>
      </c>
      <c r="H9" s="19">
        <v>0</v>
      </c>
      <c r="I9" s="19">
        <v>0</v>
      </c>
      <c r="J9" s="19">
        <v>15000</v>
      </c>
      <c r="K9" s="19">
        <v>0</v>
      </c>
    </row>
    <row r="10" spans="1:11">
      <c r="A10" s="18" t="s">
        <v>54</v>
      </c>
      <c r="B10" s="18" t="s">
        <v>11</v>
      </c>
      <c r="C10" s="18" t="s">
        <v>18</v>
      </c>
      <c r="D10" s="18" t="s">
        <v>16</v>
      </c>
      <c r="E10" s="18" t="s">
        <v>731</v>
      </c>
      <c r="F10" s="19">
        <v>0</v>
      </c>
      <c r="G10" s="19">
        <v>15000</v>
      </c>
      <c r="H10" s="19">
        <v>0</v>
      </c>
      <c r="I10" s="19">
        <v>0</v>
      </c>
      <c r="J10" s="19">
        <v>15000</v>
      </c>
      <c r="K10" s="19">
        <v>0</v>
      </c>
    </row>
    <row r="11" spans="1:11">
      <c r="A11" s="18" t="s">
        <v>44</v>
      </c>
      <c r="B11" s="18" t="s">
        <v>107</v>
      </c>
      <c r="C11" s="18" t="s">
        <v>18</v>
      </c>
      <c r="D11" s="18" t="s">
        <v>46</v>
      </c>
      <c r="E11" s="18" t="s">
        <v>220</v>
      </c>
      <c r="F11" s="19">
        <v>0</v>
      </c>
      <c r="G11" s="19">
        <v>10000</v>
      </c>
      <c r="H11" s="19">
        <v>0</v>
      </c>
      <c r="I11" s="19">
        <v>0</v>
      </c>
      <c r="J11" s="19">
        <v>10000</v>
      </c>
      <c r="K11" s="19">
        <v>0</v>
      </c>
    </row>
    <row r="12" spans="1:11">
      <c r="A12" s="18" t="s">
        <v>44</v>
      </c>
      <c r="B12" s="18" t="s">
        <v>270</v>
      </c>
      <c r="C12" s="18" t="s">
        <v>18</v>
      </c>
      <c r="D12" s="18" t="s">
        <v>16</v>
      </c>
      <c r="E12" s="18" t="s">
        <v>45</v>
      </c>
      <c r="F12" s="19">
        <v>0</v>
      </c>
      <c r="G12" s="19">
        <v>2007994.16</v>
      </c>
      <c r="H12" s="19">
        <v>0</v>
      </c>
      <c r="I12" s="19">
        <v>0</v>
      </c>
      <c r="J12" s="19">
        <v>1994840.14</v>
      </c>
      <c r="K12" s="19">
        <v>0</v>
      </c>
    </row>
    <row r="13" spans="1:11">
      <c r="A13" s="18" t="s">
        <v>51</v>
      </c>
      <c r="B13" s="18" t="s">
        <v>270</v>
      </c>
      <c r="C13" s="18" t="s">
        <v>18</v>
      </c>
      <c r="D13" s="18" t="s">
        <v>16</v>
      </c>
      <c r="E13" s="18" t="s">
        <v>52</v>
      </c>
      <c r="F13" s="19">
        <v>0</v>
      </c>
      <c r="G13" s="19">
        <v>5000</v>
      </c>
      <c r="H13" s="19">
        <v>0</v>
      </c>
      <c r="I13" s="19">
        <v>0</v>
      </c>
      <c r="J13" s="19">
        <v>5000</v>
      </c>
      <c r="K13" s="19">
        <v>0</v>
      </c>
    </row>
    <row r="14" spans="1:11">
      <c r="A14" s="18" t="s">
        <v>44</v>
      </c>
      <c r="B14" s="18" t="s">
        <v>278</v>
      </c>
      <c r="C14" s="18" t="s">
        <v>18</v>
      </c>
      <c r="D14" s="18" t="s">
        <v>16</v>
      </c>
      <c r="E14" s="18" t="s">
        <v>45</v>
      </c>
      <c r="F14" s="19">
        <v>0</v>
      </c>
      <c r="G14" s="19">
        <v>4715106.57</v>
      </c>
      <c r="H14" s="19">
        <v>0</v>
      </c>
      <c r="I14" s="19">
        <v>0</v>
      </c>
      <c r="J14" s="19">
        <v>4715106.57</v>
      </c>
      <c r="K14" s="19">
        <v>0</v>
      </c>
    </row>
    <row r="15" spans="1:11">
      <c r="A15" s="18" t="s">
        <v>44</v>
      </c>
      <c r="B15" s="18" t="s">
        <v>295</v>
      </c>
      <c r="C15" s="18" t="s">
        <v>18</v>
      </c>
      <c r="D15" s="18" t="s">
        <v>13</v>
      </c>
      <c r="E15" s="18" t="s">
        <v>219</v>
      </c>
      <c r="F15" s="19">
        <v>0</v>
      </c>
      <c r="G15" s="19">
        <v>39996</v>
      </c>
      <c r="H15" s="19">
        <v>0</v>
      </c>
      <c r="I15" s="19">
        <v>0</v>
      </c>
      <c r="J15" s="19">
        <v>39996</v>
      </c>
      <c r="K15" s="19">
        <v>0</v>
      </c>
    </row>
    <row r="16" spans="1:11">
      <c r="A16" s="18" t="s">
        <v>44</v>
      </c>
      <c r="B16" s="18" t="s">
        <v>314</v>
      </c>
      <c r="C16" s="18" t="s">
        <v>308</v>
      </c>
      <c r="D16" s="18" t="s">
        <v>18</v>
      </c>
      <c r="E16" s="18" t="s">
        <v>219</v>
      </c>
      <c r="F16" s="19">
        <v>0</v>
      </c>
      <c r="G16" s="19">
        <v>0</v>
      </c>
      <c r="H16" s="19">
        <v>0</v>
      </c>
      <c r="I16" s="19">
        <v>0</v>
      </c>
      <c r="J16" s="19">
        <v>-24006</v>
      </c>
      <c r="K16" s="19">
        <v>0</v>
      </c>
    </row>
    <row r="17" spans="1:11">
      <c r="A17" s="18" t="s">
        <v>44</v>
      </c>
      <c r="B17" s="18" t="s">
        <v>314</v>
      </c>
      <c r="C17" s="18" t="s">
        <v>309</v>
      </c>
      <c r="D17" s="18" t="s">
        <v>18</v>
      </c>
      <c r="E17" s="18" t="s">
        <v>220</v>
      </c>
      <c r="F17" s="19">
        <v>0</v>
      </c>
      <c r="G17" s="19">
        <v>0</v>
      </c>
      <c r="H17" s="19">
        <v>0</v>
      </c>
      <c r="I17" s="19">
        <v>0</v>
      </c>
      <c r="J17" s="19">
        <v>-14184</v>
      </c>
      <c r="K17" s="19">
        <v>0</v>
      </c>
    </row>
  </sheetData>
  <autoFilter ref="A1:K539" xr:uid="{148178AC-DCC6-40D9-9AEF-8B46B67BE1E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12">
    <tabColor theme="4" tint="0.39997558519241921"/>
    <pageSetUpPr fitToPage="1"/>
  </sheetPr>
  <dimension ref="A1:J40"/>
  <sheetViews>
    <sheetView showGridLines="0" topLeftCell="A3" zoomScale="70" zoomScaleNormal="70" workbookViewId="0">
      <selection activeCell="D35" sqref="D35"/>
    </sheetView>
  </sheetViews>
  <sheetFormatPr baseColWidth="10" defaultColWidth="15.28515625" defaultRowHeight="18.75"/>
  <cols>
    <col min="1" max="1" width="6.7109375" style="64" customWidth="1"/>
    <col min="2" max="2" width="92.85546875" style="64" customWidth="1"/>
    <col min="3" max="4" width="20.140625" style="393" customWidth="1"/>
    <col min="5" max="5" width="22.85546875" style="393" customWidth="1"/>
    <col min="6" max="6" width="5.5703125" style="64" customWidth="1"/>
    <col min="7" max="9" width="20.140625" style="393" customWidth="1"/>
    <col min="10" max="10" width="92.85546875" style="64" customWidth="1"/>
    <col min="11" max="16384" width="15.28515625" style="64"/>
  </cols>
  <sheetData>
    <row r="1" spans="1:10">
      <c r="A1" s="1235"/>
      <c r="B1" s="1235"/>
      <c r="C1" s="1235"/>
      <c r="D1" s="1235"/>
      <c r="E1" s="1235"/>
      <c r="F1" s="1235"/>
      <c r="G1" s="1235"/>
      <c r="H1" s="1235"/>
      <c r="I1" s="1235"/>
      <c r="J1" s="1235"/>
    </row>
    <row r="2" spans="1:10" ht="26.25">
      <c r="A2" s="468"/>
      <c r="B2" s="1237" t="s">
        <v>486</v>
      </c>
      <c r="C2" s="1237"/>
      <c r="D2" s="1237"/>
      <c r="E2" s="1237"/>
      <c r="F2" s="1237"/>
      <c r="G2" s="1237"/>
      <c r="H2" s="1237"/>
      <c r="I2" s="1237"/>
      <c r="J2" s="1237"/>
    </row>
    <row r="3" spans="1:10" ht="26.25">
      <c r="A3" s="468"/>
      <c r="B3" s="1237" t="s">
        <v>487</v>
      </c>
      <c r="C3" s="1237"/>
      <c r="D3" s="1237"/>
      <c r="E3" s="1237"/>
      <c r="F3" s="1237"/>
      <c r="G3" s="1237"/>
      <c r="H3" s="1237"/>
      <c r="I3" s="1237"/>
      <c r="J3" s="1237"/>
    </row>
    <row r="4" spans="1:10" ht="26.25">
      <c r="A4" s="468"/>
      <c r="B4" s="1239" t="s">
        <v>2862</v>
      </c>
      <c r="C4" s="1239"/>
      <c r="D4" s="1239"/>
      <c r="E4" s="1239"/>
      <c r="F4" s="1239"/>
      <c r="G4" s="1239"/>
      <c r="H4" s="1239"/>
      <c r="I4" s="1239"/>
      <c r="J4" s="1239"/>
    </row>
    <row r="5" spans="1:10" ht="26.25">
      <c r="A5" s="1237"/>
      <c r="B5" s="1237"/>
      <c r="C5" s="1237"/>
      <c r="D5" s="1237"/>
      <c r="E5" s="1237"/>
      <c r="F5" s="1237"/>
      <c r="G5" s="1237"/>
      <c r="H5" s="1237"/>
      <c r="I5" s="1237"/>
      <c r="J5" s="1237"/>
    </row>
    <row r="6" spans="1:10" ht="26.25">
      <c r="A6" s="468"/>
      <c r="B6" s="1238" t="s">
        <v>382</v>
      </c>
      <c r="C6" s="1238"/>
      <c r="D6" s="1238"/>
      <c r="E6" s="1238"/>
      <c r="F6" s="1238"/>
      <c r="G6" s="1238"/>
      <c r="H6" s="1238"/>
      <c r="I6" s="1238"/>
      <c r="J6" s="1238"/>
    </row>
    <row r="7" spans="1:10">
      <c r="B7" s="368"/>
      <c r="C7" s="369"/>
      <c r="D7" s="369"/>
      <c r="E7" s="369"/>
      <c r="F7" s="368"/>
      <c r="G7" s="369"/>
      <c r="H7" s="369"/>
      <c r="I7" s="369"/>
      <c r="J7" s="368"/>
    </row>
    <row r="8" spans="1:10">
      <c r="B8" s="370"/>
      <c r="C8" s="369"/>
      <c r="D8" s="369"/>
      <c r="E8" s="369"/>
      <c r="F8" s="371"/>
      <c r="G8" s="369"/>
      <c r="H8" s="369"/>
      <c r="I8" s="369"/>
      <c r="J8" s="371"/>
    </row>
    <row r="9" spans="1:10">
      <c r="C9" s="372"/>
      <c r="D9" s="372"/>
      <c r="E9" s="372"/>
      <c r="F9" s="373"/>
      <c r="G9" s="372"/>
      <c r="H9" s="372"/>
      <c r="I9" s="372"/>
    </row>
    <row r="10" spans="1:10">
      <c r="B10" s="1240" t="s">
        <v>488</v>
      </c>
      <c r="C10" s="1241"/>
      <c r="D10" s="1241"/>
      <c r="E10" s="1242"/>
      <c r="F10" s="374"/>
      <c r="G10" s="1243" t="s">
        <v>1083</v>
      </c>
      <c r="H10" s="1243"/>
      <c r="I10" s="1243"/>
      <c r="J10" s="1243"/>
    </row>
    <row r="11" spans="1:10">
      <c r="B11" s="375"/>
      <c r="C11" s="488" t="s">
        <v>347</v>
      </c>
      <c r="D11" s="488" t="s">
        <v>380</v>
      </c>
      <c r="E11" s="488" t="s">
        <v>519</v>
      </c>
      <c r="F11" s="65"/>
      <c r="G11" s="489" t="s">
        <v>347</v>
      </c>
      <c r="H11" s="489" t="s">
        <v>380</v>
      </c>
      <c r="I11" s="489" t="s">
        <v>519</v>
      </c>
      <c r="J11" s="376"/>
    </row>
    <row r="12" spans="1:10">
      <c r="B12" s="377" t="s">
        <v>489</v>
      </c>
      <c r="C12" s="378">
        <v>24172529.290000021</v>
      </c>
      <c r="D12" s="378">
        <v>-16647969.860000014</v>
      </c>
      <c r="E12" s="379">
        <v>7524559.4300000072</v>
      </c>
      <c r="F12" s="65"/>
      <c r="G12" s="378"/>
      <c r="H12" s="378"/>
      <c r="I12" s="380"/>
      <c r="J12" s="381" t="s">
        <v>491</v>
      </c>
    </row>
    <row r="13" spans="1:10">
      <c r="B13" s="382" t="s">
        <v>492</v>
      </c>
      <c r="C13" s="378"/>
      <c r="D13" s="378"/>
      <c r="E13" s="379"/>
      <c r="F13" s="65"/>
      <c r="G13" s="378"/>
      <c r="H13" s="378"/>
      <c r="I13" s="380"/>
      <c r="J13" s="383" t="s">
        <v>492</v>
      </c>
    </row>
    <row r="14" spans="1:10">
      <c r="B14" s="382" t="s">
        <v>493</v>
      </c>
      <c r="C14" s="378"/>
      <c r="D14" s="378"/>
      <c r="E14" s="379"/>
      <c r="F14" s="65"/>
      <c r="G14" s="378"/>
      <c r="H14" s="378"/>
      <c r="I14" s="380"/>
      <c r="J14" s="383" t="s">
        <v>493</v>
      </c>
    </row>
    <row r="15" spans="1:10">
      <c r="B15" s="382" t="s">
        <v>494</v>
      </c>
      <c r="C15" s="378"/>
      <c r="D15" s="378"/>
      <c r="E15" s="379"/>
      <c r="F15" s="65"/>
      <c r="G15" s="378"/>
      <c r="H15" s="378"/>
      <c r="I15" s="380"/>
      <c r="J15" s="383" t="s">
        <v>494</v>
      </c>
    </row>
    <row r="16" spans="1:10">
      <c r="B16" s="382" t="s">
        <v>495</v>
      </c>
      <c r="C16" s="378"/>
      <c r="D16" s="378"/>
      <c r="E16" s="379"/>
      <c r="F16" s="65"/>
      <c r="G16" s="378"/>
      <c r="H16" s="378"/>
      <c r="I16" s="380"/>
      <c r="J16" s="383" t="s">
        <v>495</v>
      </c>
    </row>
    <row r="17" spans="2:10">
      <c r="B17" s="382" t="s">
        <v>496</v>
      </c>
      <c r="C17" s="378"/>
      <c r="D17" s="378"/>
      <c r="E17" s="379"/>
      <c r="F17" s="65"/>
      <c r="G17" s="378"/>
      <c r="H17" s="378"/>
      <c r="I17" s="380"/>
      <c r="J17" s="383" t="s">
        <v>496</v>
      </c>
    </row>
    <row r="18" spans="2:10">
      <c r="B18" s="377"/>
      <c r="C18" s="378"/>
      <c r="D18" s="378"/>
      <c r="E18" s="379"/>
      <c r="F18" s="65"/>
      <c r="G18" s="378"/>
      <c r="H18" s="378"/>
      <c r="I18" s="380"/>
      <c r="J18" s="381"/>
    </row>
    <row r="19" spans="2:10">
      <c r="B19" s="377" t="s">
        <v>497</v>
      </c>
      <c r="C19" s="378">
        <v>98880</v>
      </c>
      <c r="D19" s="378">
        <v>1356499.5</v>
      </c>
      <c r="E19" s="379">
        <v>1455379.5</v>
      </c>
      <c r="F19" s="65"/>
      <c r="G19" s="378">
        <v>2300000</v>
      </c>
      <c r="H19" s="378">
        <v>-2300000</v>
      </c>
      <c r="I19" s="380">
        <v>0</v>
      </c>
      <c r="J19" s="381" t="s">
        <v>498</v>
      </c>
    </row>
    <row r="20" spans="2:10">
      <c r="B20" s="384"/>
      <c r="C20" s="378"/>
      <c r="D20" s="378"/>
      <c r="E20" s="379"/>
      <c r="F20" s="65"/>
      <c r="G20" s="378"/>
      <c r="H20" s="378"/>
      <c r="I20" s="380"/>
      <c r="J20" s="385"/>
    </row>
    <row r="21" spans="2:10" ht="37.5">
      <c r="B21" s="386" t="s">
        <v>499</v>
      </c>
      <c r="C21" s="378">
        <v>6574375.995000001</v>
      </c>
      <c r="D21" s="378">
        <v>-1300000.0000000009</v>
      </c>
      <c r="E21" s="379">
        <v>5274375.9950000001</v>
      </c>
      <c r="F21" s="65"/>
      <c r="G21" s="378">
        <v>3666375.3650000002</v>
      </c>
      <c r="H21" s="378">
        <v>-272551</v>
      </c>
      <c r="I21" s="380">
        <v>3393824.3650000002</v>
      </c>
      <c r="J21" s="385" t="s">
        <v>500</v>
      </c>
    </row>
    <row r="22" spans="2:10">
      <c r="B22" s="386"/>
      <c r="C22" s="378"/>
      <c r="D22" s="378"/>
      <c r="E22" s="379"/>
      <c r="F22" s="65"/>
      <c r="G22" s="378"/>
      <c r="H22" s="378"/>
      <c r="I22" s="380"/>
      <c r="J22" s="385"/>
    </row>
    <row r="23" spans="2:10" ht="37.5">
      <c r="B23" s="386" t="s">
        <v>501</v>
      </c>
      <c r="C23" s="378">
        <v>2200000</v>
      </c>
      <c r="D23" s="378">
        <v>196.16999999992549</v>
      </c>
      <c r="E23" s="379">
        <v>2200196.17</v>
      </c>
      <c r="F23" s="65"/>
      <c r="G23" s="378">
        <v>1100000</v>
      </c>
      <c r="H23" s="378">
        <v>0</v>
      </c>
      <c r="I23" s="380">
        <v>1100000</v>
      </c>
      <c r="J23" s="385" t="s">
        <v>502</v>
      </c>
    </row>
    <row r="24" spans="2:10">
      <c r="B24" s="377"/>
      <c r="C24" s="378"/>
      <c r="D24" s="378"/>
      <c r="E24" s="379"/>
      <c r="F24" s="65"/>
      <c r="G24" s="378"/>
      <c r="H24" s="378"/>
      <c r="I24" s="380"/>
      <c r="J24" s="381"/>
    </row>
    <row r="25" spans="2:10" ht="37.5">
      <c r="B25" s="387" t="s">
        <v>503</v>
      </c>
      <c r="C25" s="488">
        <v>33045785.285000023</v>
      </c>
      <c r="D25" s="488">
        <v>-16591274.190000014</v>
      </c>
      <c r="E25" s="488">
        <v>16454511.095000008</v>
      </c>
      <c r="F25" s="89" t="s">
        <v>504</v>
      </c>
      <c r="G25" s="489">
        <v>7066375.3650000002</v>
      </c>
      <c r="H25" s="489">
        <v>-2572551</v>
      </c>
      <c r="I25" s="489">
        <v>4493824.3650000002</v>
      </c>
      <c r="J25" s="388" t="s">
        <v>505</v>
      </c>
    </row>
    <row r="26" spans="2:10">
      <c r="B26" s="491" t="s">
        <v>506</v>
      </c>
      <c r="C26" s="492">
        <v>21590</v>
      </c>
      <c r="D26" s="492">
        <v>-21590</v>
      </c>
      <c r="E26" s="492">
        <v>0</v>
      </c>
      <c r="F26" s="89" t="s">
        <v>507</v>
      </c>
      <c r="G26" s="489">
        <v>26000999.920000024</v>
      </c>
      <c r="H26" s="489">
        <v>-14040313.190000016</v>
      </c>
      <c r="I26" s="489">
        <v>11960686.730000008</v>
      </c>
      <c r="J26" s="388" t="s">
        <v>508</v>
      </c>
    </row>
    <row r="27" spans="2:10">
      <c r="B27" s="493"/>
      <c r="C27" s="494"/>
      <c r="D27" s="494"/>
      <c r="E27" s="495"/>
      <c r="F27" s="89"/>
      <c r="G27" s="378"/>
      <c r="H27" s="378"/>
      <c r="I27" s="380"/>
      <c r="J27" s="381"/>
    </row>
    <row r="28" spans="2:10">
      <c r="B28" s="496" t="s">
        <v>509</v>
      </c>
      <c r="C28" s="494">
        <v>21590</v>
      </c>
      <c r="D28" s="494">
        <v>8685068.2399999984</v>
      </c>
      <c r="E28" s="495">
        <v>8706658.2399999984</v>
      </c>
      <c r="F28" s="89" t="s">
        <v>507</v>
      </c>
      <c r="G28" s="378"/>
      <c r="H28" s="378"/>
      <c r="I28" s="380"/>
      <c r="J28" s="383" t="s">
        <v>510</v>
      </c>
    </row>
    <row r="29" spans="2:10">
      <c r="B29" s="497"/>
      <c r="C29" s="494"/>
      <c r="D29" s="494"/>
      <c r="E29" s="495"/>
      <c r="F29" s="89"/>
      <c r="G29" s="378"/>
      <c r="H29" s="378"/>
      <c r="I29" s="380"/>
      <c r="J29" s="389"/>
    </row>
    <row r="30" spans="2:10">
      <c r="B30" s="498" t="s">
        <v>511</v>
      </c>
      <c r="C30" s="494"/>
      <c r="D30" s="494"/>
      <c r="E30" s="495"/>
      <c r="F30" s="89" t="s">
        <v>507</v>
      </c>
      <c r="G30" s="378">
        <v>26000999.920000024</v>
      </c>
      <c r="H30" s="378">
        <v>-5333654.9500000179</v>
      </c>
      <c r="I30" s="380">
        <v>20667344.970000006</v>
      </c>
      <c r="J30" s="390" t="s">
        <v>512</v>
      </c>
    </row>
    <row r="31" spans="2:10">
      <c r="B31" s="499"/>
      <c r="C31" s="500"/>
      <c r="D31" s="500"/>
      <c r="E31" s="501"/>
      <c r="F31" s="65"/>
      <c r="G31" s="391"/>
      <c r="H31" s="391"/>
      <c r="I31" s="392"/>
      <c r="J31" s="385"/>
    </row>
    <row r="32" spans="2:10">
      <c r="B32" s="491" t="s">
        <v>513</v>
      </c>
      <c r="C32" s="492">
        <v>33067375.285000023</v>
      </c>
      <c r="D32" s="492">
        <v>-16612864.190000014</v>
      </c>
      <c r="E32" s="492">
        <v>16454511.095000008</v>
      </c>
      <c r="F32" s="89" t="s">
        <v>504</v>
      </c>
      <c r="G32" s="489">
        <v>33067375.285000026</v>
      </c>
      <c r="H32" s="489">
        <v>-16612864.190000018</v>
      </c>
      <c r="I32" s="489">
        <v>16454511.095000008</v>
      </c>
      <c r="J32" s="388" t="s">
        <v>514</v>
      </c>
    </row>
    <row r="34" spans="2:10">
      <c r="B34" s="1236" t="s">
        <v>515</v>
      </c>
      <c r="C34" s="1236"/>
      <c r="D34" s="1236"/>
      <c r="E34" s="1236"/>
      <c r="F34" s="1236"/>
      <c r="G34" s="1236"/>
      <c r="H34" s="1236"/>
      <c r="I34" s="1236"/>
      <c r="J34" s="1236"/>
    </row>
    <row r="35" spans="2:10">
      <c r="B35" s="374" t="s">
        <v>516</v>
      </c>
    </row>
    <row r="37" spans="2:10">
      <c r="B37" s="64" t="s">
        <v>517</v>
      </c>
    </row>
    <row r="38" spans="2:10">
      <c r="B38" s="64" t="s">
        <v>518</v>
      </c>
      <c r="J38" s="394"/>
    </row>
    <row r="40" spans="2:10">
      <c r="J40" s="394"/>
    </row>
  </sheetData>
  <mergeCells count="9">
    <mergeCell ref="A1:J1"/>
    <mergeCell ref="B34:J34"/>
    <mergeCell ref="A5:J5"/>
    <mergeCell ref="B6:J6"/>
    <mergeCell ref="B2:J2"/>
    <mergeCell ref="B3:J3"/>
    <mergeCell ref="B4:J4"/>
    <mergeCell ref="B10:E10"/>
    <mergeCell ref="G10:J10"/>
  </mergeCells>
  <printOptions horizontalCentered="1" verticalCentered="1"/>
  <pageMargins left="0.25" right="0.25" top="0.75" bottom="0.75" header="0.3" footer="0.3"/>
  <pageSetup paperSize="9" scale="45" firstPageNumber="0" orientation="landscape"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13">
    <tabColor theme="4" tint="0.39997558519241921"/>
    <pageSetUpPr fitToPage="1"/>
  </sheetPr>
  <dimension ref="A1:F39"/>
  <sheetViews>
    <sheetView showGridLines="0" zoomScaleNormal="100" zoomScaleSheetLayoutView="130" workbookViewId="0">
      <selection activeCell="B36" sqref="B36"/>
    </sheetView>
  </sheetViews>
  <sheetFormatPr baseColWidth="10" defaultColWidth="15.28515625" defaultRowHeight="12.75"/>
  <cols>
    <col min="1" max="1" width="2.140625" style="15" customWidth="1"/>
    <col min="2" max="2" width="60.7109375" style="15" bestFit="1" customWidth="1"/>
    <col min="3" max="3" width="15.7109375" style="15" bestFit="1" customWidth="1"/>
    <col min="4" max="4" width="25.140625" style="15" bestFit="1" customWidth="1"/>
    <col min="5" max="6" width="24.7109375" style="79" customWidth="1"/>
    <col min="7" max="16384" width="15.28515625" style="15"/>
  </cols>
  <sheetData>
    <row r="1" spans="1:6">
      <c r="B1" s="1244"/>
      <c r="C1" s="1244"/>
      <c r="D1" s="1244"/>
      <c r="E1" s="1244"/>
      <c r="F1" s="1244"/>
    </row>
    <row r="2" spans="1:6" ht="18.75">
      <c r="A2" s="64"/>
      <c r="B2" s="1235" t="s">
        <v>563</v>
      </c>
      <c r="C2" s="1235"/>
      <c r="D2" s="1235"/>
      <c r="E2" s="1235"/>
      <c r="F2" s="1235"/>
    </row>
    <row r="3" spans="1:6" ht="18.75">
      <c r="A3" s="64"/>
      <c r="B3" s="1235" t="s">
        <v>564</v>
      </c>
      <c r="C3" s="1235"/>
      <c r="D3" s="1235"/>
      <c r="E3" s="1235"/>
      <c r="F3" s="1235"/>
    </row>
    <row r="4" spans="1:6" ht="18.75">
      <c r="A4" s="1250" t="s">
        <v>2862</v>
      </c>
      <c r="B4" s="1250"/>
      <c r="C4" s="1250"/>
      <c r="D4" s="1250"/>
      <c r="E4" s="1250"/>
      <c r="F4" s="1250"/>
    </row>
    <row r="5" spans="1:6" ht="18.75">
      <c r="A5" s="1235"/>
      <c r="B5" s="1235"/>
      <c r="C5" s="1235"/>
      <c r="D5" s="1235"/>
      <c r="E5" s="1235"/>
      <c r="F5" s="1235"/>
    </row>
    <row r="6" spans="1:6" ht="18.75">
      <c r="A6" s="357"/>
      <c r="B6" s="1251" t="s">
        <v>435</v>
      </c>
      <c r="C6" s="1252"/>
      <c r="D6" s="1252"/>
      <c r="E6" s="1252"/>
      <c r="F6" s="1253"/>
    </row>
    <row r="7" spans="1:6">
      <c r="B7" s="71"/>
      <c r="C7" s="71"/>
      <c r="D7" s="71"/>
      <c r="E7" s="77"/>
      <c r="F7" s="77"/>
    </row>
    <row r="8" spans="1:6">
      <c r="B8" s="1245" t="s">
        <v>565</v>
      </c>
      <c r="C8" s="1245"/>
      <c r="D8" s="1245"/>
      <c r="E8" s="1245"/>
      <c r="F8" s="1245"/>
    </row>
    <row r="9" spans="1:6">
      <c r="B9" s="81"/>
      <c r="C9" s="81"/>
      <c r="D9" s="81"/>
      <c r="E9" s="78" t="s">
        <v>566</v>
      </c>
      <c r="F9" s="78" t="s">
        <v>567</v>
      </c>
    </row>
    <row r="10" spans="1:6">
      <c r="B10" s="180" t="s">
        <v>568</v>
      </c>
      <c r="C10" s="180" t="s">
        <v>569</v>
      </c>
      <c r="D10" s="180" t="s">
        <v>570</v>
      </c>
      <c r="E10" s="165" t="s">
        <v>571</v>
      </c>
      <c r="F10" s="155" t="s">
        <v>572</v>
      </c>
    </row>
    <row r="11" spans="1:6">
      <c r="B11" s="181" t="s">
        <v>573</v>
      </c>
      <c r="C11" s="182" t="s">
        <v>574</v>
      </c>
      <c r="D11" s="181" t="s">
        <v>575</v>
      </c>
      <c r="E11" s="183">
        <v>2428375.9950000001</v>
      </c>
      <c r="F11" s="184">
        <v>2420375.3650000002</v>
      </c>
    </row>
    <row r="12" spans="1:6">
      <c r="B12" s="338" t="s">
        <v>1912</v>
      </c>
      <c r="C12" s="334"/>
      <c r="D12" s="333"/>
      <c r="E12" s="335">
        <v>83776.2</v>
      </c>
      <c r="F12" s="336">
        <v>83776</v>
      </c>
    </row>
    <row r="13" spans="1:6">
      <c r="B13" s="338" t="s">
        <v>1913</v>
      </c>
      <c r="C13" s="334"/>
      <c r="D13" s="333"/>
      <c r="E13" s="335">
        <v>636029.09499999997</v>
      </c>
      <c r="F13" s="336">
        <v>636029.09499999997</v>
      </c>
    </row>
    <row r="14" spans="1:6">
      <c r="B14" s="338" t="s">
        <v>1914</v>
      </c>
      <c r="C14" s="334"/>
      <c r="D14" s="333"/>
      <c r="E14" s="335">
        <v>8000</v>
      </c>
      <c r="F14" s="336">
        <v>0</v>
      </c>
    </row>
    <row r="15" spans="1:6">
      <c r="B15" s="338" t="s">
        <v>1915</v>
      </c>
      <c r="C15" s="334"/>
      <c r="D15" s="333"/>
      <c r="E15" s="335">
        <v>212424</v>
      </c>
      <c r="F15" s="336">
        <v>212423.77</v>
      </c>
    </row>
    <row r="16" spans="1:6">
      <c r="B16" s="337" t="s">
        <v>1916</v>
      </c>
      <c r="C16" s="275"/>
      <c r="D16" s="127"/>
      <c r="E16" s="279">
        <v>1002157.5</v>
      </c>
      <c r="F16" s="278">
        <v>1002157.5</v>
      </c>
    </row>
    <row r="17" spans="2:6">
      <c r="B17" s="337" t="s">
        <v>1917</v>
      </c>
      <c r="C17" s="275"/>
      <c r="D17" s="127"/>
      <c r="E17" s="279">
        <v>485989.2</v>
      </c>
      <c r="F17" s="278">
        <v>485989</v>
      </c>
    </row>
    <row r="18" spans="2:6">
      <c r="B18" s="126"/>
      <c r="C18" s="128"/>
      <c r="D18" s="128"/>
      <c r="E18" s="129"/>
      <c r="F18" s="130"/>
    </row>
    <row r="19" spans="2:6">
      <c r="B19" s="181" t="s">
        <v>576</v>
      </c>
      <c r="C19" s="181" t="s">
        <v>577</v>
      </c>
      <c r="D19" s="181" t="s">
        <v>578</v>
      </c>
      <c r="E19" s="183">
        <v>346000</v>
      </c>
      <c r="F19" s="184">
        <v>346000</v>
      </c>
    </row>
    <row r="20" spans="2:6">
      <c r="B20" s="131"/>
      <c r="C20" s="132"/>
      <c r="D20" s="128"/>
      <c r="E20" s="129"/>
      <c r="F20" s="130"/>
    </row>
    <row r="21" spans="2:6">
      <c r="B21" s="181" t="s">
        <v>579</v>
      </c>
      <c r="C21" s="181" t="s">
        <v>580</v>
      </c>
      <c r="D21" s="181" t="s">
        <v>579</v>
      </c>
      <c r="E21" s="183">
        <v>2500000</v>
      </c>
      <c r="F21" s="184">
        <v>627449</v>
      </c>
    </row>
    <row r="22" spans="2:6">
      <c r="B22" s="131"/>
      <c r="C22" s="128"/>
      <c r="D22" s="128"/>
      <c r="E22" s="129"/>
      <c r="F22" s="130"/>
    </row>
    <row r="23" spans="2:6">
      <c r="B23" s="181" t="s">
        <v>581</v>
      </c>
      <c r="C23" s="185"/>
      <c r="D23" s="185"/>
      <c r="E23" s="183">
        <v>2200000</v>
      </c>
      <c r="F23" s="184">
        <v>1100000</v>
      </c>
    </row>
    <row r="24" spans="2:6">
      <c r="B24" s="131"/>
      <c r="C24" s="128"/>
      <c r="D24" s="128"/>
      <c r="E24" s="133"/>
      <c r="F24" s="134"/>
    </row>
    <row r="25" spans="2:6">
      <c r="B25" s="181" t="s">
        <v>582</v>
      </c>
      <c r="C25" s="185"/>
      <c r="D25" s="185"/>
      <c r="E25" s="183">
        <v>1455379.5</v>
      </c>
      <c r="F25" s="184"/>
    </row>
    <row r="26" spans="2:6">
      <c r="B26" s="131"/>
      <c r="C26" s="128"/>
      <c r="D26" s="128"/>
      <c r="E26" s="133"/>
      <c r="F26" s="134"/>
    </row>
    <row r="27" spans="2:6">
      <c r="B27" s="127" t="s">
        <v>583</v>
      </c>
      <c r="C27" s="119"/>
      <c r="D27" s="119"/>
      <c r="E27" s="135">
        <v>196.17</v>
      </c>
      <c r="F27" s="136"/>
    </row>
    <row r="28" spans="2:6">
      <c r="B28" s="131"/>
      <c r="C28" s="128"/>
      <c r="D28" s="128"/>
      <c r="E28" s="129"/>
      <c r="F28" s="130"/>
    </row>
    <row r="29" spans="2:6">
      <c r="B29" s="1246" t="s">
        <v>519</v>
      </c>
      <c r="C29" s="1247"/>
      <c r="D29" s="1248"/>
      <c r="E29" s="186">
        <v>8929951.665000001</v>
      </c>
      <c r="F29" s="187">
        <v>4493824.3650000002</v>
      </c>
    </row>
    <row r="30" spans="2:6" ht="18.75" customHeight="1">
      <c r="B30" s="1254" t="s">
        <v>584</v>
      </c>
      <c r="C30" s="1254"/>
      <c r="D30" s="1254"/>
      <c r="F30" s="80"/>
    </row>
    <row r="31" spans="2:6">
      <c r="B31" s="1249" t="s">
        <v>585</v>
      </c>
      <c r="C31" s="1249"/>
      <c r="D31" s="1249"/>
      <c r="E31" s="1249"/>
      <c r="F31" s="1249"/>
    </row>
    <row r="39" spans="2:2">
      <c r="B39" s="15" t="s">
        <v>586</v>
      </c>
    </row>
  </sheetData>
  <mergeCells count="10">
    <mergeCell ref="B31:F31"/>
    <mergeCell ref="A4:F4"/>
    <mergeCell ref="A5:F5"/>
    <mergeCell ref="B6:F6"/>
    <mergeCell ref="B30:D30"/>
    <mergeCell ref="B1:F1"/>
    <mergeCell ref="B2:F2"/>
    <mergeCell ref="B3:F3"/>
    <mergeCell ref="B8:F8"/>
    <mergeCell ref="B29:D29"/>
  </mergeCells>
  <printOptions horizontalCentered="1" verticalCentered="1"/>
  <pageMargins left="0.25" right="0.25" top="0.75" bottom="0.75" header="0.3" footer="0.3"/>
  <pageSetup paperSize="9" scale="95" firstPageNumber="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14">
    <tabColor theme="4" tint="0.39997558519241921"/>
    <pageSetUpPr fitToPage="1"/>
  </sheetPr>
  <dimension ref="A1:J68"/>
  <sheetViews>
    <sheetView showGridLines="0" topLeftCell="A26" zoomScale="70" zoomScaleNormal="70" zoomScaleSheetLayoutView="70" workbookViewId="0">
      <selection activeCell="E53" sqref="E53"/>
    </sheetView>
  </sheetViews>
  <sheetFormatPr baseColWidth="10" defaultColWidth="15.28515625" defaultRowHeight="18.75"/>
  <cols>
    <col min="1" max="1" width="92.140625" style="395" customWidth="1"/>
    <col min="2" max="4" width="23" style="89" customWidth="1"/>
    <col min="5" max="5" width="74.42578125" style="395" customWidth="1"/>
    <col min="6" max="8" width="22.28515625" style="89" customWidth="1"/>
    <col min="9" max="9" width="2.7109375" style="89" customWidth="1"/>
    <col min="10" max="10" width="34.42578125" style="395" bestFit="1" customWidth="1"/>
    <col min="11" max="16384" width="15.28515625" style="89"/>
  </cols>
  <sheetData>
    <row r="1" spans="1:10">
      <c r="A1" s="1270"/>
      <c r="B1" s="1270"/>
      <c r="C1" s="1270"/>
      <c r="D1" s="1270"/>
      <c r="E1" s="1270"/>
      <c r="F1" s="1270"/>
    </row>
    <row r="2" spans="1:10" ht="28.5">
      <c r="A2" s="1255" t="s">
        <v>587</v>
      </c>
      <c r="B2" s="1255"/>
      <c r="C2" s="1255"/>
      <c r="D2" s="1255"/>
      <c r="E2" s="1255"/>
      <c r="F2" s="1255"/>
      <c r="G2" s="1255"/>
      <c r="H2" s="1255"/>
    </row>
    <row r="3" spans="1:10" ht="28.5">
      <c r="A3" s="1255" t="s">
        <v>521</v>
      </c>
      <c r="B3" s="1255"/>
      <c r="C3" s="1255"/>
      <c r="D3" s="1255"/>
      <c r="E3" s="1255"/>
      <c r="F3" s="1255"/>
      <c r="G3" s="1255"/>
      <c r="H3" s="1255"/>
    </row>
    <row r="4" spans="1:10" ht="28.5">
      <c r="A4" s="1271" t="s">
        <v>2862</v>
      </c>
      <c r="B4" s="1271"/>
      <c r="C4" s="1271"/>
      <c r="D4" s="1271"/>
      <c r="E4" s="1271"/>
      <c r="F4" s="1271"/>
      <c r="G4" s="1271"/>
      <c r="H4" s="1271"/>
    </row>
    <row r="5" spans="1:10" ht="28.5">
      <c r="A5" s="1269"/>
      <c r="B5" s="1269"/>
      <c r="C5" s="1269"/>
      <c r="D5" s="1269"/>
      <c r="E5" s="1269"/>
      <c r="F5" s="1269"/>
      <c r="G5" s="470"/>
      <c r="H5" s="470"/>
    </row>
    <row r="6" spans="1:10" ht="28.5">
      <c r="A6" s="1255" t="s">
        <v>382</v>
      </c>
      <c r="B6" s="1255"/>
      <c r="C6" s="1255"/>
      <c r="D6" s="1255"/>
      <c r="E6" s="1255"/>
      <c r="F6" s="1255"/>
      <c r="G6" s="1255"/>
      <c r="H6" s="1255"/>
    </row>
    <row r="7" spans="1:10">
      <c r="E7" s="396"/>
    </row>
    <row r="8" spans="1:10">
      <c r="A8" s="90" t="s">
        <v>522</v>
      </c>
      <c r="E8" s="396"/>
    </row>
    <row r="10" spans="1:10">
      <c r="A10" s="397" t="s">
        <v>523</v>
      </c>
      <c r="B10" s="398" t="s">
        <v>347</v>
      </c>
      <c r="C10" s="398" t="s">
        <v>380</v>
      </c>
      <c r="D10" s="398" t="s">
        <v>799</v>
      </c>
      <c r="E10" s="399" t="s">
        <v>524</v>
      </c>
      <c r="F10" s="401" t="s">
        <v>347</v>
      </c>
      <c r="G10" s="401" t="s">
        <v>380</v>
      </c>
      <c r="H10" s="401" t="s">
        <v>800</v>
      </c>
    </row>
    <row r="11" spans="1:10">
      <c r="A11" s="385" t="s">
        <v>414</v>
      </c>
      <c r="B11" s="402">
        <v>236028182.2938</v>
      </c>
      <c r="C11" s="402">
        <v>335919.81227997289</v>
      </c>
      <c r="D11" s="403">
        <v>236364102.10607997</v>
      </c>
      <c r="E11" s="404" t="s">
        <v>525</v>
      </c>
      <c r="F11" s="402">
        <v>219311408</v>
      </c>
      <c r="G11" s="402">
        <v>1672396.4199999941</v>
      </c>
      <c r="H11" s="405">
        <v>220983804.41999999</v>
      </c>
      <c r="I11" s="439"/>
      <c r="J11" s="438"/>
    </row>
    <row r="12" spans="1:10">
      <c r="A12" s="385" t="s">
        <v>526</v>
      </c>
      <c r="B12" s="402"/>
      <c r="C12" s="402"/>
      <c r="D12" s="403">
        <v>0</v>
      </c>
      <c r="E12" s="404" t="s">
        <v>420</v>
      </c>
      <c r="F12" s="402">
        <v>2190500</v>
      </c>
      <c r="G12" s="402">
        <v>18807</v>
      </c>
      <c r="H12" s="405">
        <v>2209307</v>
      </c>
      <c r="I12" s="439"/>
      <c r="J12" s="438"/>
    </row>
    <row r="13" spans="1:10">
      <c r="A13" s="1268" t="s">
        <v>527</v>
      </c>
      <c r="B13" s="1257">
        <v>86271157.229827896</v>
      </c>
      <c r="C13" s="1257">
        <v>2244450.6577199884</v>
      </c>
      <c r="D13" s="1259">
        <v>88515607.88754788</v>
      </c>
      <c r="E13" s="404" t="s">
        <v>379</v>
      </c>
      <c r="F13" s="402">
        <v>36669322.70000001</v>
      </c>
      <c r="G13" s="402">
        <v>1108485.4100000116</v>
      </c>
      <c r="H13" s="405">
        <v>37777808.110000022</v>
      </c>
      <c r="I13" s="439"/>
      <c r="J13" s="550"/>
    </row>
    <row r="14" spans="1:10">
      <c r="A14" s="1268"/>
      <c r="B14" s="1257"/>
      <c r="C14" s="1257"/>
      <c r="D14" s="1260">
        <v>0</v>
      </c>
      <c r="E14" s="404" t="s">
        <v>377</v>
      </c>
      <c r="F14" s="402">
        <v>52730921.375</v>
      </c>
      <c r="G14" s="402">
        <v>2955941.1699999943</v>
      </c>
      <c r="H14" s="405">
        <v>55686862.544999994</v>
      </c>
      <c r="I14" s="439"/>
      <c r="J14" s="438"/>
    </row>
    <row r="15" spans="1:10">
      <c r="A15" s="397" t="s">
        <v>528</v>
      </c>
      <c r="B15" s="406">
        <v>322299339.52362788</v>
      </c>
      <c r="C15" s="406">
        <v>2580370.4699999611</v>
      </c>
      <c r="D15" s="407">
        <v>324879709.99362785</v>
      </c>
      <c r="E15" s="399" t="s">
        <v>529</v>
      </c>
      <c r="F15" s="408">
        <v>310902152.07500005</v>
      </c>
      <c r="G15" s="408">
        <v>5755630</v>
      </c>
      <c r="H15" s="409">
        <v>316657782.07500005</v>
      </c>
      <c r="I15" s="439"/>
      <c r="J15" s="438"/>
    </row>
    <row r="16" spans="1:10">
      <c r="A16" s="410" t="s">
        <v>530</v>
      </c>
      <c r="B16" s="366"/>
      <c r="C16" s="366">
        <v>3175259.5300000389</v>
      </c>
      <c r="D16" s="411"/>
      <c r="E16" s="412" t="s">
        <v>531</v>
      </c>
      <c r="F16" s="476">
        <v>11397187.44862783</v>
      </c>
      <c r="G16" s="476"/>
      <c r="H16" s="516">
        <v>8221927.9186277986</v>
      </c>
      <c r="I16" s="439"/>
      <c r="J16" s="438"/>
    </row>
    <row r="17" spans="1:10" ht="37.5">
      <c r="A17" s="413" t="s">
        <v>532</v>
      </c>
      <c r="B17" s="414">
        <v>322299339.52362788</v>
      </c>
      <c r="C17" s="414">
        <v>5755630</v>
      </c>
      <c r="D17" s="414">
        <v>324879709.99362785</v>
      </c>
      <c r="E17" s="415" t="s">
        <v>533</v>
      </c>
      <c r="F17" s="416">
        <v>322299339.52362788</v>
      </c>
      <c r="G17" s="416">
        <v>5755630</v>
      </c>
      <c r="H17" s="416">
        <v>324879709.99362785</v>
      </c>
      <c r="I17" s="439"/>
      <c r="J17" s="438"/>
    </row>
    <row r="18" spans="1:10">
      <c r="A18" s="395" t="s">
        <v>534</v>
      </c>
      <c r="B18" s="417"/>
      <c r="C18" s="417"/>
      <c r="D18" s="417"/>
    </row>
    <row r="19" spans="1:10">
      <c r="B19" s="417"/>
      <c r="C19" s="417"/>
      <c r="D19" s="417"/>
      <c r="E19" s="418"/>
      <c r="G19" s="419"/>
    </row>
    <row r="20" spans="1:10">
      <c r="B20" s="417"/>
      <c r="C20" s="417"/>
      <c r="D20" s="417"/>
      <c r="E20" s="418"/>
      <c r="F20" s="419"/>
    </row>
    <row r="21" spans="1:10">
      <c r="A21" s="1267"/>
      <c r="B21" s="1267"/>
      <c r="C21" s="1267"/>
      <c r="D21" s="1267"/>
      <c r="E21" s="1267"/>
      <c r="F21" s="420"/>
    </row>
    <row r="22" spans="1:10">
      <c r="E22" s="477"/>
      <c r="F22" s="422"/>
      <c r="H22" s="423"/>
    </row>
    <row r="23" spans="1:10">
      <c r="B23" s="400" t="s">
        <v>347</v>
      </c>
      <c r="C23" s="400" t="s">
        <v>380</v>
      </c>
      <c r="D23" s="424" t="s">
        <v>376</v>
      </c>
      <c r="E23" s="421"/>
      <c r="F23" s="425"/>
      <c r="G23" s="419"/>
      <c r="H23" s="426"/>
    </row>
    <row r="24" spans="1:10" ht="37.5">
      <c r="A24" s="410" t="s">
        <v>535</v>
      </c>
      <c r="B24" s="427">
        <v>-11397187.44862783</v>
      </c>
      <c r="C24" s="427">
        <v>3175259.5300000389</v>
      </c>
      <c r="D24" s="476">
        <v>-8221927.9186277911</v>
      </c>
      <c r="E24" s="439"/>
      <c r="F24" s="428"/>
      <c r="G24" s="419"/>
      <c r="H24" s="422"/>
    </row>
    <row r="25" spans="1:10">
      <c r="A25" s="385" t="s">
        <v>536</v>
      </c>
      <c r="B25" s="430">
        <v>23900000</v>
      </c>
      <c r="C25" s="430">
        <v>1400000</v>
      </c>
      <c r="D25" s="402">
        <v>25300000</v>
      </c>
      <c r="E25" s="439"/>
      <c r="F25" s="419"/>
      <c r="G25" s="419"/>
    </row>
    <row r="26" spans="1:10">
      <c r="A26" s="431" t="s">
        <v>537</v>
      </c>
      <c r="B26" s="430"/>
      <c r="C26" s="430"/>
      <c r="D26" s="402">
        <v>0</v>
      </c>
      <c r="E26" s="439"/>
      <c r="F26" s="432"/>
      <c r="G26" s="419"/>
      <c r="H26" s="419"/>
    </row>
    <row r="27" spans="1:10">
      <c r="A27" s="385" t="s">
        <v>538</v>
      </c>
      <c r="B27" s="402"/>
      <c r="C27" s="402"/>
      <c r="D27" s="402">
        <v>0</v>
      </c>
      <c r="E27" s="439"/>
      <c r="F27" s="419"/>
      <c r="G27" s="423"/>
      <c r="H27" s="433"/>
    </row>
    <row r="28" spans="1:10">
      <c r="A28" s="385" t="s">
        <v>539</v>
      </c>
      <c r="B28" s="402"/>
      <c r="C28" s="402"/>
      <c r="D28" s="402">
        <v>0</v>
      </c>
      <c r="E28" s="439"/>
      <c r="F28" s="422"/>
      <c r="G28" s="804"/>
      <c r="H28" s="433"/>
    </row>
    <row r="29" spans="1:10">
      <c r="A29" s="385" t="s">
        <v>540</v>
      </c>
      <c r="B29" s="430">
        <v>19900000</v>
      </c>
      <c r="C29" s="430">
        <v>2100000</v>
      </c>
      <c r="D29" s="402">
        <v>22000000</v>
      </c>
      <c r="E29" s="439"/>
      <c r="F29" s="434"/>
      <c r="G29" s="433"/>
    </row>
    <row r="30" spans="1:10">
      <c r="A30" s="435" t="s">
        <v>541</v>
      </c>
      <c r="B30" s="436">
        <v>-7397187.4486278296</v>
      </c>
      <c r="C30" s="436">
        <v>2475259.5300000384</v>
      </c>
      <c r="D30" s="437">
        <v>-4921927.9186277911</v>
      </c>
      <c r="E30" s="439"/>
      <c r="F30" s="515"/>
      <c r="G30" s="423"/>
      <c r="H30" s="433"/>
    </row>
    <row r="31" spans="1:10">
      <c r="A31" s="395" t="s">
        <v>542</v>
      </c>
      <c r="E31" s="438"/>
      <c r="F31" s="438"/>
      <c r="H31" s="433"/>
    </row>
    <row r="32" spans="1:10">
      <c r="F32" s="419"/>
      <c r="H32" s="433"/>
    </row>
    <row r="33" spans="1:10">
      <c r="F33" s="419"/>
      <c r="H33" s="433"/>
    </row>
    <row r="34" spans="1:10">
      <c r="D34" s="439"/>
      <c r="E34" s="421"/>
      <c r="F34" s="419"/>
    </row>
    <row r="35" spans="1:10">
      <c r="B35" s="417"/>
      <c r="C35" s="417"/>
      <c r="D35" s="417"/>
      <c r="E35" s="418"/>
      <c r="F35" s="419"/>
    </row>
    <row r="36" spans="1:10">
      <c r="A36" s="90" t="s">
        <v>543</v>
      </c>
      <c r="B36" s="419"/>
      <c r="C36" s="419"/>
      <c r="D36" s="419"/>
      <c r="E36" s="396"/>
      <c r="F36" s="417"/>
      <c r="G36" s="417"/>
      <c r="H36" s="417"/>
    </row>
    <row r="37" spans="1:10">
      <c r="A37" s="396"/>
      <c r="B37" s="419"/>
      <c r="C37" s="419"/>
      <c r="D37" s="419"/>
      <c r="E37" s="396"/>
      <c r="F37" s="417"/>
      <c r="G37" s="417"/>
      <c r="H37" s="417"/>
    </row>
    <row r="38" spans="1:10">
      <c r="A38" s="397" t="s">
        <v>544</v>
      </c>
      <c r="B38" s="398" t="s">
        <v>347</v>
      </c>
      <c r="C38" s="398" t="s">
        <v>380</v>
      </c>
      <c r="D38" s="398" t="s">
        <v>801</v>
      </c>
      <c r="E38" s="399" t="s">
        <v>545</v>
      </c>
      <c r="F38" s="401" t="s">
        <v>347</v>
      </c>
      <c r="G38" s="401" t="s">
        <v>380</v>
      </c>
      <c r="H38" s="401" t="s">
        <v>802</v>
      </c>
    </row>
    <row r="39" spans="1:10">
      <c r="A39" s="385" t="s">
        <v>546</v>
      </c>
      <c r="B39" s="402">
        <v>7397187.4486278296</v>
      </c>
      <c r="C39" s="402"/>
      <c r="D39" s="403">
        <v>7397187.4486278296</v>
      </c>
      <c r="E39" s="440" t="s">
        <v>547</v>
      </c>
      <c r="F39" s="402"/>
      <c r="G39" s="402">
        <v>2475259.5300000384</v>
      </c>
      <c r="H39" s="405">
        <v>2475259.5300000384</v>
      </c>
      <c r="I39" s="439"/>
      <c r="J39" s="438"/>
    </row>
    <row r="40" spans="1:10">
      <c r="A40" s="1264" t="s">
        <v>548</v>
      </c>
      <c r="B40" s="1257">
        <v>26289965.93</v>
      </c>
      <c r="C40" s="1257">
        <v>1544239.69000002</v>
      </c>
      <c r="D40" s="1261">
        <v>27834205.62000002</v>
      </c>
      <c r="E40" s="440" t="s">
        <v>549</v>
      </c>
      <c r="F40" s="402">
        <v>14286368.787000002</v>
      </c>
      <c r="G40" s="402">
        <v>422780.33960001683</v>
      </c>
      <c r="H40" s="405">
        <v>14709149.12660002</v>
      </c>
      <c r="I40" s="439"/>
      <c r="J40" s="438"/>
    </row>
    <row r="41" spans="1:10">
      <c r="A41" s="1265"/>
      <c r="B41" s="1258"/>
      <c r="C41" s="1258"/>
      <c r="D41" s="1262"/>
      <c r="E41" s="442" t="s">
        <v>721</v>
      </c>
      <c r="F41" s="441">
        <v>2389865.7929999996</v>
      </c>
      <c r="G41" s="441">
        <v>487558.3504000032</v>
      </c>
      <c r="H41" s="443">
        <v>2877424.1434000027</v>
      </c>
      <c r="I41" s="439"/>
      <c r="J41" s="438"/>
    </row>
    <row r="42" spans="1:10">
      <c r="A42" s="1266"/>
      <c r="B42" s="1257"/>
      <c r="C42" s="1257"/>
      <c r="D42" s="1263"/>
      <c r="E42" s="440" t="s">
        <v>550</v>
      </c>
      <c r="F42" s="402">
        <v>0</v>
      </c>
      <c r="G42" s="402">
        <v>0</v>
      </c>
      <c r="H42" s="443">
        <v>0</v>
      </c>
      <c r="I42" s="439"/>
      <c r="J42" s="438"/>
    </row>
    <row r="43" spans="1:10">
      <c r="A43" s="385" t="s">
        <v>551</v>
      </c>
      <c r="B43" s="402"/>
      <c r="C43" s="402"/>
      <c r="D43" s="403"/>
      <c r="E43" s="440" t="s">
        <v>552</v>
      </c>
      <c r="F43" s="402">
        <v>2300000</v>
      </c>
      <c r="G43" s="402">
        <v>-2300000</v>
      </c>
      <c r="H43" s="443">
        <v>0</v>
      </c>
      <c r="I43" s="439"/>
      <c r="J43" s="438"/>
    </row>
    <row r="44" spans="1:10">
      <c r="A44" s="1167" t="s">
        <v>2909</v>
      </c>
      <c r="B44" s="1168"/>
      <c r="C44" s="1168">
        <v>2150270</v>
      </c>
      <c r="D44" s="1169">
        <v>2150270</v>
      </c>
      <c r="E44" s="1167" t="s">
        <v>2909</v>
      </c>
      <c r="F44" s="1168"/>
      <c r="G44" s="1168">
        <v>939637</v>
      </c>
      <c r="H44" s="443">
        <v>939637</v>
      </c>
      <c r="I44" s="439"/>
      <c r="J44" s="438"/>
    </row>
    <row r="45" spans="1:10">
      <c r="A45" s="413" t="s">
        <v>553</v>
      </c>
      <c r="B45" s="406">
        <v>33687153.378627829</v>
      </c>
      <c r="C45" s="406">
        <v>3694509.69000002</v>
      </c>
      <c r="D45" s="414">
        <v>37381663.068627849</v>
      </c>
      <c r="E45" s="444" t="s">
        <v>554</v>
      </c>
      <c r="F45" s="408">
        <v>18976234.580000002</v>
      </c>
      <c r="G45" s="408">
        <v>2025235.2200000584</v>
      </c>
      <c r="H45" s="408">
        <v>21001469.80000006</v>
      </c>
      <c r="I45" s="439"/>
      <c r="J45" s="438"/>
    </row>
    <row r="46" spans="1:10">
      <c r="A46" s="396"/>
      <c r="B46" s="439"/>
      <c r="C46" s="439"/>
      <c r="D46" s="445"/>
      <c r="E46" s="446"/>
      <c r="F46" s="447"/>
      <c r="G46" s="447"/>
      <c r="H46" s="445"/>
    </row>
    <row r="47" spans="1:10">
      <c r="A47" s="397" t="s">
        <v>555</v>
      </c>
      <c r="B47" s="406"/>
      <c r="C47" s="406"/>
      <c r="D47" s="407"/>
      <c r="E47" s="448" t="s">
        <v>556</v>
      </c>
      <c r="F47" s="408">
        <v>14710918.798627827</v>
      </c>
      <c r="G47" s="408">
        <v>1669274.4699999616</v>
      </c>
      <c r="H47" s="409">
        <v>16380193.268627789</v>
      </c>
      <c r="I47" s="439"/>
    </row>
    <row r="48" spans="1:10">
      <c r="A48" s="90"/>
      <c r="B48" s="449"/>
      <c r="C48" s="449"/>
      <c r="D48" s="450"/>
      <c r="E48" s="451"/>
      <c r="F48" s="449"/>
      <c r="G48" s="449"/>
      <c r="H48" s="450"/>
    </row>
    <row r="49" spans="1:10">
      <c r="A49" s="90"/>
      <c r="B49" s="449"/>
      <c r="C49" s="449"/>
      <c r="D49" s="450"/>
      <c r="E49" s="451"/>
      <c r="F49" s="449"/>
      <c r="G49" s="449"/>
      <c r="H49" s="450"/>
    </row>
    <row r="50" spans="1:10">
      <c r="A50" s="90"/>
      <c r="B50" s="449"/>
      <c r="C50" s="449"/>
      <c r="D50" s="450"/>
      <c r="E50" s="451"/>
      <c r="F50" s="449"/>
      <c r="G50" s="449"/>
      <c r="H50" s="450"/>
    </row>
    <row r="51" spans="1:10">
      <c r="A51" s="396"/>
      <c r="E51" s="396"/>
      <c r="J51" s="438"/>
    </row>
    <row r="52" spans="1:10">
      <c r="A52" s="1256" t="s">
        <v>435</v>
      </c>
      <c r="B52" s="1256"/>
      <c r="C52" s="1256"/>
      <c r="D52" s="363"/>
      <c r="F52" s="65"/>
      <c r="G52" s="65"/>
      <c r="H52" s="65"/>
    </row>
    <row r="53" spans="1:10">
      <c r="H53" s="419"/>
    </row>
    <row r="54" spans="1:10">
      <c r="A54" s="452"/>
      <c r="B54" s="453" t="s">
        <v>347</v>
      </c>
      <c r="C54" s="453" t="s">
        <v>380</v>
      </c>
      <c r="D54" s="453" t="s">
        <v>2840</v>
      </c>
      <c r="F54" s="454"/>
    </row>
    <row r="55" spans="1:10">
      <c r="A55" s="429" t="s">
        <v>557</v>
      </c>
      <c r="B55" s="455">
        <v>-14710918.798627827</v>
      </c>
      <c r="C55" s="455">
        <v>-1669274.4699999616</v>
      </c>
      <c r="D55" s="456">
        <v>-16380193.268627789</v>
      </c>
      <c r="F55" s="419"/>
    </row>
    <row r="56" spans="1:10">
      <c r="A56" s="429" t="s">
        <v>558</v>
      </c>
      <c r="B56" s="457">
        <v>40690328.718627855</v>
      </c>
      <c r="C56" s="457">
        <v>-12349448.720000055</v>
      </c>
      <c r="D56" s="456">
        <v>28340879.998627797</v>
      </c>
      <c r="E56" s="421"/>
      <c r="F56" s="419"/>
      <c r="H56" s="423"/>
    </row>
    <row r="57" spans="1:10">
      <c r="A57" s="458" t="s">
        <v>2907</v>
      </c>
      <c r="B57" s="455">
        <v>-25979409.920000024</v>
      </c>
      <c r="C57" s="455">
        <v>14018723.190000016</v>
      </c>
      <c r="D57" s="456">
        <v>-11960686.730000008</v>
      </c>
      <c r="E57" s="420"/>
      <c r="F57" s="422"/>
    </row>
    <row r="58" spans="1:10">
      <c r="A58" s="429" t="s">
        <v>560</v>
      </c>
      <c r="B58" s="455">
        <v>14305785.201372173</v>
      </c>
      <c r="C58" s="455">
        <v>-1669274.4699999616</v>
      </c>
      <c r="D58" s="456">
        <v>12636510.731372211</v>
      </c>
      <c r="F58" s="419"/>
    </row>
    <row r="59" spans="1:10">
      <c r="A59" s="429" t="s">
        <v>561</v>
      </c>
      <c r="B59" s="457">
        <v>-28568689.278627802</v>
      </c>
      <c r="C59" s="457">
        <v>-15687997.659999974</v>
      </c>
      <c r="D59" s="456">
        <v>-44256686.938627779</v>
      </c>
      <c r="E59" s="421"/>
    </row>
    <row r="60" spans="1:10">
      <c r="A60" s="458" t="s">
        <v>562</v>
      </c>
      <c r="B60" s="455">
        <v>42874474.479999974</v>
      </c>
      <c r="C60" s="455">
        <v>14018723.190000013</v>
      </c>
      <c r="D60" s="456">
        <v>56893197.669999987</v>
      </c>
    </row>
    <row r="61" spans="1:10">
      <c r="G61" s="419"/>
    </row>
    <row r="62" spans="1:10">
      <c r="F62" s="419"/>
    </row>
    <row r="63" spans="1:10">
      <c r="F63" s="419"/>
    </row>
    <row r="66" spans="3:6">
      <c r="C66" s="815"/>
      <c r="F66" s="422"/>
    </row>
    <row r="68" spans="3:6">
      <c r="C68" s="419"/>
    </row>
  </sheetData>
  <mergeCells count="16">
    <mergeCell ref="A5:F5"/>
    <mergeCell ref="A1:F1"/>
    <mergeCell ref="A4:H4"/>
    <mergeCell ref="A3:H3"/>
    <mergeCell ref="A2:H2"/>
    <mergeCell ref="A6:H6"/>
    <mergeCell ref="A52:C52"/>
    <mergeCell ref="C40:C42"/>
    <mergeCell ref="D13:D14"/>
    <mergeCell ref="D40:D42"/>
    <mergeCell ref="A40:A42"/>
    <mergeCell ref="A21:E21"/>
    <mergeCell ref="B13:B14"/>
    <mergeCell ref="B40:B42"/>
    <mergeCell ref="C13:C14"/>
    <mergeCell ref="A13:A14"/>
  </mergeCells>
  <conditionalFormatting sqref="B55:D60">
    <cfRule type="cellIs" dxfId="2" priority="1" operator="less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41" firstPageNumber="0" orientation="landscape" r:id="rId1"/>
  <headerFooter>
    <oddHeader>&amp;L&amp;G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15">
    <tabColor theme="4" tint="0.39997558519241921"/>
    <pageSetUpPr fitToPage="1"/>
  </sheetPr>
  <dimension ref="A1:R54"/>
  <sheetViews>
    <sheetView showGridLines="0" topLeftCell="A6" zoomScale="55" zoomScaleNormal="55" zoomScaleSheetLayoutView="55" zoomScalePageLayoutView="55" workbookViewId="0">
      <selection activeCell="B34" sqref="B34:D34"/>
    </sheetView>
  </sheetViews>
  <sheetFormatPr baseColWidth="10" defaultColWidth="15.28515625" defaultRowHeight="18.75"/>
  <cols>
    <col min="1" max="1" width="2.28515625" style="463" customWidth="1"/>
    <col min="2" max="2" width="67.140625" style="463" customWidth="1"/>
    <col min="3" max="4" width="24.7109375" style="463" customWidth="1"/>
    <col min="5" max="15" width="24" style="463" customWidth="1"/>
    <col min="16" max="16" width="24.7109375" style="463" customWidth="1"/>
    <col min="17" max="17" width="24.7109375" style="464" customWidth="1"/>
    <col min="18" max="18" width="17.85546875" style="460" bestFit="1" customWidth="1"/>
    <col min="19" max="16384" width="15.28515625" style="463"/>
  </cols>
  <sheetData>
    <row r="1" spans="1:18">
      <c r="A1" s="1209"/>
      <c r="B1" s="1209"/>
      <c r="C1" s="1209"/>
      <c r="D1" s="1209"/>
      <c r="E1" s="1209"/>
      <c r="F1" s="1209"/>
      <c r="G1" s="1209"/>
      <c r="H1" s="1209"/>
      <c r="I1" s="1209"/>
      <c r="J1" s="1209"/>
      <c r="K1" s="1209"/>
      <c r="L1" s="1209"/>
      <c r="M1" s="1209"/>
      <c r="N1" s="1209"/>
      <c r="O1" s="1209"/>
      <c r="P1" s="1209"/>
      <c r="Q1" s="1209"/>
    </row>
    <row r="2" spans="1:18" s="551" customFormat="1" ht="33.75">
      <c r="A2" s="1273" t="s">
        <v>588</v>
      </c>
      <c r="B2" s="1273"/>
      <c r="C2" s="1273"/>
      <c r="D2" s="1273"/>
      <c r="E2" s="1273"/>
      <c r="F2" s="1273"/>
      <c r="G2" s="1273"/>
      <c r="H2" s="1273"/>
      <c r="I2" s="1273"/>
      <c r="J2" s="1273"/>
      <c r="K2" s="1273"/>
      <c r="L2" s="1273"/>
      <c r="M2" s="1273"/>
      <c r="N2" s="1273"/>
      <c r="O2" s="1273"/>
      <c r="P2" s="1273"/>
      <c r="Q2" s="1273"/>
      <c r="R2" s="461"/>
    </row>
    <row r="3" spans="1:18" s="551" customFormat="1" ht="33.75">
      <c r="A3" s="1273" t="s">
        <v>589</v>
      </c>
      <c r="B3" s="1273"/>
      <c r="C3" s="1273"/>
      <c r="D3" s="1273"/>
      <c r="E3" s="1273"/>
      <c r="F3" s="1273"/>
      <c r="G3" s="1273"/>
      <c r="H3" s="1273"/>
      <c r="I3" s="1273"/>
      <c r="J3" s="1273"/>
      <c r="K3" s="1273"/>
      <c r="L3" s="1273"/>
      <c r="M3" s="1273"/>
      <c r="N3" s="1273"/>
      <c r="O3" s="1273"/>
      <c r="P3" s="1273"/>
      <c r="Q3" s="1273"/>
      <c r="R3" s="461"/>
    </row>
    <row r="4" spans="1:18" s="551" customFormat="1" ht="33.75">
      <c r="A4" s="1275" t="s">
        <v>2862</v>
      </c>
      <c r="B4" s="1275"/>
      <c r="C4" s="1275"/>
      <c r="D4" s="1275"/>
      <c r="E4" s="1275"/>
      <c r="F4" s="1275"/>
      <c r="G4" s="1275"/>
      <c r="H4" s="1275"/>
      <c r="I4" s="1275"/>
      <c r="J4" s="1275"/>
      <c r="K4" s="1275"/>
      <c r="L4" s="1275"/>
      <c r="M4" s="1275"/>
      <c r="N4" s="1275"/>
      <c r="O4" s="1275"/>
      <c r="P4" s="1275"/>
      <c r="Q4" s="1275"/>
      <c r="R4" s="461"/>
    </row>
    <row r="5" spans="1:18" s="551" customFormat="1" ht="33.75">
      <c r="A5" s="1273"/>
      <c r="B5" s="1273"/>
      <c r="C5" s="1273"/>
      <c r="D5" s="1273"/>
      <c r="E5" s="1273"/>
      <c r="F5" s="1273"/>
      <c r="G5" s="1273"/>
      <c r="H5" s="1273"/>
      <c r="I5" s="1273"/>
      <c r="J5" s="1273"/>
      <c r="K5" s="1273"/>
      <c r="L5" s="1273"/>
      <c r="M5" s="1273"/>
      <c r="N5" s="1273"/>
      <c r="O5" s="1273"/>
      <c r="P5" s="1273"/>
      <c r="Q5" s="1273"/>
      <c r="R5" s="461"/>
    </row>
    <row r="6" spans="1:18" s="551" customFormat="1" ht="33.75">
      <c r="A6" s="552"/>
      <c r="B6" s="1272" t="s">
        <v>435</v>
      </c>
      <c r="C6" s="1272"/>
      <c r="D6" s="1272"/>
      <c r="E6" s="1272"/>
      <c r="F6" s="1272"/>
      <c r="G6" s="1272"/>
      <c r="H6" s="1272"/>
      <c r="I6" s="1272"/>
      <c r="J6" s="1272"/>
      <c r="K6" s="1272"/>
      <c r="L6" s="1272"/>
      <c r="M6" s="1272"/>
      <c r="N6" s="1272"/>
      <c r="O6" s="1272"/>
      <c r="P6" s="1272"/>
      <c r="Q6" s="1272"/>
      <c r="R6" s="461"/>
    </row>
    <row r="7" spans="1:18" s="551" customFormat="1">
      <c r="B7" s="1277"/>
      <c r="C7" s="1277"/>
      <c r="D7" s="1277"/>
      <c r="E7" s="1277"/>
      <c r="F7" s="1277"/>
      <c r="G7" s="1277"/>
      <c r="H7" s="1277"/>
      <c r="I7" s="1277"/>
      <c r="K7" s="553"/>
      <c r="L7" s="553"/>
      <c r="M7" s="553"/>
      <c r="N7" s="553"/>
      <c r="O7" s="553"/>
      <c r="Q7" s="554"/>
      <c r="R7" s="461"/>
    </row>
    <row r="8" spans="1:18" ht="56.25">
      <c r="B8" s="1284" t="s">
        <v>590</v>
      </c>
      <c r="C8" s="1285"/>
      <c r="D8" s="1286"/>
      <c r="E8" s="555" t="s">
        <v>591</v>
      </c>
      <c r="F8" s="555" t="s">
        <v>592</v>
      </c>
      <c r="G8" s="555" t="s">
        <v>593</v>
      </c>
      <c r="H8" s="555" t="s">
        <v>594</v>
      </c>
      <c r="I8" s="555" t="s">
        <v>595</v>
      </c>
      <c r="J8" s="555" t="s">
        <v>596</v>
      </c>
      <c r="K8" s="555" t="s">
        <v>597</v>
      </c>
      <c r="L8" s="555" t="s">
        <v>598</v>
      </c>
      <c r="M8" s="555" t="s">
        <v>599</v>
      </c>
      <c r="N8" s="556" t="s">
        <v>600</v>
      </c>
      <c r="O8" s="556" t="s">
        <v>601</v>
      </c>
      <c r="P8" s="556" t="s">
        <v>602</v>
      </c>
      <c r="Q8" s="556" t="s">
        <v>603</v>
      </c>
      <c r="R8" s="462"/>
    </row>
    <row r="9" spans="1:18" s="464" customFormat="1">
      <c r="B9" s="1278" t="s">
        <v>604</v>
      </c>
      <c r="C9" s="1278"/>
      <c r="D9" s="1278"/>
      <c r="E9" s="557">
        <v>68853884</v>
      </c>
      <c r="F9" s="557">
        <v>106677391.71000001</v>
      </c>
      <c r="G9" s="557">
        <v>89260821.150000006</v>
      </c>
      <c r="H9" s="557">
        <v>63840277.650000006</v>
      </c>
      <c r="I9" s="557">
        <v>102717563.37</v>
      </c>
      <c r="J9" s="557">
        <v>81541199.320000008</v>
      </c>
      <c r="K9" s="557">
        <v>62080804.290000007</v>
      </c>
      <c r="L9" s="557">
        <v>127854179.68000001</v>
      </c>
      <c r="M9" s="557">
        <v>109209654.80000001</v>
      </c>
      <c r="N9" s="558">
        <v>91340895.320000008</v>
      </c>
      <c r="O9" s="558">
        <v>69223624.716666669</v>
      </c>
      <c r="P9" s="558">
        <v>83303928.723333329</v>
      </c>
      <c r="Q9" s="559" t="s">
        <v>490</v>
      </c>
      <c r="R9" s="462"/>
    </row>
    <row r="10" spans="1:18">
      <c r="B10" s="1281" t="s">
        <v>605</v>
      </c>
      <c r="C10" s="1281"/>
      <c r="D10" s="1281"/>
      <c r="E10" s="560" t="s">
        <v>490</v>
      </c>
      <c r="F10" s="560" t="s">
        <v>490</v>
      </c>
      <c r="G10" s="560" t="s">
        <v>490</v>
      </c>
      <c r="H10" s="560" t="s">
        <v>490</v>
      </c>
      <c r="I10" s="560" t="s">
        <v>490</v>
      </c>
      <c r="J10" s="560" t="s">
        <v>490</v>
      </c>
      <c r="K10" s="560" t="s">
        <v>490</v>
      </c>
      <c r="L10" s="560" t="s">
        <v>490</v>
      </c>
      <c r="M10" s="560" t="s">
        <v>490</v>
      </c>
      <c r="N10" s="560" t="s">
        <v>490</v>
      </c>
      <c r="O10" s="560" t="s">
        <v>490</v>
      </c>
      <c r="P10" s="560" t="s">
        <v>490</v>
      </c>
      <c r="Q10" s="560" t="s">
        <v>490</v>
      </c>
      <c r="R10" s="462"/>
    </row>
    <row r="11" spans="1:18">
      <c r="B11" s="1282" t="s">
        <v>606</v>
      </c>
      <c r="C11" s="1282"/>
      <c r="D11" s="1282"/>
      <c r="E11" s="561"/>
      <c r="F11" s="561"/>
      <c r="G11" s="561"/>
      <c r="H11" s="561"/>
      <c r="I11" s="561"/>
      <c r="J11" s="561"/>
      <c r="K11" s="561"/>
      <c r="L11" s="561"/>
      <c r="M11" s="561"/>
      <c r="N11" s="561"/>
      <c r="O11" s="561"/>
      <c r="P11" s="561"/>
      <c r="Q11" s="561"/>
      <c r="R11" s="462"/>
    </row>
    <row r="12" spans="1:18" s="464" customFormat="1">
      <c r="B12" s="1276" t="s">
        <v>607</v>
      </c>
      <c r="C12" s="1276"/>
      <c r="D12" s="1276"/>
      <c r="E12" s="561">
        <v>2361549.96</v>
      </c>
      <c r="F12" s="561">
        <v>3907814.0999999996</v>
      </c>
      <c r="G12" s="561">
        <v>2271928.7000000002</v>
      </c>
      <c r="H12" s="561">
        <v>113226900.14</v>
      </c>
      <c r="I12" s="561">
        <v>1720856.79</v>
      </c>
      <c r="J12" s="561">
        <v>3346380.18</v>
      </c>
      <c r="K12" s="561">
        <v>87152401.040000007</v>
      </c>
      <c r="L12" s="561">
        <v>1192943.71</v>
      </c>
      <c r="M12" s="561">
        <v>6605949.3300000001</v>
      </c>
      <c r="N12" s="561">
        <v>2160958.73</v>
      </c>
      <c r="O12" s="561">
        <v>41739481</v>
      </c>
      <c r="P12" s="561">
        <v>12201052.67</v>
      </c>
      <c r="Q12" s="561">
        <v>277888216.35000002</v>
      </c>
      <c r="R12" s="462"/>
    </row>
    <row r="13" spans="1:18">
      <c r="B13" s="1274" t="s">
        <v>417</v>
      </c>
      <c r="C13" s="1274"/>
      <c r="D13" s="1274"/>
      <c r="E13" s="562">
        <v>0</v>
      </c>
      <c r="F13" s="562">
        <v>0</v>
      </c>
      <c r="G13" s="562">
        <v>0</v>
      </c>
      <c r="H13" s="562">
        <v>110358404</v>
      </c>
      <c r="I13" s="562">
        <v>0</v>
      </c>
      <c r="J13" s="562">
        <v>0</v>
      </c>
      <c r="K13" s="562">
        <v>77289484</v>
      </c>
      <c r="L13" s="562">
        <v>-34622</v>
      </c>
      <c r="M13" s="562">
        <v>0</v>
      </c>
      <c r="N13" s="560">
        <v>100000</v>
      </c>
      <c r="O13" s="560">
        <v>32787037</v>
      </c>
      <c r="P13" s="560">
        <v>0</v>
      </c>
      <c r="Q13" s="560">
        <v>220500303</v>
      </c>
      <c r="R13" s="462"/>
    </row>
    <row r="14" spans="1:18">
      <c r="B14" s="1274" t="s">
        <v>418</v>
      </c>
      <c r="C14" s="1274"/>
      <c r="D14" s="1274"/>
      <c r="E14" s="562">
        <v>28270</v>
      </c>
      <c r="F14" s="562">
        <v>98512</v>
      </c>
      <c r="G14" s="562">
        <v>10486</v>
      </c>
      <c r="H14" s="562">
        <v>27970</v>
      </c>
      <c r="I14" s="562">
        <v>81795.39</v>
      </c>
      <c r="J14" s="562">
        <v>2998.02</v>
      </c>
      <c r="K14" s="562">
        <v>2678</v>
      </c>
      <c r="L14" s="562">
        <v>34622</v>
      </c>
      <c r="M14" s="562">
        <v>123441</v>
      </c>
      <c r="N14" s="560">
        <v>0</v>
      </c>
      <c r="O14" s="560">
        <v>72729</v>
      </c>
      <c r="P14" s="560">
        <v>0.16</v>
      </c>
      <c r="Q14" s="560">
        <v>483501.57</v>
      </c>
      <c r="R14" s="462"/>
    </row>
    <row r="15" spans="1:18">
      <c r="B15" s="1274" t="s">
        <v>420</v>
      </c>
      <c r="C15" s="1274"/>
      <c r="D15" s="1274"/>
      <c r="E15" s="562">
        <v>0</v>
      </c>
      <c r="F15" s="562">
        <v>1062540</v>
      </c>
      <c r="G15" s="562">
        <v>0</v>
      </c>
      <c r="H15" s="562">
        <v>0</v>
      </c>
      <c r="I15" s="562">
        <v>0</v>
      </c>
      <c r="J15" s="562">
        <v>0</v>
      </c>
      <c r="K15" s="562">
        <v>0</v>
      </c>
      <c r="L15" s="562">
        <v>0</v>
      </c>
      <c r="M15" s="562">
        <v>1146767.49</v>
      </c>
      <c r="N15" s="560">
        <v>0</v>
      </c>
      <c r="O15" s="560">
        <v>0</v>
      </c>
      <c r="P15" s="560">
        <v>-0.49</v>
      </c>
      <c r="Q15" s="560">
        <v>2209307</v>
      </c>
      <c r="R15" s="462"/>
    </row>
    <row r="16" spans="1:18">
      <c r="B16" s="1274" t="s">
        <v>421</v>
      </c>
      <c r="C16" s="1274"/>
      <c r="D16" s="1274"/>
      <c r="E16" s="562">
        <v>944552.7</v>
      </c>
      <c r="F16" s="562">
        <v>1162105.76</v>
      </c>
      <c r="G16" s="562">
        <v>949819.81</v>
      </c>
      <c r="H16" s="562">
        <v>1498993.66</v>
      </c>
      <c r="I16" s="562">
        <v>962151.06</v>
      </c>
      <c r="J16" s="562">
        <v>2286387.89</v>
      </c>
      <c r="K16" s="562">
        <v>1097055.78</v>
      </c>
      <c r="L16" s="562">
        <v>856415.43</v>
      </c>
      <c r="M16" s="562">
        <v>1301413.0900000001</v>
      </c>
      <c r="N16" s="560">
        <v>234710.69</v>
      </c>
      <c r="O16" s="560">
        <v>6458987</v>
      </c>
      <c r="P16" s="560">
        <v>2356904</v>
      </c>
      <c r="Q16" s="560">
        <v>20109496.869999997</v>
      </c>
      <c r="R16" s="462"/>
    </row>
    <row r="17" spans="2:18">
      <c r="B17" s="1274" t="s">
        <v>423</v>
      </c>
      <c r="C17" s="1274"/>
      <c r="D17" s="1274"/>
      <c r="E17" s="562">
        <v>1388727.26</v>
      </c>
      <c r="F17" s="562">
        <v>1584656.34</v>
      </c>
      <c r="G17" s="562">
        <v>1311622.8899999999</v>
      </c>
      <c r="H17" s="562">
        <v>1341532.48</v>
      </c>
      <c r="I17" s="562">
        <v>676910.34</v>
      </c>
      <c r="J17" s="562">
        <v>1056994.27</v>
      </c>
      <c r="K17" s="562">
        <v>8763183.2599999998</v>
      </c>
      <c r="L17" s="562">
        <v>336528.28</v>
      </c>
      <c r="M17" s="562">
        <v>4034327.75</v>
      </c>
      <c r="N17" s="560">
        <v>1826248.04</v>
      </c>
      <c r="O17" s="560">
        <v>2420728</v>
      </c>
      <c r="P17" s="560">
        <v>9844149</v>
      </c>
      <c r="Q17" s="560">
        <v>34585607.909999996</v>
      </c>
      <c r="R17" s="462"/>
    </row>
    <row r="18" spans="2:18" s="464" customFormat="1">
      <c r="B18" s="1276" t="s">
        <v>608</v>
      </c>
      <c r="C18" s="1276"/>
      <c r="D18" s="1276"/>
      <c r="E18" s="561">
        <v>1398735.26</v>
      </c>
      <c r="F18" s="561">
        <v>570111.35</v>
      </c>
      <c r="G18" s="561">
        <v>11572154.359999999</v>
      </c>
      <c r="H18" s="561">
        <v>9863.5</v>
      </c>
      <c r="I18" s="561">
        <v>-0.01</v>
      </c>
      <c r="J18" s="561">
        <v>1197310.93</v>
      </c>
      <c r="K18" s="561">
        <v>2956800</v>
      </c>
      <c r="L18" s="561">
        <v>2624773</v>
      </c>
      <c r="M18" s="561">
        <v>3844581.16</v>
      </c>
      <c r="N18" s="561">
        <v>4012669.0100000002</v>
      </c>
      <c r="O18" s="561">
        <v>7806293</v>
      </c>
      <c r="P18" s="561">
        <v>5603419</v>
      </c>
      <c r="Q18" s="561">
        <v>41596710.560000002</v>
      </c>
      <c r="R18" s="462"/>
    </row>
    <row r="19" spans="2:18">
      <c r="B19" s="1274" t="s">
        <v>424</v>
      </c>
      <c r="C19" s="1274"/>
      <c r="D19" s="1274"/>
      <c r="E19" s="562">
        <v>0</v>
      </c>
      <c r="F19" s="562">
        <v>0</v>
      </c>
      <c r="G19" s="562">
        <v>11572811</v>
      </c>
      <c r="H19" s="562">
        <v>0</v>
      </c>
      <c r="I19" s="562">
        <v>0</v>
      </c>
      <c r="J19" s="562">
        <v>0</v>
      </c>
      <c r="K19" s="562">
        <v>0</v>
      </c>
      <c r="L19" s="562">
        <v>0</v>
      </c>
      <c r="M19" s="562">
        <v>192600</v>
      </c>
      <c r="N19" s="560">
        <v>0</v>
      </c>
      <c r="O19" s="560">
        <v>179572</v>
      </c>
      <c r="P19" s="560">
        <v>358254</v>
      </c>
      <c r="Q19" s="560">
        <v>12303237</v>
      </c>
      <c r="R19" s="462"/>
    </row>
    <row r="20" spans="2:18">
      <c r="B20" s="1274" t="s">
        <v>425</v>
      </c>
      <c r="C20" s="1274"/>
      <c r="D20" s="1274"/>
      <c r="E20" s="562">
        <v>1395025.8</v>
      </c>
      <c r="F20" s="562">
        <v>568873.16</v>
      </c>
      <c r="G20" s="562">
        <v>-6338.65</v>
      </c>
      <c r="H20" s="562">
        <v>0</v>
      </c>
      <c r="I20" s="562">
        <v>-0.01</v>
      </c>
      <c r="J20" s="562">
        <v>1196510.93</v>
      </c>
      <c r="K20" s="562">
        <v>2956000</v>
      </c>
      <c r="L20" s="562">
        <v>2624368</v>
      </c>
      <c r="M20" s="562">
        <v>3655983.23</v>
      </c>
      <c r="N20" s="560">
        <v>3999616.66</v>
      </c>
      <c r="O20" s="560">
        <v>7565214</v>
      </c>
      <c r="P20" s="560">
        <v>5245165</v>
      </c>
      <c r="Q20" s="560">
        <v>29200418.120000001</v>
      </c>
      <c r="R20" s="462"/>
    </row>
    <row r="21" spans="2:18">
      <c r="B21" s="1274" t="s">
        <v>426</v>
      </c>
      <c r="C21" s="1274"/>
      <c r="D21" s="1274"/>
      <c r="E21" s="562">
        <v>3709.46</v>
      </c>
      <c r="F21" s="562">
        <v>1238.19</v>
      </c>
      <c r="G21" s="562">
        <v>5682.01</v>
      </c>
      <c r="H21" s="562">
        <v>9863.5</v>
      </c>
      <c r="I21" s="562">
        <v>0</v>
      </c>
      <c r="J21" s="562">
        <v>800</v>
      </c>
      <c r="K21" s="562">
        <v>800</v>
      </c>
      <c r="L21" s="562">
        <v>405</v>
      </c>
      <c r="M21" s="562">
        <v>-4002.07</v>
      </c>
      <c r="N21" s="560">
        <v>13052.35</v>
      </c>
      <c r="O21" s="560">
        <v>61507</v>
      </c>
      <c r="P21" s="560">
        <v>0</v>
      </c>
      <c r="Q21" s="560">
        <v>93055.44</v>
      </c>
      <c r="R21" s="462"/>
    </row>
    <row r="22" spans="2:18" s="464" customFormat="1">
      <c r="B22" s="1276" t="s">
        <v>609</v>
      </c>
      <c r="C22" s="1276"/>
      <c r="D22" s="1276"/>
      <c r="E22" s="561">
        <v>0</v>
      </c>
      <c r="F22" s="561">
        <v>0</v>
      </c>
      <c r="G22" s="561">
        <v>0</v>
      </c>
      <c r="H22" s="561">
        <v>0</v>
      </c>
      <c r="I22" s="561">
        <v>0</v>
      </c>
      <c r="J22" s="561">
        <v>0</v>
      </c>
      <c r="K22" s="561">
        <v>0</v>
      </c>
      <c r="L22" s="561">
        <v>0</v>
      </c>
      <c r="M22" s="561">
        <v>0</v>
      </c>
      <c r="N22" s="561">
        <v>0</v>
      </c>
      <c r="O22" s="561">
        <v>0</v>
      </c>
      <c r="P22" s="561">
        <v>0</v>
      </c>
      <c r="Q22" s="561">
        <v>0</v>
      </c>
      <c r="R22" s="462"/>
    </row>
    <row r="23" spans="2:18">
      <c r="B23" s="1274" t="s">
        <v>610</v>
      </c>
      <c r="C23" s="1274"/>
      <c r="D23" s="1274"/>
      <c r="E23" s="562">
        <v>0</v>
      </c>
      <c r="F23" s="562">
        <v>0</v>
      </c>
      <c r="G23" s="562">
        <v>0</v>
      </c>
      <c r="H23" s="562">
        <v>0</v>
      </c>
      <c r="I23" s="562">
        <v>0</v>
      </c>
      <c r="J23" s="562">
        <v>0</v>
      </c>
      <c r="K23" s="562">
        <v>0</v>
      </c>
      <c r="L23" s="562">
        <v>0</v>
      </c>
      <c r="M23" s="562">
        <v>0</v>
      </c>
      <c r="N23" s="560">
        <v>0</v>
      </c>
      <c r="O23" s="560">
        <v>0</v>
      </c>
      <c r="P23" s="560">
        <v>0</v>
      </c>
      <c r="Q23" s="560">
        <v>0</v>
      </c>
      <c r="R23" s="462"/>
    </row>
    <row r="24" spans="2:18">
      <c r="B24" s="1274" t="s">
        <v>611</v>
      </c>
      <c r="C24" s="1274"/>
      <c r="D24" s="1274"/>
      <c r="E24" s="562">
        <v>0</v>
      </c>
      <c r="F24" s="562">
        <v>0</v>
      </c>
      <c r="G24" s="562">
        <v>0</v>
      </c>
      <c r="H24" s="562">
        <v>0</v>
      </c>
      <c r="I24" s="562">
        <v>0</v>
      </c>
      <c r="J24" s="562">
        <v>0</v>
      </c>
      <c r="K24" s="562">
        <v>0</v>
      </c>
      <c r="L24" s="562">
        <v>0</v>
      </c>
      <c r="M24" s="562">
        <v>0</v>
      </c>
      <c r="N24" s="560">
        <v>0</v>
      </c>
      <c r="O24" s="560">
        <v>0</v>
      </c>
      <c r="P24" s="560"/>
      <c r="Q24" s="560">
        <v>0</v>
      </c>
      <c r="R24" s="462"/>
    </row>
    <row r="25" spans="2:18">
      <c r="B25" s="1274" t="s">
        <v>612</v>
      </c>
      <c r="C25" s="1274"/>
      <c r="D25" s="1274"/>
      <c r="E25" s="562">
        <v>0</v>
      </c>
      <c r="F25" s="562">
        <v>0</v>
      </c>
      <c r="G25" s="562">
        <v>0</v>
      </c>
      <c r="H25" s="562">
        <v>0</v>
      </c>
      <c r="I25" s="562">
        <v>0</v>
      </c>
      <c r="J25" s="562">
        <v>0</v>
      </c>
      <c r="K25" s="562">
        <v>0</v>
      </c>
      <c r="L25" s="562">
        <v>0</v>
      </c>
      <c r="M25" s="562">
        <v>0</v>
      </c>
      <c r="N25" s="560">
        <v>0</v>
      </c>
      <c r="O25" s="560">
        <v>0</v>
      </c>
      <c r="P25" s="560"/>
      <c r="Q25" s="560">
        <v>0</v>
      </c>
      <c r="R25" s="462"/>
    </row>
    <row r="26" spans="2:18" s="464" customFormat="1">
      <c r="B26" s="1276" t="s">
        <v>613</v>
      </c>
      <c r="C26" s="1276"/>
      <c r="D26" s="1276"/>
      <c r="E26" s="561">
        <v>57654465.420000002</v>
      </c>
      <c r="F26" s="561">
        <v>7195070.6399999997</v>
      </c>
      <c r="G26" s="561">
        <v>-10497118.800000001</v>
      </c>
      <c r="H26" s="561">
        <v>-46661769.270000003</v>
      </c>
      <c r="I26" s="561">
        <v>1169104.3499999999</v>
      </c>
      <c r="J26" s="561">
        <v>2083338.4</v>
      </c>
      <c r="K26" s="561">
        <v>2502708.19</v>
      </c>
      <c r="L26" s="561">
        <v>244130.31</v>
      </c>
      <c r="M26" s="561">
        <v>-4059612.7499999995</v>
      </c>
      <c r="N26" s="561">
        <v>539933.78</v>
      </c>
      <c r="O26" s="561">
        <v>-2896042.65</v>
      </c>
      <c r="P26" s="561">
        <v>-2780383.51</v>
      </c>
      <c r="Q26" s="561">
        <v>4493824.110000005</v>
      </c>
      <c r="R26" s="462"/>
    </row>
    <row r="27" spans="2:18">
      <c r="B27" s="1274" t="s">
        <v>614</v>
      </c>
      <c r="C27" s="1274"/>
      <c r="D27" s="1274"/>
      <c r="E27" s="562">
        <v>76416.72</v>
      </c>
      <c r="F27" s="562">
        <v>129406.26</v>
      </c>
      <c r="G27" s="562">
        <v>46917.94</v>
      </c>
      <c r="H27" s="562">
        <v>64879.58</v>
      </c>
      <c r="I27" s="562">
        <v>21754.46</v>
      </c>
      <c r="J27" s="562">
        <v>64069.43</v>
      </c>
      <c r="K27" s="562">
        <v>46315.93</v>
      </c>
      <c r="L27" s="562">
        <v>18049.55</v>
      </c>
      <c r="M27" s="562">
        <v>34704.74</v>
      </c>
      <c r="N27" s="560">
        <v>30727.78</v>
      </c>
      <c r="O27" s="560">
        <v>44206.35</v>
      </c>
      <c r="P27" s="560">
        <v>50000</v>
      </c>
      <c r="Q27" s="560">
        <v>627448.74</v>
      </c>
      <c r="R27" s="462"/>
    </row>
    <row r="28" spans="2:18">
      <c r="B28" s="1274" t="s">
        <v>615</v>
      </c>
      <c r="C28" s="1274"/>
      <c r="D28" s="1274"/>
      <c r="E28" s="562">
        <v>299254.43</v>
      </c>
      <c r="F28" s="562">
        <v>250000</v>
      </c>
      <c r="G28" s="562">
        <v>447260.73</v>
      </c>
      <c r="H28" s="562">
        <v>260661</v>
      </c>
      <c r="I28" s="562">
        <v>0</v>
      </c>
      <c r="J28" s="562">
        <v>190560</v>
      </c>
      <c r="K28" s="562">
        <v>0</v>
      </c>
      <c r="L28" s="562">
        <v>0</v>
      </c>
      <c r="M28" s="562">
        <v>171970.9</v>
      </c>
      <c r="N28" s="560">
        <v>326548</v>
      </c>
      <c r="O28" s="560">
        <v>325645</v>
      </c>
      <c r="P28" s="560">
        <v>494475.31</v>
      </c>
      <c r="Q28" s="560">
        <v>2766375.3699999996</v>
      </c>
      <c r="R28" s="462"/>
    </row>
    <row r="29" spans="2:18" s="563" customFormat="1">
      <c r="B29" s="1274" t="s">
        <v>616</v>
      </c>
      <c r="C29" s="1274"/>
      <c r="D29" s="1274"/>
      <c r="E29" s="562">
        <v>57278794.270000003</v>
      </c>
      <c r="F29" s="562">
        <v>6815664.3799999999</v>
      </c>
      <c r="G29" s="562">
        <v>-10991297.470000001</v>
      </c>
      <c r="H29" s="562">
        <v>-46987309.850000001</v>
      </c>
      <c r="I29" s="562">
        <v>1147349.8899999999</v>
      </c>
      <c r="J29" s="562">
        <v>1828708.97</v>
      </c>
      <c r="K29" s="562">
        <v>2456392.2599999998</v>
      </c>
      <c r="L29" s="562">
        <v>226080.76</v>
      </c>
      <c r="M29" s="562">
        <v>-4266288.3899999997</v>
      </c>
      <c r="N29" s="560">
        <v>182658</v>
      </c>
      <c r="O29" s="560">
        <v>-3265894</v>
      </c>
      <c r="P29" s="560">
        <v>-3324858.82</v>
      </c>
      <c r="Q29" s="560">
        <v>1100000.0000000051</v>
      </c>
      <c r="R29" s="462"/>
    </row>
    <row r="30" spans="2:18" s="464" customFormat="1">
      <c r="B30" s="1283" t="s">
        <v>519</v>
      </c>
      <c r="C30" s="1283"/>
      <c r="D30" s="1283"/>
      <c r="E30" s="564">
        <v>61414750.640000001</v>
      </c>
      <c r="F30" s="564">
        <v>11672996.09</v>
      </c>
      <c r="G30" s="564">
        <v>3346964.2599999988</v>
      </c>
      <c r="H30" s="564">
        <v>66574994.369999997</v>
      </c>
      <c r="I30" s="564">
        <v>2889961.13</v>
      </c>
      <c r="J30" s="564">
        <v>6627029.5099999998</v>
      </c>
      <c r="K30" s="564">
        <v>92611909.230000004</v>
      </c>
      <c r="L30" s="564">
        <v>4061847.02</v>
      </c>
      <c r="M30" s="564">
        <v>6390917.7400000002</v>
      </c>
      <c r="N30" s="564">
        <v>6713561.5199999996</v>
      </c>
      <c r="O30" s="564">
        <v>46649731.350000001</v>
      </c>
      <c r="P30" s="564">
        <v>15024088.16</v>
      </c>
      <c r="Q30" s="564">
        <v>323978751.02000004</v>
      </c>
      <c r="R30" s="462"/>
    </row>
    <row r="31" spans="2:18" s="464" customFormat="1">
      <c r="B31" s="1279" t="s">
        <v>617</v>
      </c>
      <c r="C31" s="1279"/>
      <c r="D31" s="1279"/>
      <c r="E31" s="565"/>
      <c r="F31" s="565"/>
      <c r="G31" s="565"/>
      <c r="H31" s="565"/>
      <c r="I31" s="565"/>
      <c r="J31" s="565"/>
      <c r="K31" s="565"/>
      <c r="L31" s="565"/>
      <c r="M31" s="565"/>
      <c r="N31" s="565"/>
      <c r="O31" s="565"/>
      <c r="P31" s="565"/>
      <c r="Q31" s="565"/>
      <c r="R31" s="462"/>
    </row>
    <row r="32" spans="2:18" s="464" customFormat="1">
      <c r="B32" s="1280" t="s">
        <v>618</v>
      </c>
      <c r="C32" s="1280"/>
      <c r="D32" s="1280"/>
      <c r="E32" s="565">
        <v>21053151.32</v>
      </c>
      <c r="F32" s="565">
        <v>25350384.140000001</v>
      </c>
      <c r="G32" s="565">
        <v>25542833.809999999</v>
      </c>
      <c r="H32" s="565">
        <v>25495429.460000001</v>
      </c>
      <c r="I32" s="565">
        <v>22248252.41</v>
      </c>
      <c r="J32" s="565">
        <v>23463340.869999997</v>
      </c>
      <c r="K32" s="565">
        <v>24089873.350000001</v>
      </c>
      <c r="L32" s="565">
        <v>21223492.620000001</v>
      </c>
      <c r="M32" s="565">
        <v>21992855.57</v>
      </c>
      <c r="N32" s="565">
        <v>25789286.613333333</v>
      </c>
      <c r="O32" s="565">
        <v>28991496.833333332</v>
      </c>
      <c r="P32" s="565">
        <v>28879037.609999999</v>
      </c>
      <c r="Q32" s="565">
        <v>294119434.60666662</v>
      </c>
      <c r="R32" s="462"/>
    </row>
    <row r="33" spans="2:18">
      <c r="B33" s="1274" t="s">
        <v>414</v>
      </c>
      <c r="C33" s="1274"/>
      <c r="D33" s="1274"/>
      <c r="E33" s="562">
        <v>17976706.34</v>
      </c>
      <c r="F33" s="562">
        <v>19990804.73</v>
      </c>
      <c r="G33" s="562">
        <v>19205947.149999999</v>
      </c>
      <c r="H33" s="562">
        <v>19003360.390000001</v>
      </c>
      <c r="I33" s="562">
        <v>18847155.73</v>
      </c>
      <c r="J33" s="562">
        <v>18800789.48</v>
      </c>
      <c r="K33" s="562">
        <v>19296915.52</v>
      </c>
      <c r="L33" s="562">
        <v>20275426</v>
      </c>
      <c r="M33" s="562">
        <v>18250000</v>
      </c>
      <c r="N33" s="560">
        <v>19928222.333333332</v>
      </c>
      <c r="O33" s="560">
        <v>19928222.333333332</v>
      </c>
      <c r="P33" s="560">
        <v>19928222.609999999</v>
      </c>
      <c r="Q33" s="560">
        <v>231431772.61666667</v>
      </c>
      <c r="R33" s="462"/>
    </row>
    <row r="34" spans="2:18">
      <c r="B34" s="1274" t="s">
        <v>619</v>
      </c>
      <c r="C34" s="1274"/>
      <c r="D34" s="1274"/>
      <c r="E34" s="562">
        <v>2537227.62</v>
      </c>
      <c r="F34" s="562">
        <v>4759494.2699999996</v>
      </c>
      <c r="G34" s="562">
        <v>5493172.4000000004</v>
      </c>
      <c r="H34" s="562">
        <v>5917315.9299999997</v>
      </c>
      <c r="I34" s="562">
        <v>2845675.29</v>
      </c>
      <c r="J34" s="562">
        <v>3794002.81</v>
      </c>
      <c r="K34" s="562">
        <v>3669915.78</v>
      </c>
      <c r="L34" s="562">
        <v>808559.37</v>
      </c>
      <c r="M34" s="562">
        <v>2924832.44</v>
      </c>
      <c r="N34" s="560">
        <v>4563256</v>
      </c>
      <c r="O34" s="560">
        <v>7790334.5</v>
      </c>
      <c r="P34" s="560">
        <v>6681499</v>
      </c>
      <c r="Q34" s="560">
        <v>51785285.409999996</v>
      </c>
      <c r="R34" s="462"/>
    </row>
    <row r="35" spans="2:18">
      <c r="B35" s="1274" t="s">
        <v>422</v>
      </c>
      <c r="C35" s="1274"/>
      <c r="D35" s="1274"/>
      <c r="E35" s="562">
        <v>539217.36</v>
      </c>
      <c r="F35" s="562">
        <v>600085.14</v>
      </c>
      <c r="G35" s="562">
        <v>843714.26</v>
      </c>
      <c r="H35" s="562">
        <v>574753.14</v>
      </c>
      <c r="I35" s="562">
        <v>555421.39</v>
      </c>
      <c r="J35" s="562">
        <v>868548.58</v>
      </c>
      <c r="K35" s="562">
        <v>1123042.05</v>
      </c>
      <c r="L35" s="562">
        <v>139507.25</v>
      </c>
      <c r="M35" s="562">
        <v>818023.13</v>
      </c>
      <c r="N35" s="560">
        <v>1297808.28</v>
      </c>
      <c r="O35" s="560">
        <v>1272940</v>
      </c>
      <c r="P35" s="560">
        <v>2269316</v>
      </c>
      <c r="Q35" s="560">
        <v>10902376.58</v>
      </c>
      <c r="R35" s="462"/>
    </row>
    <row r="36" spans="2:18" s="464" customFormat="1">
      <c r="B36" s="1280" t="s">
        <v>620</v>
      </c>
      <c r="C36" s="1280"/>
      <c r="D36" s="1280"/>
      <c r="E36" s="565">
        <v>1523454.72</v>
      </c>
      <c r="F36" s="565">
        <v>1803339.62</v>
      </c>
      <c r="G36" s="565">
        <v>2648822.6399999997</v>
      </c>
      <c r="H36" s="565">
        <v>1925361.5699999998</v>
      </c>
      <c r="I36" s="565">
        <v>1632635.99</v>
      </c>
      <c r="J36" s="565">
        <v>2410614.7000000002</v>
      </c>
      <c r="K36" s="565">
        <v>2462536.91</v>
      </c>
      <c r="L36" s="565">
        <v>735296.47000000009</v>
      </c>
      <c r="M36" s="565">
        <v>1356694.56</v>
      </c>
      <c r="N36" s="565">
        <v>2672569.5099999998</v>
      </c>
      <c r="O36" s="565">
        <v>2684569.51</v>
      </c>
      <c r="P36" s="565">
        <v>11034155.92</v>
      </c>
      <c r="Q36" s="565">
        <v>32890052.119999997</v>
      </c>
      <c r="R36" s="462"/>
    </row>
    <row r="37" spans="2:18">
      <c r="B37" s="1274" t="s">
        <v>414</v>
      </c>
      <c r="C37" s="1274"/>
      <c r="D37" s="1274"/>
      <c r="E37" s="562">
        <v>726669.02</v>
      </c>
      <c r="F37" s="562">
        <v>725287.2</v>
      </c>
      <c r="G37" s="562">
        <v>670130.38</v>
      </c>
      <c r="H37" s="562">
        <v>653008.47</v>
      </c>
      <c r="I37" s="562">
        <v>670541.48</v>
      </c>
      <c r="J37" s="562">
        <v>633407.36</v>
      </c>
      <c r="K37" s="562">
        <v>648569.51</v>
      </c>
      <c r="L37" s="562">
        <v>648569.51</v>
      </c>
      <c r="M37" s="562">
        <v>648569.51</v>
      </c>
      <c r="N37" s="560">
        <v>648569.51</v>
      </c>
      <c r="O37" s="560">
        <v>598569.51</v>
      </c>
      <c r="P37" s="560">
        <v>546335.52</v>
      </c>
      <c r="Q37" s="560">
        <v>7818226.9799999986</v>
      </c>
      <c r="R37" s="462"/>
    </row>
    <row r="38" spans="2:18">
      <c r="B38" s="1274" t="s">
        <v>619</v>
      </c>
      <c r="C38" s="1274"/>
      <c r="D38" s="1274"/>
      <c r="E38" s="562">
        <v>146502.24</v>
      </c>
      <c r="F38" s="562">
        <v>295288.03000000003</v>
      </c>
      <c r="G38" s="562">
        <v>324385.57</v>
      </c>
      <c r="H38" s="562">
        <v>553174.62</v>
      </c>
      <c r="I38" s="562">
        <v>245158.48</v>
      </c>
      <c r="J38" s="562">
        <v>1368922.74</v>
      </c>
      <c r="K38" s="562">
        <v>594503.43999999994</v>
      </c>
      <c r="L38" s="562">
        <v>73238.3</v>
      </c>
      <c r="M38" s="562">
        <v>369624.07</v>
      </c>
      <c r="N38" s="560">
        <v>1500346</v>
      </c>
      <c r="O38" s="560">
        <v>1500346</v>
      </c>
      <c r="P38" s="560">
        <v>1500346.4</v>
      </c>
      <c r="Q38" s="560">
        <v>8471835.8899999987</v>
      </c>
      <c r="R38" s="462"/>
    </row>
    <row r="39" spans="2:18">
      <c r="B39" s="1274" t="s">
        <v>422</v>
      </c>
      <c r="C39" s="1274"/>
      <c r="D39" s="1274"/>
      <c r="E39" s="562">
        <v>650283.46</v>
      </c>
      <c r="F39" s="562">
        <v>782764.39</v>
      </c>
      <c r="G39" s="562">
        <v>1654306.69</v>
      </c>
      <c r="H39" s="562">
        <v>719178.48</v>
      </c>
      <c r="I39" s="562">
        <v>716936.03</v>
      </c>
      <c r="J39" s="562">
        <v>408284.6</v>
      </c>
      <c r="K39" s="562">
        <v>1219463.96</v>
      </c>
      <c r="L39" s="562">
        <v>13488.66</v>
      </c>
      <c r="M39" s="562">
        <v>338500.98</v>
      </c>
      <c r="N39" s="560">
        <v>523654</v>
      </c>
      <c r="O39" s="560">
        <v>585654</v>
      </c>
      <c r="P39" s="560">
        <v>8987474</v>
      </c>
      <c r="Q39" s="560">
        <v>16599989.25</v>
      </c>
      <c r="R39" s="462"/>
    </row>
    <row r="40" spans="2:18" s="464" customFormat="1">
      <c r="B40" s="1280" t="s">
        <v>609</v>
      </c>
      <c r="C40" s="1280"/>
      <c r="D40" s="1280"/>
      <c r="E40" s="565">
        <v>196.17</v>
      </c>
      <c r="F40" s="565">
        <v>1337841.1000000001</v>
      </c>
      <c r="G40" s="565">
        <v>0</v>
      </c>
      <c r="H40" s="565">
        <v>18658.400000000001</v>
      </c>
      <c r="I40" s="565">
        <v>0</v>
      </c>
      <c r="J40" s="565">
        <v>0</v>
      </c>
      <c r="K40" s="565">
        <v>0</v>
      </c>
      <c r="L40" s="565">
        <v>0</v>
      </c>
      <c r="M40" s="565">
        <v>0</v>
      </c>
      <c r="N40" s="565">
        <v>0</v>
      </c>
      <c r="O40" s="565">
        <v>0</v>
      </c>
      <c r="P40" s="565">
        <v>98880</v>
      </c>
      <c r="Q40" s="565">
        <v>1455575.67</v>
      </c>
      <c r="R40" s="462"/>
    </row>
    <row r="41" spans="2:18">
      <c r="B41" s="1274" t="s">
        <v>621</v>
      </c>
      <c r="C41" s="1274"/>
      <c r="D41" s="1274"/>
      <c r="E41" s="562">
        <v>0</v>
      </c>
      <c r="F41" s="562">
        <v>1337841.1000000001</v>
      </c>
      <c r="G41" s="562">
        <v>0</v>
      </c>
      <c r="H41" s="562">
        <v>18658.400000000001</v>
      </c>
      <c r="I41" s="562">
        <v>0</v>
      </c>
      <c r="J41" s="562">
        <v>0</v>
      </c>
      <c r="K41" s="562">
        <v>0</v>
      </c>
      <c r="L41" s="562">
        <v>0</v>
      </c>
      <c r="M41" s="562">
        <v>0</v>
      </c>
      <c r="N41" s="560">
        <v>0</v>
      </c>
      <c r="O41" s="560">
        <v>0</v>
      </c>
      <c r="P41" s="560">
        <v>98880</v>
      </c>
      <c r="Q41" s="560">
        <v>1455379.5</v>
      </c>
      <c r="R41" s="462"/>
    </row>
    <row r="42" spans="2:18">
      <c r="B42" s="1274" t="s">
        <v>622</v>
      </c>
      <c r="C42" s="1274"/>
      <c r="D42" s="1274"/>
      <c r="E42" s="562">
        <v>0</v>
      </c>
      <c r="F42" s="562">
        <v>0</v>
      </c>
      <c r="G42" s="562">
        <v>0</v>
      </c>
      <c r="H42" s="562">
        <v>0</v>
      </c>
      <c r="I42" s="562">
        <v>0</v>
      </c>
      <c r="J42" s="562">
        <v>0</v>
      </c>
      <c r="K42" s="562">
        <v>0</v>
      </c>
      <c r="L42" s="562">
        <v>0</v>
      </c>
      <c r="M42" s="562">
        <v>0</v>
      </c>
      <c r="N42" s="560">
        <v>0</v>
      </c>
      <c r="O42" s="560">
        <v>0</v>
      </c>
      <c r="P42" s="560"/>
      <c r="Q42" s="560">
        <v>0</v>
      </c>
      <c r="R42" s="462"/>
    </row>
    <row r="43" spans="2:18">
      <c r="B43" s="1274" t="s">
        <v>612</v>
      </c>
      <c r="C43" s="1274"/>
      <c r="D43" s="1274"/>
      <c r="E43" s="562">
        <v>196.17</v>
      </c>
      <c r="F43" s="562">
        <v>0</v>
      </c>
      <c r="G43" s="562">
        <v>0</v>
      </c>
      <c r="H43" s="562">
        <v>0</v>
      </c>
      <c r="I43" s="562">
        <v>0</v>
      </c>
      <c r="J43" s="562">
        <v>0</v>
      </c>
      <c r="K43" s="562">
        <v>0</v>
      </c>
      <c r="L43" s="562">
        <v>0</v>
      </c>
      <c r="M43" s="562">
        <v>0</v>
      </c>
      <c r="N43" s="560">
        <v>0</v>
      </c>
      <c r="O43" s="560">
        <v>0</v>
      </c>
      <c r="P43" s="560"/>
      <c r="Q43" s="560">
        <v>196.17</v>
      </c>
      <c r="R43" s="462"/>
    </row>
    <row r="44" spans="2:18" s="566" customFormat="1">
      <c r="B44" s="1280" t="s">
        <v>613</v>
      </c>
      <c r="C44" s="1280"/>
      <c r="D44" s="1280"/>
      <c r="E44" s="565">
        <v>1014440.7200000001</v>
      </c>
      <c r="F44" s="565">
        <v>598001.79</v>
      </c>
      <c r="G44" s="565">
        <v>575851.31000000006</v>
      </c>
      <c r="H44" s="565">
        <v>258259.22000000003</v>
      </c>
      <c r="I44" s="565">
        <v>185436.78</v>
      </c>
      <c r="J44" s="565">
        <v>213468.97</v>
      </c>
      <c r="K44" s="565">
        <v>286123.58</v>
      </c>
      <c r="L44" s="565">
        <v>747582.81000000029</v>
      </c>
      <c r="M44" s="565">
        <v>910127.09000000125</v>
      </c>
      <c r="N44" s="565">
        <v>368976</v>
      </c>
      <c r="O44" s="565">
        <v>893361</v>
      </c>
      <c r="P44" s="565">
        <v>1422746.7299999997</v>
      </c>
      <c r="Q44" s="565">
        <v>7474376.0000000019</v>
      </c>
      <c r="R44" s="462"/>
    </row>
    <row r="45" spans="2:18" s="563" customFormat="1">
      <c r="B45" s="1274" t="s">
        <v>623</v>
      </c>
      <c r="C45" s="1274"/>
      <c r="D45" s="1274"/>
      <c r="E45" s="562">
        <v>114856.63</v>
      </c>
      <c r="F45" s="562">
        <v>252052.41</v>
      </c>
      <c r="G45" s="562">
        <v>280275.07</v>
      </c>
      <c r="H45" s="562">
        <v>233459.34</v>
      </c>
      <c r="I45" s="562">
        <v>122971.82</v>
      </c>
      <c r="J45" s="562">
        <v>153795.63</v>
      </c>
      <c r="K45" s="562">
        <v>200251.57</v>
      </c>
      <c r="L45" s="562">
        <v>65279.49</v>
      </c>
      <c r="M45" s="562">
        <v>127576.41</v>
      </c>
      <c r="N45" s="560">
        <v>316494</v>
      </c>
      <c r="O45" s="560">
        <v>316494</v>
      </c>
      <c r="P45" s="560">
        <v>316493.63</v>
      </c>
      <c r="Q45" s="560">
        <v>2500000</v>
      </c>
      <c r="R45" s="462"/>
    </row>
    <row r="46" spans="2:18" s="563" customFormat="1">
      <c r="B46" s="1274" t="s">
        <v>624</v>
      </c>
      <c r="C46" s="1274"/>
      <c r="D46" s="1274"/>
      <c r="E46" s="562">
        <v>416795.2</v>
      </c>
      <c r="F46" s="562">
        <v>155561.70000000001</v>
      </c>
      <c r="G46" s="562">
        <v>39210</v>
      </c>
      <c r="H46" s="562">
        <v>138839.79999999999</v>
      </c>
      <c r="I46" s="562">
        <v>42000</v>
      </c>
      <c r="J46" s="562">
        <v>34800</v>
      </c>
      <c r="K46" s="562">
        <v>48800</v>
      </c>
      <c r="L46" s="562">
        <v>0</v>
      </c>
      <c r="M46" s="562">
        <v>202770.9</v>
      </c>
      <c r="N46" s="560">
        <v>31850</v>
      </c>
      <c r="O46" s="560">
        <v>562365</v>
      </c>
      <c r="P46" s="560">
        <v>1101383.3999999999</v>
      </c>
      <c r="Q46" s="560">
        <v>2774376</v>
      </c>
      <c r="R46" s="462"/>
    </row>
    <row r="47" spans="2:18">
      <c r="B47" s="1274" t="s">
        <v>625</v>
      </c>
      <c r="C47" s="1274"/>
      <c r="D47" s="1274"/>
      <c r="E47" s="562">
        <v>482788.89</v>
      </c>
      <c r="F47" s="562">
        <v>190387.68</v>
      </c>
      <c r="G47" s="562">
        <v>256366.24</v>
      </c>
      <c r="H47" s="562">
        <v>-114039.92</v>
      </c>
      <c r="I47" s="562">
        <v>20464.96</v>
      </c>
      <c r="J47" s="562">
        <v>24873.34</v>
      </c>
      <c r="K47" s="562">
        <v>37072.01</v>
      </c>
      <c r="L47" s="562">
        <v>682303.3200000003</v>
      </c>
      <c r="M47" s="562">
        <v>579779.78000000119</v>
      </c>
      <c r="N47" s="560">
        <v>20632</v>
      </c>
      <c r="O47" s="560">
        <v>14502</v>
      </c>
      <c r="P47" s="560">
        <v>4869.7</v>
      </c>
      <c r="Q47" s="560">
        <v>2200000.0000000019</v>
      </c>
      <c r="R47" s="462"/>
    </row>
    <row r="48" spans="2:18" s="464" customFormat="1">
      <c r="B48" s="1290" t="s">
        <v>519</v>
      </c>
      <c r="C48" s="1290"/>
      <c r="D48" s="1290"/>
      <c r="E48" s="567">
        <v>23591242.93</v>
      </c>
      <c r="F48" s="567">
        <v>29089566.650000002</v>
      </c>
      <c r="G48" s="567">
        <v>28767507.759999998</v>
      </c>
      <c r="H48" s="567">
        <v>27697708.650000002</v>
      </c>
      <c r="I48" s="567">
        <v>24066325.18</v>
      </c>
      <c r="J48" s="567">
        <v>26087424.539999999</v>
      </c>
      <c r="K48" s="567">
        <v>26838533.840000004</v>
      </c>
      <c r="L48" s="567">
        <v>22706371.900000002</v>
      </c>
      <c r="M48" s="567">
        <v>24259677.220000003</v>
      </c>
      <c r="N48" s="567">
        <v>28830832.123333335</v>
      </c>
      <c r="O48" s="567">
        <v>32569427.343333334</v>
      </c>
      <c r="P48" s="567">
        <v>41434820.259999998</v>
      </c>
      <c r="Q48" s="567">
        <v>335939438.39666665</v>
      </c>
      <c r="R48" s="462"/>
    </row>
    <row r="49" spans="2:18" s="464" customFormat="1">
      <c r="B49" s="1289" t="s">
        <v>626</v>
      </c>
      <c r="C49" s="1289"/>
      <c r="D49" s="1289"/>
      <c r="E49" s="557">
        <v>37823507.710000001</v>
      </c>
      <c r="F49" s="557">
        <v>-17416570.560000002</v>
      </c>
      <c r="G49" s="557">
        <v>-25420543.5</v>
      </c>
      <c r="H49" s="557">
        <v>38877285.719999999</v>
      </c>
      <c r="I49" s="557">
        <v>-21176364.050000001</v>
      </c>
      <c r="J49" s="557">
        <v>-19460395.030000001</v>
      </c>
      <c r="K49" s="557">
        <v>65773375.390000001</v>
      </c>
      <c r="L49" s="557">
        <v>-18644524.880000003</v>
      </c>
      <c r="M49" s="557">
        <v>-17868759.480000004</v>
      </c>
      <c r="N49" s="558">
        <v>-22117270.603333335</v>
      </c>
      <c r="O49" s="558">
        <v>14080304.006666668</v>
      </c>
      <c r="P49" s="558">
        <v>-26410732.099999998</v>
      </c>
      <c r="Q49" s="558">
        <v>-11960687.376666605</v>
      </c>
      <c r="R49" s="462"/>
    </row>
    <row r="50" spans="2:18" s="464" customFormat="1">
      <c r="B50" s="1289" t="s">
        <v>627</v>
      </c>
      <c r="C50" s="1289"/>
      <c r="D50" s="1289"/>
      <c r="E50" s="557">
        <v>106677391.71000001</v>
      </c>
      <c r="F50" s="557">
        <v>89260821.150000006</v>
      </c>
      <c r="G50" s="557">
        <v>63840277.650000006</v>
      </c>
      <c r="H50" s="557">
        <v>102717563.37</v>
      </c>
      <c r="I50" s="557">
        <v>81541199.320000008</v>
      </c>
      <c r="J50" s="557">
        <v>62080804.290000007</v>
      </c>
      <c r="K50" s="557">
        <v>127854179.68000001</v>
      </c>
      <c r="L50" s="557">
        <v>109209654.80000001</v>
      </c>
      <c r="M50" s="557">
        <v>91340895.320000008</v>
      </c>
      <c r="N50" s="558">
        <v>69223624.716666669</v>
      </c>
      <c r="O50" s="558">
        <v>83303928.723333329</v>
      </c>
      <c r="P50" s="558">
        <v>56893196.623333335</v>
      </c>
      <c r="Q50" s="558" t="s">
        <v>490</v>
      </c>
      <c r="R50" s="462"/>
    </row>
    <row r="51" spans="2:18">
      <c r="B51" s="1287" t="s">
        <v>628</v>
      </c>
      <c r="C51" s="1287"/>
      <c r="D51" s="1287"/>
      <c r="E51" s="1287"/>
      <c r="F51" s="1287"/>
      <c r="G51" s="1287"/>
      <c r="H51" s="1287"/>
      <c r="I51" s="1287"/>
      <c r="J51" s="1287"/>
      <c r="K51" s="1287"/>
      <c r="L51" s="1287"/>
      <c r="M51" s="1287"/>
      <c r="N51" s="1287"/>
      <c r="O51" s="1287"/>
      <c r="P51" s="1288"/>
      <c r="Q51" s="560">
        <v>8706658.4400000051</v>
      </c>
      <c r="R51" s="462"/>
    </row>
    <row r="52" spans="2:18">
      <c r="B52" s="1287" t="s">
        <v>629</v>
      </c>
      <c r="C52" s="1287"/>
      <c r="D52" s="1287"/>
      <c r="E52" s="1287"/>
      <c r="F52" s="1287"/>
      <c r="G52" s="1287"/>
      <c r="H52" s="1287"/>
      <c r="I52" s="1287"/>
      <c r="J52" s="1287"/>
      <c r="K52" s="1287"/>
      <c r="L52" s="1287"/>
      <c r="M52" s="1287"/>
      <c r="N52" s="1287"/>
      <c r="O52" s="1287"/>
      <c r="P52" s="1288"/>
      <c r="Q52" s="560">
        <v>-4436127.5599999968</v>
      </c>
    </row>
    <row r="53" spans="2:18">
      <c r="B53" s="466"/>
      <c r="C53" s="466"/>
      <c r="D53" s="466"/>
      <c r="E53" s="466"/>
      <c r="F53" s="466"/>
      <c r="G53" s="466"/>
      <c r="H53" s="466"/>
      <c r="I53" s="466"/>
      <c r="J53" s="466"/>
      <c r="K53" s="466"/>
      <c r="L53" s="466"/>
      <c r="M53" s="466"/>
      <c r="N53" s="466"/>
      <c r="O53" s="466"/>
      <c r="P53" s="466"/>
      <c r="Q53" s="465"/>
    </row>
    <row r="54" spans="2:18">
      <c r="B54" s="466"/>
      <c r="C54" s="466"/>
      <c r="D54" s="466"/>
      <c r="E54" s="466"/>
      <c r="F54" s="466"/>
      <c r="G54" s="466"/>
      <c r="H54" s="466"/>
      <c r="I54" s="466"/>
      <c r="J54" s="466"/>
      <c r="K54" s="466"/>
      <c r="L54" s="466"/>
      <c r="M54" s="466"/>
      <c r="N54" s="466"/>
      <c r="O54" s="466"/>
      <c r="P54" s="466"/>
      <c r="Q54" s="465"/>
    </row>
  </sheetData>
  <mergeCells count="52">
    <mergeCell ref="B39:D39"/>
    <mergeCell ref="B40:D40"/>
    <mergeCell ref="B34:D34"/>
    <mergeCell ref="B35:D35"/>
    <mergeCell ref="B42:D42"/>
    <mergeCell ref="B43:D43"/>
    <mergeCell ref="B44:D44"/>
    <mergeCell ref="B45:D45"/>
    <mergeCell ref="B46:D46"/>
    <mergeCell ref="B52:P52"/>
    <mergeCell ref="B47:D47"/>
    <mergeCell ref="B50:D50"/>
    <mergeCell ref="B49:D49"/>
    <mergeCell ref="B48:D48"/>
    <mergeCell ref="B51:P51"/>
    <mergeCell ref="B27:D27"/>
    <mergeCell ref="B28:D28"/>
    <mergeCell ref="B29:D29"/>
    <mergeCell ref="B30:D30"/>
    <mergeCell ref="B8:D8"/>
    <mergeCell ref="B31:D31"/>
    <mergeCell ref="B32:D32"/>
    <mergeCell ref="B33:D33"/>
    <mergeCell ref="B38:D38"/>
    <mergeCell ref="B10:D10"/>
    <mergeCell ref="B11:D11"/>
    <mergeCell ref="B36:D36"/>
    <mergeCell ref="B37:D37"/>
    <mergeCell ref="B17:D17"/>
    <mergeCell ref="B18:D18"/>
    <mergeCell ref="B12:D12"/>
    <mergeCell ref="B13:D13"/>
    <mergeCell ref="B14:D14"/>
    <mergeCell ref="B15:D15"/>
    <mergeCell ref="B16:D16"/>
    <mergeCell ref="B26:D26"/>
    <mergeCell ref="A1:Q1"/>
    <mergeCell ref="B6:Q6"/>
    <mergeCell ref="A5:Q5"/>
    <mergeCell ref="B41:D41"/>
    <mergeCell ref="A2:Q2"/>
    <mergeCell ref="A3:Q3"/>
    <mergeCell ref="A4:Q4"/>
    <mergeCell ref="B20:D20"/>
    <mergeCell ref="B21:D21"/>
    <mergeCell ref="B22:D22"/>
    <mergeCell ref="B23:D23"/>
    <mergeCell ref="B24:D24"/>
    <mergeCell ref="B25:D25"/>
    <mergeCell ref="B19:D19"/>
    <mergeCell ref="B7:I7"/>
    <mergeCell ref="B9:D9"/>
  </mergeCells>
  <printOptions horizontalCentered="1" verticalCentered="1"/>
  <pageMargins left="0.25" right="0.25" top="0.75" bottom="0.75" header="0.3" footer="0.3"/>
  <pageSetup paperSize="9" scale="33" firstPageNumber="0" orientation="landscape" r:id="rId1"/>
  <headerFooter>
    <oddHeader>&amp;L&amp;G</oddHeader>
  </headerFooter>
  <rowBreaks count="1" manualBreakCount="1">
    <brk id="8" max="16383" man="1"/>
  </rowBreaks>
  <colBreaks count="1" manualBreakCount="1">
    <brk id="17"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5517-5D90-40AE-826B-08BB2D748B37}">
  <sheetPr codeName="Feuil4">
    <tabColor theme="9" tint="0.39997558519241921"/>
    <pageSetUpPr fitToPage="1"/>
  </sheetPr>
  <dimension ref="A1:L51"/>
  <sheetViews>
    <sheetView showGridLines="0" topLeftCell="A5" zoomScale="70" zoomScaleNormal="70" zoomScaleSheetLayoutView="70" workbookViewId="0">
      <selection activeCell="E43" sqref="E43"/>
    </sheetView>
  </sheetViews>
  <sheetFormatPr baseColWidth="10" defaultColWidth="11.42578125" defaultRowHeight="15.75"/>
  <cols>
    <col min="1" max="1" width="3.7109375" style="472" customWidth="1"/>
    <col min="2" max="2" width="3.85546875" style="472" customWidth="1"/>
    <col min="3" max="3" width="6.85546875" style="472" customWidth="1"/>
    <col min="4" max="4" width="12.28515625" style="472" customWidth="1"/>
    <col min="5" max="5" width="84.7109375" style="472" customWidth="1"/>
    <col min="6" max="11" width="20.7109375" style="472" customWidth="1"/>
    <col min="12" max="12" width="3.42578125" style="472" customWidth="1"/>
    <col min="13" max="13" width="4.7109375" style="472" customWidth="1"/>
    <col min="14" max="16384" width="11.42578125" style="472"/>
  </cols>
  <sheetData>
    <row r="1" spans="1:12" s="367" customFormat="1">
      <c r="A1" s="1313"/>
      <c r="B1" s="1313"/>
      <c r="C1" s="1313"/>
      <c r="D1" s="1313"/>
      <c r="E1" s="1313"/>
      <c r="F1" s="1313"/>
      <c r="G1" s="1313"/>
      <c r="H1" s="1313"/>
      <c r="I1" s="1313"/>
      <c r="J1" s="1313"/>
      <c r="K1" s="1313"/>
    </row>
    <row r="2" spans="1:12" s="73" customFormat="1" ht="23.25">
      <c r="A2" s="467"/>
      <c r="B2" s="1312" t="s">
        <v>2837</v>
      </c>
      <c r="C2" s="1312"/>
      <c r="D2" s="1312"/>
      <c r="E2" s="1312"/>
      <c r="F2" s="1312"/>
      <c r="G2" s="1312"/>
      <c r="H2" s="1312"/>
      <c r="I2" s="1312"/>
      <c r="J2" s="1312"/>
      <c r="K2" s="1312"/>
    </row>
    <row r="3" spans="1:12" s="73" customFormat="1" ht="23.25">
      <c r="A3" s="467"/>
      <c r="B3" s="1312" t="s">
        <v>2828</v>
      </c>
      <c r="C3" s="1312"/>
      <c r="D3" s="1312"/>
      <c r="E3" s="1312"/>
      <c r="F3" s="1312"/>
      <c r="G3" s="1312"/>
      <c r="H3" s="1312"/>
      <c r="I3" s="1312"/>
      <c r="J3" s="1312"/>
      <c r="K3" s="1312"/>
    </row>
    <row r="4" spans="1:12" s="73" customFormat="1" ht="23.25">
      <c r="A4" s="475"/>
      <c r="B4" s="1311" t="s">
        <v>2862</v>
      </c>
      <c r="C4" s="1311"/>
      <c r="D4" s="1311"/>
      <c r="E4" s="1311"/>
      <c r="F4" s="1311"/>
      <c r="G4" s="1311"/>
      <c r="H4" s="1311"/>
      <c r="I4" s="1311"/>
      <c r="J4" s="1311"/>
      <c r="K4" s="1311"/>
    </row>
    <row r="5" spans="1:12" s="73" customFormat="1" ht="23.25">
      <c r="A5" s="1312"/>
      <c r="B5" s="1312"/>
      <c r="C5" s="1312"/>
      <c r="D5" s="1312"/>
      <c r="E5" s="1312"/>
      <c r="F5" s="1312"/>
      <c r="G5" s="1312"/>
      <c r="H5" s="1312"/>
      <c r="I5" s="1312"/>
      <c r="J5" s="1312"/>
      <c r="K5" s="1312"/>
    </row>
    <row r="6" spans="1:12" s="73" customFormat="1" ht="23.25">
      <c r="A6" s="467"/>
      <c r="B6" s="1308" t="s">
        <v>435</v>
      </c>
      <c r="C6" s="1309"/>
      <c r="D6" s="1309"/>
      <c r="E6" s="1309"/>
      <c r="F6" s="1309"/>
      <c r="G6" s="1309"/>
      <c r="H6" s="1309"/>
      <c r="I6" s="1309"/>
      <c r="J6" s="1309"/>
      <c r="K6" s="1310"/>
    </row>
    <row r="7" spans="1:12" s="73" customFormat="1">
      <c r="B7" s="1307"/>
      <c r="C7" s="1307"/>
      <c r="D7" s="1307"/>
      <c r="E7" s="1307"/>
      <c r="F7" s="1307"/>
      <c r="G7" s="1307"/>
      <c r="H7" s="1307"/>
      <c r="I7" s="1307"/>
      <c r="K7" s="459"/>
    </row>
    <row r="8" spans="1:12" ht="16.5" thickBot="1"/>
    <row r="9" spans="1:12">
      <c r="A9" s="473"/>
      <c r="B9" s="517"/>
      <c r="C9" s="518"/>
      <c r="D9" s="518"/>
      <c r="E9" s="518"/>
      <c r="F9" s="519"/>
      <c r="G9" s="519"/>
      <c r="H9" s="518"/>
      <c r="I9" s="518"/>
      <c r="J9" s="518"/>
      <c r="K9" s="518"/>
      <c r="L9" s="520"/>
    </row>
    <row r="10" spans="1:12">
      <c r="A10" s="473"/>
      <c r="B10" s="521"/>
      <c r="C10" s="502"/>
      <c r="D10" s="502"/>
      <c r="E10" s="502"/>
      <c r="F10" s="503"/>
      <c r="G10" s="503"/>
      <c r="H10" s="502"/>
      <c r="I10" s="502"/>
      <c r="J10" s="502"/>
      <c r="K10" s="502"/>
      <c r="L10" s="522"/>
    </row>
    <row r="11" spans="1:12">
      <c r="A11" s="473"/>
      <c r="B11" s="523"/>
      <c r="C11" s="504" t="s">
        <v>1084</v>
      </c>
      <c r="D11" s="504"/>
      <c r="E11" s="504" t="s">
        <v>1085</v>
      </c>
      <c r="F11" s="505"/>
      <c r="G11" s="505"/>
      <c r="H11" s="504"/>
      <c r="I11" s="504"/>
      <c r="J11" s="504"/>
      <c r="K11" s="506" t="s">
        <v>2843</v>
      </c>
      <c r="L11" s="524"/>
    </row>
    <row r="12" spans="1:12">
      <c r="A12" s="473"/>
      <c r="B12" s="523"/>
      <c r="C12" s="504" t="s">
        <v>2844</v>
      </c>
      <c r="D12" s="504"/>
      <c r="E12" s="504" t="s">
        <v>2845</v>
      </c>
      <c r="F12" s="505"/>
      <c r="G12" s="505"/>
      <c r="H12" s="504"/>
      <c r="I12" s="504"/>
      <c r="J12" s="504"/>
      <c r="K12" s="507" t="s">
        <v>2846</v>
      </c>
      <c r="L12" s="524"/>
    </row>
    <row r="13" spans="1:12">
      <c r="A13" s="473"/>
      <c r="B13" s="523"/>
      <c r="C13" s="504"/>
      <c r="D13" s="504"/>
      <c r="E13" s="504" t="s">
        <v>2847</v>
      </c>
      <c r="F13" s="505"/>
      <c r="G13" s="505"/>
      <c r="H13" s="504"/>
      <c r="I13" s="504"/>
      <c r="J13" s="504"/>
      <c r="K13" s="506"/>
      <c r="L13" s="524"/>
    </row>
    <row r="14" spans="1:12">
      <c r="A14" s="473"/>
      <c r="B14" s="521"/>
      <c r="C14" s="502"/>
      <c r="D14" s="502"/>
      <c r="E14" s="502"/>
      <c r="F14" s="503"/>
      <c r="G14" s="503"/>
      <c r="H14" s="502"/>
      <c r="I14" s="502"/>
      <c r="J14" s="502"/>
      <c r="K14" s="502"/>
      <c r="L14" s="522"/>
    </row>
    <row r="15" spans="1:12" ht="26.25">
      <c r="A15" s="473"/>
      <c r="B15" s="525"/>
      <c r="C15" s="1306" t="s">
        <v>2848</v>
      </c>
      <c r="D15" s="1306"/>
      <c r="E15" s="1306"/>
      <c r="F15" s="1306"/>
      <c r="G15" s="1306"/>
      <c r="H15" s="1306"/>
      <c r="I15" s="1306"/>
      <c r="J15" s="502"/>
      <c r="K15" s="502"/>
      <c r="L15" s="526"/>
    </row>
    <row r="16" spans="1:12" ht="18">
      <c r="A16" s="473"/>
      <c r="B16" s="521"/>
      <c r="C16" s="502"/>
      <c r="D16" s="502"/>
      <c r="E16" s="508"/>
      <c r="F16" s="509"/>
      <c r="G16" s="509"/>
      <c r="H16" s="510"/>
      <c r="I16" s="527"/>
      <c r="J16" s="510"/>
      <c r="K16" s="510"/>
      <c r="L16" s="522"/>
    </row>
    <row r="17" spans="1:12" ht="18">
      <c r="A17" s="473"/>
      <c r="B17" s="521"/>
      <c r="C17" s="502"/>
      <c r="D17" s="502"/>
      <c r="E17" s="508"/>
      <c r="F17" s="509"/>
      <c r="G17" s="509"/>
      <c r="H17" s="510"/>
      <c r="I17" s="527"/>
      <c r="J17" s="510"/>
      <c r="K17" s="510"/>
      <c r="L17" s="522"/>
    </row>
    <row r="18" spans="1:12" ht="18">
      <c r="A18" s="473"/>
      <c r="B18" s="521"/>
      <c r="C18" s="502"/>
      <c r="D18" s="502"/>
      <c r="E18" s="508"/>
      <c r="F18" s="509"/>
      <c r="G18" s="509"/>
      <c r="H18" s="510"/>
      <c r="I18" s="527"/>
      <c r="J18" s="510"/>
      <c r="K18" s="510"/>
      <c r="L18" s="522"/>
    </row>
    <row r="19" spans="1:12">
      <c r="A19" s="473"/>
      <c r="B19" s="521"/>
      <c r="C19" s="1300"/>
      <c r="D19" s="1301"/>
      <c r="E19" s="1302"/>
      <c r="F19" s="871" t="s">
        <v>2850</v>
      </c>
      <c r="G19" s="871" t="s">
        <v>2851</v>
      </c>
      <c r="H19" s="872" t="s">
        <v>2841</v>
      </c>
      <c r="I19" s="871" t="s">
        <v>2842</v>
      </c>
      <c r="J19" s="872" t="s">
        <v>2849</v>
      </c>
      <c r="K19" s="872" t="s">
        <v>439</v>
      </c>
      <c r="L19" s="522"/>
    </row>
    <row r="20" spans="1:12">
      <c r="A20" s="473"/>
      <c r="B20" s="521"/>
      <c r="C20" s="1291" t="s">
        <v>630</v>
      </c>
      <c r="D20" s="1292"/>
      <c r="E20" s="1293"/>
      <c r="F20" s="691"/>
      <c r="G20" s="692">
        <v>11031247.189999999</v>
      </c>
      <c r="H20" s="693">
        <v>19737905.43</v>
      </c>
      <c r="I20" s="693">
        <v>42426408.379999995</v>
      </c>
      <c r="J20" s="693">
        <v>46938651.489999995</v>
      </c>
      <c r="K20" s="693">
        <v>9535416.1999999881</v>
      </c>
      <c r="L20" s="522"/>
    </row>
    <row r="21" spans="1:12">
      <c r="A21" s="473"/>
      <c r="B21" s="521"/>
      <c r="C21" s="1294"/>
      <c r="D21" s="1295"/>
      <c r="E21" s="1296"/>
      <c r="F21" s="694"/>
      <c r="G21" s="694"/>
      <c r="H21" s="695"/>
      <c r="I21" s="696"/>
      <c r="J21" s="695"/>
      <c r="K21" s="695"/>
      <c r="L21" s="522"/>
    </row>
    <row r="22" spans="1:12">
      <c r="A22" s="473"/>
      <c r="B22" s="521"/>
      <c r="C22" s="1303" t="s">
        <v>468</v>
      </c>
      <c r="D22" s="1304"/>
      <c r="E22" s="1305"/>
      <c r="F22" s="697">
        <v>221229729.69999999</v>
      </c>
      <c r="G22" s="692">
        <v>41596710.68</v>
      </c>
      <c r="H22" s="697">
        <v>39639579.799999997</v>
      </c>
      <c r="I22" s="698">
        <v>32974597.829999998</v>
      </c>
      <c r="J22" s="697">
        <v>16627004.960000001</v>
      </c>
      <c r="K22" s="697">
        <v>130837893.27000001</v>
      </c>
      <c r="L22" s="522"/>
    </row>
    <row r="23" spans="1:12">
      <c r="A23" s="473"/>
      <c r="B23" s="521"/>
      <c r="C23" s="1294"/>
      <c r="D23" s="1295"/>
      <c r="E23" s="1296"/>
      <c r="F23" s="694"/>
      <c r="G23" s="694"/>
      <c r="H23" s="695"/>
      <c r="I23" s="696"/>
      <c r="J23" s="695"/>
      <c r="K23" s="695"/>
      <c r="L23" s="522"/>
    </row>
    <row r="24" spans="1:12">
      <c r="A24" s="473"/>
      <c r="B24" s="521"/>
      <c r="C24" s="1294" t="s">
        <v>424</v>
      </c>
      <c r="D24" s="1295"/>
      <c r="E24" s="1296"/>
      <c r="F24" s="699">
        <v>60256316.710000001</v>
      </c>
      <c r="G24" s="699">
        <v>12303237.310000001</v>
      </c>
      <c r="H24" s="699">
        <v>13379041</v>
      </c>
      <c r="I24" s="699">
        <v>3900000</v>
      </c>
      <c r="J24" s="699">
        <v>0</v>
      </c>
      <c r="K24" s="699">
        <v>29582278.309999999</v>
      </c>
      <c r="L24" s="522"/>
    </row>
    <row r="25" spans="1:12">
      <c r="A25" s="473"/>
      <c r="B25" s="521"/>
      <c r="C25" s="1294" t="s">
        <v>425</v>
      </c>
      <c r="D25" s="1295"/>
      <c r="E25" s="1296"/>
      <c r="F25" s="699">
        <v>156813669.56999999</v>
      </c>
      <c r="G25" s="699">
        <v>29200418.129999999</v>
      </c>
      <c r="H25" s="699">
        <v>25517505</v>
      </c>
      <c r="I25" s="699">
        <v>29074597.829999998</v>
      </c>
      <c r="J25" s="699">
        <v>16627004.960000001</v>
      </c>
      <c r="K25" s="699">
        <v>100419525.92</v>
      </c>
      <c r="L25" s="522"/>
    </row>
    <row r="26" spans="1:12">
      <c r="A26" s="473"/>
      <c r="B26" s="521"/>
      <c r="C26" s="1294" t="s">
        <v>426</v>
      </c>
      <c r="D26" s="1295"/>
      <c r="E26" s="1296"/>
      <c r="F26" s="699">
        <v>4159743.42</v>
      </c>
      <c r="G26" s="699">
        <v>93055.24</v>
      </c>
      <c r="H26" s="699">
        <v>743033.8</v>
      </c>
      <c r="I26" s="699">
        <v>0</v>
      </c>
      <c r="J26" s="699">
        <v>0</v>
      </c>
      <c r="K26" s="699">
        <v>836089.04</v>
      </c>
      <c r="L26" s="522"/>
    </row>
    <row r="27" spans="1:12">
      <c r="A27" s="473"/>
      <c r="B27" s="521"/>
      <c r="C27" s="1294"/>
      <c r="D27" s="1295"/>
      <c r="E27" s="1296"/>
      <c r="F27" s="694"/>
      <c r="G27" s="694"/>
      <c r="H27" s="695"/>
      <c r="I27" s="696"/>
      <c r="J27" s="695"/>
      <c r="K27" s="695"/>
      <c r="L27" s="522"/>
    </row>
    <row r="28" spans="1:12">
      <c r="A28" s="473"/>
      <c r="B28" s="521"/>
      <c r="C28" s="1303" t="s">
        <v>620</v>
      </c>
      <c r="D28" s="1304"/>
      <c r="E28" s="1305"/>
      <c r="F28" s="697">
        <v>210198482.50999999</v>
      </c>
      <c r="G28" s="692">
        <v>32890052.440000001</v>
      </c>
      <c r="H28" s="697">
        <v>16951076.850000001</v>
      </c>
      <c r="I28" s="698">
        <v>28462354.719999999</v>
      </c>
      <c r="J28" s="697">
        <v>54030240.250000007</v>
      </c>
      <c r="K28" s="697">
        <v>132333724.25999999</v>
      </c>
      <c r="L28" s="522"/>
    </row>
    <row r="29" spans="1:12">
      <c r="A29" s="473"/>
      <c r="B29" s="521"/>
      <c r="C29" s="1294"/>
      <c r="D29" s="1295"/>
      <c r="E29" s="1296"/>
      <c r="F29" s="694"/>
      <c r="G29" s="694"/>
      <c r="H29" s="695"/>
      <c r="I29" s="696"/>
      <c r="J29" s="695"/>
      <c r="K29" s="695"/>
      <c r="L29" s="522"/>
    </row>
    <row r="30" spans="1:12">
      <c r="A30" s="473"/>
      <c r="B30" s="521"/>
      <c r="C30" s="1294" t="s">
        <v>631</v>
      </c>
      <c r="D30" s="1295"/>
      <c r="E30" s="1296"/>
      <c r="F30" s="700"/>
      <c r="G30" s="700"/>
      <c r="H30" s="700"/>
      <c r="I30" s="701"/>
      <c r="J30" s="700"/>
      <c r="K30" s="700"/>
      <c r="L30" s="522"/>
    </row>
    <row r="31" spans="1:12">
      <c r="A31" s="473"/>
      <c r="B31" s="521"/>
      <c r="C31" s="1297" t="s">
        <v>441</v>
      </c>
      <c r="D31" s="1298"/>
      <c r="E31" s="1299"/>
      <c r="F31" s="699">
        <v>65766779.609999999</v>
      </c>
      <c r="G31" s="699">
        <v>8152588.8700000001</v>
      </c>
      <c r="H31" s="699">
        <v>5128626.0999999996</v>
      </c>
      <c r="I31" s="699">
        <v>3741566.86</v>
      </c>
      <c r="J31" s="699">
        <v>26367923.670000002</v>
      </c>
      <c r="K31" s="699">
        <v>43390705.5</v>
      </c>
      <c r="L31" s="522"/>
    </row>
    <row r="32" spans="1:12">
      <c r="A32" s="473"/>
      <c r="B32" s="521"/>
      <c r="C32" s="1297" t="s">
        <v>442</v>
      </c>
      <c r="D32" s="1298"/>
      <c r="E32" s="1299"/>
      <c r="F32" s="699">
        <v>65766779.609999999</v>
      </c>
      <c r="G32" s="699">
        <v>7818226.9800000004</v>
      </c>
      <c r="H32" s="699">
        <v>5128626.0999999996</v>
      </c>
      <c r="I32" s="699">
        <v>3741566.86</v>
      </c>
      <c r="J32" s="699">
        <v>26367923.670000002</v>
      </c>
      <c r="K32" s="699">
        <v>43056343.609999999</v>
      </c>
      <c r="L32" s="522"/>
    </row>
    <row r="33" spans="1:12">
      <c r="A33" s="473"/>
      <c r="B33" s="521"/>
      <c r="C33" s="1294" t="s">
        <v>419</v>
      </c>
      <c r="D33" s="1295"/>
      <c r="E33" s="1296"/>
      <c r="F33" s="700"/>
      <c r="G33" s="700"/>
      <c r="H33" s="700"/>
      <c r="I33" s="701"/>
      <c r="J33" s="700"/>
      <c r="K33" s="700"/>
      <c r="L33" s="522"/>
    </row>
    <row r="34" spans="1:12">
      <c r="A34" s="473"/>
      <c r="B34" s="521"/>
      <c r="C34" s="1297" t="s">
        <v>441</v>
      </c>
      <c r="D34" s="1298"/>
      <c r="E34" s="1299"/>
      <c r="F34" s="699">
        <v>43348557.43</v>
      </c>
      <c r="G34" s="699">
        <v>9210186.2699999996</v>
      </c>
      <c r="H34" s="699">
        <v>7180230.9299999997</v>
      </c>
      <c r="I34" s="699">
        <v>6971225.1399999997</v>
      </c>
      <c r="J34" s="699">
        <v>11087121.939999999</v>
      </c>
      <c r="K34" s="699">
        <v>34448764.280000001</v>
      </c>
      <c r="L34" s="522"/>
    </row>
    <row r="35" spans="1:12">
      <c r="A35" s="473"/>
      <c r="B35" s="521"/>
      <c r="C35" s="1297" t="s">
        <v>442</v>
      </c>
      <c r="D35" s="1298"/>
      <c r="E35" s="1299"/>
      <c r="F35" s="699">
        <v>40524598.07</v>
      </c>
      <c r="G35" s="699">
        <v>8471835.8900000006</v>
      </c>
      <c r="H35" s="699">
        <v>6907280.1299999999</v>
      </c>
      <c r="I35" s="699">
        <v>7214400.1299999999</v>
      </c>
      <c r="J35" s="699">
        <v>10922061.73</v>
      </c>
      <c r="K35" s="699">
        <v>33515577.879999999</v>
      </c>
      <c r="L35" s="522"/>
    </row>
    <row r="36" spans="1:12">
      <c r="A36" s="473"/>
      <c r="B36" s="521"/>
      <c r="C36" s="1294" t="s">
        <v>422</v>
      </c>
      <c r="D36" s="1295"/>
      <c r="E36" s="1296"/>
      <c r="F36" s="700"/>
      <c r="G36" s="700"/>
      <c r="H36" s="700"/>
      <c r="I36" s="701"/>
      <c r="J36" s="700"/>
      <c r="K36" s="700"/>
      <c r="L36" s="522"/>
    </row>
    <row r="37" spans="1:12">
      <c r="A37" s="473"/>
      <c r="B37" s="521"/>
      <c r="C37" s="1297" t="s">
        <v>441</v>
      </c>
      <c r="D37" s="1298"/>
      <c r="E37" s="1299"/>
      <c r="F37" s="699">
        <v>113597542.51000001</v>
      </c>
      <c r="G37" s="699">
        <v>7052909.1699999999</v>
      </c>
      <c r="H37" s="699">
        <v>9754819.5500000007</v>
      </c>
      <c r="I37" s="699">
        <v>19806387.73</v>
      </c>
      <c r="J37" s="699">
        <v>16740254.85</v>
      </c>
      <c r="K37" s="699">
        <v>53354371.299999997</v>
      </c>
      <c r="L37" s="522"/>
    </row>
    <row r="38" spans="1:12">
      <c r="A38" s="473"/>
      <c r="B38" s="521"/>
      <c r="C38" s="1297" t="s">
        <v>442</v>
      </c>
      <c r="D38" s="1298"/>
      <c r="E38" s="1299"/>
      <c r="F38" s="699">
        <v>103907104.83</v>
      </c>
      <c r="G38" s="699">
        <v>16599989.57</v>
      </c>
      <c r="H38" s="699">
        <v>4915170.62</v>
      </c>
      <c r="I38" s="699">
        <v>17506387.73</v>
      </c>
      <c r="J38" s="699">
        <v>16740254.85</v>
      </c>
      <c r="K38" s="699">
        <v>55761802.770000003</v>
      </c>
      <c r="L38" s="522"/>
    </row>
    <row r="39" spans="1:12">
      <c r="A39" s="473"/>
      <c r="B39" s="521"/>
      <c r="C39" s="1294"/>
      <c r="D39" s="1295"/>
      <c r="E39" s="1296"/>
      <c r="F39" s="694"/>
      <c r="G39" s="694"/>
      <c r="H39" s="695"/>
      <c r="I39" s="696"/>
      <c r="J39" s="695"/>
      <c r="K39" s="695"/>
      <c r="L39" s="522"/>
    </row>
    <row r="40" spans="1:12">
      <c r="A40" s="473"/>
      <c r="B40" s="521"/>
      <c r="C40" s="1291" t="s">
        <v>632</v>
      </c>
      <c r="D40" s="1292"/>
      <c r="E40" s="1293"/>
      <c r="F40" s="693">
        <v>11031247.189999998</v>
      </c>
      <c r="G40" s="692">
        <v>8706658.2399999984</v>
      </c>
      <c r="H40" s="693">
        <v>22688502.949999996</v>
      </c>
      <c r="I40" s="693">
        <v>4512243.1099999994</v>
      </c>
      <c r="J40" s="693">
        <v>-37403235.290000007</v>
      </c>
      <c r="K40" s="693">
        <v>-1495830.9899999797</v>
      </c>
      <c r="L40" s="522"/>
    </row>
    <row r="41" spans="1:12">
      <c r="A41" s="473"/>
      <c r="B41" s="521"/>
      <c r="C41" s="502"/>
      <c r="D41" s="502"/>
      <c r="E41" s="502"/>
      <c r="F41" s="503"/>
      <c r="G41" s="532"/>
      <c r="H41" s="532"/>
      <c r="I41" s="532"/>
      <c r="J41" s="532"/>
      <c r="K41" s="532"/>
      <c r="L41" s="522"/>
    </row>
    <row r="42" spans="1:12">
      <c r="A42" s="473"/>
      <c r="B42" s="521"/>
      <c r="C42" s="502"/>
      <c r="D42" s="502"/>
      <c r="E42" s="502"/>
      <c r="F42" s="503"/>
      <c r="G42" s="532"/>
      <c r="H42" s="502"/>
      <c r="I42" s="502"/>
      <c r="J42" s="502"/>
      <c r="K42" s="502"/>
      <c r="L42" s="522"/>
    </row>
    <row r="43" spans="1:12">
      <c r="A43" s="473"/>
      <c r="B43" s="521"/>
      <c r="C43" s="502"/>
      <c r="D43" s="502"/>
      <c r="E43" s="502"/>
      <c r="F43" s="503"/>
      <c r="G43" s="503"/>
      <c r="H43" s="502"/>
      <c r="I43" s="502"/>
      <c r="J43" s="502"/>
      <c r="K43" s="502"/>
      <c r="L43" s="522"/>
    </row>
    <row r="44" spans="1:12">
      <c r="A44" s="473"/>
      <c r="B44" s="521"/>
      <c r="C44" s="511" t="s">
        <v>1086</v>
      </c>
      <c r="D44" s="512">
        <v>45600</v>
      </c>
      <c r="E44" s="502"/>
      <c r="F44" s="503"/>
      <c r="G44" s="503"/>
      <c r="H44" s="502"/>
      <c r="I44" s="502"/>
      <c r="J44" s="513"/>
      <c r="K44" s="513"/>
      <c r="L44" s="522"/>
    </row>
    <row r="45" spans="1:12">
      <c r="A45" s="473"/>
      <c r="B45" s="523"/>
      <c r="C45" s="514"/>
      <c r="D45" s="514"/>
      <c r="E45" s="512"/>
      <c r="F45" s="505"/>
      <c r="G45" s="505"/>
      <c r="H45" s="504"/>
      <c r="I45" s="504"/>
      <c r="J45" s="506"/>
      <c r="K45" s="506"/>
      <c r="L45" s="524"/>
    </row>
    <row r="46" spans="1:12" ht="16.5" thickBot="1">
      <c r="A46" s="473"/>
      <c r="B46" s="528"/>
      <c r="C46" s="529"/>
      <c r="D46" s="529"/>
      <c r="E46" s="529"/>
      <c r="F46" s="530"/>
      <c r="G46" s="530"/>
      <c r="H46" s="529"/>
      <c r="I46" s="529"/>
      <c r="J46" s="529"/>
      <c r="K46" s="529"/>
      <c r="L46" s="531"/>
    </row>
    <row r="51" spans="7:7">
      <c r="G51" s="474"/>
    </row>
  </sheetData>
  <mergeCells count="30">
    <mergeCell ref="B7:I7"/>
    <mergeCell ref="B6:K6"/>
    <mergeCell ref="B4:K4"/>
    <mergeCell ref="B3:K3"/>
    <mergeCell ref="A1:K1"/>
    <mergeCell ref="A5:K5"/>
    <mergeCell ref="B2:K2"/>
    <mergeCell ref="C15:I15"/>
    <mergeCell ref="C38:E38"/>
    <mergeCell ref="C39:E39"/>
    <mergeCell ref="C35:E35"/>
    <mergeCell ref="C24:E24"/>
    <mergeCell ref="C25:E25"/>
    <mergeCell ref="C26:E26"/>
    <mergeCell ref="C27:E27"/>
    <mergeCell ref="C28:E28"/>
    <mergeCell ref="C29:E29"/>
    <mergeCell ref="C30:E30"/>
    <mergeCell ref="C31:E31"/>
    <mergeCell ref="C32:E32"/>
    <mergeCell ref="C33:E33"/>
    <mergeCell ref="C34:E34"/>
    <mergeCell ref="C40:E40"/>
    <mergeCell ref="C36:E36"/>
    <mergeCell ref="C37:E37"/>
    <mergeCell ref="C23:E23"/>
    <mergeCell ref="C19:E19"/>
    <mergeCell ref="C20:E20"/>
    <mergeCell ref="C21:E21"/>
    <mergeCell ref="C22:E22"/>
  </mergeCells>
  <printOptions horizontalCentered="1" verticalCentered="1"/>
  <pageMargins left="0" right="0" top="0" bottom="0" header="0" footer="0"/>
  <pageSetup paperSize="9" scale="62" orientation="landscape"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2DD9-0530-46EE-BDEF-D9D55E523AD6}">
  <sheetPr codeName="Feuil5">
    <tabColor theme="9" tint="0.39997558519241921"/>
    <pageSetUpPr fitToPage="1"/>
  </sheetPr>
  <dimension ref="A1:L47"/>
  <sheetViews>
    <sheetView showGridLines="0" topLeftCell="A8" zoomScale="85" zoomScaleNormal="85" workbookViewId="0">
      <selection activeCell="C40" sqref="C40:E40"/>
    </sheetView>
  </sheetViews>
  <sheetFormatPr baseColWidth="10" defaultColWidth="11.42578125" defaultRowHeight="12.75"/>
  <cols>
    <col min="1" max="1" width="3.7109375" style="514" customWidth="1"/>
    <col min="2" max="2" width="3.85546875" style="514" customWidth="1"/>
    <col min="3" max="3" width="6.85546875" style="514" customWidth="1"/>
    <col min="4" max="4" width="12.28515625" style="514" customWidth="1"/>
    <col min="5" max="5" width="84.7109375" style="514" customWidth="1"/>
    <col min="6" max="10" width="20.7109375" style="514" customWidth="1"/>
    <col min="11" max="11" width="5.7109375" style="514" customWidth="1"/>
    <col min="12" max="12" width="6.5703125" style="514" customWidth="1"/>
    <col min="13" max="16384" width="11.42578125" style="514"/>
  </cols>
  <sheetData>
    <row r="1" spans="1:12" s="367" customFormat="1" ht="15.75">
      <c r="A1" s="1313"/>
      <c r="B1" s="1313"/>
      <c r="C1" s="1313"/>
      <c r="D1" s="1313"/>
      <c r="E1" s="1313"/>
      <c r="F1" s="1313"/>
      <c r="G1" s="1313"/>
      <c r="H1" s="1313"/>
      <c r="I1" s="1313"/>
      <c r="J1" s="1313"/>
      <c r="K1" s="1313"/>
    </row>
    <row r="2" spans="1:12" s="73" customFormat="1" ht="23.25">
      <c r="A2" s="467"/>
      <c r="B2" s="1312" t="s">
        <v>2872</v>
      </c>
      <c r="C2" s="1312"/>
      <c r="D2" s="1312"/>
      <c r="E2" s="1312"/>
      <c r="F2" s="1312"/>
      <c r="G2" s="1312"/>
      <c r="H2" s="1312"/>
      <c r="I2" s="1312"/>
      <c r="J2" s="1312"/>
      <c r="K2" s="1312"/>
    </row>
    <row r="3" spans="1:12" s="73" customFormat="1" ht="23.25">
      <c r="A3" s="467"/>
      <c r="B3" s="1312" t="s">
        <v>2828</v>
      </c>
      <c r="C3" s="1312"/>
      <c r="D3" s="1312"/>
      <c r="E3" s="1312"/>
      <c r="F3" s="1312"/>
      <c r="G3" s="1312"/>
      <c r="H3" s="1312"/>
      <c r="I3" s="1312"/>
      <c r="J3" s="1312"/>
      <c r="K3" s="1312"/>
    </row>
    <row r="4" spans="1:12" s="73" customFormat="1" ht="23.25">
      <c r="A4" s="475"/>
      <c r="B4" s="1311" t="s">
        <v>2862</v>
      </c>
      <c r="C4" s="1311"/>
      <c r="D4" s="1311"/>
      <c r="E4" s="1311"/>
      <c r="F4" s="1311"/>
      <c r="G4" s="1311"/>
      <c r="H4" s="1311"/>
      <c r="I4" s="1311"/>
      <c r="J4" s="1311"/>
      <c r="K4" s="1311"/>
    </row>
    <row r="5" spans="1:12" s="73" customFormat="1" ht="23.25">
      <c r="A5" s="1312"/>
      <c r="B5" s="1312"/>
      <c r="C5" s="1312"/>
      <c r="D5" s="1312"/>
      <c r="E5" s="1312"/>
      <c r="F5" s="1312"/>
      <c r="G5" s="1312"/>
      <c r="H5" s="1312"/>
      <c r="I5" s="1312"/>
      <c r="J5" s="1312"/>
      <c r="K5" s="1312"/>
    </row>
    <row r="6" spans="1:12" s="73" customFormat="1" ht="23.25">
      <c r="A6" s="467"/>
      <c r="B6" s="1308" t="s">
        <v>435</v>
      </c>
      <c r="C6" s="1309"/>
      <c r="D6" s="1309"/>
      <c r="E6" s="1309"/>
      <c r="F6" s="1309"/>
      <c r="G6" s="1309"/>
      <c r="H6" s="1309"/>
      <c r="I6" s="1309"/>
      <c r="J6" s="1309"/>
      <c r="K6" s="1310"/>
    </row>
    <row r="7" spans="1:12" s="73" customFormat="1" ht="15.75">
      <c r="B7" s="1307"/>
      <c r="C7" s="1307"/>
      <c r="D7" s="1307"/>
      <c r="E7" s="1307"/>
      <c r="F7" s="1307"/>
      <c r="G7" s="1307"/>
      <c r="H7" s="1307"/>
      <c r="I7" s="1307"/>
      <c r="K7" s="459"/>
    </row>
    <row r="8" spans="1:12" s="472" customFormat="1" ht="15.75"/>
    <row r="9" spans="1:12" ht="13.5" thickBot="1"/>
    <row r="10" spans="1:12" ht="12.75" customHeight="1">
      <c r="A10" s="502"/>
      <c r="B10" s="844"/>
      <c r="C10" s="845"/>
      <c r="D10" s="845"/>
      <c r="E10" s="845"/>
      <c r="F10" s="846"/>
      <c r="G10" s="846"/>
      <c r="H10" s="845"/>
      <c r="I10" s="845"/>
      <c r="J10" s="845"/>
      <c r="K10" s="847"/>
    </row>
    <row r="11" spans="1:12" ht="12.75" customHeight="1">
      <c r="A11" s="502"/>
      <c r="B11" s="848"/>
      <c r="C11" s="502"/>
      <c r="D11" s="502"/>
      <c r="E11" s="502"/>
      <c r="F11" s="503"/>
      <c r="G11" s="503"/>
      <c r="H11" s="502"/>
      <c r="I11" s="502"/>
      <c r="J11" s="502"/>
      <c r="K11" s="849"/>
    </row>
    <row r="12" spans="1:12" ht="14.25">
      <c r="A12" s="504"/>
      <c r="B12" s="850"/>
      <c r="C12" s="504" t="s">
        <v>1084</v>
      </c>
      <c r="D12" s="504"/>
      <c r="E12" s="504" t="s">
        <v>1085</v>
      </c>
      <c r="F12" s="505"/>
      <c r="G12" s="505"/>
      <c r="H12" s="504"/>
      <c r="I12" s="504"/>
      <c r="J12" s="506" t="s">
        <v>1854</v>
      </c>
      <c r="K12" s="851"/>
    </row>
    <row r="13" spans="1:12" ht="14.25">
      <c r="A13" s="504"/>
      <c r="B13" s="850"/>
      <c r="C13" s="504"/>
      <c r="D13" s="504"/>
      <c r="E13" s="504"/>
      <c r="F13" s="505"/>
      <c r="G13" s="505"/>
      <c r="H13" s="504"/>
      <c r="I13" s="504"/>
      <c r="J13" s="507"/>
      <c r="K13" s="851"/>
    </row>
    <row r="14" spans="1:12" ht="14.25" customHeight="1">
      <c r="A14" s="502"/>
      <c r="B14" s="848"/>
      <c r="C14" s="502"/>
      <c r="D14" s="502"/>
      <c r="E14" s="502"/>
      <c r="F14" s="503"/>
      <c r="G14" s="503"/>
      <c r="H14" s="502"/>
      <c r="I14" s="502"/>
      <c r="J14" s="502"/>
      <c r="K14" s="849"/>
    </row>
    <row r="15" spans="1:12" ht="26.25">
      <c r="A15" s="502"/>
      <c r="B15" s="852"/>
      <c r="C15" s="1306" t="s">
        <v>2869</v>
      </c>
      <c r="D15" s="1306"/>
      <c r="E15" s="1306"/>
      <c r="F15" s="1326" t="s">
        <v>2870</v>
      </c>
      <c r="G15" s="1326"/>
      <c r="H15" s="1326"/>
      <c r="I15" s="1326"/>
      <c r="J15" s="1326"/>
      <c r="K15" s="853"/>
      <c r="L15" s="854"/>
    </row>
    <row r="16" spans="1:12" ht="18">
      <c r="A16" s="502"/>
      <c r="B16" s="848"/>
      <c r="C16" s="502"/>
      <c r="D16" s="502"/>
      <c r="E16" s="508"/>
      <c r="F16" s="509"/>
      <c r="G16" s="509"/>
      <c r="H16" s="510"/>
      <c r="I16" s="527"/>
      <c r="J16" s="510"/>
      <c r="K16" s="849"/>
    </row>
    <row r="17" spans="1:11" ht="18">
      <c r="A17" s="502"/>
      <c r="B17" s="848"/>
      <c r="C17" s="502"/>
      <c r="D17" s="502"/>
      <c r="E17" s="508"/>
      <c r="F17" s="509"/>
      <c r="G17" s="509"/>
      <c r="H17" s="510"/>
      <c r="I17" s="527"/>
      <c r="J17" s="510"/>
      <c r="K17" s="849"/>
    </row>
    <row r="18" spans="1:11" ht="18">
      <c r="A18" s="502"/>
      <c r="B18" s="848"/>
      <c r="C18" s="502"/>
      <c r="D18" s="502"/>
      <c r="E18" s="508"/>
      <c r="F18" s="509"/>
      <c r="G18" s="509"/>
      <c r="H18" s="510"/>
      <c r="I18" s="527"/>
      <c r="J18" s="510"/>
      <c r="K18" s="849"/>
    </row>
    <row r="19" spans="1:11" ht="31.5">
      <c r="A19" s="502"/>
      <c r="B19" s="848"/>
      <c r="C19" s="1327"/>
      <c r="D19" s="1328"/>
      <c r="E19" s="1329"/>
      <c r="F19" s="870" t="s">
        <v>2871</v>
      </c>
      <c r="G19" s="873">
        <v>2023</v>
      </c>
      <c r="H19" s="873">
        <v>2024</v>
      </c>
      <c r="I19" s="873">
        <v>2025</v>
      </c>
      <c r="J19" s="873" t="s">
        <v>2873</v>
      </c>
      <c r="K19" s="849"/>
    </row>
    <row r="20" spans="1:11" ht="15.75">
      <c r="A20" s="502"/>
      <c r="B20" s="848"/>
      <c r="C20" s="1314" t="s">
        <v>630</v>
      </c>
      <c r="D20" s="1315"/>
      <c r="E20" s="1316"/>
      <c r="F20" s="859"/>
      <c r="G20" s="860">
        <v>8033554.1600000001</v>
      </c>
      <c r="H20" s="861">
        <v>6707196.3199999966</v>
      </c>
      <c r="I20" s="860">
        <v>11965066.109999998</v>
      </c>
      <c r="J20" s="860">
        <v>12453403.179999996</v>
      </c>
      <c r="K20" s="849"/>
    </row>
    <row r="21" spans="1:11" ht="15">
      <c r="A21" s="502"/>
      <c r="B21" s="848"/>
      <c r="C21" s="1320"/>
      <c r="D21" s="1321"/>
      <c r="E21" s="1322"/>
      <c r="F21" s="862"/>
      <c r="G21" s="862"/>
      <c r="H21" s="863"/>
      <c r="I21" s="864"/>
      <c r="J21" s="863"/>
      <c r="K21" s="849"/>
    </row>
    <row r="22" spans="1:11" ht="15.75">
      <c r="A22" s="502"/>
      <c r="B22" s="848"/>
      <c r="C22" s="1323" t="s">
        <v>468</v>
      </c>
      <c r="D22" s="1324"/>
      <c r="E22" s="1325"/>
      <c r="F22" s="865">
        <v>94683268.579999998</v>
      </c>
      <c r="G22" s="865">
        <v>9112415.0399999991</v>
      </c>
      <c r="H22" s="861">
        <v>17840840.049999997</v>
      </c>
      <c r="I22" s="866">
        <v>5792770</v>
      </c>
      <c r="J22" s="865">
        <v>5382807.9299999997</v>
      </c>
      <c r="K22" s="849"/>
    </row>
    <row r="23" spans="1:11" ht="15">
      <c r="A23" s="502"/>
      <c r="B23" s="848"/>
      <c r="C23" s="1320"/>
      <c r="D23" s="1321"/>
      <c r="E23" s="1322"/>
      <c r="F23" s="862"/>
      <c r="G23" s="862"/>
      <c r="H23" s="863"/>
      <c r="I23" s="864"/>
      <c r="J23" s="863"/>
      <c r="K23" s="849"/>
    </row>
    <row r="24" spans="1:11" ht="15">
      <c r="A24" s="502"/>
      <c r="B24" s="848"/>
      <c r="C24" s="1320" t="s">
        <v>424</v>
      </c>
      <c r="D24" s="1321"/>
      <c r="E24" s="1322"/>
      <c r="F24" s="867">
        <v>0</v>
      </c>
      <c r="G24" s="867">
        <v>0</v>
      </c>
      <c r="H24" s="867">
        <v>0</v>
      </c>
      <c r="I24" s="867">
        <v>0</v>
      </c>
      <c r="J24" s="867">
        <v>0</v>
      </c>
      <c r="K24" s="849"/>
    </row>
    <row r="25" spans="1:11" ht="15">
      <c r="A25" s="502"/>
      <c r="B25" s="848"/>
      <c r="C25" s="1320" t="s">
        <v>425</v>
      </c>
      <c r="D25" s="1321"/>
      <c r="E25" s="1322"/>
      <c r="F25" s="867">
        <v>93500537.489999995</v>
      </c>
      <c r="G25" s="867">
        <v>9047131.8099999987</v>
      </c>
      <c r="H25" s="867">
        <v>17822264.969999999</v>
      </c>
      <c r="I25" s="867">
        <v>5792770</v>
      </c>
      <c r="J25" s="867">
        <v>5382807.9299999997</v>
      </c>
      <c r="K25" s="849"/>
    </row>
    <row r="26" spans="1:11" ht="15">
      <c r="A26" s="502"/>
      <c r="B26" s="848"/>
      <c r="C26" s="1320" t="s">
        <v>426</v>
      </c>
      <c r="D26" s="1321"/>
      <c r="E26" s="1322"/>
      <c r="F26" s="867">
        <v>1182731.0900000001</v>
      </c>
      <c r="G26" s="867">
        <v>65283.229999999996</v>
      </c>
      <c r="H26" s="867">
        <v>18575.080000000002</v>
      </c>
      <c r="I26" s="867">
        <v>0</v>
      </c>
      <c r="J26" s="867">
        <v>0</v>
      </c>
      <c r="K26" s="849"/>
    </row>
    <row r="27" spans="1:11" ht="15">
      <c r="A27" s="502"/>
      <c r="B27" s="848"/>
      <c r="C27" s="1320"/>
      <c r="D27" s="1321"/>
      <c r="E27" s="1322"/>
      <c r="F27" s="862"/>
      <c r="G27" s="862"/>
      <c r="H27" s="863"/>
      <c r="I27" s="864"/>
      <c r="J27" s="863"/>
      <c r="K27" s="849"/>
    </row>
    <row r="28" spans="1:11" ht="15.75">
      <c r="A28" s="502"/>
      <c r="B28" s="848"/>
      <c r="C28" s="1323" t="s">
        <v>620</v>
      </c>
      <c r="D28" s="1324"/>
      <c r="E28" s="1325"/>
      <c r="F28" s="865">
        <v>86649714.420000002</v>
      </c>
      <c r="G28" s="865">
        <v>10438772.879999999</v>
      </c>
      <c r="H28" s="861">
        <v>12582970.260000002</v>
      </c>
      <c r="I28" s="866">
        <v>5304432.9299999978</v>
      </c>
      <c r="J28" s="865">
        <v>4697708.37</v>
      </c>
      <c r="K28" s="849"/>
    </row>
    <row r="29" spans="1:11" ht="15">
      <c r="A29" s="502"/>
      <c r="B29" s="848"/>
      <c r="C29" s="1320"/>
      <c r="D29" s="1321"/>
      <c r="E29" s="1322"/>
      <c r="F29" s="862"/>
      <c r="G29" s="862"/>
      <c r="H29" s="863"/>
      <c r="I29" s="864"/>
      <c r="J29" s="863"/>
      <c r="K29" s="849"/>
    </row>
    <row r="30" spans="1:11" ht="15">
      <c r="A30" s="502"/>
      <c r="B30" s="848"/>
      <c r="C30" s="1320" t="s">
        <v>631</v>
      </c>
      <c r="D30" s="1321"/>
      <c r="E30" s="1322"/>
      <c r="F30" s="868"/>
      <c r="G30" s="868"/>
      <c r="H30" s="868"/>
      <c r="I30" s="869"/>
      <c r="J30" s="868"/>
      <c r="K30" s="849"/>
    </row>
    <row r="31" spans="1:11" ht="15">
      <c r="A31" s="502"/>
      <c r="B31" s="848"/>
      <c r="C31" s="1317" t="s">
        <v>441</v>
      </c>
      <c r="D31" s="1318"/>
      <c r="E31" s="1319"/>
      <c r="F31" s="867">
        <v>52533484.850000001</v>
      </c>
      <c r="G31" s="867">
        <v>6075577.370000001</v>
      </c>
      <c r="H31" s="867">
        <v>4699663.45</v>
      </c>
      <c r="I31" s="867">
        <v>2354918.1100000003</v>
      </c>
      <c r="J31" s="867">
        <v>1454306.36</v>
      </c>
      <c r="K31" s="849"/>
    </row>
    <row r="32" spans="1:11" ht="15">
      <c r="A32" s="502"/>
      <c r="B32" s="848"/>
      <c r="C32" s="1317" t="s">
        <v>442</v>
      </c>
      <c r="D32" s="1318"/>
      <c r="E32" s="1319"/>
      <c r="F32" s="867">
        <v>52533484.850000001</v>
      </c>
      <c r="G32" s="867">
        <v>6075577.370000001</v>
      </c>
      <c r="H32" s="867">
        <v>4709293.38</v>
      </c>
      <c r="I32" s="867">
        <v>2354918.1100000003</v>
      </c>
      <c r="J32" s="867">
        <v>1454306.36</v>
      </c>
      <c r="K32" s="849"/>
    </row>
    <row r="33" spans="1:11" ht="15">
      <c r="A33" s="502"/>
      <c r="B33" s="848"/>
      <c r="C33" s="1320" t="s">
        <v>419</v>
      </c>
      <c r="D33" s="1321"/>
      <c r="E33" s="1322"/>
      <c r="F33" s="868"/>
      <c r="G33" s="868"/>
      <c r="H33" s="868"/>
      <c r="I33" s="869"/>
      <c r="J33" s="868"/>
      <c r="K33" s="849"/>
    </row>
    <row r="34" spans="1:11" ht="15">
      <c r="A34" s="502"/>
      <c r="B34" s="848"/>
      <c r="C34" s="1317" t="s">
        <v>441</v>
      </c>
      <c r="D34" s="1318"/>
      <c r="E34" s="1319"/>
      <c r="F34" s="867">
        <v>30652121.460000005</v>
      </c>
      <c r="G34" s="867">
        <v>4470271.71</v>
      </c>
      <c r="H34" s="867">
        <v>5728139.3600000003</v>
      </c>
      <c r="I34" s="867">
        <v>2652764.8200000003</v>
      </c>
      <c r="J34" s="867">
        <v>2906577.66</v>
      </c>
      <c r="K34" s="849"/>
    </row>
    <row r="35" spans="1:11" ht="15">
      <c r="A35" s="502"/>
      <c r="B35" s="848"/>
      <c r="C35" s="1317" t="s">
        <v>442</v>
      </c>
      <c r="D35" s="1318"/>
      <c r="E35" s="1319"/>
      <c r="F35" s="867">
        <v>29103882.010000002</v>
      </c>
      <c r="G35" s="867">
        <v>4257198.22</v>
      </c>
      <c r="H35" s="867">
        <v>5775418.5500000007</v>
      </c>
      <c r="I35" s="867">
        <v>2652764.8199999994</v>
      </c>
      <c r="J35" s="867">
        <v>3237902.01</v>
      </c>
      <c r="K35" s="849"/>
    </row>
    <row r="36" spans="1:11" ht="15">
      <c r="A36" s="502"/>
      <c r="B36" s="848"/>
      <c r="C36" s="1320" t="s">
        <v>422</v>
      </c>
      <c r="D36" s="1321"/>
      <c r="E36" s="1322"/>
      <c r="F36" s="868"/>
      <c r="G36" s="868"/>
      <c r="H36" s="868"/>
      <c r="I36" s="869"/>
      <c r="J36" s="868"/>
      <c r="K36" s="849"/>
    </row>
    <row r="37" spans="1:11" ht="15">
      <c r="A37" s="502"/>
      <c r="B37" s="848"/>
      <c r="C37" s="1317" t="s">
        <v>441</v>
      </c>
      <c r="D37" s="1318"/>
      <c r="E37" s="1319"/>
      <c r="F37" s="867">
        <v>5092897.6899999995</v>
      </c>
      <c r="G37" s="867">
        <v>1500976.8</v>
      </c>
      <c r="H37" s="867">
        <v>681199.54</v>
      </c>
      <c r="I37" s="867">
        <v>321750</v>
      </c>
      <c r="J37" s="867">
        <v>5500</v>
      </c>
      <c r="K37" s="849"/>
    </row>
    <row r="38" spans="1:11" ht="15">
      <c r="A38" s="502"/>
      <c r="B38" s="848"/>
      <c r="C38" s="1317" t="s">
        <v>442</v>
      </c>
      <c r="D38" s="1318"/>
      <c r="E38" s="1319"/>
      <c r="F38" s="867">
        <v>5012347.5599999996</v>
      </c>
      <c r="G38" s="867">
        <v>105997.29000000004</v>
      </c>
      <c r="H38" s="867">
        <v>2098258.33</v>
      </c>
      <c r="I38" s="867">
        <v>296750</v>
      </c>
      <c r="J38" s="867">
        <v>5500</v>
      </c>
      <c r="K38" s="849"/>
    </row>
    <row r="39" spans="1:11" ht="15">
      <c r="A39" s="502"/>
      <c r="B39" s="848"/>
      <c r="C39" s="1320"/>
      <c r="D39" s="1321"/>
      <c r="E39" s="1322"/>
      <c r="F39" s="862"/>
      <c r="G39" s="862"/>
      <c r="H39" s="863"/>
      <c r="I39" s="864"/>
      <c r="J39" s="863"/>
      <c r="K39" s="849"/>
    </row>
    <row r="40" spans="1:11" ht="15.75">
      <c r="A40" s="502"/>
      <c r="B40" s="848"/>
      <c r="C40" s="1314" t="s">
        <v>632</v>
      </c>
      <c r="D40" s="1315"/>
      <c r="E40" s="1316"/>
      <c r="F40" s="860">
        <v>8033554.1600000001</v>
      </c>
      <c r="G40" s="860">
        <v>-1326357.8400000012</v>
      </c>
      <c r="H40" s="861">
        <v>5257869.7899999982</v>
      </c>
      <c r="I40" s="860">
        <v>488337.0700000003</v>
      </c>
      <c r="J40" s="860">
        <v>685099.56</v>
      </c>
      <c r="K40" s="849"/>
    </row>
    <row r="41" spans="1:11" ht="15" customHeight="1">
      <c r="A41" s="502"/>
      <c r="B41" s="848"/>
      <c r="C41" s="502"/>
      <c r="D41" s="502"/>
      <c r="E41" s="502"/>
      <c r="F41" s="503"/>
      <c r="G41" s="503"/>
      <c r="H41" s="502"/>
      <c r="I41" s="502"/>
      <c r="J41" s="502"/>
      <c r="K41" s="849"/>
    </row>
    <row r="42" spans="1:11">
      <c r="A42" s="502"/>
      <c r="B42" s="848"/>
      <c r="C42" s="502"/>
      <c r="D42" s="502"/>
      <c r="E42" s="502"/>
      <c r="F42" s="503"/>
      <c r="G42" s="503"/>
      <c r="H42" s="502"/>
      <c r="I42" s="502"/>
      <c r="J42" s="502"/>
      <c r="K42" s="849"/>
    </row>
    <row r="43" spans="1:11" ht="15" customHeight="1">
      <c r="A43" s="502"/>
      <c r="B43" s="848"/>
      <c r="C43" s="502"/>
      <c r="D43" s="502"/>
      <c r="E43" s="502"/>
      <c r="F43" s="503"/>
      <c r="G43" s="503"/>
      <c r="H43" s="502"/>
      <c r="I43" s="502"/>
      <c r="J43" s="502"/>
      <c r="K43" s="849"/>
    </row>
    <row r="44" spans="1:11" ht="14.25">
      <c r="A44" s="502"/>
      <c r="B44" s="848"/>
      <c r="C44" s="511" t="s">
        <v>1086</v>
      </c>
      <c r="D44" s="512">
        <f ca="1">TODAY()</f>
        <v>45601</v>
      </c>
      <c r="E44" s="502"/>
      <c r="F44" s="503"/>
      <c r="G44" s="503"/>
      <c r="H44" s="502"/>
      <c r="I44" s="502"/>
      <c r="J44" s="513"/>
      <c r="K44" s="849"/>
    </row>
    <row r="45" spans="1:11" ht="14.25">
      <c r="A45" s="504"/>
      <c r="B45" s="850"/>
      <c r="E45" s="512"/>
      <c r="F45" s="505"/>
      <c r="G45" s="505"/>
      <c r="H45" s="504"/>
      <c r="I45" s="504"/>
      <c r="J45" s="506"/>
      <c r="K45" s="851"/>
    </row>
    <row r="46" spans="1:11" ht="13.5" thickBot="1">
      <c r="A46" s="502"/>
      <c r="B46" s="855"/>
      <c r="C46" s="856"/>
      <c r="D46" s="856"/>
      <c r="E46" s="856"/>
      <c r="F46" s="857"/>
      <c r="G46" s="857"/>
      <c r="H46" s="856"/>
      <c r="I46" s="856"/>
      <c r="J46" s="856"/>
      <c r="K46" s="858"/>
    </row>
    <row r="47" spans="1:11">
      <c r="A47" s="502"/>
      <c r="B47" s="502"/>
      <c r="C47" s="502"/>
      <c r="D47" s="502"/>
      <c r="E47" s="502"/>
      <c r="F47" s="503"/>
      <c r="G47" s="503"/>
      <c r="H47" s="502"/>
      <c r="I47" s="502"/>
      <c r="J47" s="502"/>
      <c r="K47" s="502"/>
    </row>
  </sheetData>
  <mergeCells count="31">
    <mergeCell ref="C21:E21"/>
    <mergeCell ref="A1:K1"/>
    <mergeCell ref="B2:K2"/>
    <mergeCell ref="B3:K3"/>
    <mergeCell ref="B4:K4"/>
    <mergeCell ref="A5:K5"/>
    <mergeCell ref="B6:K6"/>
    <mergeCell ref="B7:I7"/>
    <mergeCell ref="C15:E15"/>
    <mergeCell ref="F15:J15"/>
    <mergeCell ref="C19:E19"/>
    <mergeCell ref="C20:E20"/>
    <mergeCell ref="C33:E33"/>
    <mergeCell ref="C22:E22"/>
    <mergeCell ref="C23:E23"/>
    <mergeCell ref="C24:E24"/>
    <mergeCell ref="C25:E25"/>
    <mergeCell ref="C26:E26"/>
    <mergeCell ref="C27:E27"/>
    <mergeCell ref="C28:E28"/>
    <mergeCell ref="C29:E29"/>
    <mergeCell ref="C30:E30"/>
    <mergeCell ref="C31:E31"/>
    <mergeCell ref="C32:E32"/>
    <mergeCell ref="C40:E40"/>
    <mergeCell ref="C34:E34"/>
    <mergeCell ref="C35:E35"/>
    <mergeCell ref="C36:E36"/>
    <mergeCell ref="C37:E37"/>
    <mergeCell ref="C38:E38"/>
    <mergeCell ref="C39:E39"/>
  </mergeCells>
  <pageMargins left="0.70866141732283472" right="0.70866141732283472" top="0.74803149606299213" bottom="0.74803149606299213" header="0.31496062992125984" footer="0.31496062992125984"/>
  <pageSetup paperSize="9" scale="58" orientation="landscape"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57F44C35E82F4AAB443E8E01AC9B45" ma:contentTypeVersion="13" ma:contentTypeDescription="Crée un document." ma:contentTypeScope="" ma:versionID="4cfdaa5f52cb7e8a22e023c6e4c34759">
  <xsd:schema xmlns:xsd="http://www.w3.org/2001/XMLSchema" xmlns:xs="http://www.w3.org/2001/XMLSchema" xmlns:p="http://schemas.microsoft.com/office/2006/metadata/properties" xmlns:ns2="8fc81138-1485-4746-af93-517841da67fd" xmlns:ns3="96277879-d6f2-4499-99f2-b4b19defb05b" targetNamespace="http://schemas.microsoft.com/office/2006/metadata/properties" ma:root="true" ma:fieldsID="68b63a9b79b6e239def81986097e788f" ns2:_="" ns3:_="">
    <xsd:import namespace="8fc81138-1485-4746-af93-517841da67fd"/>
    <xsd:import namespace="96277879-d6f2-4499-99f2-b4b19defb05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c81138-1485-4746-af93-517841da67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_Flow_SignoffStatus" ma:index="16" nillable="true" ma:displayName="État de validation" ma:internalName="_x00c9_tat_x0020_de_x0020_validatio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277879-d6f2-4499-99f2-b4b19defb05b"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fc81138-1485-4746-af93-517841da67fd" xsi:nil="true"/>
  </documentManagement>
</p:properties>
</file>

<file path=customXml/itemProps1.xml><?xml version="1.0" encoding="utf-8"?>
<ds:datastoreItem xmlns:ds="http://schemas.openxmlformats.org/officeDocument/2006/customXml" ds:itemID="{7380F712-4EDF-4F0B-905E-03F3C0D54729}">
  <ds:schemaRefs>
    <ds:schemaRef ds:uri="http://schemas.microsoft.com/sharepoint/v3/contenttype/forms"/>
  </ds:schemaRefs>
</ds:datastoreItem>
</file>

<file path=customXml/itemProps2.xml><?xml version="1.0" encoding="utf-8"?>
<ds:datastoreItem xmlns:ds="http://schemas.openxmlformats.org/officeDocument/2006/customXml" ds:itemID="{E5F0E2DB-EBC0-46EC-9058-F4CA5B16C0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c81138-1485-4746-af93-517841da67fd"/>
    <ds:schemaRef ds:uri="96277879-d6f2-4499-99f2-b4b19defb0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AAB3D4-3946-493D-BECC-78F7A143D771}">
  <ds:schemaRefs>
    <ds:schemaRef ds:uri="http://schemas.microsoft.com/office/infopath/2007/PartnerControls"/>
    <ds:schemaRef ds:uri="http://purl.org/dc/elements/1.1/"/>
    <ds:schemaRef ds:uri="http://schemas.microsoft.com/office/2006/metadata/properties"/>
    <ds:schemaRef ds:uri="96277879-d6f2-4499-99f2-b4b19defb05b"/>
    <ds:schemaRef ds:uri="8fc81138-1485-4746-af93-517841da67fd"/>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33</vt:i4>
      </vt:variant>
      <vt:variant>
        <vt:lpstr>Plages nommées</vt:lpstr>
      </vt:variant>
      <vt:variant>
        <vt:i4>30</vt:i4>
      </vt:variant>
    </vt:vector>
  </HeadingPairs>
  <TitlesOfParts>
    <vt:vector size="63" baseType="lpstr">
      <vt:lpstr>1</vt:lpstr>
      <vt:lpstr>2</vt:lpstr>
      <vt:lpstr>3</vt:lpstr>
      <vt:lpstr>4</vt:lpstr>
      <vt:lpstr>5</vt:lpstr>
      <vt:lpstr>6</vt:lpstr>
      <vt:lpstr>7</vt:lpstr>
      <vt:lpstr>8</vt:lpstr>
      <vt:lpstr>8RECH</vt:lpstr>
      <vt:lpstr>8ENS</vt:lpstr>
      <vt:lpstr>8PPI</vt:lpstr>
      <vt:lpstr>9 DEPENSES AGRE</vt:lpstr>
      <vt:lpstr>9 RECETTES AGRE</vt:lpstr>
      <vt:lpstr>10PREV DET</vt:lpstr>
      <vt:lpstr>10RCH PREV</vt:lpstr>
      <vt:lpstr>10ENS PREV</vt:lpstr>
      <vt:lpstr>10PPI PREV</vt:lpstr>
      <vt:lpstr>11</vt:lpstr>
      <vt:lpstr>12</vt:lpstr>
      <vt:lpstr>SAISIE PR1 - BOPA - RE</vt:lpstr>
      <vt:lpstr>SAISIE PR1 - BOPA - CP</vt:lpstr>
      <vt:lpstr>SAISIE AE-CP-RE</vt:lpstr>
      <vt:lpstr>SAISIE DC</vt:lpstr>
      <vt:lpstr>BOPA</vt:lpstr>
      <vt:lpstr>bopapr1</vt:lpstr>
      <vt:lpstr>fmkfr012023</vt:lpstr>
      <vt:lpstr>MS Annexe 4</vt:lpstr>
      <vt:lpstr>2F</vt:lpstr>
      <vt:lpstr>6F</vt:lpstr>
      <vt:lpstr>PFI</vt:lpstr>
      <vt:lpstr>SAISIE AE-CP-RE FONDA</vt:lpstr>
      <vt:lpstr>SAISIE DC FONDA</vt:lpstr>
      <vt:lpstr>BOPA FONDA</vt:lpstr>
      <vt:lpstr>'2F'!__xlnm.Print_Area_3</vt:lpstr>
      <vt:lpstr>__xlnm.Print_Area_3</vt:lpstr>
      <vt:lpstr>__xlnm.Print_Area_4</vt:lpstr>
      <vt:lpstr>__xlnm.Print_Area_5</vt:lpstr>
      <vt:lpstr>__xlnm.Print_Area_6</vt:lpstr>
      <vt:lpstr>'6F'!__xlnm.Print_Area_7</vt:lpstr>
      <vt:lpstr>__xlnm.Print_Area_7</vt:lpstr>
      <vt:lpstr>'7'!__xlnm.Print_Area_8</vt:lpstr>
      <vt:lpstr>'1'!Print_Area</vt:lpstr>
      <vt:lpstr>'12'!Print_Area</vt:lpstr>
      <vt:lpstr>'2'!Print_Area</vt:lpstr>
      <vt:lpstr>'2F'!Print_Area</vt:lpstr>
      <vt:lpstr>'3'!Print_Area</vt:lpstr>
      <vt:lpstr>'4'!Print_Area</vt:lpstr>
      <vt:lpstr>'5'!Print_Area</vt:lpstr>
      <vt:lpstr>'6'!Print_Area</vt:lpstr>
      <vt:lpstr>'6F'!Print_Area</vt:lpstr>
      <vt:lpstr>'7'!Print_Area</vt:lpstr>
      <vt:lpstr>'1'!Print_Titles</vt:lpstr>
      <vt:lpstr>'10PREV DET'!Zone_d_impression</vt:lpstr>
      <vt:lpstr>'12'!Zone_d_impression</vt:lpstr>
      <vt:lpstr>'2'!Zone_d_impression</vt:lpstr>
      <vt:lpstr>'2F'!Zone_d_impression</vt:lpstr>
      <vt:lpstr>'3'!Zone_d_impression</vt:lpstr>
      <vt:lpstr>'5'!Zone_d_impression</vt:lpstr>
      <vt:lpstr>'6'!Zone_d_impression</vt:lpstr>
      <vt:lpstr>'6F'!Zone_d_impression</vt:lpstr>
      <vt:lpstr>'7'!Zone_d_impression</vt:lpstr>
      <vt:lpstr>'8'!Zone_d_impression</vt:lpstr>
      <vt:lpstr>'9 DEPENSES AGRE'!Zone_d_impression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Manuellla Le-Risbe</dc:creator>
  <cp:keywords/>
  <dc:description/>
  <cp:lastModifiedBy>Hans Morlot</cp:lastModifiedBy>
  <cp:revision/>
  <cp:lastPrinted>2024-11-05T19:44:03Z</cp:lastPrinted>
  <dcterms:created xsi:type="dcterms:W3CDTF">2015-12-03T08:30:26Z</dcterms:created>
  <dcterms:modified xsi:type="dcterms:W3CDTF">2024-11-05T20:06:59Z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0x0101009957F44C35E82F4AAB443E8E01AC9B45</vt:lpwstr>
  </property>
</Properties>
</file>