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CHRISTINE\Desktop\(04.06.2020)_Dépôt DEF_POLYTECH_Ingénieur_Maquettes&amp;MCC Polytech 2020-21\"/>
    </mc:Choice>
  </mc:AlternateContent>
  <xr:revisionPtr revIDLastSave="0" documentId="13_ncr:1_{1945135A-2DAD-4B25-81C4-00BD5FD4331A}" xr6:coauthVersionLast="44" xr6:coauthVersionMax="45" xr10:uidLastSave="{00000000-0000-0000-0000-000000000000}"/>
  <bookViews>
    <workbookView xWindow="4455" yWindow="285" windowWidth="15960" windowHeight="10470" tabRatio="689" firstSheet="18" activeTab="18" xr2:uid="{00000000-000D-0000-FFFF-FFFF00000000}"/>
  </bookViews>
  <sheets>
    <sheet name="MCC ELEC3 - S5" sheetId="1" r:id="rId1"/>
    <sheet name="MCC ELEC3 - S6" sheetId="2" r:id="rId2"/>
    <sheet name="MCC ELEC4 - S7" sheetId="3" r:id="rId3"/>
    <sheet name="MCC ELEC4-S7 Mineure EIT-SA" sheetId="22" r:id="rId4"/>
    <sheet name="MCC ELEC4-S8 Mineure SE" sheetId="24" r:id="rId5"/>
    <sheet name="MCC ELEC4-S8 Mineure TR" sheetId="26" r:id="rId6"/>
    <sheet name="MCC ELEC4-S8Mineure CCS" sheetId="23" r:id="rId7"/>
    <sheet name="MCC ELEC4-S8 Mineure SA" sheetId="25" r:id="rId8"/>
    <sheet name="MCC ELEC4-S8 MineureEIT-SA" sheetId="21" r:id="rId9"/>
    <sheet name="MCC ELEC5-S9 OptionCCS" sheetId="7" r:id="rId10"/>
    <sheet name="MCC ELEC5-S9 OptionGSE" sheetId="9" r:id="rId11"/>
    <sheet name="MCC ELEC5-S9 OptionTR" sheetId="8" r:id="rId12"/>
    <sheet name="MCC ELEC5 PRO S9 OptionCCS" sheetId="14" r:id="rId13"/>
    <sheet name="MCC ELEC5 PRO S9 OptionTR" sheetId="15" r:id="rId14"/>
    <sheet name="MCC ELEC5 PRO S9 Option GSE" sheetId="13" r:id="rId15"/>
    <sheet name="MCC ELEC5 S10 Option CCS" sheetId="10" r:id="rId16"/>
    <sheet name="MCC ELEC5-S10 Option GSE" sheetId="12" r:id="rId17"/>
    <sheet name="MCC ELEC5-S10 Option TR" sheetId="11" r:id="rId18"/>
    <sheet name="MCC ELEC5 PRO S10 OptionTR" sheetId="29" r:id="rId19"/>
    <sheet name="MCC ELEC5 PRO S10 OptionCCS" sheetId="28" r:id="rId20"/>
    <sheet name="MCC ELEC5 PRO S10 OptionGSE" sheetId="27" r:id="rId21"/>
  </sheets>
  <externalReferences>
    <externalReference r:id="rId22"/>
  </externalReferences>
  <definedNames>
    <definedName name="_xlnm._FilterDatabase" localSheetId="20" hidden="1">'MCC ELEC5 PRO S10 OptionGSE'!$A$1:$R$21</definedName>
    <definedName name="ECTS_en_heures">[1]Aide!$B$7</definedName>
    <definedName name="ECTS_marge_heures">[1]Aide!$B$9</definedName>
    <definedName name="_xlnm.Print_Area" localSheetId="0">'MCC ELEC3 - S5'!$A$1:$O$19</definedName>
    <definedName name="_xlnm.Print_Area" localSheetId="1">'MCC ELEC3 - S6'!$A$1:$O$25</definedName>
    <definedName name="_xlnm.Print_Area" localSheetId="2">'MCC ELEC4 - S7'!$A$1:$O$23</definedName>
    <definedName name="_xlnm.Print_Area" localSheetId="3">'MCC ELEC4-S7 Mineure EIT-SA'!$A$1:$O$34</definedName>
    <definedName name="_xlnm.Print_Area" localSheetId="7">'MCC ELEC4-S8 Mineure SA'!$A$1:$O$44</definedName>
    <definedName name="_xlnm.Print_Area" localSheetId="4">'MCC ELEC4-S8 Mineure SE'!$A$1:$O$34</definedName>
    <definedName name="_xlnm.Print_Area" localSheetId="5">'MCC ELEC4-S8 Mineure TR'!$A$1:$O$40</definedName>
    <definedName name="_xlnm.Print_Area" localSheetId="8">'MCC ELEC4-S8 MineureEIT-SA'!$B$1:$O$29</definedName>
    <definedName name="_xlnm.Print_Area" localSheetId="6">'MCC ELEC4-S8Mineure CCS'!$A$2:$O$41</definedName>
    <definedName name="_xlnm.Print_Area" localSheetId="19">'MCC ELEC5 PRO S10 OptionCCS'!$B$1:$O$13</definedName>
    <definedName name="_xlnm.Print_Area" localSheetId="20">'MCC ELEC5 PRO S10 OptionGSE'!$B$1:$O$13</definedName>
    <definedName name="_xlnm.Print_Area" localSheetId="18">'MCC ELEC5 PRO S10 OptionTR'!$A$1:$O$17</definedName>
    <definedName name="_xlnm.Print_Area" localSheetId="14">'MCC ELEC5 PRO S9 Option GSE'!$A$1:$O$26</definedName>
    <definedName name="_xlnm.Print_Area" localSheetId="12">'MCC ELEC5 PRO S9 OptionCCS'!$A$1:$O$22</definedName>
    <definedName name="_xlnm.Print_Area" localSheetId="13">'MCC ELEC5 PRO S9 OptionTR'!$A$1:$O$25</definedName>
    <definedName name="_xlnm.Print_Area" localSheetId="15">'MCC ELEC5 S10 Option CCS'!$A$1:$O$10</definedName>
    <definedName name="_xlnm.Print_Area" localSheetId="16">'MCC ELEC5-S10 Option GSE'!$A$1:$O$10</definedName>
    <definedName name="_xlnm.Print_Area" localSheetId="17">'MCC ELEC5-S10 Option TR'!$A$1:$O$9</definedName>
    <definedName name="_xlnm.Print_Area" localSheetId="9">'MCC ELEC5-S9 OptionCCS'!$A$1:$O$23</definedName>
    <definedName name="_xlnm.Print_Area" localSheetId="10">'MCC ELEC5-S9 OptionGSE'!$A$1:$O$25</definedName>
    <definedName name="_xlnm.Print_Area" localSheetId="11">'MCC ELEC5-S9 OptionTR'!$A$1:$O$26</definedName>
  </definedNames>
  <calcPr calcId="191028" iterateDelta="1E-4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24" l="1"/>
  <c r="C9" i="26"/>
  <c r="C9" i="23"/>
  <c r="E3" i="21"/>
  <c r="F3" i="21"/>
  <c r="G3" i="21"/>
  <c r="D3" i="21"/>
  <c r="P14" i="27"/>
  <c r="G9" i="27"/>
  <c r="F9" i="27"/>
  <c r="E9" i="27"/>
  <c r="D9" i="27"/>
  <c r="C9" i="27"/>
  <c r="P5" i="27"/>
  <c r="G5" i="27"/>
  <c r="F5" i="27"/>
  <c r="E5" i="27"/>
  <c r="D5" i="27"/>
  <c r="C5" i="27"/>
  <c r="P3" i="27"/>
  <c r="G3" i="27"/>
  <c r="F3" i="27"/>
  <c r="E3" i="27"/>
  <c r="D3" i="27"/>
  <c r="C3" i="27"/>
  <c r="P14" i="28"/>
  <c r="G9" i="28"/>
  <c r="F9" i="28"/>
  <c r="E9" i="28"/>
  <c r="D9" i="28"/>
  <c r="C9" i="28"/>
  <c r="P5" i="28"/>
  <c r="G5" i="28"/>
  <c r="F5" i="28"/>
  <c r="E5" i="28"/>
  <c r="D5" i="28"/>
  <c r="C5" i="28"/>
  <c r="P3" i="28"/>
  <c r="G3" i="28"/>
  <c r="F3" i="28"/>
  <c r="E3" i="28"/>
  <c r="D3" i="28"/>
  <c r="C3" i="28"/>
  <c r="I2" i="27"/>
  <c r="G2" i="27"/>
  <c r="F2" i="27"/>
  <c r="E2" i="27"/>
  <c r="D2" i="27"/>
  <c r="C2" i="27"/>
  <c r="A2" i="27"/>
  <c r="I2" i="28"/>
  <c r="G2" i="28"/>
  <c r="F2" i="28"/>
  <c r="E2" i="28"/>
  <c r="D2" i="28"/>
  <c r="C2" i="28"/>
  <c r="A2" i="28"/>
  <c r="C22" i="25"/>
  <c r="F5" i="29"/>
  <c r="G5" i="29"/>
  <c r="E5" i="29"/>
  <c r="E3" i="29"/>
  <c r="E9" i="29"/>
  <c r="P3" i="29"/>
  <c r="P5" i="29"/>
  <c r="P14" i="29"/>
  <c r="E2" i="29"/>
  <c r="D5" i="29"/>
  <c r="C5" i="29"/>
  <c r="G9" i="29"/>
  <c r="F9" i="29"/>
  <c r="D9" i="29"/>
  <c r="C9" i="29"/>
  <c r="G3" i="29"/>
  <c r="F3" i="29"/>
  <c r="D3" i="29"/>
  <c r="C3" i="29"/>
  <c r="I2" i="29"/>
  <c r="G2" i="29"/>
  <c r="F2" i="29"/>
  <c r="D2" i="29"/>
  <c r="C2" i="29"/>
  <c r="A2" i="29"/>
  <c r="C24" i="25"/>
  <c r="C23" i="25"/>
  <c r="C5" i="21"/>
  <c r="C4" i="21"/>
  <c r="C24" i="22"/>
  <c r="C9" i="25"/>
  <c r="C21" i="25"/>
  <c r="C20" i="25"/>
  <c r="H25" i="22"/>
  <c r="C25" i="22"/>
  <c r="E12" i="22"/>
  <c r="D12" i="22"/>
  <c r="D26" i="26"/>
  <c r="E26" i="26"/>
  <c r="F26" i="26"/>
  <c r="G26" i="26"/>
  <c r="D27" i="26"/>
  <c r="E27" i="26"/>
  <c r="F27" i="26"/>
  <c r="G27" i="26"/>
  <c r="C28" i="26"/>
  <c r="C29" i="26"/>
  <c r="D27" i="25"/>
  <c r="E27" i="25"/>
  <c r="F27" i="25"/>
  <c r="G27" i="25"/>
  <c r="D26" i="25"/>
  <c r="E26" i="25"/>
  <c r="F26" i="25"/>
  <c r="G26" i="25"/>
  <c r="D28" i="25"/>
  <c r="E28" i="25"/>
  <c r="F28" i="25"/>
  <c r="G28" i="25"/>
  <c r="C34" i="25"/>
  <c r="C28" i="25"/>
  <c r="C30" i="25"/>
  <c r="C31" i="25"/>
  <c r="C33" i="25"/>
  <c r="C29" i="25"/>
  <c r="D23" i="24"/>
  <c r="D25" i="23"/>
  <c r="E25" i="23"/>
  <c r="F25" i="23"/>
  <c r="G25" i="23"/>
  <c r="D26" i="23"/>
  <c r="E26" i="23"/>
  <c r="F26" i="23"/>
  <c r="G26" i="23"/>
  <c r="E23" i="24"/>
  <c r="F23" i="24"/>
  <c r="G23" i="24"/>
  <c r="C27" i="24"/>
  <c r="C20" i="22"/>
  <c r="C19" i="22"/>
  <c r="C26" i="22"/>
  <c r="C31" i="23"/>
  <c r="C28" i="23"/>
  <c r="C26" i="23"/>
  <c r="C32" i="23"/>
  <c r="C25" i="23"/>
  <c r="C11" i="21"/>
  <c r="C9" i="21"/>
  <c r="C7" i="21"/>
  <c r="C27" i="21"/>
  <c r="C25" i="21"/>
  <c r="C23" i="21"/>
  <c r="D22" i="21"/>
  <c r="D24" i="21"/>
  <c r="P24" i="21"/>
  <c r="G24" i="21"/>
  <c r="F24" i="21"/>
  <c r="E24" i="21"/>
  <c r="C18" i="21"/>
  <c r="C19" i="21"/>
  <c r="C20" i="21"/>
  <c r="C21" i="21"/>
  <c r="C17" i="21"/>
  <c r="C32" i="25"/>
  <c r="C15" i="22"/>
  <c r="C14" i="22"/>
  <c r="C13" i="22"/>
  <c r="C9" i="22"/>
  <c r="C7" i="22"/>
  <c r="C5" i="22"/>
  <c r="C4" i="22"/>
  <c r="C21" i="22"/>
  <c r="C22" i="22"/>
  <c r="C23" i="22"/>
  <c r="F19" i="2"/>
  <c r="G19" i="2"/>
  <c r="E19" i="2"/>
  <c r="P21" i="2"/>
  <c r="D21" i="2"/>
  <c r="E21" i="2"/>
  <c r="F21" i="2"/>
  <c r="G21" i="2"/>
  <c r="C21" i="2"/>
  <c r="P10" i="21"/>
  <c r="G10" i="21"/>
  <c r="F10" i="21"/>
  <c r="E10" i="21"/>
  <c r="D10" i="21"/>
  <c r="C10" i="21"/>
  <c r="P12" i="22"/>
  <c r="G12" i="22"/>
  <c r="F12" i="22"/>
  <c r="C12" i="22"/>
  <c r="D10" i="22"/>
  <c r="E17" i="2"/>
  <c r="D17" i="2"/>
  <c r="E11" i="2"/>
  <c r="E14" i="2"/>
  <c r="F14" i="2"/>
  <c r="G14" i="2"/>
  <c r="D14" i="2"/>
  <c r="C14" i="2"/>
  <c r="P6" i="26"/>
  <c r="P3" i="26"/>
  <c r="I2" i="26"/>
  <c r="P6" i="25"/>
  <c r="P3" i="25"/>
  <c r="P6" i="24"/>
  <c r="P3" i="24"/>
  <c r="G17" i="26"/>
  <c r="G15" i="26"/>
  <c r="G13" i="26"/>
  <c r="G10" i="26"/>
  <c r="G8" i="26"/>
  <c r="G6" i="26"/>
  <c r="G3" i="26"/>
  <c r="G17" i="25"/>
  <c r="G15" i="25"/>
  <c r="G13" i="25"/>
  <c r="G10" i="25"/>
  <c r="G8" i="25"/>
  <c r="G6" i="25"/>
  <c r="G3" i="25"/>
  <c r="G17" i="24"/>
  <c r="G15" i="24"/>
  <c r="G13" i="24"/>
  <c r="G10" i="24"/>
  <c r="G8" i="24"/>
  <c r="G6" i="24"/>
  <c r="G3" i="24"/>
  <c r="F17" i="23"/>
  <c r="G17" i="23"/>
  <c r="E17" i="23"/>
  <c r="F15" i="23"/>
  <c r="G15" i="23"/>
  <c r="E15" i="23"/>
  <c r="F17" i="26"/>
  <c r="E17" i="26"/>
  <c r="D17" i="26"/>
  <c r="C17" i="26"/>
  <c r="F15" i="26"/>
  <c r="E15" i="26"/>
  <c r="D15" i="26"/>
  <c r="C14" i="26"/>
  <c r="F13" i="26"/>
  <c r="E13" i="26"/>
  <c r="D13" i="26"/>
  <c r="C13" i="26"/>
  <c r="C12" i="26"/>
  <c r="C11" i="26"/>
  <c r="F10" i="26"/>
  <c r="E10" i="26"/>
  <c r="D10" i="26"/>
  <c r="C10" i="26"/>
  <c r="F8" i="26"/>
  <c r="E8" i="26"/>
  <c r="D8" i="26"/>
  <c r="C8" i="26"/>
  <c r="C7" i="26"/>
  <c r="F6" i="26"/>
  <c r="E6" i="26"/>
  <c r="D6" i="26"/>
  <c r="C6" i="26"/>
  <c r="C5" i="26"/>
  <c r="C4" i="26"/>
  <c r="F3" i="26"/>
  <c r="E3" i="26"/>
  <c r="D3" i="26"/>
  <c r="C3" i="26"/>
  <c r="F17" i="25"/>
  <c r="E17" i="25"/>
  <c r="D17" i="25"/>
  <c r="F15" i="25"/>
  <c r="E15" i="25"/>
  <c r="D15" i="25"/>
  <c r="C15" i="25"/>
  <c r="C14" i="25"/>
  <c r="F13" i="25"/>
  <c r="E13" i="25"/>
  <c r="D13" i="25"/>
  <c r="C13" i="25"/>
  <c r="C12" i="25"/>
  <c r="C11" i="25"/>
  <c r="F10" i="25"/>
  <c r="E10" i="25"/>
  <c r="D10" i="25"/>
  <c r="F8" i="25"/>
  <c r="E8" i="25"/>
  <c r="D8" i="25"/>
  <c r="C7" i="25"/>
  <c r="F6" i="25"/>
  <c r="E6" i="25"/>
  <c r="D6" i="25"/>
  <c r="C6" i="25"/>
  <c r="C5" i="25"/>
  <c r="C4" i="25"/>
  <c r="F3" i="25"/>
  <c r="E3" i="25"/>
  <c r="D3" i="25"/>
  <c r="F17" i="24"/>
  <c r="E17" i="24"/>
  <c r="D17" i="24"/>
  <c r="F15" i="24"/>
  <c r="E15" i="24"/>
  <c r="D15" i="24"/>
  <c r="C15" i="24"/>
  <c r="C14" i="24"/>
  <c r="F13" i="24"/>
  <c r="E13" i="24"/>
  <c r="D13" i="24"/>
  <c r="C13" i="24"/>
  <c r="C12" i="24"/>
  <c r="C11" i="24"/>
  <c r="F10" i="24"/>
  <c r="E10" i="24"/>
  <c r="D10" i="24"/>
  <c r="C10" i="24"/>
  <c r="F8" i="24"/>
  <c r="E8" i="24"/>
  <c r="D8" i="24"/>
  <c r="C8" i="24"/>
  <c r="C7" i="24"/>
  <c r="F6" i="24"/>
  <c r="E6" i="24"/>
  <c r="D6" i="24"/>
  <c r="C6" i="24"/>
  <c r="C5" i="24"/>
  <c r="C4" i="24"/>
  <c r="F3" i="24"/>
  <c r="E3" i="24"/>
  <c r="D3" i="24"/>
  <c r="C3" i="24"/>
  <c r="E10" i="23"/>
  <c r="D8" i="23"/>
  <c r="D10" i="23"/>
  <c r="E13" i="23"/>
  <c r="F13" i="23"/>
  <c r="G13" i="23"/>
  <c r="D13" i="23"/>
  <c r="C13" i="23"/>
  <c r="D15" i="23"/>
  <c r="D17" i="23"/>
  <c r="C17" i="23"/>
  <c r="C14" i="23"/>
  <c r="C12" i="23"/>
  <c r="C11" i="23"/>
  <c r="G10" i="23"/>
  <c r="F10" i="23"/>
  <c r="G8" i="23"/>
  <c r="F8" i="23"/>
  <c r="E8" i="23"/>
  <c r="C8" i="23"/>
  <c r="C7" i="23"/>
  <c r="G6" i="23"/>
  <c r="F6" i="23"/>
  <c r="E6" i="23"/>
  <c r="D6" i="23"/>
  <c r="C6" i="23"/>
  <c r="C5" i="23"/>
  <c r="C4" i="23"/>
  <c r="G3" i="23"/>
  <c r="F3" i="23"/>
  <c r="E3" i="23"/>
  <c r="D3" i="23"/>
  <c r="E23" i="26"/>
  <c r="F23" i="26"/>
  <c r="G23" i="26"/>
  <c r="D23" i="26"/>
  <c r="C23" i="26"/>
  <c r="H21" i="26"/>
  <c r="H22" i="26"/>
  <c r="H20" i="26"/>
  <c r="E19" i="26"/>
  <c r="F19" i="26"/>
  <c r="G19" i="26"/>
  <c r="D19" i="26"/>
  <c r="C24" i="26"/>
  <c r="C22" i="26"/>
  <c r="C21" i="26"/>
  <c r="C20" i="26"/>
  <c r="C30" i="26"/>
  <c r="C26" i="26"/>
  <c r="C32" i="26"/>
  <c r="C31" i="26"/>
  <c r="C27" i="26"/>
  <c r="A2" i="26"/>
  <c r="E19" i="23"/>
  <c r="G19" i="23"/>
  <c r="D22" i="23"/>
  <c r="E22" i="23"/>
  <c r="F22" i="23"/>
  <c r="G22" i="23"/>
  <c r="G19" i="25"/>
  <c r="F19" i="25"/>
  <c r="F2" i="25"/>
  <c r="E19" i="25"/>
  <c r="D19" i="25"/>
  <c r="A2" i="25"/>
  <c r="G19" i="24"/>
  <c r="F21" i="24"/>
  <c r="G21" i="24"/>
  <c r="C26" i="24"/>
  <c r="C20" i="24"/>
  <c r="C25" i="24"/>
  <c r="C24" i="24"/>
  <c r="C23" i="24"/>
  <c r="E21" i="24"/>
  <c r="D21" i="24"/>
  <c r="C21" i="24"/>
  <c r="F19" i="24"/>
  <c r="E19" i="24"/>
  <c r="D19" i="24"/>
  <c r="A2" i="24"/>
  <c r="C30" i="23"/>
  <c r="C29" i="23"/>
  <c r="C27" i="23"/>
  <c r="C21" i="23"/>
  <c r="C20" i="23"/>
  <c r="F19" i="23"/>
  <c r="D19" i="23"/>
  <c r="C19" i="23"/>
  <c r="C22" i="23"/>
  <c r="C3" i="23"/>
  <c r="C10" i="23"/>
  <c r="C17" i="24"/>
  <c r="C15" i="26"/>
  <c r="C15" i="23"/>
  <c r="I2" i="24"/>
  <c r="F2" i="26"/>
  <c r="G2" i="26"/>
  <c r="E2" i="26"/>
  <c r="D2" i="26"/>
  <c r="C19" i="26"/>
  <c r="F2" i="24"/>
  <c r="C19" i="24"/>
  <c r="I2" i="25"/>
  <c r="E2" i="24"/>
  <c r="G2" i="24"/>
  <c r="D2" i="24"/>
  <c r="C2" i="26"/>
  <c r="P6" i="23"/>
  <c r="P3" i="23"/>
  <c r="A2" i="23"/>
  <c r="I2" i="23"/>
  <c r="E2" i="23"/>
  <c r="G2" i="23"/>
  <c r="F2" i="23"/>
  <c r="A2" i="22"/>
  <c r="P38" i="22"/>
  <c r="P34" i="22"/>
  <c r="P10" i="22"/>
  <c r="G10" i="22"/>
  <c r="F10" i="22"/>
  <c r="E10" i="22"/>
  <c r="C10" i="22"/>
  <c r="P8" i="22"/>
  <c r="I2" i="22"/>
  <c r="G8" i="22"/>
  <c r="F8" i="22"/>
  <c r="E8" i="22"/>
  <c r="D8" i="22"/>
  <c r="G6" i="22"/>
  <c r="F6" i="22"/>
  <c r="E6" i="22"/>
  <c r="D6" i="22"/>
  <c r="C6" i="22"/>
  <c r="G3" i="22"/>
  <c r="G2" i="22"/>
  <c r="F3" i="22"/>
  <c r="E3" i="22"/>
  <c r="E2" i="22"/>
  <c r="D3" i="22"/>
  <c r="D2" i="22"/>
  <c r="P26" i="21"/>
  <c r="G26" i="21"/>
  <c r="F26" i="21"/>
  <c r="E26" i="21"/>
  <c r="D26" i="21"/>
  <c r="C24" i="21"/>
  <c r="P22" i="21"/>
  <c r="G22" i="21"/>
  <c r="F22" i="21"/>
  <c r="E22" i="21"/>
  <c r="P12" i="21"/>
  <c r="G12" i="21"/>
  <c r="F12" i="21"/>
  <c r="E12" i="21"/>
  <c r="D12" i="21"/>
  <c r="C12" i="21"/>
  <c r="P8" i="21"/>
  <c r="I2" i="21"/>
  <c r="G8" i="21"/>
  <c r="F8" i="21"/>
  <c r="E8" i="21"/>
  <c r="D8" i="21"/>
  <c r="C8" i="21"/>
  <c r="G6" i="21"/>
  <c r="F6" i="21"/>
  <c r="E6" i="21"/>
  <c r="D6" i="21"/>
  <c r="C6" i="21"/>
  <c r="D2" i="21"/>
  <c r="C3" i="21"/>
  <c r="E2" i="21"/>
  <c r="A2" i="21"/>
  <c r="C26" i="21"/>
  <c r="G2" i="21"/>
  <c r="F2" i="21"/>
  <c r="C8" i="22"/>
  <c r="G20" i="3"/>
  <c r="P19" i="13"/>
  <c r="H19" i="13"/>
  <c r="G19" i="13"/>
  <c r="F19" i="13"/>
  <c r="E19" i="13"/>
  <c r="D19" i="13"/>
  <c r="P16" i="13"/>
  <c r="H16" i="13"/>
  <c r="G16" i="13"/>
  <c r="F16" i="13"/>
  <c r="E16" i="13"/>
  <c r="D16" i="13"/>
  <c r="P13" i="13"/>
  <c r="H13" i="13"/>
  <c r="G13" i="13"/>
  <c r="F13" i="13"/>
  <c r="E13" i="13"/>
  <c r="D13" i="13"/>
  <c r="P9" i="13"/>
  <c r="H9" i="13"/>
  <c r="G9" i="13"/>
  <c r="F9" i="13"/>
  <c r="E9" i="13"/>
  <c r="D9" i="13"/>
  <c r="P6" i="13"/>
  <c r="H6" i="13"/>
  <c r="G6" i="13"/>
  <c r="F6" i="13"/>
  <c r="E6" i="13"/>
  <c r="D6" i="13"/>
  <c r="P3" i="13"/>
  <c r="H3" i="13"/>
  <c r="G3" i="13"/>
  <c r="F3" i="13"/>
  <c r="E3" i="13"/>
  <c r="D3" i="13"/>
  <c r="A2" i="13"/>
  <c r="H18" i="15"/>
  <c r="G18" i="15"/>
  <c r="F18" i="15"/>
  <c r="E18" i="15"/>
  <c r="D18" i="15"/>
  <c r="C18" i="15"/>
  <c r="H13" i="15"/>
  <c r="G13" i="15"/>
  <c r="F13" i="15"/>
  <c r="E13" i="15"/>
  <c r="D13" i="15"/>
  <c r="H8" i="15"/>
  <c r="G8" i="15"/>
  <c r="F8" i="15"/>
  <c r="E8" i="15"/>
  <c r="D8" i="15"/>
  <c r="C8" i="15"/>
  <c r="H3" i="15"/>
  <c r="H2" i="15"/>
  <c r="G3" i="15"/>
  <c r="F3" i="15"/>
  <c r="E3" i="15"/>
  <c r="D3" i="15"/>
  <c r="D2" i="15"/>
  <c r="I2" i="15"/>
  <c r="A2" i="15"/>
  <c r="H15" i="14"/>
  <c r="G15" i="14"/>
  <c r="F15" i="14"/>
  <c r="E15" i="14"/>
  <c r="D15" i="14"/>
  <c r="C15" i="14"/>
  <c r="P12" i="14"/>
  <c r="H12" i="14"/>
  <c r="G12" i="14"/>
  <c r="F12" i="14"/>
  <c r="E12" i="14"/>
  <c r="D12" i="14"/>
  <c r="P7" i="14"/>
  <c r="H7" i="14"/>
  <c r="G7" i="14"/>
  <c r="F7" i="14"/>
  <c r="E7" i="14"/>
  <c r="D7" i="14"/>
  <c r="P3" i="14"/>
  <c r="H3" i="14"/>
  <c r="G3" i="14"/>
  <c r="F3" i="14"/>
  <c r="F2" i="14"/>
  <c r="E3" i="14"/>
  <c r="D3" i="14"/>
  <c r="A2" i="14"/>
  <c r="P8" i="12"/>
  <c r="I2" i="12"/>
  <c r="P8" i="11"/>
  <c r="P8" i="10"/>
  <c r="H21" i="9"/>
  <c r="H18" i="9"/>
  <c r="H15" i="9"/>
  <c r="H11" i="9"/>
  <c r="H8" i="9"/>
  <c r="H5" i="9"/>
  <c r="H3" i="9"/>
  <c r="P5" i="9"/>
  <c r="P8" i="9"/>
  <c r="P11" i="9"/>
  <c r="P15" i="9"/>
  <c r="P18" i="9"/>
  <c r="P21" i="9"/>
  <c r="H20" i="8"/>
  <c r="H15" i="8"/>
  <c r="H10" i="8"/>
  <c r="H5" i="8"/>
  <c r="H3" i="8"/>
  <c r="H17" i="7"/>
  <c r="H14" i="7"/>
  <c r="H9" i="7"/>
  <c r="H5" i="7"/>
  <c r="H3" i="7"/>
  <c r="P5" i="7"/>
  <c r="P9" i="7"/>
  <c r="P14" i="7"/>
  <c r="P17" i="7"/>
  <c r="G3" i="12"/>
  <c r="F3" i="12"/>
  <c r="F2" i="12"/>
  <c r="E3" i="12"/>
  <c r="D3" i="12"/>
  <c r="G2" i="12"/>
  <c r="A2" i="12"/>
  <c r="G3" i="11"/>
  <c r="F3" i="11"/>
  <c r="E3" i="11"/>
  <c r="E2" i="11"/>
  <c r="D3" i="11"/>
  <c r="C3" i="11"/>
  <c r="I2" i="11"/>
  <c r="G2" i="11"/>
  <c r="F2" i="11"/>
  <c r="D2" i="11"/>
  <c r="A2" i="11"/>
  <c r="G3" i="10"/>
  <c r="F3" i="10"/>
  <c r="E3" i="10"/>
  <c r="E2" i="10"/>
  <c r="D3" i="10"/>
  <c r="C3" i="10"/>
  <c r="I2" i="10"/>
  <c r="G2" i="10"/>
  <c r="F2" i="10"/>
  <c r="A2" i="10"/>
  <c r="G21" i="9"/>
  <c r="F21" i="9"/>
  <c r="E21" i="9"/>
  <c r="D21" i="9"/>
  <c r="C21" i="9"/>
  <c r="G18" i="9"/>
  <c r="F18" i="9"/>
  <c r="E18" i="9"/>
  <c r="D18" i="9"/>
  <c r="G15" i="9"/>
  <c r="F15" i="9"/>
  <c r="E15" i="9"/>
  <c r="D15" i="9"/>
  <c r="G11" i="9"/>
  <c r="F11" i="9"/>
  <c r="E11" i="9"/>
  <c r="D11" i="9"/>
  <c r="G8" i="9"/>
  <c r="F8" i="9"/>
  <c r="E8" i="9"/>
  <c r="D8" i="9"/>
  <c r="G5" i="9"/>
  <c r="F5" i="9"/>
  <c r="E5" i="9"/>
  <c r="D5" i="9"/>
  <c r="G3" i="9"/>
  <c r="F3" i="9"/>
  <c r="E3" i="9"/>
  <c r="D3" i="9"/>
  <c r="A2" i="9"/>
  <c r="G20" i="8"/>
  <c r="F20" i="8"/>
  <c r="E20" i="8"/>
  <c r="D20" i="8"/>
  <c r="G15" i="8"/>
  <c r="F15" i="8"/>
  <c r="E15" i="8"/>
  <c r="D15" i="8"/>
  <c r="G10" i="8"/>
  <c r="F10" i="8"/>
  <c r="E10" i="8"/>
  <c r="D10" i="8"/>
  <c r="C10" i="8"/>
  <c r="G5" i="8"/>
  <c r="F5" i="8"/>
  <c r="E5" i="8"/>
  <c r="D5" i="8"/>
  <c r="C5" i="8"/>
  <c r="G3" i="8"/>
  <c r="F3" i="8"/>
  <c r="E3" i="8"/>
  <c r="D3" i="8"/>
  <c r="I2" i="8"/>
  <c r="A2" i="8"/>
  <c r="G17" i="7"/>
  <c r="F17" i="7"/>
  <c r="E17" i="7"/>
  <c r="D17" i="7"/>
  <c r="G14" i="7"/>
  <c r="F14" i="7"/>
  <c r="E14" i="7"/>
  <c r="D14" i="7"/>
  <c r="G9" i="7"/>
  <c r="F9" i="7"/>
  <c r="E9" i="7"/>
  <c r="D9" i="7"/>
  <c r="G5" i="7"/>
  <c r="F5" i="7"/>
  <c r="E5" i="7"/>
  <c r="D5" i="7"/>
  <c r="G3" i="7"/>
  <c r="G2" i="7"/>
  <c r="F3" i="7"/>
  <c r="E3" i="7"/>
  <c r="D3" i="7"/>
  <c r="A2" i="7"/>
  <c r="P3" i="3"/>
  <c r="P7" i="3"/>
  <c r="P10" i="3"/>
  <c r="P14" i="3"/>
  <c r="P17" i="3"/>
  <c r="P19" i="3"/>
  <c r="G19" i="3"/>
  <c r="F19" i="3"/>
  <c r="E19" i="3"/>
  <c r="D19" i="3"/>
  <c r="G17" i="3"/>
  <c r="F17" i="3"/>
  <c r="E17" i="3"/>
  <c r="G14" i="3"/>
  <c r="F14" i="3"/>
  <c r="E14" i="3"/>
  <c r="D14" i="3"/>
  <c r="C14" i="3"/>
  <c r="G10" i="3"/>
  <c r="F10" i="3"/>
  <c r="E10" i="3"/>
  <c r="D10" i="3"/>
  <c r="C10" i="3"/>
  <c r="G7" i="3"/>
  <c r="F7" i="3"/>
  <c r="E7" i="3"/>
  <c r="D7" i="3"/>
  <c r="C7" i="3"/>
  <c r="G3" i="3"/>
  <c r="F3" i="3"/>
  <c r="E3" i="3"/>
  <c r="D3" i="3"/>
  <c r="C3" i="3"/>
  <c r="A2" i="3"/>
  <c r="F17" i="2"/>
  <c r="G17" i="2"/>
  <c r="C17" i="2"/>
  <c r="E3" i="2"/>
  <c r="F3" i="2"/>
  <c r="G3" i="2"/>
  <c r="E8" i="2"/>
  <c r="F8" i="2"/>
  <c r="G8" i="2"/>
  <c r="F11" i="2"/>
  <c r="G11" i="2"/>
  <c r="P3" i="2"/>
  <c r="P8" i="2"/>
  <c r="P11" i="2"/>
  <c r="P14" i="2"/>
  <c r="P17" i="2"/>
  <c r="P19" i="2"/>
  <c r="D19" i="2"/>
  <c r="C19" i="2"/>
  <c r="E9" i="1"/>
  <c r="D18" i="1"/>
  <c r="D16" i="1"/>
  <c r="E16" i="1"/>
  <c r="F16" i="1"/>
  <c r="G16" i="1"/>
  <c r="P16" i="1"/>
  <c r="E3" i="1"/>
  <c r="F18" i="1"/>
  <c r="G18" i="1"/>
  <c r="G13" i="1"/>
  <c r="G9" i="1"/>
  <c r="G6" i="1"/>
  <c r="G3" i="1"/>
  <c r="D11" i="2"/>
  <c r="D8" i="2"/>
  <c r="C8" i="2"/>
  <c r="D3" i="2"/>
  <c r="A2" i="2"/>
  <c r="P18" i="1"/>
  <c r="E18" i="1"/>
  <c r="C18" i="1"/>
  <c r="P13" i="1"/>
  <c r="F13" i="1"/>
  <c r="E13" i="1"/>
  <c r="D13" i="1"/>
  <c r="C13" i="1"/>
  <c r="P9" i="1"/>
  <c r="F9" i="1"/>
  <c r="D9" i="1"/>
  <c r="C9" i="1"/>
  <c r="P6" i="1"/>
  <c r="F6" i="1"/>
  <c r="E6" i="1"/>
  <c r="D6" i="1"/>
  <c r="C6" i="1"/>
  <c r="P3" i="1"/>
  <c r="I2" i="1"/>
  <c r="F3" i="1"/>
  <c r="D3" i="1"/>
  <c r="A2" i="1"/>
  <c r="C3" i="1"/>
  <c r="I2" i="2"/>
  <c r="F2" i="1"/>
  <c r="D2" i="2"/>
  <c r="C9" i="7"/>
  <c r="C12" i="14"/>
  <c r="C20" i="8"/>
  <c r="G2" i="8"/>
  <c r="E2" i="8"/>
  <c r="C3" i="8"/>
  <c r="G2" i="13"/>
  <c r="C19" i="13"/>
  <c r="E2" i="9"/>
  <c r="G2" i="14"/>
  <c r="I2" i="14"/>
  <c r="D2" i="14"/>
  <c r="H2" i="14"/>
  <c r="C17" i="7"/>
  <c r="C3" i="7"/>
  <c r="C5" i="7"/>
  <c r="E2" i="7"/>
  <c r="I2" i="7"/>
  <c r="F2" i="7"/>
  <c r="E2" i="15"/>
  <c r="G2" i="15"/>
  <c r="E2" i="1"/>
  <c r="G2" i="1"/>
  <c r="C16" i="1"/>
  <c r="E2" i="2"/>
  <c r="C11" i="2"/>
  <c r="G2" i="2"/>
  <c r="F2" i="2"/>
  <c r="E2" i="3"/>
  <c r="I2" i="3"/>
  <c r="C14" i="7"/>
  <c r="C15" i="8"/>
  <c r="F2" i="8"/>
  <c r="C5" i="9"/>
  <c r="C8" i="9"/>
  <c r="C2" i="11"/>
  <c r="C3" i="12"/>
  <c r="H2" i="7"/>
  <c r="H2" i="8"/>
  <c r="C3" i="14"/>
  <c r="C7" i="14"/>
  <c r="C3" i="15"/>
  <c r="C13" i="15"/>
  <c r="G2" i="3"/>
  <c r="F2" i="3"/>
  <c r="C19" i="3"/>
  <c r="D17" i="3"/>
  <c r="C17" i="3"/>
  <c r="D2" i="8"/>
  <c r="C3" i="9"/>
  <c r="G2" i="9"/>
  <c r="D2" i="10"/>
  <c r="C2" i="10"/>
  <c r="D2" i="12"/>
  <c r="I2" i="9"/>
  <c r="E2" i="14"/>
  <c r="F2" i="15"/>
  <c r="C2" i="15"/>
  <c r="D2" i="1"/>
  <c r="C3" i="2"/>
  <c r="D2" i="7"/>
  <c r="C18" i="9"/>
  <c r="E2" i="12"/>
  <c r="H2" i="9"/>
  <c r="D2" i="3"/>
  <c r="C15" i="9"/>
  <c r="C3" i="13"/>
  <c r="F2" i="13"/>
  <c r="C16" i="13"/>
  <c r="C9" i="13"/>
  <c r="C13" i="13"/>
  <c r="E2" i="13"/>
  <c r="I2" i="13"/>
  <c r="C6" i="13"/>
  <c r="H2" i="13"/>
  <c r="D2" i="13"/>
  <c r="F2" i="9"/>
  <c r="D2" i="9"/>
  <c r="C11" i="9"/>
  <c r="C2" i="8"/>
  <c r="C2" i="13"/>
  <c r="C2" i="14"/>
  <c r="C2" i="7"/>
  <c r="C2" i="1"/>
  <c r="C2" i="12"/>
  <c r="C2" i="2"/>
  <c r="C2" i="3"/>
  <c r="C2" i="9"/>
  <c r="C22" i="21"/>
  <c r="C3" i="25"/>
  <c r="E2" i="25"/>
  <c r="D2" i="25"/>
  <c r="C2" i="25"/>
  <c r="C17" i="25"/>
  <c r="G2" i="25"/>
  <c r="C10" i="25"/>
  <c r="C2" i="24"/>
  <c r="C2" i="21"/>
  <c r="F2" i="22"/>
  <c r="C2" i="22"/>
  <c r="C8" i="25"/>
  <c r="C19" i="25"/>
  <c r="C26" i="25"/>
  <c r="C3" i="22"/>
  <c r="C17" i="22"/>
  <c r="D2" i="23"/>
  <c r="C2" i="23"/>
  <c r="C27" i="25"/>
  <c r="C18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tc={396ED41D-86DF-4690-8D5F-76E72DA9C0C7}</author>
    <author>tc={0EBFCBE0-2F20-42DC-BB43-F731F9869125}</author>
    <author>tc={09B85C3C-F016-496D-BAC4-0AD3E98B1878}</author>
  </authors>
  <commentList>
    <comment ref="H4" authorId="0" shapeId="0" xr:uid="{396ED41D-86DF-4690-8D5F-76E72DA9C0C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Merci de définir les coefficients normalisés par rapport à 1 pour chaque ECUE</t>
      </text>
    </comment>
    <comment ref="B16" authorId="1" shapeId="0" xr:uid="{0EBFCBE0-2F20-42DC-BB43-F731F986912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Indiquer clairement combien d'ECU optionnelle l'étudiant doit choisir parmi les 8 disponibles 
il est souhaitable que le coefficient rattaché à chaque ECUE soit de même valeur, quel que soit l'ECUE (idem volume horaire équivalent)--&gt;Si en effet les coefficients doivent être différents alors il faut prévoir sur APOGEE autant d'UE optionnelle à 9 ECTS que de combinaisons d'ECUEs possibles.
Même chose pour les volumes d'heures prévisionnels associés.</t>
      </text>
    </comment>
    <comment ref="H20" authorId="2" shapeId="0" xr:uid="{09B85C3C-F016-496D-BAC4-0AD3E98B187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Merci de définir les coefficients normalisés par rapport à 1 pour chaque ECUE</t>
      </text>
    </comment>
  </commentList>
</comments>
</file>

<file path=xl/sharedStrings.xml><?xml version="1.0" encoding="utf-8"?>
<sst xmlns="http://schemas.openxmlformats.org/spreadsheetml/2006/main" count="2146" uniqueCount="325">
  <si>
    <t>Nature ELP (UE, ECUE)</t>
  </si>
  <si>
    <t>Libellé ELP</t>
  </si>
  <si>
    <t>Total heures étudiant encadrées</t>
  </si>
  <si>
    <t>Cours</t>
  </si>
  <si>
    <t>TD</t>
  </si>
  <si>
    <t>TP</t>
  </si>
  <si>
    <t>HNE /
TRIG</t>
  </si>
  <si>
    <t>Coef.</t>
  </si>
  <si>
    <t>ECTS</t>
  </si>
  <si>
    <t>Nombre d'évaluation minimum</t>
  </si>
  <si>
    <r>
      <t xml:space="preserve">Type contrôle </t>
    </r>
    <r>
      <rPr>
        <b/>
        <i/>
        <sz val="11"/>
        <color rgb="FF000000"/>
        <rFont val="Calibri"/>
        <family val="2"/>
      </rPr>
      <t>(choisir : CCI ou CC ou CT)</t>
    </r>
  </si>
  <si>
    <r>
      <t xml:space="preserve">Si CC &amp; CT </t>
    </r>
    <r>
      <rPr>
        <b/>
        <i/>
        <sz val="11"/>
        <color rgb="FF000000"/>
        <rFont val="Calibri"/>
        <family val="2"/>
      </rPr>
      <t xml:space="preserve">(préciser coef CC &amp; CT) </t>
    </r>
  </si>
  <si>
    <t>Compensation</t>
  </si>
  <si>
    <t>Mutualisation ELP : OUI / NON (préciser formation &amp; composante)</t>
  </si>
  <si>
    <t>Langue d'enseignement</t>
  </si>
  <si>
    <t>Electronique - 3ème Année - Semestre 5</t>
  </si>
  <si>
    <t>UE</t>
  </si>
  <si>
    <t>Electronique</t>
  </si>
  <si>
    <t>non</t>
  </si>
  <si>
    <t>ECUE</t>
  </si>
  <si>
    <t>Electronique Analogique</t>
  </si>
  <si>
    <t>CCI</t>
  </si>
  <si>
    <t>oui</t>
  </si>
  <si>
    <t>Français</t>
  </si>
  <si>
    <t>Electronique Numérique</t>
  </si>
  <si>
    <t>Informatique</t>
  </si>
  <si>
    <t>Environnement Informatique</t>
  </si>
  <si>
    <t>Langage C - 1</t>
  </si>
  <si>
    <t>Signaux et Systèmes</t>
  </si>
  <si>
    <t>Automatique</t>
  </si>
  <si>
    <t>TNS-1</t>
  </si>
  <si>
    <t>Statistiques Appliquées</t>
  </si>
  <si>
    <t>Communication personnelle &amp; démarche qualité</t>
  </si>
  <si>
    <t>Communication écrite et orale</t>
  </si>
  <si>
    <t>Démarche qualité</t>
  </si>
  <si>
    <t xml:space="preserve">Anglais </t>
  </si>
  <si>
    <t>Anglais 5</t>
  </si>
  <si>
    <t>Anglais</t>
  </si>
  <si>
    <t>Projet</t>
  </si>
  <si>
    <t>Projet transversal</t>
  </si>
  <si>
    <t>Electronique - 3ème Année - Semestre 6</t>
  </si>
  <si>
    <t>Française</t>
  </si>
  <si>
    <t>Conversion d'énergie</t>
  </si>
  <si>
    <t>Physique des semi-conducteurs</t>
  </si>
  <si>
    <t>Ondes Electromagnétiques</t>
  </si>
  <si>
    <t>Langage C - 2</t>
  </si>
  <si>
    <t>Micro-Processeurs</t>
  </si>
  <si>
    <t>TNS-2</t>
  </si>
  <si>
    <t>Images et Filtres</t>
  </si>
  <si>
    <t xml:space="preserve">Création d'entreprise </t>
  </si>
  <si>
    <t>Connaissance de l’entreprise</t>
  </si>
  <si>
    <t>QVT-Qualité Vie au Travail</t>
  </si>
  <si>
    <t>Anglais 6</t>
  </si>
  <si>
    <t>Stage découverte entreprise</t>
  </si>
  <si>
    <t xml:space="preserve">Stage découverte entreprise </t>
  </si>
  <si>
    <t>(0,2hTD par élève)(1)</t>
  </si>
  <si>
    <t>CT</t>
  </si>
  <si>
    <t>Nota bene :</t>
  </si>
  <si>
    <t>(1) Seuil de dédoublement par élève</t>
  </si>
  <si>
    <t>Electronique - 4ème Année - Semestre 7</t>
  </si>
  <si>
    <t>Electronique RF et Non Linéaire</t>
  </si>
  <si>
    <t>Composants Actifs</t>
  </si>
  <si>
    <t>Introduction Microélectronique</t>
  </si>
  <si>
    <t>Langages</t>
  </si>
  <si>
    <t>Programmation objet</t>
  </si>
  <si>
    <t>VHDL</t>
  </si>
  <si>
    <t>Analyse spectrale</t>
  </si>
  <si>
    <t>Transmissions</t>
  </si>
  <si>
    <t>Filtrage Numérique</t>
  </si>
  <si>
    <t>Gestion d'entreprise</t>
  </si>
  <si>
    <t>Jeu d'entreprise</t>
  </si>
  <si>
    <t>Anglais 7</t>
  </si>
  <si>
    <t>Préparation au Projet Industriel</t>
  </si>
  <si>
    <t>(6hTD par groupe de 3 élèves) (1)</t>
  </si>
  <si>
    <t>ELEC4 EIT-SA</t>
  </si>
  <si>
    <t>(1) Seuil de dédoublement par groupe de 3 élèves</t>
  </si>
  <si>
    <t>Spécialité Electronique - 4ème Année - Semestre 7 - EIT DIGITAL  Systèmes Autonomes (SA)</t>
  </si>
  <si>
    <t>Robotique</t>
  </si>
  <si>
    <t>0.5</t>
  </si>
  <si>
    <t>ELEC5 option GSE</t>
  </si>
  <si>
    <t>Projet robotique</t>
  </si>
  <si>
    <t>Embedded Systems and Simulation for AS</t>
  </si>
  <si>
    <t>Système et logiciel embarqué pour la Conduite autonome et les Robots véhicules</t>
  </si>
  <si>
    <t>Communications and Networks</t>
  </si>
  <si>
    <t>Communication 5G</t>
  </si>
  <si>
    <t>ELEC5 option TR</t>
  </si>
  <si>
    <t>(6hTD par groupe de 3 élèves)  (1)</t>
  </si>
  <si>
    <t>ELEC4 TC</t>
  </si>
  <si>
    <t>Innovation and Entrepreneurship (I&amp;E)</t>
  </si>
  <si>
    <t>Basics in I&amp;E</t>
  </si>
  <si>
    <t>MAM4 - EIT SD</t>
  </si>
  <si>
    <t>Business intelligence 1</t>
  </si>
  <si>
    <t>Business Dev. Lab (Part 1)</t>
  </si>
  <si>
    <t>UE Optionnelles = choisir 1 UE optionnelle SA-S7 au choix</t>
  </si>
  <si>
    <t>UE optionnelle-1 SA-S7 (choisir 1 ECUE optionnel 1 + 4 ECUE optionnels 2)</t>
  </si>
  <si>
    <t>UE optionnelle 2 SA-S7 (choisir 1 ECUE optionnel 6)</t>
  </si>
  <si>
    <t>ECUE (optionnel 1)</t>
  </si>
  <si>
    <t>Communications Mobiles: Technologies objets connectés</t>
  </si>
  <si>
    <t>ELEC5 option TR (PRO &amp; FISE)</t>
  </si>
  <si>
    <t>ECUE (optionnel 2)</t>
  </si>
  <si>
    <t>Linux Embarqué</t>
  </si>
  <si>
    <t>ELEC5 option GSE (PRO &amp; FISE)</t>
  </si>
  <si>
    <t>Communications Mobiles: Technologies 2G, 3G et 4G</t>
  </si>
  <si>
    <t>ELEC5 option TR (PRO &amp; NonPro)</t>
  </si>
  <si>
    <t>Modélisation objet en UML</t>
  </si>
  <si>
    <t>ELEC5 option GSE (PRO &amp; NonPro)</t>
  </si>
  <si>
    <t>Refresher in Maths and Stats</t>
  </si>
  <si>
    <t>EIT Digital Data Science / EIT Digital SA</t>
  </si>
  <si>
    <t>Réseau de capteurs sans fil</t>
  </si>
  <si>
    <t>ELEC5 option CCS /EIT Digital SA</t>
  </si>
  <si>
    <t>ECUE (optionnel 6)</t>
  </si>
  <si>
    <t>Projet GSE</t>
  </si>
  <si>
    <t>ELEC5 option GSE PRO</t>
  </si>
  <si>
    <t>Electronique - 4ème Année - Semestre 8 - Système Embarqué (SE)</t>
  </si>
  <si>
    <t>Conception orientée objet</t>
  </si>
  <si>
    <t>Architectures &amp; Processeurs</t>
  </si>
  <si>
    <t>Traitement Analogique du Signal</t>
  </si>
  <si>
    <t>ELEC4 TC/ EIT Digital SA</t>
  </si>
  <si>
    <t>PPP &amp; gestion de projet</t>
  </si>
  <si>
    <t>Communication de groupe &amp; projet professionnel</t>
  </si>
  <si>
    <t>Gestion de Projet</t>
  </si>
  <si>
    <t>Anglais 8</t>
  </si>
  <si>
    <t>Projet Industriel</t>
  </si>
  <si>
    <t>Projet Industriel (1)</t>
  </si>
  <si>
    <t xml:space="preserve">(par groupe de 3 élèves) </t>
  </si>
  <si>
    <t>Stage Assistant Ingénieur</t>
  </si>
  <si>
    <t>(par élève) (2)</t>
  </si>
  <si>
    <t>UE-SE</t>
  </si>
  <si>
    <t>Mineure SE - UE 1: Conception de systèmes</t>
  </si>
  <si>
    <t>Conception de systèmes</t>
  </si>
  <si>
    <t>Mineure SE - UE 2: Conception d'ASICs</t>
  </si>
  <si>
    <t>Conception sur FPGA</t>
  </si>
  <si>
    <t>ELEC4 mineure CCS</t>
  </si>
  <si>
    <t>UE optionnelle SE-S8 (choisir 1 ECUE optionnel 1+ 1 ECUE optionnel 2)</t>
  </si>
  <si>
    <t>ECUE optionnel 2</t>
  </si>
  <si>
    <t>Java embarqué</t>
  </si>
  <si>
    <t>ELEC4 CCS / SA / TR / EIT Digital SA</t>
  </si>
  <si>
    <t>C++ pour l'embarqué</t>
  </si>
  <si>
    <t>ECUE optionnel 1</t>
  </si>
  <si>
    <t xml:space="preserve">Synthèse haut niveau </t>
  </si>
  <si>
    <t>ROS and Gazebo, Application to robotic manipulators</t>
  </si>
  <si>
    <t xml:space="preserve"> ELEC4 SA / EIT Digital SA</t>
  </si>
  <si>
    <t>Le semestre 8 est composé d’un tronc commun et de 4 mineures choisies par les élèves : Conception de Circuits et Systèmes (CCS), Système Embarqué (SE) , Télécommunications et Réseaux (TR) ou Systèmes Autonomes (SA)</t>
  </si>
  <si>
    <t>(2) Seuil de dédoublement par élève</t>
  </si>
  <si>
    <t>Electronique - 4ème Année - Semestre 8 - Télécommunications et Réseaux (TR)</t>
  </si>
  <si>
    <t>(par groupe de 3 élèves) (1)</t>
  </si>
  <si>
    <t>UE-TR</t>
  </si>
  <si>
    <t>Mineure TR - UE 1: Communications RF</t>
  </si>
  <si>
    <t>Trans. numériques: Accès au canal</t>
  </si>
  <si>
    <t>Circuits spécialisés HF</t>
  </si>
  <si>
    <t>Trans. numériques: modulations vectorielles</t>
  </si>
  <si>
    <t>Mineure TR - UE 2: Bases Réseaux</t>
  </si>
  <si>
    <t>Bases conception réseaux</t>
  </si>
  <si>
    <t>UE-CCS</t>
  </si>
  <si>
    <t>Mineure TR - UE OptionnelleTR-S8 = choisir 1 UE optionnelle TR-S8 au choix</t>
  </si>
  <si>
    <r>
      <rPr>
        <b/>
        <sz val="11"/>
        <color rgb="FF000000"/>
        <rFont val="Calibri"/>
        <family val="2"/>
        <scheme val="minor"/>
      </rPr>
      <t>UE Optionnelle 1</t>
    </r>
    <r>
      <rPr>
        <sz val="11"/>
        <color rgb="FF000000"/>
        <rFont val="Calibri"/>
        <family val="2"/>
      </rPr>
      <t xml:space="preserve"> TR-S8 (choisir 3 ECUE optionnels 1)</t>
    </r>
  </si>
  <si>
    <r>
      <rPr>
        <b/>
        <sz val="11"/>
        <color rgb="FF000000"/>
        <rFont val="Calibri"/>
        <family val="2"/>
        <scheme val="minor"/>
      </rPr>
      <t>UE optionnelle 2 TR-S8</t>
    </r>
    <r>
      <rPr>
        <sz val="11"/>
        <color rgb="FF000000"/>
        <rFont val="Calibri"/>
        <family val="2"/>
      </rPr>
      <t xml:space="preserve"> (choisir 1 ECUE optionnel 1+ 1 ECUE optionnel 2)</t>
    </r>
  </si>
  <si>
    <t>Trans. numériques: Théo information</t>
  </si>
  <si>
    <t>ELEC4 SA</t>
  </si>
  <si>
    <t>Circuits spécialisés RF</t>
  </si>
  <si>
    <t>Compatibilité Electromagnétique</t>
  </si>
  <si>
    <t>ELEC4 SA / CCS</t>
  </si>
  <si>
    <t>ELEC4 CCS / SE / SA/IET Digital SA</t>
  </si>
  <si>
    <t>Electronique - 4ème Année - Semestre 8 - Conception de Circuits et Systèmes (CCS)</t>
  </si>
  <si>
    <t>(15hTD par groupe de 3 élèves) (1)</t>
  </si>
  <si>
    <t>(1hTD par élève) (2)</t>
  </si>
  <si>
    <t>Mineure CCS - UE 1: Conception Analogique</t>
  </si>
  <si>
    <t>Microélectronique CMOS</t>
  </si>
  <si>
    <t>Filtres Analogiques Intégrés</t>
  </si>
  <si>
    <t>Mineure CCS - UE 2: Conception Numérique</t>
  </si>
  <si>
    <t>ELEC4 mineure SE</t>
  </si>
  <si>
    <t>Mineure CCS - UE Optionnelle CCS-S8 = choisir 1 UE optionnelle au choix</t>
  </si>
  <si>
    <r>
      <rPr>
        <b/>
        <sz val="11"/>
        <color rgb="FF000000"/>
        <rFont val="Calibri"/>
        <family val="2"/>
        <scheme val="minor"/>
      </rPr>
      <t>UE optionnelle 1 CCS-S8</t>
    </r>
    <r>
      <rPr>
        <sz val="11"/>
        <color rgb="FF000000"/>
        <rFont val="Calibri"/>
        <family val="2"/>
      </rPr>
      <t xml:space="preserve"> (choisir 1 ECUE optionnel 1+ 1 ECUE optionnel 2)</t>
    </r>
  </si>
  <si>
    <r>
      <rPr>
        <b/>
        <sz val="11"/>
        <color rgb="FF000000"/>
        <rFont val="Calibri"/>
        <family val="2"/>
        <scheme val="minor"/>
      </rPr>
      <t>UE optionnelle 2 CCS-S8</t>
    </r>
    <r>
      <rPr>
        <sz val="11"/>
        <color rgb="FF000000"/>
        <rFont val="Calibri"/>
        <family val="2"/>
      </rPr>
      <t xml:space="preserve"> (choisir 1 ECUE optionnel 3)</t>
    </r>
  </si>
  <si>
    <t>ELEC4 mineure SA / mineure TR</t>
  </si>
  <si>
    <t>TP Microélectronique: fabrication et caractérisation</t>
  </si>
  <si>
    <t>ELEC4 SE / SA / TR, IET Digital SA</t>
  </si>
  <si>
    <t>Modélisation</t>
  </si>
  <si>
    <t>ECUE optionnel 3</t>
  </si>
  <si>
    <t>ELEC4 TR</t>
  </si>
  <si>
    <t>Electronique - 4ème Année - Semestre 8 - Systèmes Autonomes (SA)</t>
  </si>
  <si>
    <t>Automatique continue, représentation d'état</t>
  </si>
  <si>
    <t>UE-SA</t>
  </si>
  <si>
    <t>Mineure SA - UE 1: Automatique - Modeling &amp; Control</t>
  </si>
  <si>
    <t>System Modeling</t>
  </si>
  <si>
    <t>ELEC4 SA/ EIT Digital SA</t>
  </si>
  <si>
    <t>Digital Control</t>
  </si>
  <si>
    <t>Mineure SA - UE 2: Vision and Estimation</t>
  </si>
  <si>
    <t>3D Machine Vision</t>
  </si>
  <si>
    <t>0.67</t>
  </si>
  <si>
    <t>ELEC4 SA/ IET Digital SA</t>
  </si>
  <si>
    <t>Applied Estimation to AS</t>
  </si>
  <si>
    <t>0.33</t>
  </si>
  <si>
    <t>Mineure SA - UE Optionnelle SA-S8 = choisir 1 UE optionnelle SA-S8 au choix</t>
  </si>
  <si>
    <t xml:space="preserve">UE Optionnelle 1 SA-S8 = choisir 3 ECUE optionnels 1 au choix </t>
  </si>
  <si>
    <t>UE Optionnelle 2 SA-S8 = choisir 1 ECUE optionnel 1 au choix +1 ECUE optionnel 2 au choix</t>
  </si>
  <si>
    <t>UE Optionnelle 3 SA-S8 = choisir 1 ECUE optionnel 3</t>
  </si>
  <si>
    <t>ELEC4-SA, ELEC4-CCS, ELEC4-TR</t>
  </si>
  <si>
    <t>ELEC4-SA, ELEC4-EIT-SA, ELEC4-SE</t>
  </si>
  <si>
    <t>ELEC4-SA, ELEC4-TR</t>
  </si>
  <si>
    <t>ELEC4 TC, ELEC4-EIT-SA</t>
  </si>
  <si>
    <t>ELEC4-TC, ELEC4-EIT-SA</t>
  </si>
  <si>
    <t>Capteurs et actionneurs</t>
  </si>
  <si>
    <t>Spécialité Electronique - 4ème Année - Semestre 8 - EIT DIGITAL Systèmes Autonomes (SA)</t>
  </si>
  <si>
    <t xml:space="preserve"> Automatique - Modeling &amp; Control</t>
  </si>
  <si>
    <t>ELEC4 EIT SA, ELEC4-SA</t>
  </si>
  <si>
    <t>Intelligence artificielle</t>
  </si>
  <si>
    <t>Artificial Intelligence: Optimization and Machine Learning</t>
  </si>
  <si>
    <t xml:space="preserve">SI4 INFO </t>
  </si>
  <si>
    <t>Computer Vision</t>
  </si>
  <si>
    <t>ELEC4 SA / ELEC4 EIT SA</t>
  </si>
  <si>
    <t>ELEC4-SA</t>
  </si>
  <si>
    <t>Projet industriel</t>
  </si>
  <si>
    <t>UE Optionnelles EIT SA= choisir 1 UE optionnelle EIT SA-S8 au choix</t>
  </si>
  <si>
    <t>UE optionnelle-1 EIT SA-S8 (choisir 1 ECUE optionnel 1 + 1 ECUE optionnels 2)</t>
  </si>
  <si>
    <t xml:space="preserve"> UE optionnelle-2 EIT SA-S8 (choisir 1 ECUE optionnel 3)</t>
  </si>
  <si>
    <t>Embedded Java (=Java embarqué)</t>
  </si>
  <si>
    <t>ELEC4-SE / ELEC4-SA</t>
  </si>
  <si>
    <t>Embedded C++ (=C++ pour l'embarqué)</t>
  </si>
  <si>
    <t>Applied-estimation (EKF)  to AS</t>
  </si>
  <si>
    <t>ELEC4-SA/ELEC4 EIT SA</t>
  </si>
  <si>
    <t>ECUE (optionnel 3)</t>
  </si>
  <si>
    <t>SI4 /ELEC4 EIT SA</t>
  </si>
  <si>
    <t xml:space="preserve">Innovation &amp; Entrepreneurship - part 3
</t>
  </si>
  <si>
    <t xml:space="preserve">Business intelligence 2 </t>
  </si>
  <si>
    <t>DS4H</t>
  </si>
  <si>
    <t>anglais</t>
  </si>
  <si>
    <t>Innovation &amp; Entrepreneurship - part 4</t>
  </si>
  <si>
    <t>UE transverse parcours EIT Digital (en création)</t>
  </si>
  <si>
    <t>Innovation and Entrepreneurship - part 5</t>
  </si>
  <si>
    <t>Business Dev. Lab  + Summer School</t>
  </si>
  <si>
    <t>Electronique - 5ème Année - Semestre 9 - Conception de Circuits et Systèmes (CCS)</t>
  </si>
  <si>
    <t>Management responsable et cadre juridique</t>
  </si>
  <si>
    <t>Management &amp; Ethique</t>
  </si>
  <si>
    <t>ELEC5 S9_options GSE, CCS &amp; TR</t>
  </si>
  <si>
    <t>electronique RF/mixte</t>
  </si>
  <si>
    <t>ELEC5 contrat pro S9_option CCS</t>
  </si>
  <si>
    <t>Microélectronique RF - Spectre RF</t>
  </si>
  <si>
    <t>ELEC5 PRO S9_options TR &amp; CCS+ ELEC5 S9_option TR</t>
  </si>
  <si>
    <t>Anglais/Français</t>
  </si>
  <si>
    <t>Circuits mixtes</t>
  </si>
  <si>
    <t>ELEC5 PRO S9_options CCS</t>
  </si>
  <si>
    <t>CMOS Analogique</t>
  </si>
  <si>
    <t>Electronique numérique</t>
  </si>
  <si>
    <t>Systèmes Programmables sur Puce</t>
  </si>
  <si>
    <t>Consommation d'énergie des SoC</t>
  </si>
  <si>
    <t>ELEC5 PRO S9_options CCS &amp; GSE + ELEC5 S9_options GSE</t>
  </si>
  <si>
    <t>Testabilité / Test Industriel de circuits Intégrés</t>
  </si>
  <si>
    <t>Modélisation - Conception - Vérification</t>
  </si>
  <si>
    <t>Intégration Système</t>
  </si>
  <si>
    <t>ADS</t>
  </si>
  <si>
    <t xml:space="preserve">Conception de Circuits intégrés CMOS faible tension d’alimentation et faible consommation </t>
  </si>
  <si>
    <t>Projets et Conférences industrielles</t>
  </si>
  <si>
    <t>Conférences industrielles</t>
  </si>
  <si>
    <t>ELEC5 PRO S9_options GSE + ELEC5 S9_option GSE</t>
  </si>
  <si>
    <t>Réseaux de Capteurs Sans Fil</t>
  </si>
  <si>
    <r>
      <rPr>
        <sz val="11"/>
        <color rgb="FF000000"/>
        <rFont val="Calibri"/>
        <family val="2"/>
      </rPr>
      <t>Le semestre 9 est composé de la continuité des 3 options (CCS, GSE ou TR) choisies par les élèves au S8 en 4</t>
    </r>
    <r>
      <rPr>
        <vertAlign val="superscript"/>
        <sz val="11"/>
        <color rgb="FF000000"/>
        <rFont val="Calibri"/>
        <family val="2"/>
      </rPr>
      <t>ème</t>
    </r>
    <r>
      <rPr>
        <sz val="11"/>
        <color rgb="FF000000"/>
        <rFont val="Calibri"/>
        <family val="2"/>
      </rPr>
      <t xml:space="preserve"> année et s’effectue soit en formation initiale, soit en alternance (Contrat de professionnalisation).</t>
    </r>
  </si>
  <si>
    <t>HNE</t>
  </si>
  <si>
    <t>Spécialité Electronique - 5ème Année - Semestre 9 - Génie du Système Embarqué (GSE)</t>
  </si>
  <si>
    <t>Exécutifs</t>
  </si>
  <si>
    <t>ELEC5 PRO S9_options GSE</t>
  </si>
  <si>
    <t>Exécutif Temps-Réel</t>
  </si>
  <si>
    <t>Véhicules autonomes / Robotique</t>
  </si>
  <si>
    <t>ELEC5 PRO S9_options GSE / EIT M1 SA</t>
  </si>
  <si>
    <t>ELEC5 S9_option CCS + ELEC5 PRO S9_option GSE</t>
  </si>
  <si>
    <t>Conception et vérification SoC</t>
  </si>
  <si>
    <t>Vérification des circuits</t>
  </si>
  <si>
    <t>Conception des SoPC</t>
  </si>
  <si>
    <t>Circuits et protocoles</t>
  </si>
  <si>
    <t>Réseaux de terrain</t>
  </si>
  <si>
    <t>Circuits et protocoles télécom</t>
  </si>
  <si>
    <t>SystemC</t>
  </si>
  <si>
    <r>
      <t>Le semestre 9 est composé de la continuité des 3 options (CCS, GSE ou TR) choisies par les élèves au S8 en 4</t>
    </r>
    <r>
      <rPr>
        <vertAlign val="superscript"/>
        <sz val="11"/>
        <color rgb="FF000000"/>
        <rFont val="Calibri"/>
        <family val="2"/>
      </rPr>
      <t>ème</t>
    </r>
    <r>
      <rPr>
        <sz val="11"/>
        <color rgb="FF000000"/>
        <rFont val="Calibri"/>
        <family val="2"/>
      </rPr>
      <t xml:space="preserve"> année et s’effectue soit en formation initiale, soit en alternance (Contrat de professionnalisation).</t>
    </r>
  </si>
  <si>
    <t>Electronique - 5ème Année - Semestre 9 - Télécommunications et Réseaux  (TR)</t>
  </si>
  <si>
    <t>Réseaux</t>
  </si>
  <si>
    <t>Conception réseaux</t>
  </si>
  <si>
    <t>ELEC5 PRO S9_option TR</t>
  </si>
  <si>
    <t>Full IP</t>
  </si>
  <si>
    <t>Sécurité des systèmes</t>
  </si>
  <si>
    <t>Protocoles SDH-PDH-RNIS</t>
  </si>
  <si>
    <t>Télécoms Hertziennes</t>
  </si>
  <si>
    <t>Télécoms Satellites</t>
  </si>
  <si>
    <t xml:space="preserve">Antennes </t>
  </si>
  <si>
    <t>Circuits de Télécom et Electronique RF</t>
  </si>
  <si>
    <t>ELEC5 PRO S9_option TR / EIT M1 SA</t>
  </si>
  <si>
    <t>CAO RF/HF - Keysight ADS</t>
  </si>
  <si>
    <t>Travaux pratiques Télécoms</t>
  </si>
  <si>
    <t>Circuits et protocoles télécoms</t>
  </si>
  <si>
    <t>Projets</t>
  </si>
  <si>
    <t>RFID</t>
  </si>
  <si>
    <t>Java</t>
  </si>
  <si>
    <t>Télécoms</t>
  </si>
  <si>
    <t>Electronique - 5ème Année - Semestre 9 - Conception de Circuits et Systèmes (CCS) - CONTRAT de PROFESSIONNALISATION</t>
  </si>
  <si>
    <t>Eelectronique RF/mixte</t>
  </si>
  <si>
    <t>ELEC5 S9_option CCS</t>
  </si>
  <si>
    <t>ELEC5 S9_options CCS &amp; GSE + ELEC5 PRO S9_options CCS</t>
  </si>
  <si>
    <t>Projet Entreprise</t>
  </si>
  <si>
    <t>(par élève) (1)</t>
  </si>
  <si>
    <r>
      <t>Le semestre 9 est composé de la continuité des 3 options (CCS, GSE ou TR) choisies par les élèves au S8 en 4</t>
    </r>
    <r>
      <rPr>
        <vertAlign val="superscript"/>
        <sz val="12"/>
        <color rgb="FF000000"/>
        <rFont val="Calibri"/>
        <family val="2"/>
      </rPr>
      <t>ème</t>
    </r>
    <r>
      <rPr>
        <sz val="12"/>
        <color rgb="FF000000"/>
        <rFont val="Calibri"/>
        <family val="2"/>
      </rPr>
      <t xml:space="preserve"> année et s’effectue soit en formation initiale, soit en alternance (Contrat de professionnalisation).</t>
    </r>
  </si>
  <si>
    <t>Electronique - 5ème Année - Semestre 9 - Télécommunications et Réseaux  (TR) - CONTRAT de PROFESSIONNALISATION</t>
  </si>
  <si>
    <t>ELEC5 S9_option TR</t>
  </si>
  <si>
    <t>Electronique - 5ème Année - Semestre 9 - Génie du Système Embarqué (GSE) - CONTRAT de PROFESSIONNALISATION</t>
  </si>
  <si>
    <t>ELEC5 S9_option GSE</t>
  </si>
  <si>
    <t>ELEC5 S9_option GSE / EIT M1 SA</t>
  </si>
  <si>
    <t>Système et logiciel embarqué  pour la Conduite autonome et  les Robots véhicules</t>
  </si>
  <si>
    <t>Conception des SOCS</t>
  </si>
  <si>
    <t>Electronique - 5ème Année - Semestre 10 - Conception de Circuits et Systèmes (CCS)</t>
  </si>
  <si>
    <t>Stage Ingénieur</t>
  </si>
  <si>
    <r>
      <t>Le semestre 10 est composé de la continuité des 3 options (CCS, GSE ou TR) choisies par les élèves au S8 en 4</t>
    </r>
    <r>
      <rPr>
        <vertAlign val="superscript"/>
        <sz val="11"/>
        <color rgb="FF000000"/>
        <rFont val="Calibri"/>
        <family val="2"/>
      </rPr>
      <t>ème</t>
    </r>
    <r>
      <rPr>
        <sz val="11"/>
        <color rgb="FF000000"/>
        <rFont val="Calibri"/>
        <family val="2"/>
      </rPr>
      <t xml:space="preserve"> année et s’effectue soit en formation initiale, soit en alternance (Contrat de professionnalisation).</t>
    </r>
  </si>
  <si>
    <t>Electronique - 5ème Année - Semestre 10 - Génie du Système Embarqué (GSE)</t>
  </si>
  <si>
    <t>Options</t>
  </si>
  <si>
    <t>(par élève)</t>
  </si>
  <si>
    <t>Electronique - 5ème Année - Semestre 10 - Télécommunications et Réseaux  (TR)</t>
  </si>
  <si>
    <r>
      <t xml:space="preserve">Si CC &amp; CT </t>
    </r>
    <r>
      <rPr>
        <b/>
        <i/>
        <sz val="11"/>
        <color rgb="FF000000"/>
        <rFont val="Calibri"/>
        <family val="2"/>
        <scheme val="minor"/>
      </rPr>
      <t xml:space="preserve">(préciser coef CC &amp; CT) </t>
    </r>
  </si>
  <si>
    <t>Electronique - 5ème Année - Semestre 10 - Télécommunications et Réseaux  (TR) - CONTRAT de PROFESSIONNALISATION</t>
  </si>
  <si>
    <t>Management</t>
  </si>
  <si>
    <t>M2S4 Info_FISA-Ingénierie , M2S4 Math&amp;Application_Ingénierie Mathématique FISA- INUM-IMAFA, Ingé S10FISA (CP) BAT-GE-ELEC-MAM-INFO</t>
  </si>
  <si>
    <t>Projet Innovation-Recherche multidisciplinaire &amp; Networking</t>
  </si>
  <si>
    <t>Contrat Pro Ingénieur</t>
  </si>
  <si>
    <t>ELEC5 PRO S10 Mineures</t>
  </si>
  <si>
    <t>Projet multidisciplinaire (2)</t>
  </si>
  <si>
    <t>Immersion recherche (3)</t>
  </si>
  <si>
    <t>Networking et partage d'expérience (3)</t>
  </si>
  <si>
    <t>(2) seuil de dédoublement à 40 élèves</t>
  </si>
  <si>
    <t>(3) cout HETD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</si>
</sst>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6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1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name val="Calibri"/>
      <family val="2"/>
    </font>
    <font>
      <b/>
      <sz val="11"/>
      <color rgb="FF0070C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color rgb="FFFFFFFF"/>
      <name val="Calibri"/>
      <family val="2"/>
    </font>
    <font>
      <b/>
      <i/>
      <sz val="11"/>
      <color rgb="FF0070C0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</font>
    <font>
      <sz val="12"/>
      <color rgb="FF000000"/>
      <name val="Calibri"/>
      <family val="2"/>
    </font>
    <font>
      <vertAlign val="superscript"/>
      <sz val="12"/>
      <color rgb="FF000000"/>
      <name val="Calibri"/>
      <family val="2"/>
    </font>
    <font>
      <b/>
      <sz val="11"/>
      <color rgb="FF000000"/>
      <name val="Calibri"/>
      <family val="2"/>
      <charset val="1"/>
    </font>
    <font>
      <b/>
      <sz val="11"/>
      <color rgb="FF0070C0"/>
      <name val="Calibri"/>
      <family val="2"/>
      <charset val="1"/>
    </font>
    <font>
      <sz val="11"/>
      <name val="Calibri"/>
      <family val="2"/>
      <charset val="1"/>
    </font>
    <font>
      <sz val="14"/>
      <color rgb="FF000000"/>
      <name val="Calibri"/>
      <family val="2"/>
    </font>
    <font>
      <b/>
      <sz val="14"/>
      <color rgb="FF0070C0"/>
      <name val="Calibri"/>
      <family val="2"/>
    </font>
    <font>
      <sz val="8"/>
      <name val="Calibri"/>
      <family val="2"/>
      <charset val="1"/>
    </font>
    <font>
      <b/>
      <sz val="11"/>
      <color rgb="FFFF0000"/>
      <name val="Calibri"/>
      <family val="2"/>
    </font>
    <font>
      <sz val="11"/>
      <color rgb="FF000000"/>
      <name val="Calibri"/>
    </font>
    <font>
      <sz val="11"/>
      <name val="Calibri"/>
      <scheme val="minor"/>
    </font>
    <font>
      <sz val="10"/>
      <name val="Calibri"/>
      <family val="2"/>
      <scheme val="minor"/>
    </font>
    <font>
      <b/>
      <sz val="11"/>
      <color rgb="FF7030A0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4C7E7"/>
        <bgColor rgb="FFCCCCFF"/>
      </patternFill>
    </fill>
    <fill>
      <patternFill patternType="solid">
        <fgColor rgb="FFF4B183"/>
        <bgColor rgb="FFF79646"/>
      </patternFill>
    </fill>
    <fill>
      <patternFill patternType="solid">
        <fgColor rgb="FFFBE5D6"/>
        <bgColor rgb="FFD7E4BD"/>
      </patternFill>
    </fill>
    <fill>
      <patternFill patternType="solid">
        <fgColor rgb="FFFFFF99"/>
        <bgColor rgb="FFFBE5D6"/>
      </patternFill>
    </fill>
    <fill>
      <patternFill patternType="solid">
        <fgColor rgb="FF002060"/>
        <bgColor rgb="FF000080"/>
      </patternFill>
    </fill>
    <fill>
      <patternFill patternType="solid">
        <fgColor rgb="FFFFC000"/>
        <bgColor rgb="FFF79646"/>
      </patternFill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rgb="FFFFC000"/>
        <bgColor rgb="FFFBE5D6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rgb="FFCCCCFF"/>
      </patternFill>
    </fill>
    <fill>
      <patternFill patternType="solid">
        <fgColor rgb="FFB7DEE8"/>
        <bgColor rgb="FF99CCFF"/>
      </patternFill>
    </fill>
    <fill>
      <patternFill patternType="solid">
        <fgColor rgb="FFFFFF99"/>
        <bgColor rgb="FFFDEADA"/>
      </patternFill>
    </fill>
    <fill>
      <patternFill patternType="solid">
        <fgColor rgb="FFFFFF99"/>
        <bgColor rgb="FF99CC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6" fillId="2" borderId="0" applyBorder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9" fillId="0" borderId="0"/>
    <xf numFmtId="0" fontId="6" fillId="2" borderId="0" applyBorder="0" applyProtection="0"/>
    <xf numFmtId="0" fontId="5" fillId="0" borderId="0"/>
    <xf numFmtId="0" fontId="9" fillId="0" borderId="0"/>
    <xf numFmtId="0" fontId="1" fillId="0" borderId="0"/>
  </cellStyleXfs>
  <cellXfs count="274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0" fillId="12" borderId="1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13" borderId="5" xfId="0" applyFont="1" applyFill="1" applyBorder="1" applyAlignment="1">
      <alignment horizontal="center" vertical="center" wrapText="1"/>
    </xf>
    <xf numFmtId="0" fontId="14" fillId="12" borderId="5" xfId="0" applyFon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horizontal="center" vertical="center" wrapText="1"/>
    </xf>
    <xf numFmtId="0" fontId="10" fillId="14" borderId="1" xfId="0" applyFont="1" applyFill="1" applyBorder="1" applyAlignment="1">
      <alignment horizontal="center" vertical="center" wrapText="1"/>
    </xf>
    <xf numFmtId="0" fontId="0" fillId="14" borderId="1" xfId="0" applyFont="1" applyFill="1" applyBorder="1" applyAlignment="1">
      <alignment horizontal="center" vertical="center"/>
    </xf>
    <xf numFmtId="0" fontId="8" fillId="15" borderId="1" xfId="0" applyFont="1" applyFill="1" applyBorder="1" applyAlignment="1">
      <alignment horizontal="center" vertical="center"/>
    </xf>
    <xf numFmtId="0" fontId="19" fillId="15" borderId="1" xfId="0" applyFont="1" applyFill="1" applyBorder="1" applyAlignment="1">
      <alignment horizontal="center" vertical="center"/>
    </xf>
    <xf numFmtId="0" fontId="19" fillId="16" borderId="1" xfId="0" applyFon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8" fillId="17" borderId="1" xfId="0" applyFont="1" applyFill="1" applyBorder="1" applyAlignment="1">
      <alignment horizontal="center" vertical="center"/>
    </xf>
    <xf numFmtId="0" fontId="8" fillId="17" borderId="1" xfId="0" applyFont="1" applyFill="1" applyBorder="1" applyAlignment="1">
      <alignment horizontal="center" vertical="center"/>
    </xf>
    <xf numFmtId="0" fontId="18" fillId="18" borderId="1" xfId="0" applyFont="1" applyFill="1" applyBorder="1" applyAlignment="1">
      <alignment horizontal="center" vertical="center"/>
    </xf>
    <xf numFmtId="0" fontId="12" fillId="18" borderId="1" xfId="0" applyFont="1" applyFill="1" applyBorder="1" applyAlignment="1">
      <alignment horizontal="center" vertical="center"/>
    </xf>
    <xf numFmtId="0" fontId="14" fillId="13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left" vertical="center"/>
    </xf>
    <xf numFmtId="0" fontId="20" fillId="12" borderId="1" xfId="0" applyFont="1" applyFill="1" applyBorder="1" applyAlignment="1">
      <alignment horizontal="center" vertical="center"/>
    </xf>
    <xf numFmtId="0" fontId="14" fillId="18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8" fillId="0" borderId="1" xfId="2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left" vertical="center"/>
    </xf>
    <xf numFmtId="0" fontId="18" fillId="0" borderId="1" xfId="3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horizontal="center" vertical="center"/>
    </xf>
    <xf numFmtId="0" fontId="18" fillId="0" borderId="0" xfId="3" applyFont="1" applyFill="1" applyBorder="1" applyAlignment="1">
      <alignment horizontal="center" vertical="center"/>
    </xf>
    <xf numFmtId="0" fontId="18" fillId="0" borderId="0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0" fontId="24" fillId="14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/>
    </xf>
    <xf numFmtId="0" fontId="8" fillId="16" borderId="1" xfId="0" applyFont="1" applyFill="1" applyBorder="1" applyAlignment="1">
      <alignment horizontal="center" vertical="center"/>
    </xf>
    <xf numFmtId="0" fontId="18" fillId="16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8" fillId="0" borderId="0" xfId="2" applyFont="1" applyFill="1" applyBorder="1" applyAlignment="1">
      <alignment horizontal="left" vertical="center"/>
    </xf>
    <xf numFmtId="0" fontId="25" fillId="0" borderId="0" xfId="0" applyFont="1" applyFill="1" applyAlignment="1">
      <alignment horizontal="center" vertical="center"/>
    </xf>
    <xf numFmtId="0" fontId="18" fillId="0" borderId="0" xfId="2" applyFont="1" applyFill="1" applyBorder="1" applyAlignment="1">
      <alignment horizontal="left" vertical="center" wrapText="1"/>
    </xf>
    <xf numFmtId="0" fontId="23" fillId="16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19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7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0" fontId="18" fillId="0" borderId="1" xfId="1" applyFont="1" applyFill="1" applyBorder="1" applyAlignment="1" applyProtection="1">
      <alignment horizontal="left" vertical="center"/>
    </xf>
    <xf numFmtId="0" fontId="18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1" xfId="1" applyFont="1" applyFill="1" applyBorder="1" applyAlignment="1" applyProtection="1">
      <alignment horizontal="left" vertical="center" wrapText="1"/>
    </xf>
    <xf numFmtId="0" fontId="18" fillId="8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6" borderId="4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8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 wrapText="1"/>
    </xf>
    <xf numFmtId="0" fontId="17" fillId="7" borderId="0" xfId="0" applyFont="1" applyFill="1" applyBorder="1" applyAlignment="1">
      <alignment horizontal="center" vertical="center" wrapText="1"/>
    </xf>
    <xf numFmtId="0" fontId="17" fillId="7" borderId="3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horizontal="center" vertical="center"/>
    </xf>
    <xf numFmtId="0" fontId="23" fillId="11" borderId="1" xfId="0" applyFont="1" applyFill="1" applyBorder="1" applyAlignment="1">
      <alignment horizontal="center" vertic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8" fillId="0" borderId="0" xfId="1" applyFont="1" applyFill="1" applyBorder="1" applyAlignment="1" applyProtection="1">
      <alignment horizontal="center" vertical="center"/>
    </xf>
    <xf numFmtId="0" fontId="14" fillId="18" borderId="5" xfId="0" applyFont="1" applyFill="1" applyBorder="1" applyAlignment="1">
      <alignment horizontal="center" vertical="center" wrapText="1"/>
    </xf>
    <xf numFmtId="0" fontId="14" fillId="13" borderId="4" xfId="0" applyFont="1" applyFill="1" applyBorder="1" applyAlignment="1">
      <alignment horizontal="center" vertical="center" wrapText="1"/>
    </xf>
    <xf numFmtId="0" fontId="17" fillId="14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14" borderId="0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4" fillId="20" borderId="1" xfId="4" applyFont="1" applyFill="1" applyBorder="1" applyAlignment="1">
      <alignment horizontal="center" vertical="center" wrapText="1"/>
    </xf>
    <xf numFmtId="0" fontId="14" fillId="21" borderId="1" xfId="4" applyFont="1" applyFill="1" applyBorder="1" applyAlignment="1">
      <alignment horizontal="center" vertical="center" wrapText="1"/>
    </xf>
    <xf numFmtId="0" fontId="16" fillId="21" borderId="1" xfId="4" applyFont="1" applyFill="1" applyBorder="1" applyAlignment="1">
      <alignment horizontal="center" vertical="center" wrapText="1"/>
    </xf>
    <xf numFmtId="0" fontId="13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17" fillId="7" borderId="1" xfId="4" applyFont="1" applyFill="1" applyBorder="1" applyAlignment="1">
      <alignment horizontal="center" vertical="center" wrapText="1"/>
    </xf>
    <xf numFmtId="0" fontId="22" fillId="7" borderId="1" xfId="4" applyFont="1" applyFill="1" applyBorder="1" applyAlignment="1">
      <alignment horizontal="center" vertical="center" wrapText="1"/>
    </xf>
    <xf numFmtId="0" fontId="13" fillId="7" borderId="1" xfId="4" applyFont="1" applyFill="1" applyBorder="1" applyAlignment="1">
      <alignment horizontal="center" vertical="center"/>
    </xf>
    <xf numFmtId="0" fontId="13" fillId="0" borderId="0" xfId="4" applyFont="1" applyBorder="1" applyAlignment="1">
      <alignment horizontal="center" vertical="center"/>
    </xf>
    <xf numFmtId="0" fontId="12" fillId="0" borderId="1" xfId="2" applyFont="1" applyFill="1" applyBorder="1" applyAlignment="1">
      <alignment vertical="center"/>
    </xf>
    <xf numFmtId="0" fontId="20" fillId="21" borderId="1" xfId="4" applyFont="1" applyFill="1" applyBorder="1" applyAlignment="1">
      <alignment horizontal="center" vertical="center"/>
    </xf>
    <xf numFmtId="0" fontId="8" fillId="8" borderId="1" xfId="4" applyFont="1" applyFill="1" applyBorder="1" applyAlignment="1">
      <alignment horizontal="center" vertical="center"/>
    </xf>
    <xf numFmtId="0" fontId="18" fillId="8" borderId="1" xfId="4" applyFont="1" applyFill="1" applyBorder="1" applyAlignment="1">
      <alignment horizontal="center" vertical="center"/>
    </xf>
    <xf numFmtId="0" fontId="13" fillId="0" borderId="1" xfId="4" applyFont="1" applyBorder="1" applyAlignment="1">
      <alignment horizontal="center" vertical="center"/>
    </xf>
    <xf numFmtId="0" fontId="18" fillId="0" borderId="1" xfId="4" applyFont="1" applyBorder="1" applyAlignment="1" applyProtection="1">
      <alignment vertical="center"/>
    </xf>
    <xf numFmtId="0" fontId="13" fillId="21" borderId="1" xfId="4" applyFont="1" applyFill="1" applyBorder="1" applyAlignment="1">
      <alignment horizontal="center" vertical="center"/>
    </xf>
    <xf numFmtId="0" fontId="13" fillId="21" borderId="1" xfId="4" applyFont="1" applyFill="1" applyBorder="1" applyAlignment="1">
      <alignment horizontal="center" vertical="center" wrapText="1"/>
    </xf>
    <xf numFmtId="0" fontId="18" fillId="0" borderId="1" xfId="5" applyFont="1" applyFill="1" applyBorder="1" applyAlignment="1" applyProtection="1">
      <alignment vertical="center"/>
    </xf>
    <xf numFmtId="0" fontId="20" fillId="12" borderId="1" xfId="4" applyFont="1" applyFill="1" applyBorder="1" applyAlignment="1">
      <alignment horizontal="center" vertical="center" wrapText="1"/>
    </xf>
    <xf numFmtId="0" fontId="18" fillId="0" borderId="1" xfId="5" applyFont="1" applyFill="1" applyBorder="1" applyAlignment="1" applyProtection="1">
      <alignment vertical="center" wrapText="1"/>
    </xf>
    <xf numFmtId="0" fontId="18" fillId="0" borderId="1" xfId="2" applyFont="1" applyFill="1" applyBorder="1" applyAlignment="1">
      <alignment vertical="center"/>
    </xf>
    <xf numFmtId="0" fontId="13" fillId="12" borderId="1" xfId="4" applyFont="1" applyFill="1" applyBorder="1" applyAlignment="1">
      <alignment horizontal="center" vertical="center" wrapText="1"/>
    </xf>
    <xf numFmtId="0" fontId="18" fillId="0" borderId="1" xfId="4" applyFont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26" fillId="14" borderId="1" xfId="0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vertical="center" wrapText="1"/>
    </xf>
    <xf numFmtId="0" fontId="14" fillId="0" borderId="0" xfId="4" applyFont="1" applyAlignment="1">
      <alignment horizontal="center" vertical="center"/>
    </xf>
    <xf numFmtId="0" fontId="18" fillId="0" borderId="0" xfId="4" applyFont="1" applyAlignment="1">
      <alignment horizontal="center" vertical="center"/>
    </xf>
    <xf numFmtId="0" fontId="27" fillId="14" borderId="1" xfId="0" applyFont="1" applyFill="1" applyBorder="1" applyAlignment="1">
      <alignment horizontal="center" vertical="center" wrapText="1"/>
    </xf>
    <xf numFmtId="0" fontId="25" fillId="14" borderId="1" xfId="0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horizontal="center" vertical="center"/>
    </xf>
    <xf numFmtId="0" fontId="14" fillId="22" borderId="1" xfId="4" applyFont="1" applyFill="1" applyBorder="1" applyAlignment="1">
      <alignment horizontal="center" vertical="center" wrapText="1"/>
    </xf>
    <xf numFmtId="0" fontId="13" fillId="12" borderId="1" xfId="4" applyFont="1" applyFill="1" applyBorder="1" applyAlignment="1">
      <alignment horizontal="center" vertical="center"/>
    </xf>
    <xf numFmtId="0" fontId="18" fillId="12" borderId="1" xfId="4" applyFont="1" applyFill="1" applyBorder="1" applyAlignment="1">
      <alignment horizontal="center" vertical="center"/>
    </xf>
    <xf numFmtId="0" fontId="11" fillId="14" borderId="0" xfId="0" applyFont="1" applyFill="1" applyAlignment="1">
      <alignment horizontal="center" vertical="center" wrapText="1"/>
    </xf>
    <xf numFmtId="0" fontId="12" fillId="0" borderId="1" xfId="0" applyFont="1" applyBorder="1" applyAlignment="1" applyProtection="1">
      <alignment vertical="center"/>
    </xf>
    <xf numFmtId="0" fontId="18" fillId="0" borderId="1" xfId="1" applyFont="1" applyFill="1" applyBorder="1" applyAlignment="1" applyProtection="1">
      <alignment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2" fillId="8" borderId="1" xfId="4" applyFont="1" applyFill="1" applyBorder="1" applyAlignment="1">
      <alignment horizontal="center" vertical="center"/>
    </xf>
    <xf numFmtId="0" fontId="13" fillId="0" borderId="0" xfId="4" applyFont="1"/>
    <xf numFmtId="0" fontId="20" fillId="21" borderId="1" xfId="4" applyFont="1" applyFill="1" applyBorder="1" applyAlignment="1">
      <alignment horizontal="center" vertical="center" wrapText="1"/>
    </xf>
    <xf numFmtId="0" fontId="28" fillId="20" borderId="1" xfId="4" applyFont="1" applyFill="1" applyBorder="1" applyAlignment="1">
      <alignment horizontal="center" vertical="center" wrapText="1"/>
    </xf>
    <xf numFmtId="0" fontId="28" fillId="21" borderId="1" xfId="4" applyFont="1" applyFill="1" applyBorder="1" applyAlignment="1">
      <alignment horizontal="center" vertical="center" wrapText="1"/>
    </xf>
    <xf numFmtId="0" fontId="29" fillId="21" borderId="1" xfId="4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vertical="center"/>
    </xf>
    <xf numFmtId="0" fontId="25" fillId="18" borderId="1" xfId="0" applyFont="1" applyFill="1" applyBorder="1" applyAlignment="1">
      <alignment horizontal="center" vertical="center"/>
    </xf>
    <xf numFmtId="0" fontId="13" fillId="18" borderId="1" xfId="0" applyFont="1" applyFill="1" applyBorder="1" applyAlignment="1">
      <alignment horizontal="center" vertical="center"/>
    </xf>
    <xf numFmtId="0" fontId="32" fillId="0" borderId="0" xfId="0" applyFont="1"/>
    <xf numFmtId="0" fontId="13" fillId="0" borderId="0" xfId="0" applyFont="1" applyAlignment="1">
      <alignment horizontal="left" vertical="center"/>
    </xf>
    <xf numFmtId="0" fontId="19" fillId="16" borderId="1" xfId="4" applyFont="1" applyFill="1" applyBorder="1" applyAlignment="1">
      <alignment horizontal="center" vertical="center"/>
    </xf>
    <xf numFmtId="0" fontId="12" fillId="16" borderId="1" xfId="4" applyFont="1" applyFill="1" applyBorder="1" applyAlignment="1">
      <alignment horizontal="center" vertical="center"/>
    </xf>
    <xf numFmtId="0" fontId="12" fillId="16" borderId="4" xfId="4" applyFont="1" applyFill="1" applyBorder="1" applyAlignment="1">
      <alignment horizontal="center" vertical="center"/>
    </xf>
    <xf numFmtId="0" fontId="13" fillId="0" borderId="6" xfId="4" applyFont="1" applyBorder="1" applyAlignment="1">
      <alignment horizontal="center" vertical="center"/>
    </xf>
    <xf numFmtId="0" fontId="18" fillId="24" borderId="1" xfId="6" applyFont="1" applyFill="1" applyBorder="1" applyAlignment="1">
      <alignment horizontal="center" vertical="center"/>
    </xf>
    <xf numFmtId="0" fontId="13" fillId="0" borderId="6" xfId="6" applyFont="1" applyBorder="1" applyAlignment="1">
      <alignment horizontal="center" vertical="center"/>
    </xf>
    <xf numFmtId="0" fontId="5" fillId="12" borderId="1" xfId="6" applyFill="1" applyBorder="1" applyAlignment="1">
      <alignment horizontal="center" vertical="center"/>
    </xf>
    <xf numFmtId="0" fontId="5" fillId="12" borderId="4" xfId="6" applyFill="1" applyBorder="1" applyAlignment="1">
      <alignment horizontal="center" vertical="center"/>
    </xf>
    <xf numFmtId="0" fontId="13" fillId="0" borderId="1" xfId="6" applyFont="1" applyBorder="1" applyAlignment="1">
      <alignment horizontal="center" vertical="center"/>
    </xf>
    <xf numFmtId="0" fontId="19" fillId="23" borderId="1" xfId="4" applyFont="1" applyFill="1" applyBorder="1" applyAlignment="1">
      <alignment horizontal="center" vertical="center"/>
    </xf>
    <xf numFmtId="0" fontId="19" fillId="23" borderId="1" xfId="4" applyFont="1" applyFill="1" applyBorder="1" applyAlignment="1">
      <alignment horizontal="left" vertical="top"/>
    </xf>
    <xf numFmtId="0" fontId="18" fillId="0" borderId="1" xfId="2" applyFont="1" applyFill="1" applyBorder="1" applyAlignment="1">
      <alignment horizontal="left" vertical="top"/>
    </xf>
    <xf numFmtId="0" fontId="18" fillId="0" borderId="1" xfId="3" applyFont="1" applyFill="1" applyBorder="1" applyAlignment="1">
      <alignment horizontal="left" vertical="top" wrapText="1"/>
    </xf>
    <xf numFmtId="0" fontId="19" fillId="23" borderId="1" xfId="4" applyFont="1" applyFill="1" applyBorder="1" applyAlignment="1">
      <alignment horizontal="center" vertical="top"/>
    </xf>
    <xf numFmtId="0" fontId="12" fillId="0" borderId="1" xfId="2" applyFont="1" applyFill="1" applyBorder="1" applyAlignment="1">
      <alignment horizontal="left" vertical="top"/>
    </xf>
    <xf numFmtId="0" fontId="19" fillId="16" borderId="1" xfId="6" applyFont="1" applyFill="1" applyBorder="1" applyAlignment="1">
      <alignment horizontal="center" vertical="center"/>
    </xf>
    <xf numFmtId="0" fontId="12" fillId="16" borderId="1" xfId="6" applyFont="1" applyFill="1" applyBorder="1" applyAlignment="1">
      <alignment horizontal="center" vertical="center"/>
    </xf>
    <xf numFmtId="0" fontId="12" fillId="16" borderId="4" xfId="6" applyFont="1" applyFill="1" applyBorder="1" applyAlignment="1">
      <alignment horizontal="center" vertical="center"/>
    </xf>
    <xf numFmtId="0" fontId="12" fillId="12" borderId="4" xfId="6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/>
    </xf>
    <xf numFmtId="0" fontId="8" fillId="25" borderId="1" xfId="0" applyFont="1" applyFill="1" applyBorder="1" applyAlignment="1">
      <alignment horizontal="center" vertical="center"/>
    </xf>
    <xf numFmtId="0" fontId="8" fillId="25" borderId="1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8" fillId="25" borderId="4" xfId="0" applyFont="1" applyFill="1" applyBorder="1" applyAlignment="1">
      <alignment horizontal="center" vertical="center"/>
    </xf>
    <xf numFmtId="0" fontId="8" fillId="25" borderId="6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8" fillId="25" borderId="1" xfId="0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vertical="center"/>
    </xf>
    <xf numFmtId="0" fontId="19" fillId="23" borderId="1" xfId="4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4" fillId="18" borderId="1" xfId="0" applyFont="1" applyFill="1" applyBorder="1" applyAlignment="1">
      <alignment horizontal="center" vertical="center" wrapText="1"/>
    </xf>
    <xf numFmtId="0" fontId="0" fillId="0" borderId="0" xfId="4" applyFont="1" applyAlignment="1">
      <alignment horizontal="center" vertical="center"/>
    </xf>
    <xf numFmtId="0" fontId="0" fillId="12" borderId="1" xfId="4" applyFont="1" applyFill="1" applyBorder="1" applyAlignment="1">
      <alignment horizontal="center" vertical="center"/>
    </xf>
    <xf numFmtId="0" fontId="0" fillId="21" borderId="1" xfId="4" applyFont="1" applyFill="1" applyBorder="1" applyAlignment="1">
      <alignment horizontal="center" vertical="center"/>
    </xf>
    <xf numFmtId="0" fontId="36" fillId="4" borderId="1" xfId="0" applyFont="1" applyFill="1" applyBorder="1" applyAlignment="1">
      <alignment horizontal="center" vertical="center"/>
    </xf>
    <xf numFmtId="0" fontId="35" fillId="25" borderId="1" xfId="0" applyFont="1" applyFill="1" applyBorder="1" applyAlignment="1">
      <alignment horizontal="left" vertical="center"/>
    </xf>
    <xf numFmtId="0" fontId="35" fillId="4" borderId="1" xfId="0" applyFont="1" applyFill="1" applyBorder="1" applyAlignment="1">
      <alignment horizontal="center" vertical="center"/>
    </xf>
    <xf numFmtId="0" fontId="35" fillId="11" borderId="1" xfId="0" applyFont="1" applyFill="1" applyBorder="1" applyAlignment="1">
      <alignment horizontal="center" vertical="center"/>
    </xf>
    <xf numFmtId="0" fontId="35" fillId="8" borderId="1" xfId="0" applyFont="1" applyFill="1" applyBorder="1" applyAlignment="1">
      <alignment horizontal="center" vertical="center"/>
    </xf>
    <xf numFmtId="0" fontId="36" fillId="8" borderId="1" xfId="0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4" fillId="18" borderId="5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top" wrapText="1"/>
    </xf>
    <xf numFmtId="0" fontId="4" fillId="14" borderId="1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12" fillId="0" borderId="0" xfId="2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25" borderId="1" xfId="0" applyFont="1" applyFill="1" applyBorder="1" applyAlignment="1">
      <alignment horizontal="center" vertical="center"/>
    </xf>
    <xf numFmtId="0" fontId="18" fillId="26" borderId="1" xfId="0" applyFont="1" applyFill="1" applyBorder="1" applyAlignment="1">
      <alignment horizontal="center" vertical="center"/>
    </xf>
    <xf numFmtId="0" fontId="12" fillId="26" borderId="1" xfId="6" applyFont="1" applyFill="1" applyBorder="1" applyAlignment="1">
      <alignment horizontal="center" vertical="center"/>
    </xf>
    <xf numFmtId="0" fontId="44" fillId="27" borderId="0" xfId="0" applyFont="1" applyFill="1"/>
    <xf numFmtId="0" fontId="4" fillId="12" borderId="1" xfId="6" applyFont="1" applyFill="1" applyBorder="1" applyAlignment="1">
      <alignment horizontal="center" vertical="center"/>
    </xf>
    <xf numFmtId="0" fontId="4" fillId="12" borderId="1" xfId="4" applyFont="1" applyFill="1" applyBorder="1" applyAlignment="1">
      <alignment horizontal="center" vertical="center"/>
    </xf>
    <xf numFmtId="0" fontId="4" fillId="12" borderId="4" xfId="4" applyFont="1" applyFill="1" applyBorder="1" applyAlignment="1">
      <alignment horizontal="center" vertical="center"/>
    </xf>
    <xf numFmtId="0" fontId="36" fillId="26" borderId="1" xfId="0" applyFont="1" applyFill="1" applyBorder="1" applyAlignment="1">
      <alignment horizontal="center" vertical="center"/>
    </xf>
    <xf numFmtId="0" fontId="14" fillId="25" borderId="4" xfId="0" applyFont="1" applyFill="1" applyBorder="1" applyAlignment="1">
      <alignment horizontal="center" vertical="center"/>
    </xf>
    <xf numFmtId="0" fontId="14" fillId="25" borderId="1" xfId="0" applyFont="1" applyFill="1" applyBorder="1" applyAlignment="1">
      <alignment horizontal="center" vertical="center"/>
    </xf>
    <xf numFmtId="0" fontId="14" fillId="25" borderId="1" xfId="0" applyFont="1" applyFill="1" applyBorder="1" applyAlignment="1">
      <alignment horizontal="left" vertical="center"/>
    </xf>
    <xf numFmtId="2" fontId="14" fillId="25" borderId="1" xfId="0" applyNumberFormat="1" applyFont="1" applyFill="1" applyBorder="1" applyAlignment="1">
      <alignment horizontal="center" vertical="center"/>
    </xf>
    <xf numFmtId="0" fontId="28" fillId="25" borderId="1" xfId="4" applyFont="1" applyFill="1" applyBorder="1" applyAlignment="1">
      <alignment horizontal="center" vertical="center"/>
    </xf>
    <xf numFmtId="0" fontId="28" fillId="25" borderId="1" xfId="4" applyFont="1" applyFill="1" applyBorder="1" applyAlignment="1">
      <alignment horizontal="left" vertical="top"/>
    </xf>
    <xf numFmtId="0" fontId="28" fillId="25" borderId="8" xfId="4" applyFont="1" applyFill="1" applyBorder="1" applyAlignment="1">
      <alignment horizontal="center" vertical="center"/>
    </xf>
    <xf numFmtId="0" fontId="13" fillId="25" borderId="1" xfId="0" applyFont="1" applyFill="1" applyBorder="1"/>
    <xf numFmtId="164" fontId="28" fillId="25" borderId="1" xfId="4" applyNumberFormat="1" applyFont="1" applyFill="1" applyBorder="1" applyAlignment="1">
      <alignment horizontal="center" vertical="center"/>
    </xf>
    <xf numFmtId="0" fontId="17" fillId="25" borderId="1" xfId="0" applyFont="1" applyFill="1" applyBorder="1" applyAlignment="1">
      <alignment horizontal="center" vertical="center"/>
    </xf>
    <xf numFmtId="0" fontId="3" fillId="12" borderId="1" xfId="6" applyFont="1" applyFill="1" applyBorder="1" applyAlignment="1">
      <alignment horizontal="center" vertical="center"/>
    </xf>
    <xf numFmtId="0" fontId="36" fillId="18" borderId="1" xfId="0" applyFont="1" applyFill="1" applyBorder="1" applyAlignment="1">
      <alignment horizontal="center" vertical="center"/>
    </xf>
    <xf numFmtId="0" fontId="18" fillId="18" borderId="1" xfId="6" applyFont="1" applyFill="1" applyBorder="1" applyAlignment="1">
      <alignment horizontal="center" vertical="center"/>
    </xf>
    <xf numFmtId="165" fontId="13" fillId="18" borderId="1" xfId="6" applyNumberFormat="1" applyFont="1" applyFill="1" applyBorder="1" applyAlignment="1">
      <alignment horizontal="center" vertical="center"/>
    </xf>
    <xf numFmtId="0" fontId="18" fillId="18" borderId="1" xfId="4" applyFont="1" applyFill="1" applyBorder="1" applyAlignment="1">
      <alignment horizontal="center" vertical="center"/>
    </xf>
    <xf numFmtId="0" fontId="13" fillId="18" borderId="1" xfId="4" applyFont="1" applyFill="1" applyBorder="1" applyAlignment="1">
      <alignment horizontal="center" vertical="center"/>
    </xf>
    <xf numFmtId="0" fontId="41" fillId="18" borderId="1" xfId="6" applyFont="1" applyFill="1" applyBorder="1" applyAlignment="1">
      <alignment horizontal="center" vertical="center"/>
    </xf>
    <xf numFmtId="0" fontId="13" fillId="18" borderId="1" xfId="6" applyFont="1" applyFill="1" applyBorder="1" applyAlignment="1">
      <alignment horizontal="center" vertical="center"/>
    </xf>
    <xf numFmtId="2" fontId="20" fillId="18" borderId="1" xfId="6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25" fillId="0" borderId="1" xfId="4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/>
    </xf>
    <xf numFmtId="0" fontId="12" fillId="12" borderId="1" xfId="6" applyFont="1" applyFill="1" applyBorder="1" applyAlignment="1">
      <alignment horizontal="center" vertical="center"/>
    </xf>
    <xf numFmtId="0" fontId="25" fillId="12" borderId="1" xfId="6" applyFont="1" applyFill="1" applyBorder="1" applyAlignment="1">
      <alignment horizontal="center" vertical="center"/>
    </xf>
    <xf numFmtId="0" fontId="25" fillId="0" borderId="1" xfId="3" applyFont="1" applyFill="1" applyBorder="1" applyAlignment="1">
      <alignment horizontal="left" vertical="top" wrapText="1"/>
    </xf>
    <xf numFmtId="0" fontId="25" fillId="0" borderId="6" xfId="6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top"/>
    </xf>
    <xf numFmtId="0" fontId="25" fillId="0" borderId="0" xfId="0" applyFont="1" applyFill="1"/>
    <xf numFmtId="0" fontId="2" fillId="0" borderId="1" xfId="2" applyFont="1" applyFill="1" applyBorder="1" applyAlignment="1">
      <alignment horizontal="left" vertical="center"/>
    </xf>
    <xf numFmtId="0" fontId="19" fillId="17" borderId="1" xfId="4" applyFont="1" applyFill="1" applyBorder="1" applyAlignment="1">
      <alignment horizontal="center" vertical="center"/>
    </xf>
    <xf numFmtId="0" fontId="45" fillId="17" borderId="1" xfId="4" applyFont="1" applyFill="1" applyBorder="1" applyAlignment="1">
      <alignment horizontal="center" vertical="center"/>
    </xf>
    <xf numFmtId="0" fontId="25" fillId="17" borderId="1" xfId="0" applyFont="1" applyFill="1" applyBorder="1"/>
    <xf numFmtId="164" fontId="19" fillId="17" borderId="1" xfId="4" applyNumberFormat="1" applyFont="1" applyFill="1" applyBorder="1" applyAlignment="1">
      <alignment horizontal="center" vertical="center"/>
    </xf>
    <xf numFmtId="0" fontId="12" fillId="18" borderId="1" xfId="6" applyFont="1" applyFill="1" applyBorder="1" applyAlignment="1">
      <alignment horizontal="center" vertical="center"/>
    </xf>
    <xf numFmtId="0" fontId="12" fillId="18" borderId="1" xfId="4" applyFont="1" applyFill="1" applyBorder="1" applyAlignment="1">
      <alignment horizontal="center" vertical="center"/>
    </xf>
    <xf numFmtId="165" fontId="12" fillId="18" borderId="1" xfId="6" applyNumberFormat="1" applyFont="1" applyFill="1" applyBorder="1" applyAlignment="1">
      <alignment horizontal="center" vertical="center"/>
    </xf>
    <xf numFmtId="2" fontId="12" fillId="18" borderId="1" xfId="6" applyNumberFormat="1" applyFont="1" applyFill="1" applyBorder="1" applyAlignment="1">
      <alignment horizontal="center" vertical="center"/>
    </xf>
    <xf numFmtId="0" fontId="13" fillId="0" borderId="1" xfId="6" applyFont="1" applyFill="1" applyBorder="1" applyAlignment="1">
      <alignment horizontal="center" vertical="center"/>
    </xf>
    <xf numFmtId="0" fontId="18" fillId="17" borderId="1" xfId="6" applyFont="1" applyFill="1" applyBorder="1" applyAlignment="1">
      <alignment horizontal="center" vertical="center"/>
    </xf>
    <xf numFmtId="0" fontId="19" fillId="17" borderId="1" xfId="4" applyFont="1" applyFill="1" applyBorder="1" applyAlignment="1">
      <alignment horizontal="left" vertical="top"/>
    </xf>
    <xf numFmtId="0" fontId="8" fillId="17" borderId="1" xfId="6" applyFont="1" applyFill="1" applyBorder="1" applyAlignment="1">
      <alignment horizontal="center" vertical="center"/>
    </xf>
    <xf numFmtId="0" fontId="19" fillId="17" borderId="1" xfId="6" applyFont="1" applyFill="1" applyBorder="1" applyAlignment="1">
      <alignment horizontal="center" vertical="center"/>
    </xf>
    <xf numFmtId="0" fontId="2" fillId="18" borderId="1" xfId="6" applyFont="1" applyFill="1" applyBorder="1" applyAlignment="1">
      <alignment horizontal="center" vertical="center"/>
    </xf>
    <xf numFmtId="0" fontId="25" fillId="18" borderId="1" xfId="6" applyFont="1" applyFill="1" applyBorder="1" applyAlignment="1">
      <alignment horizontal="center" vertical="center"/>
    </xf>
    <xf numFmtId="0" fontId="25" fillId="0" borderId="1" xfId="6" applyFont="1" applyFill="1" applyBorder="1" applyAlignment="1">
      <alignment horizontal="center" vertical="center"/>
    </xf>
    <xf numFmtId="0" fontId="25" fillId="0" borderId="1" xfId="7" applyFont="1" applyFill="1" applyBorder="1" applyAlignment="1">
      <alignment horizontal="left" vertical="center"/>
    </xf>
    <xf numFmtId="0" fontId="2" fillId="0" borderId="1" xfId="3" applyFont="1" applyFill="1" applyBorder="1" applyAlignment="1">
      <alignment horizontal="left" vertical="center" wrapText="1"/>
    </xf>
    <xf numFmtId="0" fontId="25" fillId="0" borderId="8" xfId="6" applyFont="1" applyFill="1" applyBorder="1" applyAlignment="1">
      <alignment horizontal="center" vertical="center"/>
    </xf>
    <xf numFmtId="0" fontId="42" fillId="18" borderId="1" xfId="6" applyFont="1" applyFill="1" applyBorder="1" applyAlignment="1">
      <alignment horizontal="center" vertical="center"/>
    </xf>
    <xf numFmtId="0" fontId="28" fillId="17" borderId="1" xfId="4" applyFont="1" applyFill="1" applyBorder="1" applyAlignment="1">
      <alignment horizontal="left" vertical="top"/>
    </xf>
    <xf numFmtId="0" fontId="20" fillId="17" borderId="1" xfId="4" applyFont="1" applyFill="1" applyBorder="1" applyAlignment="1">
      <alignment horizontal="center" vertical="center"/>
    </xf>
    <xf numFmtId="0" fontId="28" fillId="17" borderId="1" xfId="4" applyFont="1" applyFill="1" applyBorder="1" applyAlignment="1">
      <alignment horizontal="center" vertical="center"/>
    </xf>
    <xf numFmtId="0" fontId="13" fillId="12" borderId="0" xfId="0" applyFont="1" applyFill="1" applyAlignment="1">
      <alignment horizontal="center" vertical="center"/>
    </xf>
    <xf numFmtId="0" fontId="20" fillId="12" borderId="1" xfId="6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2" fontId="18" fillId="18" borderId="1" xfId="0" applyNumberFormat="1" applyFont="1" applyFill="1" applyBorder="1" applyAlignment="1">
      <alignment horizontal="center" vertical="center"/>
    </xf>
    <xf numFmtId="0" fontId="25" fillId="21" borderId="1" xfId="4" applyFont="1" applyFill="1" applyBorder="1" applyAlignment="1">
      <alignment horizontal="center" vertical="center" wrapText="1"/>
    </xf>
    <xf numFmtId="0" fontId="43" fillId="12" borderId="1" xfId="0" applyFont="1" applyFill="1" applyBorder="1" applyAlignment="1">
      <alignment horizontal="left" vertical="center" wrapText="1"/>
    </xf>
    <xf numFmtId="0" fontId="19" fillId="28" borderId="1" xfId="0" applyFont="1" applyFill="1" applyBorder="1" applyAlignment="1">
      <alignment vertical="center"/>
    </xf>
    <xf numFmtId="0" fontId="8" fillId="15" borderId="1" xfId="0" applyFont="1" applyFill="1" applyBorder="1" applyAlignment="1">
      <alignment vertical="center"/>
    </xf>
    <xf numFmtId="0" fontId="8" fillId="28" borderId="1" xfId="0" applyFont="1" applyFill="1" applyBorder="1" applyAlignment="1">
      <alignment vertical="center"/>
    </xf>
    <xf numFmtId="0" fontId="13" fillId="30" borderId="0" xfId="4" applyFont="1" applyFill="1" applyAlignment="1">
      <alignment horizontal="left" vertical="center"/>
    </xf>
    <xf numFmtId="0" fontId="12" fillId="29" borderId="1" xfId="2" applyFont="1" applyFill="1" applyBorder="1" applyAlignment="1">
      <alignment horizontal="left" vertical="center"/>
    </xf>
    <xf numFmtId="0" fontId="20" fillId="29" borderId="1" xfId="0" applyFont="1" applyFill="1" applyBorder="1" applyAlignment="1">
      <alignment horizontal="center" vertical="center"/>
    </xf>
    <xf numFmtId="0" fontId="0" fillId="29" borderId="1" xfId="0" applyFill="1" applyBorder="1" applyAlignment="1">
      <alignment horizontal="center" vertical="center"/>
    </xf>
    <xf numFmtId="0" fontId="12" fillId="29" borderId="1" xfId="2" applyFont="1" applyFill="1" applyBorder="1" applyAlignment="1">
      <alignment horizontal="left" vertical="center"/>
    </xf>
    <xf numFmtId="0" fontId="20" fillId="29" borderId="1" xfId="0" applyFont="1" applyFill="1" applyBorder="1" applyAlignment="1">
      <alignment horizontal="center" vertical="center"/>
    </xf>
    <xf numFmtId="0" fontId="0" fillId="29" borderId="1" xfId="0" applyFill="1" applyBorder="1" applyAlignment="1">
      <alignment horizontal="center" vertical="center"/>
    </xf>
  </cellXfs>
  <cellStyles count="9">
    <cellStyle name="Accent1" xfId="2" builtinId="29"/>
    <cellStyle name="Accent6" xfId="3" builtinId="49"/>
    <cellStyle name="Normal" xfId="0" builtinId="0"/>
    <cellStyle name="Normal 2" xfId="4" xr:uid="{00000000-0005-0000-0000-000003000000}"/>
    <cellStyle name="Normal 2 2" xfId="7" xr:uid="{F945BE75-59F5-4B19-BDCA-41BF50A5B6D7}"/>
    <cellStyle name="Normal 2 3" xfId="6" xr:uid="{B6ED567D-9BCD-43EE-8229-BD804E53BF85}"/>
    <cellStyle name="Normal 2 3 2" xfId="8" xr:uid="{FFD4EC1B-27B4-4612-B8FF-716AF5977CD2}"/>
    <cellStyle name="Texte explicatif" xfId="1" builtinId="53" customBuiltin="1"/>
    <cellStyle name="Texte explicatif 2" xfId="5" xr:uid="{00000000-0005-0000-0000-000005000000}"/>
  </cellStyles>
  <dxfs count="4"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BE5D6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4B183"/>
      <rgbColor rgb="FF3366FF"/>
      <rgbColor rgb="FF33CCCC"/>
      <rgbColor rgb="FF99CC00"/>
      <rgbColor rgb="FFFFC000"/>
      <rgbColor rgb="FFF79646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muller\OneDrivePro\OneDrive%20-%20Universit&#233;%20Nice%20Sophia%20Antipolis\Brouillons\CTI-2021\Majeure%20ELEC\Majeure-ELEC%20-%20C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de"/>
      <sheetName val="ELEC4-S7"/>
      <sheetName val="ELEC4-S8"/>
      <sheetName val="ELEC5-S9"/>
      <sheetName val="ELEC5-S10"/>
    </sheetNames>
    <sheetDataSet>
      <sheetData sheetId="0">
        <row r="7">
          <cell r="B7">
            <v>12.5</v>
          </cell>
        </row>
        <row r="9">
          <cell r="B9">
            <v>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hristine RISSO" id="{0F67D0E0-6E65-404B-8147-44AB137CA2B6}" userId="b2107e2be10c8a01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" dT="2020-04-20T17:47:43.24" personId="{0F67D0E0-6E65-404B-8147-44AB137CA2B6}" id="{396ED41D-86DF-4690-8D5F-76E72DA9C0C7}">
    <text>Merci de définir les coefficients normalisés par rapport à 1 pour chaque ECUE</text>
  </threadedComment>
  <threadedComment ref="B16" dT="2020-04-21T12:02:17.08" personId="{0F67D0E0-6E65-404B-8147-44AB137CA2B6}" id="{0EBFCBE0-2F20-42DC-BB43-F731F9869125}">
    <text>Indiquer clairement combien d'ECU optionnelle l'étudiant doit choisir parmi les 8 disponibles 
il est souhaitable que le coefficient rattaché à chaque ECUE soit de même valeur, quel que soit l'ECUE (idem volume horaire équivalent)--&gt;Si en effet les coefficients doivent être différents alors il faut prévoir sur APOGEE autant d'UE optionnelle à 9 ECTS que de combinaisons d'ECUEs possibles.
Même chose pour les volumes d'heures prévisionnels associés.</text>
  </threadedComment>
  <threadedComment ref="H20" dT="2020-04-20T17:54:42.60" personId="{0F67D0E0-6E65-404B-8147-44AB137CA2B6}" id="{09B85C3C-F016-496D-BAC4-0AD3E98B1878}">
    <text>Merci de définir les coefficients normalisés par rapport à 1 pour chaque ECUE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G31"/>
  <sheetViews>
    <sheetView zoomScale="40" zoomScaleNormal="40" workbookViewId="0">
      <pane ySplit="2" topLeftCell="A3" activePane="bottomLeft" state="frozen"/>
      <selection activeCell="E1" sqref="E1"/>
      <selection pane="bottomLeft" activeCell="B1" sqref="B1:B1048576"/>
    </sheetView>
  </sheetViews>
  <sheetFormatPr baseColWidth="10" defaultColWidth="9.140625" defaultRowHeight="15" x14ac:dyDescent="0.25"/>
  <cols>
    <col min="1" max="1" width="19.5703125" style="43" customWidth="1"/>
    <col min="2" max="2" width="59.28515625" style="43" customWidth="1"/>
    <col min="3" max="3" width="18.28515625" style="43" customWidth="1"/>
    <col min="4" max="9" width="10.7109375" style="43" customWidth="1"/>
    <col min="10" max="11" width="22.85546875" style="43" customWidth="1"/>
    <col min="12" max="12" width="23.5703125" style="43" customWidth="1"/>
    <col min="13" max="13" width="19" style="43" customWidth="1"/>
    <col min="14" max="14" width="33.42578125" style="43" customWidth="1"/>
    <col min="15" max="15" width="21.5703125" style="43" customWidth="1"/>
    <col min="16" max="1021" width="9.140625" style="43" customWidth="1"/>
    <col min="1022" max="16384" width="9.140625" style="72"/>
  </cols>
  <sheetData>
    <row r="1" spans="1:16" ht="47.1" customHeight="1" x14ac:dyDescent="0.25">
      <c r="A1" s="57" t="s">
        <v>0</v>
      </c>
      <c r="B1" s="57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31" t="s">
        <v>6</v>
      </c>
      <c r="H1" s="174" t="s">
        <v>7</v>
      </c>
      <c r="I1" s="174" t="s">
        <v>8</v>
      </c>
      <c r="J1" s="58" t="s">
        <v>9</v>
      </c>
      <c r="K1" s="58" t="s">
        <v>10</v>
      </c>
      <c r="L1" s="59" t="s">
        <v>11</v>
      </c>
      <c r="M1" s="59" t="s">
        <v>12</v>
      </c>
      <c r="N1" s="79" t="s">
        <v>13</v>
      </c>
      <c r="O1" s="60" t="s">
        <v>14</v>
      </c>
    </row>
    <row r="2" spans="1:16" s="34" customFormat="1" ht="48" customHeight="1" x14ac:dyDescent="0.25">
      <c r="A2" s="80" t="str">
        <f ca="1">RIGHT(CELL("filename",A$1),LEN(CELL("filename",A$1))-SEARCH("]",CELL("filename",A$1),1))</f>
        <v>MCC ELEC3 - S5</v>
      </c>
      <c r="B2" s="44" t="s">
        <v>15</v>
      </c>
      <c r="C2" s="81">
        <f>SUM(D2:F2)</f>
        <v>399</v>
      </c>
      <c r="D2" s="81">
        <f>SUMPRODUCT(D3:D234,$P3:$P234)</f>
        <v>48</v>
      </c>
      <c r="E2" s="81">
        <f>SUMPRODUCT(E3:E234,$P3:$P234)</f>
        <v>262</v>
      </c>
      <c r="F2" s="81">
        <f>SUMPRODUCT(F3:F234,$P3:$P234)</f>
        <v>89</v>
      </c>
      <c r="G2" s="81">
        <f>SUMPRODUCT(G3:G234,$P3:$P234)</f>
        <v>27</v>
      </c>
      <c r="H2" s="81"/>
      <c r="I2" s="81">
        <f>SUMPRODUCT(I3:I234,$P3:$P234)</f>
        <v>30</v>
      </c>
      <c r="J2" s="81"/>
      <c r="K2" s="82"/>
      <c r="L2" s="83"/>
      <c r="M2" s="83"/>
      <c r="N2" s="83"/>
      <c r="O2" s="62"/>
    </row>
    <row r="3" spans="1:16" x14ac:dyDescent="0.25">
      <c r="A3" s="2" t="s">
        <v>16</v>
      </c>
      <c r="B3" s="2" t="s">
        <v>17</v>
      </c>
      <c r="C3" s="2">
        <f>SUM(D3:F3)</f>
        <v>145</v>
      </c>
      <c r="D3" s="2">
        <f t="shared" ref="D3:G3" si="0">SUM(D4:D5)</f>
        <v>30</v>
      </c>
      <c r="E3" s="2">
        <f>SUM(E4:E5)</f>
        <v>82</v>
      </c>
      <c r="F3" s="2">
        <f t="shared" si="0"/>
        <v>33</v>
      </c>
      <c r="G3" s="2">
        <f t="shared" si="0"/>
        <v>0</v>
      </c>
      <c r="H3" s="2"/>
      <c r="I3" s="2">
        <v>9</v>
      </c>
      <c r="J3" s="64"/>
      <c r="K3" s="64"/>
      <c r="L3" s="66"/>
      <c r="M3" s="66" t="s">
        <v>18</v>
      </c>
      <c r="N3" s="71"/>
      <c r="O3" s="66"/>
      <c r="P3" s="43">
        <f>IF(ISBLANK(A3),0,1)</f>
        <v>1</v>
      </c>
    </row>
    <row r="4" spans="1:16" x14ac:dyDescent="0.25">
      <c r="A4" s="17" t="s">
        <v>19</v>
      </c>
      <c r="B4" s="67" t="s">
        <v>20</v>
      </c>
      <c r="C4" s="68"/>
      <c r="D4" s="68">
        <v>12</v>
      </c>
      <c r="E4" s="68">
        <v>38</v>
      </c>
      <c r="F4" s="68">
        <v>15</v>
      </c>
      <c r="G4" s="68"/>
      <c r="H4" s="68">
        <v>0.4</v>
      </c>
      <c r="I4" s="68"/>
      <c r="J4" s="50">
        <v>3</v>
      </c>
      <c r="K4" s="50" t="s">
        <v>21</v>
      </c>
      <c r="L4" s="69"/>
      <c r="M4" s="69" t="s">
        <v>22</v>
      </c>
      <c r="N4" s="73" t="s">
        <v>18</v>
      </c>
      <c r="O4" s="69" t="s">
        <v>23</v>
      </c>
    </row>
    <row r="5" spans="1:16" x14ac:dyDescent="0.25">
      <c r="A5" s="17" t="s">
        <v>19</v>
      </c>
      <c r="B5" s="67" t="s">
        <v>24</v>
      </c>
      <c r="C5" s="68"/>
      <c r="D5" s="68">
        <v>18</v>
      </c>
      <c r="E5" s="68">
        <v>44</v>
      </c>
      <c r="F5" s="68">
        <v>18</v>
      </c>
      <c r="G5" s="68"/>
      <c r="H5" s="68">
        <v>0.6</v>
      </c>
      <c r="I5" s="68"/>
      <c r="J5" s="50">
        <v>3</v>
      </c>
      <c r="K5" s="50" t="s">
        <v>21</v>
      </c>
      <c r="L5" s="69"/>
      <c r="M5" s="69" t="s">
        <v>22</v>
      </c>
      <c r="N5" s="73" t="s">
        <v>18</v>
      </c>
      <c r="O5" s="69" t="s">
        <v>23</v>
      </c>
    </row>
    <row r="6" spans="1:16" x14ac:dyDescent="0.25">
      <c r="A6" s="2" t="s">
        <v>16</v>
      </c>
      <c r="B6" s="2" t="s">
        <v>25</v>
      </c>
      <c r="C6" s="2">
        <f>SUM(D6:F6)</f>
        <v>36</v>
      </c>
      <c r="D6" s="2">
        <f t="shared" ref="D6:G6" si="1">SUM(D7:D8)</f>
        <v>0</v>
      </c>
      <c r="E6" s="2">
        <f t="shared" si="1"/>
        <v>36</v>
      </c>
      <c r="F6" s="2">
        <f t="shared" si="1"/>
        <v>0</v>
      </c>
      <c r="G6" s="2">
        <f t="shared" si="1"/>
        <v>0</v>
      </c>
      <c r="H6" s="2"/>
      <c r="I6" s="2">
        <v>3</v>
      </c>
      <c r="J6" s="84"/>
      <c r="K6" s="84"/>
      <c r="L6" s="66"/>
      <c r="M6" s="66" t="s">
        <v>18</v>
      </c>
      <c r="N6" s="71"/>
      <c r="O6" s="66"/>
      <c r="P6" s="43">
        <f>IF(ISBLANK(A6),0,1)</f>
        <v>1</v>
      </c>
    </row>
    <row r="7" spans="1:16" x14ac:dyDescent="0.25">
      <c r="A7" s="17" t="s">
        <v>19</v>
      </c>
      <c r="B7" s="67" t="s">
        <v>26</v>
      </c>
      <c r="C7" s="68"/>
      <c r="D7" s="68"/>
      <c r="E7" s="68">
        <v>12</v>
      </c>
      <c r="F7" s="68"/>
      <c r="G7" s="68"/>
      <c r="H7" s="68">
        <v>0.3</v>
      </c>
      <c r="I7" s="68"/>
      <c r="J7" s="51">
        <v>2</v>
      </c>
      <c r="K7" s="50" t="s">
        <v>21</v>
      </c>
      <c r="L7" s="69"/>
      <c r="M7" s="69" t="s">
        <v>22</v>
      </c>
      <c r="N7" s="73" t="s">
        <v>18</v>
      </c>
      <c r="O7" s="69" t="s">
        <v>23</v>
      </c>
    </row>
    <row r="8" spans="1:16" x14ac:dyDescent="0.25">
      <c r="A8" s="17" t="s">
        <v>19</v>
      </c>
      <c r="B8" s="67" t="s">
        <v>27</v>
      </c>
      <c r="C8" s="68"/>
      <c r="D8" s="68"/>
      <c r="E8" s="68">
        <v>24</v>
      </c>
      <c r="F8" s="68"/>
      <c r="G8" s="68"/>
      <c r="H8" s="68">
        <v>0.7</v>
      </c>
      <c r="I8" s="68"/>
      <c r="J8" s="51">
        <v>3</v>
      </c>
      <c r="K8" s="50" t="s">
        <v>21</v>
      </c>
      <c r="L8" s="69"/>
      <c r="M8" s="69" t="s">
        <v>22</v>
      </c>
      <c r="N8" s="73" t="s">
        <v>18</v>
      </c>
      <c r="O8" s="69" t="s">
        <v>23</v>
      </c>
    </row>
    <row r="9" spans="1:16" x14ac:dyDescent="0.25">
      <c r="A9" s="2" t="s">
        <v>16</v>
      </c>
      <c r="B9" s="2" t="s">
        <v>28</v>
      </c>
      <c r="C9" s="2">
        <f>SUM(D9:F9)</f>
        <v>114</v>
      </c>
      <c r="D9" s="2">
        <f t="shared" ref="D9:G9" si="2">SUM(D10:D12)</f>
        <v>18</v>
      </c>
      <c r="E9" s="2">
        <f>SUM(E10:E12)</f>
        <v>78</v>
      </c>
      <c r="F9" s="2">
        <f t="shared" si="2"/>
        <v>18</v>
      </c>
      <c r="G9" s="2">
        <f t="shared" si="2"/>
        <v>0</v>
      </c>
      <c r="H9" s="2"/>
      <c r="I9" s="2">
        <v>9</v>
      </c>
      <c r="J9" s="84"/>
      <c r="K9" s="84"/>
      <c r="L9" s="66"/>
      <c r="M9" s="66" t="s">
        <v>18</v>
      </c>
      <c r="N9" s="71"/>
      <c r="O9" s="66"/>
      <c r="P9" s="43">
        <f>IF(ISBLANK(A9),0,1)</f>
        <v>1</v>
      </c>
    </row>
    <row r="10" spans="1:16" ht="12.75" customHeight="1" x14ac:dyDescent="0.25">
      <c r="A10" s="17" t="s">
        <v>19</v>
      </c>
      <c r="B10" s="70" t="s">
        <v>29</v>
      </c>
      <c r="C10" s="68"/>
      <c r="D10" s="68">
        <v>18</v>
      </c>
      <c r="E10" s="68">
        <v>24</v>
      </c>
      <c r="F10" s="68">
        <v>18</v>
      </c>
      <c r="G10" s="68"/>
      <c r="H10" s="68">
        <v>0.4</v>
      </c>
      <c r="I10" s="68"/>
      <c r="J10" s="50">
        <v>3</v>
      </c>
      <c r="K10" s="50" t="s">
        <v>21</v>
      </c>
      <c r="L10" s="69"/>
      <c r="M10" s="69" t="s">
        <v>22</v>
      </c>
      <c r="N10" s="73" t="s">
        <v>18</v>
      </c>
      <c r="O10" s="69" t="s">
        <v>23</v>
      </c>
    </row>
    <row r="11" spans="1:16" ht="12.75" customHeight="1" x14ac:dyDescent="0.25">
      <c r="A11" s="17" t="s">
        <v>19</v>
      </c>
      <c r="B11" s="70" t="s">
        <v>30</v>
      </c>
      <c r="C11" s="68"/>
      <c r="D11" s="68"/>
      <c r="E11" s="68">
        <v>30</v>
      </c>
      <c r="F11" s="68"/>
      <c r="G11" s="68"/>
      <c r="H11" s="68">
        <v>0.3</v>
      </c>
      <c r="I11" s="68"/>
      <c r="J11" s="50">
        <v>3</v>
      </c>
      <c r="K11" s="50" t="s">
        <v>21</v>
      </c>
      <c r="L11" s="69"/>
      <c r="M11" s="69" t="s">
        <v>22</v>
      </c>
      <c r="N11" s="73" t="s">
        <v>18</v>
      </c>
      <c r="O11" s="69" t="s">
        <v>23</v>
      </c>
    </row>
    <row r="12" spans="1:16" ht="12.75" customHeight="1" x14ac:dyDescent="0.25">
      <c r="A12" s="17" t="s">
        <v>19</v>
      </c>
      <c r="B12" s="67" t="s">
        <v>31</v>
      </c>
      <c r="C12" s="68"/>
      <c r="D12" s="68"/>
      <c r="E12" s="68">
        <v>24</v>
      </c>
      <c r="F12" s="68"/>
      <c r="G12" s="68"/>
      <c r="H12" s="68">
        <v>0.3</v>
      </c>
      <c r="I12" s="68"/>
      <c r="J12" s="50">
        <v>3</v>
      </c>
      <c r="K12" s="50" t="s">
        <v>21</v>
      </c>
      <c r="L12" s="69"/>
      <c r="M12" s="69" t="s">
        <v>22</v>
      </c>
      <c r="N12" s="73" t="s">
        <v>18</v>
      </c>
      <c r="O12" s="69" t="s">
        <v>23</v>
      </c>
    </row>
    <row r="13" spans="1:16" x14ac:dyDescent="0.25">
      <c r="A13" s="2" t="s">
        <v>16</v>
      </c>
      <c r="B13" s="2" t="s">
        <v>32</v>
      </c>
      <c r="C13" s="2">
        <f>SUM(D13:F13)</f>
        <v>36</v>
      </c>
      <c r="D13" s="2">
        <f>SUM(D14:D15)</f>
        <v>0</v>
      </c>
      <c r="E13" s="2">
        <f>SUM(E14:E15)</f>
        <v>36</v>
      </c>
      <c r="F13" s="2">
        <f>SUM(F14:F15)</f>
        <v>0</v>
      </c>
      <c r="G13" s="2">
        <f>SUM(G14:G15)</f>
        <v>12</v>
      </c>
      <c r="H13" s="2"/>
      <c r="I13" s="2">
        <v>3</v>
      </c>
      <c r="J13" s="84"/>
      <c r="K13" s="84"/>
      <c r="L13" s="66"/>
      <c r="M13" s="66" t="s">
        <v>18</v>
      </c>
      <c r="N13" s="71"/>
      <c r="O13" s="66"/>
      <c r="P13" s="43">
        <f>IF(ISBLANK(A13),0,1)</f>
        <v>1</v>
      </c>
    </row>
    <row r="14" spans="1:16" x14ac:dyDescent="0.25">
      <c r="A14" s="17" t="s">
        <v>19</v>
      </c>
      <c r="B14" s="67" t="s">
        <v>33</v>
      </c>
      <c r="C14" s="68"/>
      <c r="D14" s="68"/>
      <c r="E14" s="68">
        <v>24</v>
      </c>
      <c r="F14" s="68"/>
      <c r="G14" s="68">
        <v>4</v>
      </c>
      <c r="H14" s="68">
        <v>0.67</v>
      </c>
      <c r="I14" s="68"/>
      <c r="J14" s="50">
        <v>2</v>
      </c>
      <c r="K14" s="50" t="s">
        <v>21</v>
      </c>
      <c r="L14" s="69"/>
      <c r="M14" s="69" t="s">
        <v>22</v>
      </c>
      <c r="N14" s="73" t="s">
        <v>18</v>
      </c>
      <c r="O14" s="69" t="s">
        <v>23</v>
      </c>
    </row>
    <row r="15" spans="1:16" x14ac:dyDescent="0.25">
      <c r="A15" s="17" t="s">
        <v>19</v>
      </c>
      <c r="B15" s="67" t="s">
        <v>34</v>
      </c>
      <c r="C15" s="68"/>
      <c r="D15" s="68"/>
      <c r="E15" s="68">
        <v>12</v>
      </c>
      <c r="F15" s="68"/>
      <c r="G15" s="68">
        <v>8</v>
      </c>
      <c r="H15" s="68">
        <v>0.33</v>
      </c>
      <c r="I15" s="68"/>
      <c r="J15" s="50">
        <v>2</v>
      </c>
      <c r="K15" s="50" t="s">
        <v>21</v>
      </c>
      <c r="L15" s="69"/>
      <c r="M15" s="69" t="s">
        <v>22</v>
      </c>
      <c r="N15" s="73" t="s">
        <v>18</v>
      </c>
      <c r="O15" s="69" t="s">
        <v>23</v>
      </c>
    </row>
    <row r="16" spans="1:16" x14ac:dyDescent="0.25">
      <c r="A16" s="2" t="s">
        <v>16</v>
      </c>
      <c r="B16" s="2" t="s">
        <v>35</v>
      </c>
      <c r="C16" s="2">
        <f>SUM(D16:F16)</f>
        <v>30</v>
      </c>
      <c r="D16" s="2">
        <f t="shared" ref="D16" si="3">SUM(D17:D19)</f>
        <v>0</v>
      </c>
      <c r="E16" s="2">
        <f>SUM(E17)</f>
        <v>30</v>
      </c>
      <c r="F16" s="2">
        <f>SUM(F17)</f>
        <v>0</v>
      </c>
      <c r="G16" s="2">
        <f>SUM(G17)</f>
        <v>15</v>
      </c>
      <c r="H16" s="2"/>
      <c r="I16" s="2">
        <v>3</v>
      </c>
      <c r="J16" s="84"/>
      <c r="K16" s="84"/>
      <c r="L16" s="66"/>
      <c r="M16" s="66" t="s">
        <v>18</v>
      </c>
      <c r="N16" s="71"/>
      <c r="O16" s="66"/>
      <c r="P16" s="43">
        <f>IF(ISBLANK(A16),0,1)</f>
        <v>1</v>
      </c>
    </row>
    <row r="17" spans="1:16" x14ac:dyDescent="0.25">
      <c r="A17" s="17" t="s">
        <v>19</v>
      </c>
      <c r="B17" s="67" t="s">
        <v>36</v>
      </c>
      <c r="C17" s="68"/>
      <c r="D17" s="68"/>
      <c r="E17" s="68">
        <v>30</v>
      </c>
      <c r="F17" s="68"/>
      <c r="G17" s="68">
        <v>15</v>
      </c>
      <c r="H17" s="68">
        <v>1</v>
      </c>
      <c r="I17" s="68"/>
      <c r="J17" s="50">
        <v>3</v>
      </c>
      <c r="K17" s="50" t="s">
        <v>21</v>
      </c>
      <c r="L17" s="69"/>
      <c r="M17" s="69" t="s">
        <v>22</v>
      </c>
      <c r="N17" s="73" t="s">
        <v>18</v>
      </c>
      <c r="O17" s="69" t="s">
        <v>37</v>
      </c>
    </row>
    <row r="18" spans="1:16" x14ac:dyDescent="0.25">
      <c r="A18" s="2" t="s">
        <v>16</v>
      </c>
      <c r="B18" s="2" t="s">
        <v>38</v>
      </c>
      <c r="C18" s="2">
        <f>SUM(D18:F18)</f>
        <v>38</v>
      </c>
      <c r="D18" s="2">
        <f t="shared" ref="D18:G18" si="4">SUM(D19:D20)</f>
        <v>0</v>
      </c>
      <c r="E18" s="2">
        <f t="shared" si="4"/>
        <v>0</v>
      </c>
      <c r="F18" s="2">
        <f t="shared" si="4"/>
        <v>38</v>
      </c>
      <c r="G18" s="2">
        <f t="shared" si="4"/>
        <v>0</v>
      </c>
      <c r="H18" s="2"/>
      <c r="I18" s="2">
        <v>3</v>
      </c>
      <c r="J18" s="84"/>
      <c r="K18" s="84"/>
      <c r="L18" s="66"/>
      <c r="M18" s="66" t="s">
        <v>18</v>
      </c>
      <c r="N18" s="71"/>
      <c r="O18" s="66"/>
      <c r="P18" s="43">
        <f>IF(ISBLANK(A18),0,1)</f>
        <v>1</v>
      </c>
    </row>
    <row r="19" spans="1:16" ht="17.25" customHeight="1" x14ac:dyDescent="0.25">
      <c r="A19" s="17" t="s">
        <v>19</v>
      </c>
      <c r="B19" s="70" t="s">
        <v>39</v>
      </c>
      <c r="C19" s="68"/>
      <c r="D19" s="68"/>
      <c r="E19" s="68"/>
      <c r="F19" s="68">
        <v>38</v>
      </c>
      <c r="G19" s="68"/>
      <c r="H19" s="68">
        <v>1</v>
      </c>
      <c r="I19" s="68"/>
      <c r="J19" s="50">
        <v>2</v>
      </c>
      <c r="K19" s="50" t="s">
        <v>21</v>
      </c>
      <c r="L19" s="69"/>
      <c r="M19" s="69" t="s">
        <v>22</v>
      </c>
      <c r="N19" s="73" t="s">
        <v>18</v>
      </c>
      <c r="O19" s="69" t="s">
        <v>23</v>
      </c>
    </row>
    <row r="20" spans="1:16" x14ac:dyDescent="0.25">
      <c r="A20" s="34"/>
      <c r="B20" s="85"/>
      <c r="C20" s="34"/>
      <c r="D20" s="34"/>
      <c r="E20" s="34"/>
      <c r="F20" s="34"/>
      <c r="G20" s="34"/>
      <c r="H20" s="34"/>
      <c r="I20" s="34"/>
      <c r="J20" s="34"/>
    </row>
    <row r="21" spans="1:16" x14ac:dyDescent="0.25">
      <c r="A21" s="75"/>
      <c r="B21" s="75"/>
      <c r="C21" s="75"/>
      <c r="D21" s="75"/>
      <c r="E21" s="75"/>
      <c r="F21" s="75"/>
      <c r="G21" s="75"/>
      <c r="H21" s="75"/>
      <c r="I21" s="75"/>
      <c r="J21" s="76"/>
      <c r="K21" s="76"/>
    </row>
    <row r="22" spans="1:16" x14ac:dyDescent="0.25">
      <c r="A22" s="34"/>
      <c r="B22" s="86"/>
      <c r="C22" s="75"/>
      <c r="D22" s="34"/>
      <c r="E22" s="34"/>
      <c r="F22" s="34"/>
      <c r="G22" s="34"/>
    </row>
    <row r="23" spans="1:16" x14ac:dyDescent="0.25">
      <c r="B23" s="86"/>
    </row>
    <row r="24" spans="1:16" x14ac:dyDescent="0.25">
      <c r="B24" s="86"/>
    </row>
    <row r="25" spans="1:16" x14ac:dyDescent="0.25">
      <c r="A25" s="75"/>
      <c r="B25" s="75"/>
      <c r="C25" s="75"/>
      <c r="D25" s="75"/>
      <c r="E25" s="75"/>
      <c r="F25" s="75"/>
      <c r="G25" s="75"/>
      <c r="H25" s="75"/>
      <c r="I25" s="75"/>
      <c r="J25" s="76"/>
      <c r="K25" s="76"/>
    </row>
    <row r="26" spans="1:16" x14ac:dyDescent="0.25">
      <c r="B26" s="85"/>
    </row>
    <row r="28" spans="1:16" x14ac:dyDescent="0.25">
      <c r="G28" s="34"/>
    </row>
    <row r="29" spans="1:16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6"/>
      <c r="K29" s="76"/>
    </row>
    <row r="30" spans="1:16" x14ac:dyDescent="0.25">
      <c r="E30" s="34"/>
    </row>
    <row r="31" spans="1:16" x14ac:dyDescent="0.25">
      <c r="E31" s="34"/>
    </row>
  </sheetData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22"/>
  <sheetViews>
    <sheetView zoomScale="25" zoomScaleNormal="25" workbookViewId="0">
      <selection activeCell="C1" sqref="C1:C1048576"/>
    </sheetView>
  </sheetViews>
  <sheetFormatPr baseColWidth="10" defaultColWidth="9.140625" defaultRowHeight="15" x14ac:dyDescent="0.25"/>
  <cols>
    <col min="1" max="1" width="33.42578125" style="97" customWidth="1"/>
    <col min="2" max="2" width="74.140625" style="97" customWidth="1"/>
    <col min="3" max="3" width="15.7109375" style="97" customWidth="1"/>
    <col min="4" max="9" width="10.7109375" style="97" customWidth="1"/>
    <col min="10" max="10" width="17.28515625" style="97" customWidth="1"/>
    <col min="11" max="11" width="21.5703125" style="97" customWidth="1"/>
    <col min="12" max="12" width="19" style="97" hidden="1" customWidth="1"/>
    <col min="13" max="13" width="19.42578125" style="97" customWidth="1"/>
    <col min="14" max="14" width="60.85546875" style="97" customWidth="1"/>
    <col min="15" max="15" width="19.42578125" style="97" customWidth="1"/>
    <col min="16" max="16384" width="9.140625" style="97"/>
  </cols>
  <sheetData>
    <row r="1" spans="1:16" ht="78.75" customHeight="1" x14ac:dyDescent="0.25">
      <c r="A1" s="94" t="s">
        <v>0</v>
      </c>
      <c r="B1" s="94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74" t="s">
        <v>6</v>
      </c>
      <c r="H1" s="174" t="s">
        <v>7</v>
      </c>
      <c r="I1" s="174" t="s">
        <v>8</v>
      </c>
      <c r="J1" s="125" t="s">
        <v>9</v>
      </c>
      <c r="K1" s="125" t="s">
        <v>10</v>
      </c>
      <c r="L1" s="95" t="s">
        <v>11</v>
      </c>
      <c r="M1" s="95" t="s">
        <v>12</v>
      </c>
      <c r="N1" s="96" t="s">
        <v>13</v>
      </c>
      <c r="O1" s="96" t="s">
        <v>14</v>
      </c>
    </row>
    <row r="2" spans="1:16" s="102" customFormat="1" ht="51.75" customHeight="1" x14ac:dyDescent="0.25">
      <c r="A2" s="99" t="str">
        <f ca="1">RIGHT(CELL("filename",A$1),LEN(CELL("filename",A$1))-SEARCH("]",CELL("filename",A$1),1))</f>
        <v>MCC ELEC5-S9 OptionCCS</v>
      </c>
      <c r="B2" s="44" t="s">
        <v>231</v>
      </c>
      <c r="C2" s="100">
        <f>SUM(D2:F2)</f>
        <v>381</v>
      </c>
      <c r="D2" s="100">
        <f t="shared" ref="D2:I2" si="0">SUMPRODUCT(D3:D226,$P3:$P226)</f>
        <v>172</v>
      </c>
      <c r="E2" s="100">
        <f t="shared" si="0"/>
        <v>50</v>
      </c>
      <c r="F2" s="100">
        <f t="shared" si="0"/>
        <v>159</v>
      </c>
      <c r="G2" s="100">
        <f t="shared" si="0"/>
        <v>10</v>
      </c>
      <c r="H2" s="99">
        <f t="shared" si="0"/>
        <v>5</v>
      </c>
      <c r="I2" s="99">
        <f t="shared" si="0"/>
        <v>30</v>
      </c>
      <c r="J2" s="99"/>
      <c r="K2" s="99"/>
      <c r="L2" s="101"/>
      <c r="M2" s="101"/>
      <c r="N2" s="101"/>
      <c r="O2" s="101"/>
    </row>
    <row r="3" spans="1:16" s="43" customFormat="1" x14ac:dyDescent="0.25">
      <c r="A3" s="153" t="s">
        <v>16</v>
      </c>
      <c r="B3" s="154" t="s">
        <v>232</v>
      </c>
      <c r="C3" s="157">
        <f>SUM(D3:F3)</f>
        <v>39</v>
      </c>
      <c r="D3" s="157">
        <f t="shared" ref="D3:H3" si="1">SUM(D4:D4)</f>
        <v>0</v>
      </c>
      <c r="E3" s="157">
        <f t="shared" si="1"/>
        <v>39</v>
      </c>
      <c r="F3" s="157">
        <f t="shared" si="1"/>
        <v>0</v>
      </c>
      <c r="G3" s="157">
        <f t="shared" si="1"/>
        <v>4</v>
      </c>
      <c r="H3" s="157">
        <f t="shared" si="1"/>
        <v>1</v>
      </c>
      <c r="I3" s="157">
        <v>3</v>
      </c>
      <c r="J3" s="47"/>
      <c r="K3" s="47"/>
      <c r="L3" s="47"/>
      <c r="M3" s="48" t="s">
        <v>18</v>
      </c>
      <c r="N3" s="48"/>
      <c r="O3" s="48"/>
      <c r="P3" s="43">
        <v>1</v>
      </c>
    </row>
    <row r="4" spans="1:16" s="43" customFormat="1" x14ac:dyDescent="0.25">
      <c r="A4" s="107" t="s">
        <v>19</v>
      </c>
      <c r="B4" s="114" t="s">
        <v>233</v>
      </c>
      <c r="C4" s="148"/>
      <c r="D4" s="148"/>
      <c r="E4" s="148">
        <v>39</v>
      </c>
      <c r="F4" s="148"/>
      <c r="G4" s="148">
        <v>4</v>
      </c>
      <c r="H4" s="148">
        <v>1</v>
      </c>
      <c r="I4" s="148"/>
      <c r="J4" s="51">
        <v>3</v>
      </c>
      <c r="K4" s="50" t="s">
        <v>21</v>
      </c>
      <c r="L4" s="50"/>
      <c r="M4" s="50" t="s">
        <v>22</v>
      </c>
      <c r="N4" s="109" t="s">
        <v>234</v>
      </c>
      <c r="O4" s="50" t="s">
        <v>23</v>
      </c>
    </row>
    <row r="5" spans="1:16" x14ac:dyDescent="0.25">
      <c r="A5" s="153" t="s">
        <v>16</v>
      </c>
      <c r="B5" s="154" t="s">
        <v>235</v>
      </c>
      <c r="C5" s="157">
        <f>SUM(D5:F5)</f>
        <v>132</v>
      </c>
      <c r="D5" s="157">
        <f>SUM(D6:D8)</f>
        <v>40</v>
      </c>
      <c r="E5" s="157">
        <f>SUM(E6:E8)</f>
        <v>11</v>
      </c>
      <c r="F5" s="157">
        <f>SUM(F6:F8)</f>
        <v>81</v>
      </c>
      <c r="G5" s="157">
        <f>SUM(G6:G8)</f>
        <v>0</v>
      </c>
      <c r="H5" s="157">
        <f>SUM(H6:H8)</f>
        <v>1</v>
      </c>
      <c r="I5" s="157">
        <v>9</v>
      </c>
      <c r="J5" s="47"/>
      <c r="K5" s="47"/>
      <c r="L5" s="47"/>
      <c r="M5" s="106" t="s">
        <v>18</v>
      </c>
      <c r="N5" s="106" t="s">
        <v>236</v>
      </c>
      <c r="O5" s="106"/>
      <c r="P5" s="97">
        <f>IF(ISBLANK(A5),0,1)</f>
        <v>1</v>
      </c>
    </row>
    <row r="6" spans="1:16" x14ac:dyDescent="0.25">
      <c r="A6" s="107" t="s">
        <v>19</v>
      </c>
      <c r="B6" s="108" t="s">
        <v>237</v>
      </c>
      <c r="C6" s="148"/>
      <c r="D6" s="148">
        <v>16</v>
      </c>
      <c r="E6" s="148">
        <v>5</v>
      </c>
      <c r="F6" s="148">
        <v>15</v>
      </c>
      <c r="G6" s="148"/>
      <c r="H6" s="148">
        <v>0.45</v>
      </c>
      <c r="I6" s="148"/>
      <c r="J6" s="126">
        <v>3</v>
      </c>
      <c r="K6" s="50" t="s">
        <v>21</v>
      </c>
      <c r="L6" s="109"/>
      <c r="M6" s="109" t="s">
        <v>22</v>
      </c>
      <c r="N6" s="110" t="s">
        <v>238</v>
      </c>
      <c r="O6" s="109" t="s">
        <v>239</v>
      </c>
    </row>
    <row r="7" spans="1:16" x14ac:dyDescent="0.25">
      <c r="A7" s="107" t="s">
        <v>19</v>
      </c>
      <c r="B7" s="108" t="s">
        <v>240</v>
      </c>
      <c r="C7" s="148"/>
      <c r="D7" s="148">
        <v>6</v>
      </c>
      <c r="E7" s="148"/>
      <c r="F7" s="148">
        <v>66</v>
      </c>
      <c r="G7" s="148"/>
      <c r="H7" s="148">
        <v>0.3</v>
      </c>
      <c r="I7" s="148"/>
      <c r="J7" s="126">
        <v>3</v>
      </c>
      <c r="K7" s="50" t="s">
        <v>21</v>
      </c>
      <c r="L7" s="109"/>
      <c r="M7" s="109" t="s">
        <v>22</v>
      </c>
      <c r="N7" s="110" t="s">
        <v>241</v>
      </c>
      <c r="O7" s="109" t="s">
        <v>37</v>
      </c>
    </row>
    <row r="8" spans="1:16" x14ac:dyDescent="0.25">
      <c r="A8" s="107" t="s">
        <v>19</v>
      </c>
      <c r="B8" s="108" t="s">
        <v>242</v>
      </c>
      <c r="C8" s="148"/>
      <c r="D8" s="148">
        <v>18</v>
      </c>
      <c r="E8" s="148">
        <v>6</v>
      </c>
      <c r="F8" s="148"/>
      <c r="G8" s="148"/>
      <c r="H8" s="148">
        <v>0.25</v>
      </c>
      <c r="I8" s="148"/>
      <c r="J8" s="176">
        <v>2</v>
      </c>
      <c r="K8" s="50" t="s">
        <v>21</v>
      </c>
      <c r="L8" s="109"/>
      <c r="M8" s="109" t="s">
        <v>22</v>
      </c>
      <c r="N8" s="110" t="s">
        <v>241</v>
      </c>
      <c r="O8" s="109" t="s">
        <v>23</v>
      </c>
    </row>
    <row r="9" spans="1:16" x14ac:dyDescent="0.25">
      <c r="A9" s="153" t="s">
        <v>16</v>
      </c>
      <c r="B9" s="154" t="s">
        <v>243</v>
      </c>
      <c r="C9" s="157">
        <f>SUM(D9:F9)</f>
        <v>116</v>
      </c>
      <c r="D9" s="157">
        <f t="shared" ref="D9:H9" si="2">SUM(D10:D13)</f>
        <v>68</v>
      </c>
      <c r="E9" s="157">
        <f t="shared" si="2"/>
        <v>0</v>
      </c>
      <c r="F9" s="157">
        <f t="shared" si="2"/>
        <v>48</v>
      </c>
      <c r="G9" s="157">
        <f t="shared" si="2"/>
        <v>6</v>
      </c>
      <c r="H9" s="157">
        <f t="shared" si="2"/>
        <v>1</v>
      </c>
      <c r="I9" s="157">
        <v>7</v>
      </c>
      <c r="J9" s="47"/>
      <c r="K9" s="47"/>
      <c r="L9" s="47"/>
      <c r="M9" s="106" t="s">
        <v>18</v>
      </c>
      <c r="N9" s="106" t="s">
        <v>236</v>
      </c>
      <c r="O9" s="106"/>
      <c r="P9" s="97">
        <f>IF(ISBLANK(A9),0,1)</f>
        <v>1</v>
      </c>
    </row>
    <row r="10" spans="1:16" x14ac:dyDescent="0.25">
      <c r="A10" s="107" t="s">
        <v>19</v>
      </c>
      <c r="B10" s="108" t="s">
        <v>244</v>
      </c>
      <c r="C10" s="148"/>
      <c r="D10" s="148"/>
      <c r="E10" s="148"/>
      <c r="F10" s="148">
        <v>18</v>
      </c>
      <c r="G10" s="148">
        <v>6</v>
      </c>
      <c r="H10" s="148">
        <v>0.15</v>
      </c>
      <c r="I10" s="148"/>
      <c r="J10" s="126">
        <v>2</v>
      </c>
      <c r="K10" s="50" t="s">
        <v>21</v>
      </c>
      <c r="L10" s="109"/>
      <c r="M10" s="109" t="s">
        <v>22</v>
      </c>
      <c r="N10" s="110" t="s">
        <v>241</v>
      </c>
      <c r="O10" s="109" t="s">
        <v>23</v>
      </c>
    </row>
    <row r="11" spans="1:16" x14ac:dyDescent="0.25">
      <c r="A11" s="107" t="s">
        <v>19</v>
      </c>
      <c r="B11" s="111" t="s">
        <v>245</v>
      </c>
      <c r="C11" s="148"/>
      <c r="D11" s="148">
        <v>12</v>
      </c>
      <c r="E11" s="148"/>
      <c r="F11" s="148">
        <v>12</v>
      </c>
      <c r="G11" s="148"/>
      <c r="H11" s="148">
        <v>0.2</v>
      </c>
      <c r="I11" s="148"/>
      <c r="J11" s="126">
        <v>2</v>
      </c>
      <c r="K11" s="50" t="s">
        <v>21</v>
      </c>
      <c r="L11" s="109"/>
      <c r="M11" s="109" t="s">
        <v>22</v>
      </c>
      <c r="N11" s="115" t="s">
        <v>246</v>
      </c>
      <c r="O11" s="109" t="s">
        <v>23</v>
      </c>
    </row>
    <row r="12" spans="1:16" x14ac:dyDescent="0.25">
      <c r="A12" s="107" t="s">
        <v>19</v>
      </c>
      <c r="B12" s="108" t="s">
        <v>247</v>
      </c>
      <c r="C12" s="148"/>
      <c r="D12" s="148">
        <v>45</v>
      </c>
      <c r="E12" s="148"/>
      <c r="F12" s="148"/>
      <c r="G12" s="148"/>
      <c r="H12" s="148">
        <v>0.35</v>
      </c>
      <c r="I12" s="148"/>
      <c r="J12" s="126">
        <v>3</v>
      </c>
      <c r="K12" s="50" t="s">
        <v>21</v>
      </c>
      <c r="L12" s="109"/>
      <c r="M12" s="109" t="s">
        <v>22</v>
      </c>
      <c r="N12" s="110" t="s">
        <v>241</v>
      </c>
      <c r="O12" s="109" t="s">
        <v>37</v>
      </c>
    </row>
    <row r="13" spans="1:16" x14ac:dyDescent="0.25">
      <c r="A13" s="107" t="s">
        <v>19</v>
      </c>
      <c r="B13" s="108" t="s">
        <v>248</v>
      </c>
      <c r="C13" s="148"/>
      <c r="D13" s="148">
        <v>11</v>
      </c>
      <c r="E13" s="148"/>
      <c r="F13" s="148">
        <v>18</v>
      </c>
      <c r="G13" s="148"/>
      <c r="H13" s="148">
        <v>0.3</v>
      </c>
      <c r="I13" s="148"/>
      <c r="J13" s="126">
        <v>3</v>
      </c>
      <c r="K13" s="50" t="s">
        <v>21</v>
      </c>
      <c r="L13" s="109"/>
      <c r="M13" s="109" t="s">
        <v>22</v>
      </c>
      <c r="N13" s="110" t="s">
        <v>241</v>
      </c>
      <c r="O13" s="109" t="s">
        <v>23</v>
      </c>
    </row>
    <row r="14" spans="1:16" x14ac:dyDescent="0.25">
      <c r="A14" s="153" t="s">
        <v>16</v>
      </c>
      <c r="B14" s="154" t="s">
        <v>249</v>
      </c>
      <c r="C14" s="157">
        <f>SUM(D14:F14)</f>
        <v>33</v>
      </c>
      <c r="D14" s="157">
        <f t="shared" ref="D14:H14" si="3">SUM(D15:D16)</f>
        <v>18</v>
      </c>
      <c r="E14" s="157">
        <f t="shared" si="3"/>
        <v>0</v>
      </c>
      <c r="F14" s="157">
        <f t="shared" si="3"/>
        <v>15</v>
      </c>
      <c r="G14" s="157">
        <f t="shared" si="3"/>
        <v>0</v>
      </c>
      <c r="H14" s="157">
        <f t="shared" si="3"/>
        <v>1</v>
      </c>
      <c r="I14" s="157">
        <v>4</v>
      </c>
      <c r="J14" s="47"/>
      <c r="K14" s="47"/>
      <c r="L14" s="47"/>
      <c r="M14" s="106" t="s">
        <v>18</v>
      </c>
      <c r="N14" s="106"/>
      <c r="O14" s="106"/>
      <c r="P14" s="97">
        <f>IF(ISBLANK(A13),0,1)</f>
        <v>1</v>
      </c>
    </row>
    <row r="15" spans="1:16" x14ac:dyDescent="0.25">
      <c r="A15" s="107" t="s">
        <v>19</v>
      </c>
      <c r="B15" s="113" t="s">
        <v>250</v>
      </c>
      <c r="C15" s="148"/>
      <c r="D15" s="148">
        <v>3</v>
      </c>
      <c r="E15" s="148"/>
      <c r="F15" s="148">
        <v>15</v>
      </c>
      <c r="G15" s="148"/>
      <c r="H15" s="148">
        <v>0.5</v>
      </c>
      <c r="I15" s="148"/>
      <c r="J15" s="126">
        <v>2</v>
      </c>
      <c r="K15" s="50" t="s">
        <v>21</v>
      </c>
      <c r="L15" s="109"/>
      <c r="M15" s="109" t="s">
        <v>22</v>
      </c>
      <c r="N15" s="110" t="s">
        <v>241</v>
      </c>
      <c r="O15" s="109" t="s">
        <v>23</v>
      </c>
    </row>
    <row r="16" spans="1:16" x14ac:dyDescent="0.25">
      <c r="A16" s="107" t="s">
        <v>19</v>
      </c>
      <c r="B16" s="108" t="s">
        <v>251</v>
      </c>
      <c r="C16" s="148"/>
      <c r="D16" s="148">
        <v>15</v>
      </c>
      <c r="E16" s="148"/>
      <c r="F16" s="148"/>
      <c r="G16" s="148"/>
      <c r="H16" s="148">
        <v>0.5</v>
      </c>
      <c r="I16" s="148"/>
      <c r="J16" s="126">
        <v>1</v>
      </c>
      <c r="K16" s="50" t="s">
        <v>56</v>
      </c>
      <c r="L16" s="109"/>
      <c r="M16" s="109" t="s">
        <v>22</v>
      </c>
      <c r="N16" s="110" t="s">
        <v>241</v>
      </c>
      <c r="O16" s="109" t="s">
        <v>37</v>
      </c>
    </row>
    <row r="17" spans="1:16" x14ac:dyDescent="0.25">
      <c r="A17" s="153" t="s">
        <v>16</v>
      </c>
      <c r="B17" s="154" t="s">
        <v>252</v>
      </c>
      <c r="C17" s="157">
        <f>SUM(D17:F17)</f>
        <v>61</v>
      </c>
      <c r="D17" s="157">
        <f>SUM(D18:D20)</f>
        <v>46</v>
      </c>
      <c r="E17" s="157">
        <f>SUM(E18:E18)</f>
        <v>0</v>
      </c>
      <c r="F17" s="157">
        <f>SUM(F18:F20)</f>
        <v>15</v>
      </c>
      <c r="G17" s="157">
        <f>SUM(G18:G18)</f>
        <v>0</v>
      </c>
      <c r="H17" s="157">
        <f>SUM(H18:H20)</f>
        <v>0.99999999999999989</v>
      </c>
      <c r="I17" s="157">
        <v>7</v>
      </c>
      <c r="J17" s="47"/>
      <c r="K17" s="47"/>
      <c r="L17" s="47"/>
      <c r="M17" s="106" t="s">
        <v>18</v>
      </c>
      <c r="N17" s="106"/>
      <c r="O17" s="106"/>
      <c r="P17" s="97">
        <f>IF(ISBLANK(A16),0,1)</f>
        <v>1</v>
      </c>
    </row>
    <row r="18" spans="1:16" x14ac:dyDescent="0.25">
      <c r="A18" s="107" t="s">
        <v>19</v>
      </c>
      <c r="B18" s="113" t="s">
        <v>253</v>
      </c>
      <c r="C18" s="148"/>
      <c r="D18" s="148">
        <v>16</v>
      </c>
      <c r="E18" s="148"/>
      <c r="F18" s="148"/>
      <c r="G18" s="148"/>
      <c r="H18" s="148">
        <v>0.3</v>
      </c>
      <c r="I18" s="148"/>
      <c r="J18" s="126">
        <v>4</v>
      </c>
      <c r="K18" s="50" t="s">
        <v>21</v>
      </c>
      <c r="L18" s="109"/>
      <c r="M18" s="109" t="s">
        <v>22</v>
      </c>
      <c r="N18" s="262" t="s">
        <v>254</v>
      </c>
      <c r="O18" s="109" t="s">
        <v>23</v>
      </c>
    </row>
    <row r="19" spans="1:16" x14ac:dyDescent="0.25">
      <c r="A19" s="107" t="s">
        <v>19</v>
      </c>
      <c r="B19" s="111" t="s">
        <v>82</v>
      </c>
      <c r="C19" s="148"/>
      <c r="D19" s="148">
        <v>24</v>
      </c>
      <c r="E19" s="148"/>
      <c r="F19" s="148"/>
      <c r="G19" s="148"/>
      <c r="H19" s="148">
        <v>0.35</v>
      </c>
      <c r="I19" s="148"/>
      <c r="J19" s="126">
        <v>2</v>
      </c>
      <c r="K19" s="50" t="s">
        <v>21</v>
      </c>
      <c r="L19" s="109"/>
      <c r="M19" s="109" t="s">
        <v>22</v>
      </c>
      <c r="N19" s="109" t="s">
        <v>254</v>
      </c>
      <c r="O19" s="109" t="s">
        <v>37</v>
      </c>
    </row>
    <row r="20" spans="1:16" x14ac:dyDescent="0.25">
      <c r="A20" s="107" t="s">
        <v>19</v>
      </c>
      <c r="B20" s="113" t="s">
        <v>255</v>
      </c>
      <c r="C20" s="148"/>
      <c r="D20" s="148">
        <v>6</v>
      </c>
      <c r="E20" s="148"/>
      <c r="F20" s="148">
        <v>15</v>
      </c>
      <c r="G20" s="148"/>
      <c r="H20" s="148">
        <v>0.35</v>
      </c>
      <c r="I20" s="148"/>
      <c r="J20" s="126">
        <v>2</v>
      </c>
      <c r="K20" s="50" t="s">
        <v>21</v>
      </c>
      <c r="L20" s="109"/>
      <c r="M20" s="109" t="s">
        <v>22</v>
      </c>
      <c r="N20" s="109" t="s">
        <v>18</v>
      </c>
      <c r="O20" s="109" t="s">
        <v>37</v>
      </c>
    </row>
    <row r="22" spans="1:16" ht="17.25" x14ac:dyDescent="0.25">
      <c r="A22" s="143" t="s">
        <v>256</v>
      </c>
    </row>
  </sheetData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24"/>
  <sheetViews>
    <sheetView zoomScale="25" zoomScaleNormal="25" workbookViewId="0">
      <selection activeCell="Q28" sqref="Q28:Q29"/>
    </sheetView>
  </sheetViews>
  <sheetFormatPr baseColWidth="10" defaultColWidth="25.7109375" defaultRowHeight="15" x14ac:dyDescent="0.25"/>
  <cols>
    <col min="1" max="1" width="30.7109375" style="97" customWidth="1"/>
    <col min="2" max="2" width="54.85546875" style="97" customWidth="1"/>
    <col min="3" max="3" width="18.140625" style="97" customWidth="1"/>
    <col min="4" max="9" width="10.7109375" style="97" customWidth="1"/>
    <col min="10" max="10" width="20.5703125" style="97" customWidth="1"/>
    <col min="11" max="11" width="25.7109375" style="97"/>
    <col min="12" max="12" width="0" style="97" hidden="1" customWidth="1"/>
    <col min="13" max="13" width="15.5703125" style="97" customWidth="1"/>
    <col min="14" max="14" width="50.5703125" style="97" customWidth="1"/>
    <col min="15" max="15" width="25.7109375" style="97"/>
    <col min="16" max="16" width="7.140625" style="97" customWidth="1"/>
    <col min="17" max="16384" width="25.7109375" style="97"/>
  </cols>
  <sheetData>
    <row r="1" spans="1:16" s="120" customFormat="1" ht="45" x14ac:dyDescent="0.25">
      <c r="A1" s="94" t="s">
        <v>0</v>
      </c>
      <c r="B1" s="94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74" t="s">
        <v>257</v>
      </c>
      <c r="H1" s="174" t="s">
        <v>7</v>
      </c>
      <c r="I1" s="174" t="s">
        <v>8</v>
      </c>
      <c r="J1" s="125" t="s">
        <v>9</v>
      </c>
      <c r="K1" s="125" t="s">
        <v>10</v>
      </c>
      <c r="L1" s="95" t="s">
        <v>11</v>
      </c>
      <c r="M1" s="95" t="s">
        <v>12</v>
      </c>
      <c r="N1" s="96" t="s">
        <v>13</v>
      </c>
      <c r="O1" s="96" t="s">
        <v>14</v>
      </c>
    </row>
    <row r="2" spans="1:16" s="102" customFormat="1" ht="50.25" customHeight="1" x14ac:dyDescent="0.25">
      <c r="A2" s="99" t="str">
        <f ca="1">RIGHT(CELL("filename",A$1),LEN(CELL("filename",A$1))-SEARCH("]",CELL("filename",A$1),1))</f>
        <v>MCC ELEC5-S9 OptionGSE</v>
      </c>
      <c r="B2" s="9" t="s">
        <v>258</v>
      </c>
      <c r="C2" s="99">
        <f>SUM(D2:F2)</f>
        <v>366</v>
      </c>
      <c r="D2" s="99">
        <f t="shared" ref="D2:I2" si="0">SUMPRODUCT(D3:D225,$P3:$P225)</f>
        <v>168</v>
      </c>
      <c r="E2" s="99">
        <f t="shared" si="0"/>
        <v>48</v>
      </c>
      <c r="F2" s="99">
        <f t="shared" si="0"/>
        <v>150</v>
      </c>
      <c r="G2" s="99">
        <f t="shared" si="0"/>
        <v>154</v>
      </c>
      <c r="H2" s="99">
        <f t="shared" si="0"/>
        <v>6.8</v>
      </c>
      <c r="I2" s="99">
        <f t="shared" si="0"/>
        <v>30</v>
      </c>
      <c r="J2" s="99"/>
      <c r="K2" s="99"/>
      <c r="L2" s="101"/>
      <c r="M2" s="101"/>
      <c r="N2" s="101"/>
      <c r="O2" s="101"/>
    </row>
    <row r="3" spans="1:16" s="43" customFormat="1" x14ac:dyDescent="0.25">
      <c r="A3" s="153" t="s">
        <v>16</v>
      </c>
      <c r="B3" s="154" t="s">
        <v>232</v>
      </c>
      <c r="C3" s="153">
        <f>SUM(D3:F3)</f>
        <v>39</v>
      </c>
      <c r="D3" s="153">
        <f t="shared" ref="D3:H3" si="1">SUM(D4:D4)</f>
        <v>0</v>
      </c>
      <c r="E3" s="153">
        <f t="shared" si="1"/>
        <v>39</v>
      </c>
      <c r="F3" s="153">
        <f t="shared" si="1"/>
        <v>0</v>
      </c>
      <c r="G3" s="153">
        <f t="shared" si="1"/>
        <v>4</v>
      </c>
      <c r="H3" s="153">
        <f t="shared" si="1"/>
        <v>1</v>
      </c>
      <c r="I3" s="153">
        <v>3</v>
      </c>
      <c r="J3" s="47"/>
      <c r="K3" s="47"/>
      <c r="L3" s="47"/>
      <c r="M3" s="48" t="s">
        <v>18</v>
      </c>
      <c r="N3" s="48"/>
      <c r="O3" s="48"/>
      <c r="P3" s="43">
        <v>1</v>
      </c>
    </row>
    <row r="4" spans="1:16" s="43" customFormat="1" x14ac:dyDescent="0.25">
      <c r="A4" s="107" t="s">
        <v>19</v>
      </c>
      <c r="B4" s="114" t="s">
        <v>233</v>
      </c>
      <c r="C4" s="148"/>
      <c r="D4" s="148"/>
      <c r="E4" s="148">
        <v>39</v>
      </c>
      <c r="F4" s="148"/>
      <c r="G4" s="148">
        <v>4</v>
      </c>
      <c r="H4" s="148">
        <v>1</v>
      </c>
      <c r="I4" s="148"/>
      <c r="J4" s="51">
        <v>3</v>
      </c>
      <c r="K4" s="50" t="s">
        <v>21</v>
      </c>
      <c r="L4" s="50"/>
      <c r="M4" s="50" t="s">
        <v>22</v>
      </c>
      <c r="N4" s="109" t="s">
        <v>234</v>
      </c>
      <c r="O4" s="50" t="s">
        <v>23</v>
      </c>
    </row>
    <row r="5" spans="1:16" x14ac:dyDescent="0.25">
      <c r="A5" s="153" t="s">
        <v>16</v>
      </c>
      <c r="B5" s="154" t="s">
        <v>259</v>
      </c>
      <c r="C5" s="153">
        <f>SUM(D5:F5)</f>
        <v>48</v>
      </c>
      <c r="D5" s="153">
        <f t="shared" ref="D5:H5" si="2">SUM(D6:D7)</f>
        <v>24</v>
      </c>
      <c r="E5" s="153">
        <f t="shared" si="2"/>
        <v>0</v>
      </c>
      <c r="F5" s="153">
        <f t="shared" si="2"/>
        <v>24</v>
      </c>
      <c r="G5" s="153">
        <f t="shared" si="2"/>
        <v>0</v>
      </c>
      <c r="H5" s="153">
        <f t="shared" si="2"/>
        <v>1</v>
      </c>
      <c r="I5" s="153">
        <v>4</v>
      </c>
      <c r="J5" s="47"/>
      <c r="K5" s="47"/>
      <c r="L5" s="47"/>
      <c r="M5" s="106" t="s">
        <v>18</v>
      </c>
      <c r="N5" s="106"/>
      <c r="O5" s="106"/>
      <c r="P5" s="97">
        <f>IF(ISBLANK(A5),0,1)</f>
        <v>1</v>
      </c>
    </row>
    <row r="6" spans="1:16" x14ac:dyDescent="0.25">
      <c r="A6" s="107" t="s">
        <v>19</v>
      </c>
      <c r="B6" s="111" t="s">
        <v>100</v>
      </c>
      <c r="C6" s="148"/>
      <c r="D6" s="148">
        <v>9</v>
      </c>
      <c r="E6" s="148"/>
      <c r="F6" s="148">
        <v>15</v>
      </c>
      <c r="G6" s="148"/>
      <c r="H6" s="148">
        <v>0.5</v>
      </c>
      <c r="I6" s="148"/>
      <c r="J6" s="126">
        <v>2</v>
      </c>
      <c r="K6" s="50" t="s">
        <v>21</v>
      </c>
      <c r="L6" s="109"/>
      <c r="M6" s="109" t="s">
        <v>22</v>
      </c>
      <c r="N6" s="109" t="s">
        <v>260</v>
      </c>
      <c r="O6" s="109" t="s">
        <v>37</v>
      </c>
    </row>
    <row r="7" spans="1:16" x14ac:dyDescent="0.25">
      <c r="A7" s="107" t="s">
        <v>19</v>
      </c>
      <c r="B7" s="111" t="s">
        <v>261</v>
      </c>
      <c r="C7" s="148"/>
      <c r="D7" s="148">
        <v>15</v>
      </c>
      <c r="E7" s="148"/>
      <c r="F7" s="148">
        <v>9</v>
      </c>
      <c r="G7" s="148"/>
      <c r="H7" s="148">
        <v>0.5</v>
      </c>
      <c r="I7" s="148"/>
      <c r="J7" s="126">
        <v>2</v>
      </c>
      <c r="K7" s="50" t="s">
        <v>21</v>
      </c>
      <c r="L7" s="109"/>
      <c r="M7" s="109" t="s">
        <v>22</v>
      </c>
      <c r="N7" s="109" t="s">
        <v>260</v>
      </c>
      <c r="O7" s="50" t="s">
        <v>23</v>
      </c>
    </row>
    <row r="8" spans="1:16" x14ac:dyDescent="0.25">
      <c r="A8" s="153" t="s">
        <v>16</v>
      </c>
      <c r="B8" s="154" t="s">
        <v>262</v>
      </c>
      <c r="C8" s="153">
        <f>SUM(D8:F8)</f>
        <v>48</v>
      </c>
      <c r="D8" s="153">
        <f t="shared" ref="D8:H8" si="3">SUM(D9:D10)</f>
        <v>39</v>
      </c>
      <c r="E8" s="153">
        <f t="shared" si="3"/>
        <v>0</v>
      </c>
      <c r="F8" s="153">
        <f t="shared" si="3"/>
        <v>9</v>
      </c>
      <c r="G8" s="153">
        <f t="shared" si="3"/>
        <v>0</v>
      </c>
      <c r="H8" s="153">
        <f t="shared" si="3"/>
        <v>1</v>
      </c>
      <c r="I8" s="153">
        <v>4</v>
      </c>
      <c r="J8" s="47"/>
      <c r="K8" s="47"/>
      <c r="L8" s="47"/>
      <c r="M8" s="106" t="s">
        <v>18</v>
      </c>
      <c r="N8" s="106"/>
      <c r="O8" s="106"/>
      <c r="P8" s="97">
        <f>IF(ISBLANK(A8),0,1)</f>
        <v>1</v>
      </c>
    </row>
    <row r="9" spans="1:16" x14ac:dyDescent="0.25">
      <c r="A9" s="107" t="s">
        <v>19</v>
      </c>
      <c r="B9" s="111" t="s">
        <v>77</v>
      </c>
      <c r="C9" s="148"/>
      <c r="D9" s="148">
        <v>15</v>
      </c>
      <c r="E9" s="148"/>
      <c r="F9" s="148">
        <v>9</v>
      </c>
      <c r="G9" s="148"/>
      <c r="H9" s="148">
        <v>0.5</v>
      </c>
      <c r="I9" s="148"/>
      <c r="J9" s="126">
        <v>2</v>
      </c>
      <c r="K9" s="50" t="s">
        <v>21</v>
      </c>
      <c r="L9" s="109"/>
      <c r="M9" s="109" t="s">
        <v>22</v>
      </c>
      <c r="N9" s="109" t="s">
        <v>263</v>
      </c>
      <c r="O9" s="50" t="s">
        <v>37</v>
      </c>
    </row>
    <row r="10" spans="1:16" x14ac:dyDescent="0.25">
      <c r="A10" s="107" t="s">
        <v>19</v>
      </c>
      <c r="B10" s="111" t="s">
        <v>82</v>
      </c>
      <c r="C10" s="148"/>
      <c r="D10" s="148">
        <v>24</v>
      </c>
      <c r="E10" s="148"/>
      <c r="F10" s="148"/>
      <c r="G10" s="148"/>
      <c r="H10" s="148">
        <v>0.5</v>
      </c>
      <c r="I10" s="148"/>
      <c r="J10" s="126">
        <v>2</v>
      </c>
      <c r="K10" s="50" t="s">
        <v>21</v>
      </c>
      <c r="L10" s="109"/>
      <c r="M10" s="109" t="s">
        <v>22</v>
      </c>
      <c r="N10" s="110" t="s">
        <v>264</v>
      </c>
      <c r="O10" s="109" t="s">
        <v>37</v>
      </c>
    </row>
    <row r="11" spans="1:16" x14ac:dyDescent="0.25">
      <c r="A11" s="153" t="s">
        <v>16</v>
      </c>
      <c r="B11" s="154" t="s">
        <v>265</v>
      </c>
      <c r="C11" s="153">
        <f>SUM(D11:F11)</f>
        <v>75</v>
      </c>
      <c r="D11" s="153">
        <f>SUM(D12:D14)</f>
        <v>42</v>
      </c>
      <c r="E11" s="153">
        <f>SUM(E12:E14)</f>
        <v>0</v>
      </c>
      <c r="F11" s="153">
        <f>SUM(F12:F14)</f>
        <v>33</v>
      </c>
      <c r="G11" s="153">
        <f>SUM(G12:G14)</f>
        <v>0</v>
      </c>
      <c r="H11" s="153">
        <f>SUM(H12:H14)</f>
        <v>0.8</v>
      </c>
      <c r="I11" s="153">
        <v>5</v>
      </c>
      <c r="J11" s="47"/>
      <c r="K11" s="47"/>
      <c r="L11" s="47"/>
      <c r="M11" s="106" t="s">
        <v>18</v>
      </c>
      <c r="N11" s="106"/>
      <c r="O11" s="106"/>
      <c r="P11" s="97">
        <f>IF(ISBLANK(A11),0,1)</f>
        <v>1</v>
      </c>
    </row>
    <row r="12" spans="1:16" x14ac:dyDescent="0.25">
      <c r="A12" s="107" t="s">
        <v>19</v>
      </c>
      <c r="B12" s="113" t="s">
        <v>266</v>
      </c>
      <c r="C12" s="148"/>
      <c r="D12" s="148">
        <v>15</v>
      </c>
      <c r="E12" s="148"/>
      <c r="F12" s="148">
        <v>9</v>
      </c>
      <c r="G12" s="148"/>
      <c r="H12" s="148">
        <v>0.2</v>
      </c>
      <c r="I12" s="148"/>
      <c r="J12" s="126">
        <v>2</v>
      </c>
      <c r="K12" s="50" t="s">
        <v>21</v>
      </c>
      <c r="L12" s="109"/>
      <c r="M12" s="109" t="s">
        <v>22</v>
      </c>
      <c r="N12" s="109" t="s">
        <v>260</v>
      </c>
      <c r="O12" s="109" t="s">
        <v>37</v>
      </c>
    </row>
    <row r="13" spans="1:16" x14ac:dyDescent="0.25">
      <c r="A13" s="107" t="s">
        <v>19</v>
      </c>
      <c r="B13" s="111" t="s">
        <v>267</v>
      </c>
      <c r="C13" s="148"/>
      <c r="D13" s="148">
        <v>15</v>
      </c>
      <c r="E13" s="148"/>
      <c r="F13" s="148">
        <v>12</v>
      </c>
      <c r="G13" s="148"/>
      <c r="H13" s="148">
        <v>0.4</v>
      </c>
      <c r="I13" s="148"/>
      <c r="J13" s="126">
        <v>3</v>
      </c>
      <c r="K13" s="50" t="s">
        <v>21</v>
      </c>
      <c r="L13" s="109"/>
      <c r="M13" s="109" t="s">
        <v>22</v>
      </c>
      <c r="N13" s="109" t="s">
        <v>260</v>
      </c>
      <c r="O13" s="50" t="s">
        <v>23</v>
      </c>
    </row>
    <row r="14" spans="1:16" x14ac:dyDescent="0.25">
      <c r="A14" s="107" t="s">
        <v>19</v>
      </c>
      <c r="B14" s="111" t="s">
        <v>245</v>
      </c>
      <c r="C14" s="148"/>
      <c r="D14" s="148">
        <v>12</v>
      </c>
      <c r="E14" s="148"/>
      <c r="F14" s="148">
        <v>12</v>
      </c>
      <c r="G14" s="148"/>
      <c r="H14" s="148">
        <v>0.2</v>
      </c>
      <c r="I14" s="148"/>
      <c r="J14" s="126">
        <v>2</v>
      </c>
      <c r="K14" s="50" t="s">
        <v>21</v>
      </c>
      <c r="L14" s="109"/>
      <c r="M14" s="109" t="s">
        <v>22</v>
      </c>
      <c r="N14" s="110" t="s">
        <v>264</v>
      </c>
      <c r="O14" s="50" t="s">
        <v>23</v>
      </c>
    </row>
    <row r="15" spans="1:16" s="121" customFormat="1" x14ac:dyDescent="0.25">
      <c r="A15" s="153" t="s">
        <v>16</v>
      </c>
      <c r="B15" s="154" t="s">
        <v>268</v>
      </c>
      <c r="C15" s="153">
        <f>SUM(D15:F15)</f>
        <v>48</v>
      </c>
      <c r="D15" s="153">
        <f t="shared" ref="D15:H15" si="4">SUM(D16:D17)</f>
        <v>30</v>
      </c>
      <c r="E15" s="153">
        <f t="shared" si="4"/>
        <v>0</v>
      </c>
      <c r="F15" s="153">
        <f t="shared" si="4"/>
        <v>18</v>
      </c>
      <c r="G15" s="153">
        <f t="shared" si="4"/>
        <v>0</v>
      </c>
      <c r="H15" s="153">
        <f t="shared" si="4"/>
        <v>1</v>
      </c>
      <c r="I15" s="153">
        <v>3</v>
      </c>
      <c r="J15" s="47"/>
      <c r="K15" s="47"/>
      <c r="L15" s="47"/>
      <c r="M15" s="106" t="s">
        <v>18</v>
      </c>
      <c r="N15" s="106"/>
      <c r="O15" s="106"/>
      <c r="P15" s="97">
        <f>IF(ISBLANK(#REF!),0,1)</f>
        <v>1</v>
      </c>
    </row>
    <row r="16" spans="1:16" x14ac:dyDescent="0.25">
      <c r="A16" s="107" t="s">
        <v>19</v>
      </c>
      <c r="B16" s="116" t="s">
        <v>269</v>
      </c>
      <c r="C16" s="148"/>
      <c r="D16" s="148">
        <v>15</v>
      </c>
      <c r="E16" s="148"/>
      <c r="F16" s="148">
        <v>9</v>
      </c>
      <c r="G16" s="148"/>
      <c r="H16" s="148">
        <v>0.35</v>
      </c>
      <c r="I16" s="148"/>
      <c r="J16" s="127">
        <v>2</v>
      </c>
      <c r="K16" s="50" t="s">
        <v>21</v>
      </c>
      <c r="L16" s="109"/>
      <c r="M16" s="109" t="s">
        <v>22</v>
      </c>
      <c r="N16" s="109" t="s">
        <v>260</v>
      </c>
      <c r="O16" s="50" t="s">
        <v>23</v>
      </c>
      <c r="P16" s="121"/>
    </row>
    <row r="17" spans="1:16" x14ac:dyDescent="0.25">
      <c r="A17" s="107" t="s">
        <v>19</v>
      </c>
      <c r="B17" s="113" t="s">
        <v>270</v>
      </c>
      <c r="C17" s="148"/>
      <c r="D17" s="148">
        <v>15</v>
      </c>
      <c r="E17" s="148"/>
      <c r="F17" s="148">
        <v>9</v>
      </c>
      <c r="G17" s="148"/>
      <c r="H17" s="148">
        <v>0.65</v>
      </c>
      <c r="I17" s="148"/>
      <c r="J17" s="126">
        <v>2</v>
      </c>
      <c r="K17" s="50" t="s">
        <v>21</v>
      </c>
      <c r="L17" s="109"/>
      <c r="M17" s="109" t="s">
        <v>22</v>
      </c>
      <c r="N17" s="109" t="s">
        <v>260</v>
      </c>
      <c r="O17" s="50" t="s">
        <v>23</v>
      </c>
    </row>
    <row r="18" spans="1:16" x14ac:dyDescent="0.25">
      <c r="A18" s="153" t="s">
        <v>16</v>
      </c>
      <c r="B18" s="154" t="s">
        <v>177</v>
      </c>
      <c r="C18" s="153">
        <f>SUM(D18:F18)</f>
        <v>72</v>
      </c>
      <c r="D18" s="153">
        <f t="shared" ref="D18:H18" si="5">SUM(D19:D20)</f>
        <v>33</v>
      </c>
      <c r="E18" s="153">
        <f t="shared" si="5"/>
        <v>9</v>
      </c>
      <c r="F18" s="153">
        <f t="shared" si="5"/>
        <v>30</v>
      </c>
      <c r="G18" s="153">
        <f t="shared" si="5"/>
        <v>0</v>
      </c>
      <c r="H18" s="153">
        <f t="shared" si="5"/>
        <v>1</v>
      </c>
      <c r="I18" s="153">
        <v>4</v>
      </c>
      <c r="J18" s="47"/>
      <c r="K18" s="47"/>
      <c r="L18" s="47"/>
      <c r="M18" s="106" t="s">
        <v>18</v>
      </c>
      <c r="N18" s="105"/>
      <c r="O18" s="106"/>
      <c r="P18" s="97">
        <f>IF(ISBLANK(A17),0,1)</f>
        <v>1</v>
      </c>
    </row>
    <row r="19" spans="1:16" x14ac:dyDescent="0.25">
      <c r="A19" s="107" t="s">
        <v>19</v>
      </c>
      <c r="B19" s="111" t="s">
        <v>104</v>
      </c>
      <c r="C19" s="148"/>
      <c r="D19" s="148">
        <v>15</v>
      </c>
      <c r="E19" s="148"/>
      <c r="F19" s="148">
        <v>9</v>
      </c>
      <c r="G19" s="148"/>
      <c r="H19" s="148">
        <v>0.5</v>
      </c>
      <c r="I19" s="148"/>
      <c r="J19" s="126">
        <v>2</v>
      </c>
      <c r="K19" s="50" t="s">
        <v>21</v>
      </c>
      <c r="L19" s="109"/>
      <c r="M19" s="109" t="s">
        <v>22</v>
      </c>
      <c r="N19" s="109" t="s">
        <v>263</v>
      </c>
      <c r="O19" s="109" t="s">
        <v>37</v>
      </c>
    </row>
    <row r="20" spans="1:16" x14ac:dyDescent="0.25">
      <c r="A20" s="107" t="s">
        <v>19</v>
      </c>
      <c r="B20" s="111" t="s">
        <v>271</v>
      </c>
      <c r="C20" s="148"/>
      <c r="D20" s="148">
        <v>18</v>
      </c>
      <c r="E20" s="148">
        <v>9</v>
      </c>
      <c r="F20" s="148">
        <v>21</v>
      </c>
      <c r="G20" s="148"/>
      <c r="H20" s="148">
        <v>0.5</v>
      </c>
      <c r="I20" s="148"/>
      <c r="J20" s="126">
        <v>3</v>
      </c>
      <c r="K20" s="50" t="s">
        <v>21</v>
      </c>
      <c r="L20" s="109"/>
      <c r="M20" s="109" t="s">
        <v>22</v>
      </c>
      <c r="N20" s="109" t="s">
        <v>260</v>
      </c>
      <c r="O20" s="50" t="s">
        <v>23</v>
      </c>
    </row>
    <row r="21" spans="1:16" x14ac:dyDescent="0.25">
      <c r="A21" s="153" t="s">
        <v>16</v>
      </c>
      <c r="B21" s="154" t="s">
        <v>38</v>
      </c>
      <c r="C21" s="153">
        <f>SUM(D21:F21)</f>
        <v>36</v>
      </c>
      <c r="D21" s="153">
        <f>SUM(D22:D22)</f>
        <v>0</v>
      </c>
      <c r="E21" s="153">
        <f>SUM(E22:E22)</f>
        <v>0</v>
      </c>
      <c r="F21" s="153">
        <f t="shared" ref="F21" si="6">SUM(F22:F22)</f>
        <v>36</v>
      </c>
      <c r="G21" s="153">
        <f>SUM(G22:G22)</f>
        <v>150</v>
      </c>
      <c r="H21" s="153">
        <f>SUM(H22:H22)</f>
        <v>1</v>
      </c>
      <c r="I21" s="153">
        <v>7</v>
      </c>
      <c r="J21" s="47"/>
      <c r="K21" s="47"/>
      <c r="L21" s="47"/>
      <c r="M21" s="106" t="s">
        <v>18</v>
      </c>
      <c r="N21" s="106" t="s">
        <v>18</v>
      </c>
      <c r="O21" s="106"/>
      <c r="P21" s="97">
        <f>IF(ISBLANK(A20),0,1)</f>
        <v>1</v>
      </c>
    </row>
    <row r="22" spans="1:16" x14ac:dyDescent="0.25">
      <c r="A22" s="107" t="s">
        <v>19</v>
      </c>
      <c r="B22" s="111" t="s">
        <v>111</v>
      </c>
      <c r="C22" s="148"/>
      <c r="D22" s="148"/>
      <c r="E22" s="148"/>
      <c r="F22" s="148">
        <v>36</v>
      </c>
      <c r="G22" s="148">
        <v>150</v>
      </c>
      <c r="H22" s="148">
        <v>1</v>
      </c>
      <c r="I22" s="148"/>
      <c r="J22" s="126">
        <v>1</v>
      </c>
      <c r="K22" s="126" t="s">
        <v>21</v>
      </c>
      <c r="L22" s="109"/>
      <c r="M22" s="109" t="s">
        <v>22</v>
      </c>
      <c r="N22" s="109" t="s">
        <v>18</v>
      </c>
      <c r="O22" s="50" t="s">
        <v>23</v>
      </c>
    </row>
    <row r="24" spans="1:16" ht="17.25" x14ac:dyDescent="0.25">
      <c r="A24" s="61" t="s">
        <v>272</v>
      </c>
    </row>
  </sheetData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3"/>
  <sheetViews>
    <sheetView zoomScale="25" zoomScaleNormal="25" workbookViewId="0">
      <selection activeCell="N43" sqref="N43"/>
    </sheetView>
  </sheetViews>
  <sheetFormatPr baseColWidth="10" defaultColWidth="10.85546875" defaultRowHeight="15" x14ac:dyDescent="0.25"/>
  <cols>
    <col min="1" max="1" width="31.42578125" style="43" customWidth="1"/>
    <col min="2" max="2" width="55.7109375" style="43" customWidth="1"/>
    <col min="3" max="3" width="17" style="43" customWidth="1"/>
    <col min="4" max="9" width="10.7109375" style="43" customWidth="1"/>
    <col min="10" max="10" width="19.5703125" style="43" customWidth="1"/>
    <col min="11" max="11" width="27.7109375" style="43" customWidth="1"/>
    <col min="12" max="12" width="12.85546875" style="43" hidden="1" customWidth="1"/>
    <col min="13" max="13" width="14.5703125" style="43" customWidth="1"/>
    <col min="14" max="14" width="57.140625" style="43" customWidth="1"/>
    <col min="15" max="15" width="21.5703125" style="43" customWidth="1"/>
    <col min="16" max="16384" width="10.85546875" style="43"/>
  </cols>
  <sheetData>
    <row r="1" spans="1:16" ht="41.25" customHeight="1" x14ac:dyDescent="0.25">
      <c r="A1" s="94" t="s">
        <v>0</v>
      </c>
      <c r="B1" s="94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74" t="s">
        <v>257</v>
      </c>
      <c r="H1" s="174" t="s">
        <v>7</v>
      </c>
      <c r="I1" s="174" t="s">
        <v>8</v>
      </c>
      <c r="J1" s="94" t="s">
        <v>9</v>
      </c>
      <c r="K1" s="94" t="s">
        <v>10</v>
      </c>
      <c r="L1" s="95" t="s">
        <v>11</v>
      </c>
      <c r="M1" s="95" t="s">
        <v>12</v>
      </c>
      <c r="N1" s="96" t="s">
        <v>13</v>
      </c>
      <c r="O1" s="96" t="s">
        <v>14</v>
      </c>
    </row>
    <row r="2" spans="1:16" s="34" customFormat="1" ht="58.5" customHeight="1" x14ac:dyDescent="0.25">
      <c r="A2" s="9" t="str">
        <f ca="1">RIGHT(CELL("filename",A$1),LEN(CELL("filename",A$1))-SEARCH("]",CELL("filename",A$1),1))</f>
        <v>MCC ELEC5-S9 OptionTR</v>
      </c>
      <c r="B2" s="44" t="s">
        <v>273</v>
      </c>
      <c r="C2" s="118">
        <f>SUM(D2:F2)</f>
        <v>379</v>
      </c>
      <c r="D2" s="118">
        <f t="shared" ref="D2:I2" si="0">SUMPRODUCT(D3:D197,$P3:$P197)</f>
        <v>127</v>
      </c>
      <c r="E2" s="118">
        <f t="shared" si="0"/>
        <v>135</v>
      </c>
      <c r="F2" s="118">
        <f t="shared" si="0"/>
        <v>117</v>
      </c>
      <c r="G2" s="118">
        <f t="shared" si="0"/>
        <v>4</v>
      </c>
      <c r="H2" s="128">
        <f t="shared" si="0"/>
        <v>5</v>
      </c>
      <c r="I2" s="118">
        <f t="shared" si="0"/>
        <v>30</v>
      </c>
      <c r="J2" s="9"/>
      <c r="K2" s="9"/>
      <c r="L2" s="46"/>
      <c r="M2" s="46"/>
      <c r="N2" s="46"/>
      <c r="O2" s="46"/>
    </row>
    <row r="3" spans="1:16" x14ac:dyDescent="0.25">
      <c r="A3" s="153" t="s">
        <v>16</v>
      </c>
      <c r="B3" s="154" t="s">
        <v>232</v>
      </c>
      <c r="C3" s="153">
        <f>SUM(D3:F3)</f>
        <v>39</v>
      </c>
      <c r="D3" s="153">
        <f t="shared" ref="D3:H3" si="1">SUM(D4:D4)</f>
        <v>0</v>
      </c>
      <c r="E3" s="153">
        <f t="shared" si="1"/>
        <v>39</v>
      </c>
      <c r="F3" s="153">
        <f t="shared" si="1"/>
        <v>0</v>
      </c>
      <c r="G3" s="153">
        <f t="shared" si="1"/>
        <v>4</v>
      </c>
      <c r="H3" s="153">
        <f t="shared" si="1"/>
        <v>1</v>
      </c>
      <c r="I3" s="153">
        <v>3</v>
      </c>
      <c r="J3" s="47"/>
      <c r="K3" s="47"/>
      <c r="L3" s="47"/>
      <c r="M3" s="48" t="s">
        <v>18</v>
      </c>
      <c r="N3" s="48"/>
      <c r="O3" s="48"/>
      <c r="P3" s="43">
        <v>1</v>
      </c>
    </row>
    <row r="4" spans="1:16" x14ac:dyDescent="0.25">
      <c r="A4" s="107" t="s">
        <v>19</v>
      </c>
      <c r="B4" s="114" t="s">
        <v>233</v>
      </c>
      <c r="C4" s="148"/>
      <c r="D4" s="148"/>
      <c r="E4" s="148">
        <v>39</v>
      </c>
      <c r="F4" s="148"/>
      <c r="G4" s="148">
        <v>4</v>
      </c>
      <c r="H4" s="148">
        <v>1</v>
      </c>
      <c r="I4" s="148"/>
      <c r="J4" s="51">
        <v>3</v>
      </c>
      <c r="K4" s="50" t="s">
        <v>21</v>
      </c>
      <c r="L4" s="50"/>
      <c r="M4" s="50" t="s">
        <v>22</v>
      </c>
      <c r="N4" s="109" t="s">
        <v>234</v>
      </c>
      <c r="O4" s="50" t="s">
        <v>23</v>
      </c>
    </row>
    <row r="5" spans="1:16" x14ac:dyDescent="0.25">
      <c r="A5" s="153" t="s">
        <v>16</v>
      </c>
      <c r="B5" s="154" t="s">
        <v>274</v>
      </c>
      <c r="C5" s="153">
        <f>SUM(D5:F5)</f>
        <v>80</v>
      </c>
      <c r="D5" s="153">
        <f>SUM(D6:D9)</f>
        <v>56</v>
      </c>
      <c r="E5" s="153">
        <f>SUM(E6:E9)</f>
        <v>24</v>
      </c>
      <c r="F5" s="153">
        <f t="shared" ref="F5:H5" si="2">SUM(F6:F9)</f>
        <v>0</v>
      </c>
      <c r="G5" s="153">
        <f t="shared" si="2"/>
        <v>0</v>
      </c>
      <c r="H5" s="153">
        <f t="shared" si="2"/>
        <v>1</v>
      </c>
      <c r="I5" s="153">
        <v>7</v>
      </c>
      <c r="J5" s="47"/>
      <c r="K5" s="47"/>
      <c r="L5" s="47"/>
      <c r="M5" s="48" t="s">
        <v>18</v>
      </c>
      <c r="N5" s="48"/>
      <c r="O5" s="48"/>
      <c r="P5" s="43">
        <v>1</v>
      </c>
    </row>
    <row r="6" spans="1:16" x14ac:dyDescent="0.25">
      <c r="A6" s="107" t="s">
        <v>19</v>
      </c>
      <c r="B6" s="114" t="s">
        <v>275</v>
      </c>
      <c r="C6" s="148"/>
      <c r="D6" s="148">
        <v>24</v>
      </c>
      <c r="E6" s="148">
        <v>24</v>
      </c>
      <c r="F6" s="148"/>
      <c r="G6" s="148"/>
      <c r="H6" s="148">
        <v>0.6</v>
      </c>
      <c r="I6" s="148"/>
      <c r="J6" s="50">
        <v>3</v>
      </c>
      <c r="K6" s="50" t="s">
        <v>21</v>
      </c>
      <c r="L6" s="50"/>
      <c r="M6" s="50" t="s">
        <v>22</v>
      </c>
      <c r="N6" s="50" t="s">
        <v>276</v>
      </c>
      <c r="O6" s="50" t="s">
        <v>23</v>
      </c>
    </row>
    <row r="7" spans="1:16" x14ac:dyDescent="0.25">
      <c r="A7" s="107" t="s">
        <v>19</v>
      </c>
      <c r="B7" s="114" t="s">
        <v>277</v>
      </c>
      <c r="C7" s="148"/>
      <c r="D7" s="148">
        <v>6</v>
      </c>
      <c r="E7" s="148"/>
      <c r="F7" s="148"/>
      <c r="G7" s="148"/>
      <c r="H7" s="148">
        <v>0.1</v>
      </c>
      <c r="I7" s="148"/>
      <c r="J7" s="50">
        <v>2</v>
      </c>
      <c r="K7" s="50" t="s">
        <v>21</v>
      </c>
      <c r="L7" s="50"/>
      <c r="M7" s="50" t="s">
        <v>22</v>
      </c>
      <c r="N7" s="50" t="s">
        <v>276</v>
      </c>
      <c r="O7" s="50" t="s">
        <v>23</v>
      </c>
    </row>
    <row r="8" spans="1:16" x14ac:dyDescent="0.25">
      <c r="A8" s="107" t="s">
        <v>19</v>
      </c>
      <c r="B8" s="114" t="s">
        <v>278</v>
      </c>
      <c r="C8" s="148"/>
      <c r="D8" s="148">
        <v>14</v>
      </c>
      <c r="E8" s="148"/>
      <c r="F8" s="148"/>
      <c r="G8" s="148"/>
      <c r="H8" s="148">
        <v>0.1</v>
      </c>
      <c r="I8" s="148"/>
      <c r="J8" s="50">
        <v>2</v>
      </c>
      <c r="K8" s="50" t="s">
        <v>21</v>
      </c>
      <c r="L8" s="50"/>
      <c r="M8" s="50" t="s">
        <v>22</v>
      </c>
      <c r="N8" s="50" t="s">
        <v>276</v>
      </c>
      <c r="O8" s="50" t="s">
        <v>23</v>
      </c>
    </row>
    <row r="9" spans="1:16" x14ac:dyDescent="0.25">
      <c r="A9" s="107" t="s">
        <v>19</v>
      </c>
      <c r="B9" s="114" t="s">
        <v>279</v>
      </c>
      <c r="C9" s="148"/>
      <c r="D9" s="148">
        <v>12</v>
      </c>
      <c r="E9" s="148"/>
      <c r="F9" s="148"/>
      <c r="G9" s="148"/>
      <c r="H9" s="148">
        <v>0.2</v>
      </c>
      <c r="I9" s="148"/>
      <c r="J9" s="51">
        <v>2</v>
      </c>
      <c r="K9" s="50" t="s">
        <v>21</v>
      </c>
      <c r="L9" s="50"/>
      <c r="M9" s="50" t="s">
        <v>22</v>
      </c>
      <c r="N9" s="50" t="s">
        <v>276</v>
      </c>
      <c r="O9" s="50" t="s">
        <v>23</v>
      </c>
    </row>
    <row r="10" spans="1:16" x14ac:dyDescent="0.25">
      <c r="A10" s="153" t="s">
        <v>16</v>
      </c>
      <c r="B10" s="154" t="s">
        <v>280</v>
      </c>
      <c r="C10" s="153">
        <f>SUM(D10:F10)</f>
        <v>86</v>
      </c>
      <c r="D10" s="153">
        <f>SUM(D11:D14)</f>
        <v>50</v>
      </c>
      <c r="E10" s="153">
        <f>SUM(E11:E14)</f>
        <v>36</v>
      </c>
      <c r="F10" s="153">
        <f t="shared" ref="F10:H10" si="3">SUM(F11:F14)</f>
        <v>0</v>
      </c>
      <c r="G10" s="153">
        <f t="shared" si="3"/>
        <v>0</v>
      </c>
      <c r="H10" s="153">
        <f t="shared" si="3"/>
        <v>1</v>
      </c>
      <c r="I10" s="153">
        <v>7</v>
      </c>
      <c r="J10" s="47"/>
      <c r="K10" s="47"/>
      <c r="L10" s="47"/>
      <c r="M10" s="48" t="s">
        <v>18</v>
      </c>
      <c r="N10" s="48"/>
      <c r="O10" s="48"/>
      <c r="P10" s="43">
        <v>1</v>
      </c>
    </row>
    <row r="11" spans="1:16" x14ac:dyDescent="0.25">
      <c r="A11" s="107" t="s">
        <v>19</v>
      </c>
      <c r="B11" s="114" t="s">
        <v>281</v>
      </c>
      <c r="C11" s="148"/>
      <c r="D11" s="148">
        <v>9</v>
      </c>
      <c r="E11" s="148">
        <v>9</v>
      </c>
      <c r="F11" s="148"/>
      <c r="G11" s="148"/>
      <c r="H11" s="148">
        <v>0.2</v>
      </c>
      <c r="I11" s="148"/>
      <c r="J11" s="50">
        <v>2</v>
      </c>
      <c r="K11" s="50" t="s">
        <v>21</v>
      </c>
      <c r="L11" s="50"/>
      <c r="M11" s="50" t="s">
        <v>22</v>
      </c>
      <c r="N11" s="50" t="s">
        <v>276</v>
      </c>
      <c r="O11" s="50" t="s">
        <v>23</v>
      </c>
    </row>
    <row r="12" spans="1:16" x14ac:dyDescent="0.25">
      <c r="A12" s="107" t="s">
        <v>19</v>
      </c>
      <c r="B12" s="114" t="s">
        <v>282</v>
      </c>
      <c r="C12" s="148"/>
      <c r="D12" s="148">
        <v>15</v>
      </c>
      <c r="E12" s="148">
        <v>15</v>
      </c>
      <c r="F12" s="148"/>
      <c r="G12" s="148"/>
      <c r="H12" s="148">
        <v>0.3</v>
      </c>
      <c r="I12" s="148"/>
      <c r="J12" s="50">
        <v>3</v>
      </c>
      <c r="K12" s="50" t="s">
        <v>21</v>
      </c>
      <c r="L12" s="50"/>
      <c r="M12" s="50" t="s">
        <v>22</v>
      </c>
      <c r="N12" s="50" t="s">
        <v>276</v>
      </c>
      <c r="O12" s="50" t="s">
        <v>23</v>
      </c>
    </row>
    <row r="13" spans="1:16" x14ac:dyDescent="0.25">
      <c r="A13" s="107" t="s">
        <v>19</v>
      </c>
      <c r="B13" s="114" t="s">
        <v>102</v>
      </c>
      <c r="C13" s="148"/>
      <c r="D13" s="148">
        <v>18</v>
      </c>
      <c r="E13" s="148">
        <v>6</v>
      </c>
      <c r="F13" s="148"/>
      <c r="G13" s="148"/>
      <c r="H13" s="148">
        <v>0.3</v>
      </c>
      <c r="I13" s="148"/>
      <c r="J13" s="50">
        <v>3</v>
      </c>
      <c r="K13" s="50" t="s">
        <v>21</v>
      </c>
      <c r="L13" s="50"/>
      <c r="M13" s="50" t="s">
        <v>22</v>
      </c>
      <c r="N13" s="50" t="s">
        <v>276</v>
      </c>
      <c r="O13" s="50" t="s">
        <v>23</v>
      </c>
    </row>
    <row r="14" spans="1:16" x14ac:dyDescent="0.25">
      <c r="A14" s="107" t="s">
        <v>19</v>
      </c>
      <c r="B14" s="114" t="s">
        <v>97</v>
      </c>
      <c r="C14" s="148"/>
      <c r="D14" s="148">
        <v>8</v>
      </c>
      <c r="E14" s="148">
        <v>6</v>
      </c>
      <c r="F14" s="148"/>
      <c r="G14" s="148"/>
      <c r="H14" s="148">
        <v>0.2</v>
      </c>
      <c r="I14" s="148"/>
      <c r="J14" s="50">
        <v>2</v>
      </c>
      <c r="K14" s="50" t="s">
        <v>21</v>
      </c>
      <c r="L14" s="50"/>
      <c r="M14" s="50" t="s">
        <v>22</v>
      </c>
      <c r="N14" s="50" t="s">
        <v>276</v>
      </c>
      <c r="O14" s="50" t="s">
        <v>23</v>
      </c>
    </row>
    <row r="15" spans="1:16" x14ac:dyDescent="0.25">
      <c r="A15" s="153" t="s">
        <v>16</v>
      </c>
      <c r="B15" s="154" t="s">
        <v>283</v>
      </c>
      <c r="C15" s="153">
        <f>SUM(D15:F15)</f>
        <v>84</v>
      </c>
      <c r="D15" s="153">
        <f>SUM(D16:D19)</f>
        <v>21</v>
      </c>
      <c r="E15" s="153">
        <f>SUM(E16:E19)</f>
        <v>0</v>
      </c>
      <c r="F15" s="153">
        <f>SUM(F16:F19)</f>
        <v>63</v>
      </c>
      <c r="G15" s="153">
        <f>SUM(G16:G19)</f>
        <v>0</v>
      </c>
      <c r="H15" s="153">
        <f>SUM(H16:H19)</f>
        <v>1</v>
      </c>
      <c r="I15" s="153">
        <v>6</v>
      </c>
      <c r="J15" s="47"/>
      <c r="K15" s="47"/>
      <c r="L15" s="47"/>
      <c r="M15" s="48" t="s">
        <v>18</v>
      </c>
      <c r="N15" s="48"/>
      <c r="O15" s="48"/>
      <c r="P15" s="43">
        <v>1</v>
      </c>
    </row>
    <row r="16" spans="1:16" x14ac:dyDescent="0.25">
      <c r="A16" s="107" t="s">
        <v>19</v>
      </c>
      <c r="B16" s="171" t="s">
        <v>84</v>
      </c>
      <c r="C16" s="148"/>
      <c r="D16" s="148">
        <v>21</v>
      </c>
      <c r="E16" s="148"/>
      <c r="F16" s="148">
        <v>15</v>
      </c>
      <c r="G16" s="148"/>
      <c r="H16" s="148">
        <v>0.4</v>
      </c>
      <c r="I16" s="148"/>
      <c r="J16" s="126">
        <v>3</v>
      </c>
      <c r="K16" s="50" t="s">
        <v>21</v>
      </c>
      <c r="L16" s="109"/>
      <c r="M16" s="109" t="s">
        <v>22</v>
      </c>
      <c r="N16" s="110" t="s">
        <v>284</v>
      </c>
      <c r="O16" s="50" t="s">
        <v>37</v>
      </c>
    </row>
    <row r="17" spans="1:16" x14ac:dyDescent="0.25">
      <c r="A17" s="107" t="s">
        <v>19</v>
      </c>
      <c r="B17" s="119" t="s">
        <v>285</v>
      </c>
      <c r="C17" s="148"/>
      <c r="D17" s="148"/>
      <c r="E17" s="148"/>
      <c r="F17" s="148">
        <v>18</v>
      </c>
      <c r="G17" s="148"/>
      <c r="H17" s="148">
        <v>0.2</v>
      </c>
      <c r="I17" s="148"/>
      <c r="J17" s="50">
        <v>2</v>
      </c>
      <c r="K17" s="50" t="s">
        <v>21</v>
      </c>
      <c r="L17" s="50"/>
      <c r="M17" s="50" t="s">
        <v>22</v>
      </c>
      <c r="N17" s="50" t="s">
        <v>276</v>
      </c>
      <c r="O17" s="50" t="s">
        <v>23</v>
      </c>
    </row>
    <row r="18" spans="1:16" x14ac:dyDescent="0.25">
      <c r="A18" s="107" t="s">
        <v>19</v>
      </c>
      <c r="B18" s="117" t="s">
        <v>286</v>
      </c>
      <c r="C18" s="148"/>
      <c r="D18" s="148"/>
      <c r="E18" s="148"/>
      <c r="F18" s="148">
        <v>18</v>
      </c>
      <c r="G18" s="148"/>
      <c r="H18" s="148">
        <v>0.2</v>
      </c>
      <c r="I18" s="148"/>
      <c r="J18" s="51">
        <v>2</v>
      </c>
      <c r="K18" s="50" t="s">
        <v>21</v>
      </c>
      <c r="L18" s="50"/>
      <c r="M18" s="50" t="s">
        <v>22</v>
      </c>
      <c r="N18" s="50" t="s">
        <v>276</v>
      </c>
      <c r="O18" s="50" t="s">
        <v>23</v>
      </c>
    </row>
    <row r="19" spans="1:16" x14ac:dyDescent="0.25">
      <c r="A19" s="107" t="s">
        <v>19</v>
      </c>
      <c r="B19" s="114" t="s">
        <v>287</v>
      </c>
      <c r="C19" s="148"/>
      <c r="D19" s="148"/>
      <c r="E19" s="148"/>
      <c r="F19" s="148">
        <v>12</v>
      </c>
      <c r="G19" s="148"/>
      <c r="H19" s="148">
        <v>0.2</v>
      </c>
      <c r="I19" s="148"/>
      <c r="J19" s="50">
        <v>2</v>
      </c>
      <c r="K19" s="50" t="s">
        <v>21</v>
      </c>
      <c r="L19" s="50"/>
      <c r="M19" s="50" t="s">
        <v>22</v>
      </c>
      <c r="N19" s="50" t="s">
        <v>276</v>
      </c>
      <c r="O19" s="50" t="s">
        <v>23</v>
      </c>
    </row>
    <row r="20" spans="1:16" x14ac:dyDescent="0.25">
      <c r="A20" s="153" t="s">
        <v>16</v>
      </c>
      <c r="B20" s="154" t="s">
        <v>288</v>
      </c>
      <c r="C20" s="153">
        <f>SUM(D20:F20)</f>
        <v>90</v>
      </c>
      <c r="D20" s="153">
        <f>SUM(D21:D24)</f>
        <v>0</v>
      </c>
      <c r="E20" s="153">
        <f t="shared" ref="E20:H20" si="4">SUM(E21:E24)</f>
        <v>36</v>
      </c>
      <c r="F20" s="153">
        <f t="shared" si="4"/>
        <v>54</v>
      </c>
      <c r="G20" s="153">
        <f t="shared" si="4"/>
        <v>0</v>
      </c>
      <c r="H20" s="153">
        <f t="shared" si="4"/>
        <v>1</v>
      </c>
      <c r="I20" s="153">
        <v>7</v>
      </c>
      <c r="J20" s="47"/>
      <c r="K20" s="47"/>
      <c r="L20" s="47"/>
      <c r="M20" s="48" t="s">
        <v>18</v>
      </c>
      <c r="N20" s="48"/>
      <c r="O20" s="48"/>
      <c r="P20" s="43">
        <v>1</v>
      </c>
    </row>
    <row r="21" spans="1:16" x14ac:dyDescent="0.25">
      <c r="A21" s="107" t="s">
        <v>19</v>
      </c>
      <c r="B21" s="114" t="s">
        <v>289</v>
      </c>
      <c r="C21" s="148"/>
      <c r="D21" s="148"/>
      <c r="E21" s="148"/>
      <c r="F21" s="148">
        <v>18</v>
      </c>
      <c r="G21" s="148"/>
      <c r="H21" s="148">
        <v>0.2</v>
      </c>
      <c r="I21" s="148"/>
      <c r="J21" s="50">
        <v>1</v>
      </c>
      <c r="K21" s="50" t="s">
        <v>56</v>
      </c>
      <c r="L21" s="50"/>
      <c r="M21" s="50" t="s">
        <v>22</v>
      </c>
      <c r="N21" s="50" t="s">
        <v>18</v>
      </c>
      <c r="O21" s="50" t="s">
        <v>23</v>
      </c>
    </row>
    <row r="22" spans="1:16" x14ac:dyDescent="0.25">
      <c r="A22" s="107" t="s">
        <v>19</v>
      </c>
      <c r="B22" s="114" t="s">
        <v>290</v>
      </c>
      <c r="C22" s="148"/>
      <c r="D22" s="148"/>
      <c r="E22" s="148">
        <v>36</v>
      </c>
      <c r="F22" s="148"/>
      <c r="G22" s="148"/>
      <c r="H22" s="148">
        <v>0.4</v>
      </c>
      <c r="I22" s="148"/>
      <c r="J22" s="50">
        <v>1</v>
      </c>
      <c r="K22" s="50" t="s">
        <v>56</v>
      </c>
      <c r="L22" s="50"/>
      <c r="M22" s="50" t="s">
        <v>22</v>
      </c>
      <c r="N22" s="50" t="s">
        <v>18</v>
      </c>
      <c r="O22" s="50" t="s">
        <v>23</v>
      </c>
    </row>
    <row r="23" spans="1:16" x14ac:dyDescent="0.25">
      <c r="A23" s="107" t="s">
        <v>19</v>
      </c>
      <c r="B23" s="114" t="s">
        <v>291</v>
      </c>
      <c r="C23" s="148"/>
      <c r="D23" s="148"/>
      <c r="E23" s="148"/>
      <c r="F23" s="148">
        <v>36</v>
      </c>
      <c r="G23" s="148"/>
      <c r="H23" s="148">
        <v>0.4</v>
      </c>
      <c r="I23" s="148"/>
      <c r="J23" s="50">
        <v>1</v>
      </c>
      <c r="K23" s="50" t="s">
        <v>56</v>
      </c>
      <c r="L23" s="50"/>
      <c r="M23" s="50" t="s">
        <v>22</v>
      </c>
      <c r="N23" s="50" t="s">
        <v>18</v>
      </c>
      <c r="O23" s="50" t="s">
        <v>23</v>
      </c>
    </row>
  </sheetData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21"/>
  <sheetViews>
    <sheetView zoomScale="25" zoomScaleNormal="25" workbookViewId="0">
      <selection activeCell="N34" sqref="N34:N35"/>
    </sheetView>
  </sheetViews>
  <sheetFormatPr baseColWidth="10" defaultColWidth="10.85546875" defaultRowHeight="15" x14ac:dyDescent="0.25"/>
  <cols>
    <col min="1" max="1" width="44.28515625" style="32" customWidth="1"/>
    <col min="2" max="2" width="49.28515625" style="32" customWidth="1"/>
    <col min="3" max="3" width="18.42578125" style="32" customWidth="1"/>
    <col min="4" max="9" width="10.7109375" style="32" customWidth="1"/>
    <col min="10" max="10" width="20.140625" style="32" customWidth="1"/>
    <col min="11" max="11" width="23.28515625" style="32" customWidth="1"/>
    <col min="12" max="12" width="25" style="32" hidden="1" customWidth="1"/>
    <col min="13" max="13" width="24.140625" style="32" customWidth="1"/>
    <col min="14" max="14" width="57" style="32" customWidth="1"/>
    <col min="15" max="15" width="29.42578125" style="32" customWidth="1"/>
    <col min="16" max="16384" width="10.85546875" style="32"/>
  </cols>
  <sheetData>
    <row r="1" spans="1:16" ht="45" x14ac:dyDescent="0.25">
      <c r="A1" s="94" t="s">
        <v>0</v>
      </c>
      <c r="B1" s="94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74" t="s">
        <v>6</v>
      </c>
      <c r="H1" s="174" t="s">
        <v>7</v>
      </c>
      <c r="I1" s="174" t="s">
        <v>8</v>
      </c>
      <c r="J1" s="125" t="s">
        <v>9</v>
      </c>
      <c r="K1" s="125" t="s">
        <v>10</v>
      </c>
      <c r="L1" s="95" t="s">
        <v>11</v>
      </c>
      <c r="M1" s="95" t="s">
        <v>12</v>
      </c>
      <c r="N1" s="96" t="s">
        <v>13</v>
      </c>
      <c r="O1" s="96" t="s">
        <v>14</v>
      </c>
    </row>
    <row r="2" spans="1:16" s="1" customFormat="1" ht="73.5" customHeight="1" x14ac:dyDescent="0.25">
      <c r="A2" s="9" t="str">
        <f ca="1">RIGHT(CELL("filename",A$1),LEN(CELL("filename",A$1))-SEARCH("]",CELL("filename",A$1),1))</f>
        <v>MCC ELEC5 PRO S9 OptionCCS</v>
      </c>
      <c r="B2" s="44" t="s">
        <v>292</v>
      </c>
      <c r="C2" s="45">
        <f>SUM(D2:F2)</f>
        <v>285</v>
      </c>
      <c r="D2" s="10">
        <f t="shared" ref="D2:I2" si="0">SUMPRODUCT(D3:D204,$P3:$P204)</f>
        <v>126</v>
      </c>
      <c r="E2" s="10">
        <f t="shared" si="0"/>
        <v>15</v>
      </c>
      <c r="F2" s="10">
        <f t="shared" si="0"/>
        <v>144</v>
      </c>
      <c r="G2" s="10">
        <f t="shared" si="0"/>
        <v>0</v>
      </c>
      <c r="H2" s="10">
        <f t="shared" si="0"/>
        <v>4</v>
      </c>
      <c r="I2" s="10">
        <f t="shared" si="0"/>
        <v>30</v>
      </c>
      <c r="J2" s="9"/>
      <c r="K2" s="9"/>
      <c r="L2" s="11"/>
      <c r="M2" s="11"/>
      <c r="N2" s="11"/>
      <c r="O2" s="11"/>
    </row>
    <row r="3" spans="1:16" s="98" customFormat="1" ht="15.75" x14ac:dyDescent="0.25">
      <c r="A3" s="153" t="s">
        <v>16</v>
      </c>
      <c r="B3" s="172" t="s">
        <v>293</v>
      </c>
      <c r="C3" s="153">
        <f>SUM(D3:F3)</f>
        <v>132</v>
      </c>
      <c r="D3" s="153">
        <f>SUM(D4:D6)</f>
        <v>40</v>
      </c>
      <c r="E3" s="153">
        <f>SUM(E4:E6)</f>
        <v>11</v>
      </c>
      <c r="F3" s="153">
        <f>SUM(F4:F6)</f>
        <v>81</v>
      </c>
      <c r="G3" s="153">
        <f>SUM(G4:G6)</f>
        <v>0</v>
      </c>
      <c r="H3" s="153">
        <f>SUM(H4:H6)</f>
        <v>1</v>
      </c>
      <c r="I3" s="153">
        <v>9</v>
      </c>
      <c r="J3" s="105"/>
      <c r="K3" s="105"/>
      <c r="L3" s="105"/>
      <c r="M3" s="106" t="s">
        <v>18</v>
      </c>
      <c r="N3" s="106" t="s">
        <v>236</v>
      </c>
      <c r="O3" s="106"/>
      <c r="P3" s="97">
        <f>IF(ISBLANK(A3),0,1)</f>
        <v>1</v>
      </c>
    </row>
    <row r="4" spans="1:16" s="98" customFormat="1" ht="15.75" customHeight="1" x14ac:dyDescent="0.25">
      <c r="A4" s="107" t="s">
        <v>19</v>
      </c>
      <c r="B4" s="108" t="s">
        <v>237</v>
      </c>
      <c r="C4" s="148"/>
      <c r="D4" s="148">
        <v>16</v>
      </c>
      <c r="E4" s="148">
        <v>5</v>
      </c>
      <c r="F4" s="148">
        <v>15</v>
      </c>
      <c r="G4" s="148"/>
      <c r="H4" s="148">
        <v>0.45</v>
      </c>
      <c r="I4" s="148"/>
      <c r="J4" s="126">
        <v>3</v>
      </c>
      <c r="K4" s="30" t="s">
        <v>21</v>
      </c>
      <c r="L4" s="109"/>
      <c r="M4" s="109" t="s">
        <v>22</v>
      </c>
      <c r="N4" s="110" t="s">
        <v>238</v>
      </c>
      <c r="O4" s="109" t="s">
        <v>23</v>
      </c>
      <c r="P4" s="97"/>
    </row>
    <row r="5" spans="1:16" s="98" customFormat="1" ht="15.75" x14ac:dyDescent="0.25">
      <c r="A5" s="107" t="s">
        <v>19</v>
      </c>
      <c r="B5" s="108" t="s">
        <v>240</v>
      </c>
      <c r="C5" s="148"/>
      <c r="D5" s="148">
        <v>6</v>
      </c>
      <c r="E5" s="148"/>
      <c r="F5" s="148">
        <v>66</v>
      </c>
      <c r="G5" s="148"/>
      <c r="H5" s="148">
        <v>0.3</v>
      </c>
      <c r="I5" s="148"/>
      <c r="J5" s="126">
        <v>3</v>
      </c>
      <c r="K5" s="30" t="s">
        <v>21</v>
      </c>
      <c r="L5" s="109"/>
      <c r="M5" s="109" t="s">
        <v>22</v>
      </c>
      <c r="N5" s="110" t="s">
        <v>241</v>
      </c>
      <c r="O5" s="109" t="s">
        <v>23</v>
      </c>
      <c r="P5" s="97"/>
    </row>
    <row r="6" spans="1:16" s="98" customFormat="1" ht="15.75" x14ac:dyDescent="0.25">
      <c r="A6" s="107" t="s">
        <v>19</v>
      </c>
      <c r="B6" s="108" t="s">
        <v>242</v>
      </c>
      <c r="C6" s="148"/>
      <c r="D6" s="148">
        <v>18</v>
      </c>
      <c r="E6" s="148">
        <v>6</v>
      </c>
      <c r="F6" s="148"/>
      <c r="G6" s="148"/>
      <c r="H6" s="148">
        <v>0.25</v>
      </c>
      <c r="I6" s="148"/>
      <c r="J6" s="127">
        <v>2</v>
      </c>
      <c r="K6" s="30" t="s">
        <v>21</v>
      </c>
      <c r="L6" s="109"/>
      <c r="M6" s="109" t="s">
        <v>22</v>
      </c>
      <c r="N6" s="110" t="s">
        <v>241</v>
      </c>
      <c r="O6" s="109" t="s">
        <v>23</v>
      </c>
      <c r="P6" s="97"/>
    </row>
    <row r="7" spans="1:16" x14ac:dyDescent="0.25">
      <c r="A7" s="153" t="s">
        <v>16</v>
      </c>
      <c r="B7" s="172" t="s">
        <v>243</v>
      </c>
      <c r="C7" s="153">
        <f>SUM(D7:F7)</f>
        <v>116</v>
      </c>
      <c r="D7" s="153">
        <f>SUM(D8:D11)</f>
        <v>68</v>
      </c>
      <c r="E7" s="153">
        <f t="shared" ref="E7:H7" si="1">SUM(E8:E11)</f>
        <v>0</v>
      </c>
      <c r="F7" s="153">
        <f t="shared" si="1"/>
        <v>48</v>
      </c>
      <c r="G7" s="153">
        <f t="shared" si="1"/>
        <v>0</v>
      </c>
      <c r="H7" s="153">
        <f t="shared" si="1"/>
        <v>1</v>
      </c>
      <c r="I7" s="153">
        <v>7</v>
      </c>
      <c r="J7" s="105"/>
      <c r="K7" s="105"/>
      <c r="L7" s="105"/>
      <c r="M7" s="106" t="s">
        <v>18</v>
      </c>
      <c r="N7" s="106"/>
      <c r="O7" s="15"/>
      <c r="P7" s="32">
        <f>IF(ISBLANK(A7),0,1)</f>
        <v>1</v>
      </c>
    </row>
    <row r="8" spans="1:16" x14ac:dyDescent="0.25">
      <c r="A8" s="17" t="s">
        <v>19</v>
      </c>
      <c r="B8" s="103" t="s">
        <v>244</v>
      </c>
      <c r="C8" s="148"/>
      <c r="D8" s="148"/>
      <c r="E8" s="148"/>
      <c r="F8" s="148">
        <v>18</v>
      </c>
      <c r="G8" s="148"/>
      <c r="H8" s="148">
        <v>0.15</v>
      </c>
      <c r="I8" s="148"/>
      <c r="J8" s="30">
        <v>2</v>
      </c>
      <c r="K8" s="3" t="s">
        <v>21</v>
      </c>
      <c r="L8" s="3"/>
      <c r="M8" s="3" t="s">
        <v>22</v>
      </c>
      <c r="N8" s="109" t="s">
        <v>294</v>
      </c>
      <c r="O8" s="109" t="s">
        <v>23</v>
      </c>
    </row>
    <row r="9" spans="1:16" s="33" customFormat="1" x14ac:dyDescent="0.25">
      <c r="A9" s="36" t="s">
        <v>19</v>
      </c>
      <c r="B9" s="111" t="s">
        <v>245</v>
      </c>
      <c r="C9" s="148"/>
      <c r="D9" s="148">
        <v>12</v>
      </c>
      <c r="E9" s="148"/>
      <c r="F9" s="148">
        <v>12</v>
      </c>
      <c r="G9" s="148"/>
      <c r="H9" s="148">
        <v>0.2</v>
      </c>
      <c r="I9" s="148"/>
      <c r="J9" s="30">
        <v>2</v>
      </c>
      <c r="K9" s="3" t="s">
        <v>21</v>
      </c>
      <c r="L9" s="3"/>
      <c r="M9" s="3" t="s">
        <v>22</v>
      </c>
      <c r="N9" s="112" t="s">
        <v>295</v>
      </c>
      <c r="O9" s="109" t="s">
        <v>23</v>
      </c>
    </row>
    <row r="10" spans="1:16" ht="17.25" customHeight="1" x14ac:dyDescent="0.25">
      <c r="A10" s="17" t="s">
        <v>19</v>
      </c>
      <c r="B10" s="129" t="s">
        <v>247</v>
      </c>
      <c r="C10" s="148"/>
      <c r="D10" s="148">
        <v>45</v>
      </c>
      <c r="E10" s="148"/>
      <c r="F10" s="148"/>
      <c r="G10" s="148"/>
      <c r="H10" s="148">
        <v>0.35</v>
      </c>
      <c r="I10" s="148"/>
      <c r="J10" s="30">
        <v>3</v>
      </c>
      <c r="K10" s="3" t="s">
        <v>21</v>
      </c>
      <c r="L10" s="3"/>
      <c r="M10" s="3" t="s">
        <v>22</v>
      </c>
      <c r="N10" s="109" t="s">
        <v>294</v>
      </c>
      <c r="O10" s="3" t="s">
        <v>37</v>
      </c>
    </row>
    <row r="11" spans="1:16" x14ac:dyDescent="0.25">
      <c r="A11" s="17" t="s">
        <v>19</v>
      </c>
      <c r="B11" s="103" t="s">
        <v>248</v>
      </c>
      <c r="C11" s="148"/>
      <c r="D11" s="148">
        <v>11</v>
      </c>
      <c r="E11" s="148"/>
      <c r="F11" s="148">
        <v>18</v>
      </c>
      <c r="G11" s="148"/>
      <c r="H11" s="148">
        <v>0.3</v>
      </c>
      <c r="I11" s="148"/>
      <c r="J11" s="30">
        <v>3</v>
      </c>
      <c r="K11" s="3" t="s">
        <v>21</v>
      </c>
      <c r="L11" s="3"/>
      <c r="M11" s="3" t="s">
        <v>22</v>
      </c>
      <c r="N11" s="109" t="s">
        <v>294</v>
      </c>
      <c r="O11" s="109" t="s">
        <v>23</v>
      </c>
    </row>
    <row r="12" spans="1:16" x14ac:dyDescent="0.25">
      <c r="A12" s="153" t="s">
        <v>16</v>
      </c>
      <c r="B12" s="172" t="s">
        <v>249</v>
      </c>
      <c r="C12" s="153">
        <f>SUM(D12:F12)</f>
        <v>33</v>
      </c>
      <c r="D12" s="153">
        <f t="shared" ref="D12:H12" si="2">SUM(D13:D14)</f>
        <v>18</v>
      </c>
      <c r="E12" s="153">
        <f t="shared" si="2"/>
        <v>0</v>
      </c>
      <c r="F12" s="153">
        <f t="shared" si="2"/>
        <v>15</v>
      </c>
      <c r="G12" s="153">
        <f t="shared" si="2"/>
        <v>0</v>
      </c>
      <c r="H12" s="153">
        <f t="shared" si="2"/>
        <v>1</v>
      </c>
      <c r="I12" s="153">
        <v>4</v>
      </c>
      <c r="J12" s="105"/>
      <c r="K12" s="105"/>
      <c r="L12" s="105"/>
      <c r="M12" s="106" t="s">
        <v>18</v>
      </c>
      <c r="N12" s="106"/>
      <c r="O12" s="15"/>
      <c r="P12" s="32">
        <f>IF(ISBLANK(A11),0,1)</f>
        <v>1</v>
      </c>
    </row>
    <row r="13" spans="1:16" ht="15" customHeight="1" x14ac:dyDescent="0.25">
      <c r="A13" s="17" t="s">
        <v>19</v>
      </c>
      <c r="B13" s="130" t="s">
        <v>250</v>
      </c>
      <c r="C13" s="148"/>
      <c r="D13" s="148">
        <v>3</v>
      </c>
      <c r="E13" s="148"/>
      <c r="F13" s="148">
        <v>15</v>
      </c>
      <c r="G13" s="148"/>
      <c r="H13" s="148">
        <v>0.5</v>
      </c>
      <c r="I13" s="148"/>
      <c r="J13" s="30">
        <v>2</v>
      </c>
      <c r="K13" s="3" t="s">
        <v>21</v>
      </c>
      <c r="L13" s="3"/>
      <c r="M13" s="3" t="s">
        <v>22</v>
      </c>
      <c r="N13" s="109" t="s">
        <v>294</v>
      </c>
      <c r="O13" s="109" t="s">
        <v>23</v>
      </c>
    </row>
    <row r="14" spans="1:16" ht="15" customHeight="1" x14ac:dyDescent="0.25">
      <c r="A14" s="17" t="s">
        <v>19</v>
      </c>
      <c r="B14" s="103" t="s">
        <v>251</v>
      </c>
      <c r="C14" s="148"/>
      <c r="D14" s="148">
        <v>15</v>
      </c>
      <c r="E14" s="148"/>
      <c r="F14" s="148"/>
      <c r="G14" s="148"/>
      <c r="H14" s="148">
        <v>0.5</v>
      </c>
      <c r="I14" s="148"/>
      <c r="J14" s="30">
        <v>1</v>
      </c>
      <c r="K14" s="3" t="s">
        <v>56</v>
      </c>
      <c r="L14" s="3"/>
      <c r="M14" s="3" t="s">
        <v>22</v>
      </c>
      <c r="N14" s="109" t="s">
        <v>294</v>
      </c>
      <c r="O14" s="3" t="s">
        <v>37</v>
      </c>
    </row>
    <row r="15" spans="1:16" x14ac:dyDescent="0.25">
      <c r="A15" s="153" t="s">
        <v>16</v>
      </c>
      <c r="B15" s="172" t="s">
        <v>296</v>
      </c>
      <c r="C15" s="153">
        <f>SUM(D15:F15)</f>
        <v>4</v>
      </c>
      <c r="D15" s="153">
        <f t="shared" ref="D15:G15" si="3">SUM(D16:D16)</f>
        <v>0</v>
      </c>
      <c r="E15" s="153">
        <f t="shared" si="3"/>
        <v>4</v>
      </c>
      <c r="F15" s="153">
        <f t="shared" si="3"/>
        <v>0</v>
      </c>
      <c r="G15" s="153">
        <f t="shared" si="3"/>
        <v>0</v>
      </c>
      <c r="H15" s="153">
        <f>SUM(H16:H16)</f>
        <v>1</v>
      </c>
      <c r="I15" s="153">
        <v>10</v>
      </c>
      <c r="J15" s="105"/>
      <c r="K15" s="105"/>
      <c r="L15" s="105"/>
      <c r="M15" s="106" t="s">
        <v>18</v>
      </c>
      <c r="N15" s="15"/>
      <c r="O15" s="15"/>
      <c r="P15" s="32">
        <v>1</v>
      </c>
    </row>
    <row r="16" spans="1:16" x14ac:dyDescent="0.25">
      <c r="A16" s="17" t="s">
        <v>19</v>
      </c>
      <c r="B16" s="103" t="s">
        <v>296</v>
      </c>
      <c r="C16" s="148" t="s">
        <v>297</v>
      </c>
      <c r="D16" s="148"/>
      <c r="E16" s="148">
        <v>4</v>
      </c>
      <c r="F16" s="148"/>
      <c r="G16" s="148"/>
      <c r="H16" s="148">
        <v>1</v>
      </c>
      <c r="I16" s="148"/>
      <c r="J16" s="30">
        <v>2</v>
      </c>
      <c r="K16" s="3" t="s">
        <v>21</v>
      </c>
      <c r="L16" s="3"/>
      <c r="M16" s="3" t="s">
        <v>22</v>
      </c>
      <c r="N16" s="3" t="s">
        <v>18</v>
      </c>
      <c r="O16" s="109" t="s">
        <v>23</v>
      </c>
    </row>
    <row r="18" spans="1:1" ht="18" x14ac:dyDescent="0.25">
      <c r="A18" s="142" t="s">
        <v>298</v>
      </c>
    </row>
    <row r="20" spans="1:1" x14ac:dyDescent="0.25">
      <c r="A20" s="4" t="s">
        <v>57</v>
      </c>
    </row>
    <row r="21" spans="1:1" x14ac:dyDescent="0.25">
      <c r="A21" s="5" t="s">
        <v>58</v>
      </c>
    </row>
  </sheetData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24"/>
  <sheetViews>
    <sheetView zoomScale="25" zoomScaleNormal="25" workbookViewId="0">
      <selection activeCell="M48" sqref="M48"/>
    </sheetView>
  </sheetViews>
  <sheetFormatPr baseColWidth="10" defaultColWidth="10.85546875" defaultRowHeight="15" x14ac:dyDescent="0.25"/>
  <cols>
    <col min="1" max="1" width="32.28515625" style="131" customWidth="1"/>
    <col min="2" max="2" width="58" style="131" customWidth="1"/>
    <col min="3" max="3" width="15.140625" style="131" customWidth="1"/>
    <col min="4" max="9" width="10.7109375" style="131" customWidth="1"/>
    <col min="10" max="11" width="17.28515625" style="131" customWidth="1"/>
    <col min="12" max="12" width="24.42578125" style="131" hidden="1" customWidth="1"/>
    <col min="13" max="13" width="20.140625" style="131" customWidth="1"/>
    <col min="14" max="14" width="53.5703125" style="131" customWidth="1"/>
    <col min="15" max="15" width="26.5703125" style="131" customWidth="1"/>
    <col min="16" max="16384" width="10.85546875" style="131"/>
  </cols>
  <sheetData>
    <row r="1" spans="1:16" ht="45" x14ac:dyDescent="0.25">
      <c r="A1" s="94" t="s">
        <v>0</v>
      </c>
      <c r="B1" s="94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74" t="s">
        <v>257</v>
      </c>
      <c r="H1" s="174" t="s">
        <v>7</v>
      </c>
      <c r="I1" s="174" t="s">
        <v>8</v>
      </c>
      <c r="J1" s="125" t="s">
        <v>9</v>
      </c>
      <c r="K1" s="125" t="s">
        <v>10</v>
      </c>
      <c r="L1" s="95" t="s">
        <v>11</v>
      </c>
      <c r="M1" s="95" t="s">
        <v>12</v>
      </c>
      <c r="N1" s="96" t="s">
        <v>13</v>
      </c>
      <c r="O1" s="96" t="s">
        <v>14</v>
      </c>
    </row>
    <row r="2" spans="1:16" s="132" customFormat="1" ht="45" x14ac:dyDescent="0.25">
      <c r="A2" s="9" t="str">
        <f ca="1">RIGHT(CELL("filename",A$1),LEN(CELL("filename",A$1))-SEARCH("]",CELL("filename",A$1),1))</f>
        <v>MCC ELEC5 PRO S9 OptionTR</v>
      </c>
      <c r="B2" s="44" t="s">
        <v>299</v>
      </c>
      <c r="C2" s="9">
        <f>SUM(D2:F2)</f>
        <v>254</v>
      </c>
      <c r="D2" s="45">
        <f t="shared" ref="D2:I2" si="0">SUMPRODUCT(D3:D189,$P3:$P189)</f>
        <v>127</v>
      </c>
      <c r="E2" s="45">
        <f t="shared" si="0"/>
        <v>64</v>
      </c>
      <c r="F2" s="45">
        <f t="shared" si="0"/>
        <v>63</v>
      </c>
      <c r="G2" s="45">
        <f t="shared" si="0"/>
        <v>0</v>
      </c>
      <c r="H2" s="45">
        <f t="shared" si="0"/>
        <v>4</v>
      </c>
      <c r="I2" s="45">
        <f t="shared" si="0"/>
        <v>30</v>
      </c>
      <c r="J2" s="9"/>
      <c r="K2" s="9"/>
      <c r="L2" s="123"/>
      <c r="M2" s="123"/>
      <c r="N2" s="123"/>
      <c r="O2" s="123"/>
    </row>
    <row r="3" spans="1:16" x14ac:dyDescent="0.25">
      <c r="A3" s="153" t="s">
        <v>16</v>
      </c>
      <c r="B3" s="154" t="s">
        <v>274</v>
      </c>
      <c r="C3" s="153">
        <f>SUM(D3:F3)</f>
        <v>80</v>
      </c>
      <c r="D3" s="153">
        <f>SUM(D4:D7)</f>
        <v>56</v>
      </c>
      <c r="E3" s="153">
        <f>SUM(E4:E7)</f>
        <v>24</v>
      </c>
      <c r="F3" s="153">
        <f t="shared" ref="F3" si="1">SUM(F4:F7)</f>
        <v>0</v>
      </c>
      <c r="G3" s="153">
        <f>SUM(G4:G7)</f>
        <v>0</v>
      </c>
      <c r="H3" s="153">
        <f t="shared" ref="H3" si="2">SUM(H4:H7)</f>
        <v>1</v>
      </c>
      <c r="I3" s="153">
        <v>7</v>
      </c>
      <c r="J3" s="47"/>
      <c r="K3" s="47"/>
      <c r="L3" s="47"/>
      <c r="M3" s="48" t="s">
        <v>18</v>
      </c>
      <c r="N3" s="48"/>
      <c r="O3" s="48"/>
      <c r="P3" s="131">
        <v>1</v>
      </c>
    </row>
    <row r="4" spans="1:16" x14ac:dyDescent="0.25">
      <c r="A4" s="17" t="s">
        <v>19</v>
      </c>
      <c r="B4" s="114" t="s">
        <v>275</v>
      </c>
      <c r="C4" s="148"/>
      <c r="D4" s="148">
        <v>24</v>
      </c>
      <c r="E4" s="148">
        <v>24</v>
      </c>
      <c r="F4" s="148"/>
      <c r="G4" s="148"/>
      <c r="H4" s="148">
        <v>0.6</v>
      </c>
      <c r="I4" s="148"/>
      <c r="J4" s="50">
        <v>3</v>
      </c>
      <c r="K4" s="124" t="s">
        <v>21</v>
      </c>
      <c r="L4" s="124"/>
      <c r="M4" s="124" t="s">
        <v>22</v>
      </c>
      <c r="N4" s="124" t="s">
        <v>300</v>
      </c>
      <c r="O4" s="124" t="s">
        <v>23</v>
      </c>
    </row>
    <row r="5" spans="1:16" x14ac:dyDescent="0.25">
      <c r="A5" s="17" t="s">
        <v>19</v>
      </c>
      <c r="B5" s="114" t="s">
        <v>277</v>
      </c>
      <c r="C5" s="148"/>
      <c r="D5" s="148">
        <v>6</v>
      </c>
      <c r="E5" s="148"/>
      <c r="F5" s="148"/>
      <c r="G5" s="148"/>
      <c r="H5" s="148">
        <v>0.1</v>
      </c>
      <c r="I5" s="148"/>
      <c r="J5" s="50">
        <v>2</v>
      </c>
      <c r="K5" s="124" t="s">
        <v>21</v>
      </c>
      <c r="L5" s="124"/>
      <c r="M5" s="124" t="s">
        <v>22</v>
      </c>
      <c r="N5" s="124" t="s">
        <v>300</v>
      </c>
      <c r="O5" s="124" t="s">
        <v>23</v>
      </c>
    </row>
    <row r="6" spans="1:16" x14ac:dyDescent="0.25">
      <c r="A6" s="17" t="s">
        <v>19</v>
      </c>
      <c r="B6" s="114" t="s">
        <v>278</v>
      </c>
      <c r="C6" s="148"/>
      <c r="D6" s="148">
        <v>14</v>
      </c>
      <c r="E6" s="148"/>
      <c r="F6" s="148">
        <v>0</v>
      </c>
      <c r="G6" s="148"/>
      <c r="H6" s="148">
        <v>0.1</v>
      </c>
      <c r="I6" s="148"/>
      <c r="J6" s="50">
        <v>2</v>
      </c>
      <c r="K6" s="124" t="s">
        <v>21</v>
      </c>
      <c r="L6" s="124"/>
      <c r="M6" s="124" t="s">
        <v>22</v>
      </c>
      <c r="N6" s="124" t="s">
        <v>300</v>
      </c>
      <c r="O6" s="124" t="s">
        <v>23</v>
      </c>
    </row>
    <row r="7" spans="1:16" x14ac:dyDescent="0.25">
      <c r="A7" s="17" t="s">
        <v>19</v>
      </c>
      <c r="B7" s="114" t="s">
        <v>279</v>
      </c>
      <c r="C7" s="148"/>
      <c r="D7" s="148">
        <v>12</v>
      </c>
      <c r="E7" s="148"/>
      <c r="F7" s="148"/>
      <c r="G7" s="148"/>
      <c r="H7" s="148">
        <v>0.2</v>
      </c>
      <c r="I7" s="148"/>
      <c r="J7" s="51">
        <v>2</v>
      </c>
      <c r="K7" s="124" t="s">
        <v>21</v>
      </c>
      <c r="L7" s="124"/>
      <c r="M7" s="124" t="s">
        <v>22</v>
      </c>
      <c r="N7" s="124" t="s">
        <v>300</v>
      </c>
      <c r="O7" s="124" t="s">
        <v>23</v>
      </c>
    </row>
    <row r="8" spans="1:16" x14ac:dyDescent="0.25">
      <c r="A8" s="153" t="s">
        <v>16</v>
      </c>
      <c r="B8" s="154" t="s">
        <v>280</v>
      </c>
      <c r="C8" s="153">
        <f>SUM(D8:F8)</f>
        <v>86</v>
      </c>
      <c r="D8" s="153">
        <f t="shared" ref="D8:H8" si="3">SUM(D9:D12)</f>
        <v>50</v>
      </c>
      <c r="E8" s="153">
        <f t="shared" si="3"/>
        <v>36</v>
      </c>
      <c r="F8" s="153">
        <f t="shared" si="3"/>
        <v>0</v>
      </c>
      <c r="G8" s="153">
        <f t="shared" si="3"/>
        <v>0</v>
      </c>
      <c r="H8" s="153">
        <f t="shared" si="3"/>
        <v>1</v>
      </c>
      <c r="I8" s="153">
        <v>7</v>
      </c>
      <c r="J8" s="47"/>
      <c r="K8" s="47"/>
      <c r="L8" s="47"/>
      <c r="M8" s="48" t="s">
        <v>18</v>
      </c>
      <c r="N8" s="48"/>
      <c r="O8" s="48"/>
      <c r="P8" s="131">
        <v>1</v>
      </c>
    </row>
    <row r="9" spans="1:16" x14ac:dyDescent="0.25">
      <c r="A9" s="17">
        <v>61</v>
      </c>
      <c r="B9" s="114" t="s">
        <v>281</v>
      </c>
      <c r="C9" s="148"/>
      <c r="D9" s="148">
        <v>9</v>
      </c>
      <c r="E9" s="148">
        <v>9</v>
      </c>
      <c r="F9" s="148"/>
      <c r="G9" s="148"/>
      <c r="H9" s="148">
        <v>0.2</v>
      </c>
      <c r="I9" s="148"/>
      <c r="J9" s="50">
        <v>2</v>
      </c>
      <c r="K9" s="124" t="s">
        <v>21</v>
      </c>
      <c r="L9" s="124"/>
      <c r="M9" s="124" t="s">
        <v>22</v>
      </c>
      <c r="N9" s="124" t="s">
        <v>300</v>
      </c>
      <c r="O9" s="124" t="s">
        <v>23</v>
      </c>
    </row>
    <row r="10" spans="1:16" x14ac:dyDescent="0.25">
      <c r="A10" s="17" t="s">
        <v>19</v>
      </c>
      <c r="B10" s="114" t="s">
        <v>282</v>
      </c>
      <c r="C10" s="148"/>
      <c r="D10" s="148">
        <v>15</v>
      </c>
      <c r="E10" s="148">
        <v>15</v>
      </c>
      <c r="F10" s="148"/>
      <c r="G10" s="148"/>
      <c r="H10" s="148">
        <v>0.3</v>
      </c>
      <c r="I10" s="148"/>
      <c r="J10" s="50">
        <v>3</v>
      </c>
      <c r="K10" s="124" t="s">
        <v>21</v>
      </c>
      <c r="L10" s="124"/>
      <c r="M10" s="124" t="s">
        <v>22</v>
      </c>
      <c r="N10" s="124" t="s">
        <v>300</v>
      </c>
      <c r="O10" s="124" t="s">
        <v>23</v>
      </c>
    </row>
    <row r="11" spans="1:16" x14ac:dyDescent="0.25">
      <c r="A11" s="17" t="s">
        <v>19</v>
      </c>
      <c r="B11" s="114" t="s">
        <v>102</v>
      </c>
      <c r="C11" s="148"/>
      <c r="D11" s="148">
        <v>18</v>
      </c>
      <c r="E11" s="148">
        <v>6</v>
      </c>
      <c r="F11" s="148"/>
      <c r="G11" s="148"/>
      <c r="H11" s="148">
        <v>0.3</v>
      </c>
      <c r="I11" s="148"/>
      <c r="J11" s="50">
        <v>3</v>
      </c>
      <c r="K11" s="124" t="s">
        <v>21</v>
      </c>
      <c r="L11" s="124"/>
      <c r="M11" s="124" t="s">
        <v>22</v>
      </c>
      <c r="N11" s="124" t="s">
        <v>300</v>
      </c>
      <c r="O11" s="124" t="s">
        <v>23</v>
      </c>
    </row>
    <row r="12" spans="1:16" x14ac:dyDescent="0.25">
      <c r="A12" s="17" t="s">
        <v>19</v>
      </c>
      <c r="B12" s="114" t="s">
        <v>97</v>
      </c>
      <c r="C12" s="148"/>
      <c r="D12" s="148">
        <v>8</v>
      </c>
      <c r="E12" s="148">
        <v>6</v>
      </c>
      <c r="F12" s="148"/>
      <c r="G12" s="148"/>
      <c r="H12" s="148">
        <v>0.2</v>
      </c>
      <c r="I12" s="148"/>
      <c r="J12" s="50">
        <v>2</v>
      </c>
      <c r="K12" s="124" t="s">
        <v>21</v>
      </c>
      <c r="L12" s="124"/>
      <c r="M12" s="124" t="s">
        <v>22</v>
      </c>
      <c r="N12" s="124" t="s">
        <v>300</v>
      </c>
      <c r="O12" s="124" t="s">
        <v>23</v>
      </c>
    </row>
    <row r="13" spans="1:16" x14ac:dyDescent="0.25">
      <c r="A13" s="153" t="s">
        <v>16</v>
      </c>
      <c r="B13" s="154" t="s">
        <v>283</v>
      </c>
      <c r="C13" s="153">
        <f>SUM(D13:F13)</f>
        <v>84</v>
      </c>
      <c r="D13" s="153">
        <f>SUM(D14:D17)</f>
        <v>21</v>
      </c>
      <c r="E13" s="153">
        <f>SUM(E14:E17)</f>
        <v>0</v>
      </c>
      <c r="F13" s="153">
        <f>SUM(F14:F17)</f>
        <v>63</v>
      </c>
      <c r="G13" s="153">
        <f>SUM(G14:G17)</f>
        <v>0</v>
      </c>
      <c r="H13" s="153">
        <f>SUM(H14:H17)</f>
        <v>1</v>
      </c>
      <c r="I13" s="153">
        <v>6</v>
      </c>
      <c r="J13" s="47"/>
      <c r="K13" s="47"/>
      <c r="L13" s="47"/>
      <c r="M13" s="48" t="s">
        <v>18</v>
      </c>
      <c r="N13" s="48"/>
      <c r="O13" s="48"/>
      <c r="P13" s="131">
        <v>1</v>
      </c>
    </row>
    <row r="14" spans="1:16" x14ac:dyDescent="0.25">
      <c r="A14" s="107" t="s">
        <v>19</v>
      </c>
      <c r="B14" s="171" t="s">
        <v>84</v>
      </c>
      <c r="C14" s="148"/>
      <c r="D14" s="148">
        <v>21</v>
      </c>
      <c r="E14" s="148"/>
      <c r="F14" s="148">
        <v>15</v>
      </c>
      <c r="G14" s="148"/>
      <c r="H14" s="148">
        <v>0.4</v>
      </c>
      <c r="I14" s="148"/>
      <c r="J14" s="126">
        <v>3</v>
      </c>
      <c r="K14" s="50" t="s">
        <v>21</v>
      </c>
      <c r="L14" s="109"/>
      <c r="M14" s="109" t="s">
        <v>22</v>
      </c>
      <c r="N14" s="110" t="s">
        <v>284</v>
      </c>
      <c r="O14" s="124" t="s">
        <v>37</v>
      </c>
    </row>
    <row r="15" spans="1:16" x14ac:dyDescent="0.25">
      <c r="A15" s="107" t="s">
        <v>19</v>
      </c>
      <c r="B15" s="119" t="s">
        <v>285</v>
      </c>
      <c r="C15" s="148"/>
      <c r="D15" s="148"/>
      <c r="E15" s="148"/>
      <c r="F15" s="148">
        <v>18</v>
      </c>
      <c r="G15" s="148"/>
      <c r="H15" s="148">
        <v>0.2</v>
      </c>
      <c r="I15" s="148"/>
      <c r="J15" s="50">
        <v>2</v>
      </c>
      <c r="K15" s="50" t="s">
        <v>21</v>
      </c>
      <c r="L15" s="124"/>
      <c r="M15" s="124" t="s">
        <v>22</v>
      </c>
      <c r="N15" s="124" t="s">
        <v>276</v>
      </c>
      <c r="O15" s="124" t="s">
        <v>23</v>
      </c>
    </row>
    <row r="16" spans="1:16" x14ac:dyDescent="0.25">
      <c r="A16" s="107" t="s">
        <v>19</v>
      </c>
      <c r="B16" s="117" t="s">
        <v>286</v>
      </c>
      <c r="C16" s="148"/>
      <c r="D16" s="148"/>
      <c r="E16" s="148"/>
      <c r="F16" s="148">
        <v>18</v>
      </c>
      <c r="G16" s="148"/>
      <c r="H16" s="148">
        <v>0.2</v>
      </c>
      <c r="I16" s="148"/>
      <c r="J16" s="51">
        <v>2</v>
      </c>
      <c r="K16" s="50" t="s">
        <v>21</v>
      </c>
      <c r="L16" s="124"/>
      <c r="M16" s="124" t="s">
        <v>22</v>
      </c>
      <c r="N16" s="124" t="s">
        <v>276</v>
      </c>
      <c r="O16" s="124" t="s">
        <v>23</v>
      </c>
    </row>
    <row r="17" spans="1:16" x14ac:dyDescent="0.25">
      <c r="A17" s="107" t="s">
        <v>19</v>
      </c>
      <c r="B17" s="114" t="s">
        <v>287</v>
      </c>
      <c r="C17" s="148"/>
      <c r="D17" s="148"/>
      <c r="E17" s="148"/>
      <c r="F17" s="148">
        <v>12</v>
      </c>
      <c r="G17" s="148"/>
      <c r="H17" s="148">
        <v>0.2</v>
      </c>
      <c r="I17" s="148"/>
      <c r="J17" s="50">
        <v>2</v>
      </c>
      <c r="K17" s="50" t="s">
        <v>21</v>
      </c>
      <c r="L17" s="124"/>
      <c r="M17" s="124" t="s">
        <v>22</v>
      </c>
      <c r="N17" s="124" t="s">
        <v>276</v>
      </c>
      <c r="O17" s="124" t="s">
        <v>23</v>
      </c>
    </row>
    <row r="18" spans="1:16" x14ac:dyDescent="0.25">
      <c r="A18" s="153" t="s">
        <v>16</v>
      </c>
      <c r="B18" s="154" t="s">
        <v>296</v>
      </c>
      <c r="C18" s="153">
        <f>SUM(D18:F18)</f>
        <v>4</v>
      </c>
      <c r="D18" s="153">
        <f t="shared" ref="D18:G18" si="4">SUM(D19:D19)</f>
        <v>0</v>
      </c>
      <c r="E18" s="153">
        <f t="shared" si="4"/>
        <v>4</v>
      </c>
      <c r="F18" s="153">
        <f t="shared" si="4"/>
        <v>0</v>
      </c>
      <c r="G18" s="153">
        <f t="shared" si="4"/>
        <v>0</v>
      </c>
      <c r="H18" s="153">
        <f>SUM(H19:H19)</f>
        <v>1</v>
      </c>
      <c r="I18" s="153">
        <v>10</v>
      </c>
      <c r="J18" s="47"/>
      <c r="K18" s="47"/>
      <c r="L18" s="47"/>
      <c r="M18" s="48" t="s">
        <v>18</v>
      </c>
      <c r="N18" s="48"/>
      <c r="O18" s="48"/>
      <c r="P18" s="131">
        <v>1</v>
      </c>
    </row>
    <row r="19" spans="1:16" x14ac:dyDescent="0.25">
      <c r="A19" s="17" t="s">
        <v>19</v>
      </c>
      <c r="B19" s="114" t="s">
        <v>296</v>
      </c>
      <c r="C19" s="148" t="s">
        <v>297</v>
      </c>
      <c r="D19" s="148"/>
      <c r="E19" s="148">
        <v>4</v>
      </c>
      <c r="F19" s="148"/>
      <c r="G19" s="148"/>
      <c r="H19" s="148">
        <v>1</v>
      </c>
      <c r="I19" s="148"/>
      <c r="J19" s="50">
        <v>2</v>
      </c>
      <c r="K19" s="124" t="s">
        <v>21</v>
      </c>
      <c r="L19" s="124"/>
      <c r="M19" s="124" t="s">
        <v>22</v>
      </c>
      <c r="N19" s="124" t="s">
        <v>18</v>
      </c>
      <c r="O19" s="124" t="s">
        <v>23</v>
      </c>
    </row>
    <row r="21" spans="1:16" ht="18" x14ac:dyDescent="0.25">
      <c r="A21" s="4"/>
      <c r="B21" s="142" t="s">
        <v>298</v>
      </c>
    </row>
    <row r="22" spans="1:16" x14ac:dyDescent="0.25">
      <c r="A22" s="5"/>
      <c r="B22" s="32"/>
    </row>
    <row r="23" spans="1:16" x14ac:dyDescent="0.25">
      <c r="A23" s="4" t="s">
        <v>57</v>
      </c>
    </row>
    <row r="24" spans="1:16" x14ac:dyDescent="0.25">
      <c r="A24" s="5" t="s">
        <v>58</v>
      </c>
    </row>
  </sheetData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25"/>
  <sheetViews>
    <sheetView zoomScale="40" zoomScaleNormal="40" workbookViewId="0">
      <selection activeCell="P1" sqref="P1:P1048576"/>
    </sheetView>
  </sheetViews>
  <sheetFormatPr baseColWidth="10" defaultColWidth="17.140625" defaultRowHeight="15" x14ac:dyDescent="0.25"/>
  <cols>
    <col min="1" max="1" width="23.140625" style="97" customWidth="1"/>
    <col min="2" max="2" width="51.85546875" style="97" customWidth="1"/>
    <col min="3" max="3" width="17.140625" style="97"/>
    <col min="4" max="9" width="10.7109375" style="97" customWidth="1"/>
    <col min="10" max="10" width="17.140625" style="97"/>
    <col min="11" max="11" width="21.28515625" style="97" customWidth="1"/>
    <col min="12" max="12" width="21.28515625" style="97" hidden="1" customWidth="1"/>
    <col min="13" max="13" width="17.140625" style="97"/>
    <col min="14" max="14" width="56.85546875" style="97" customWidth="1"/>
    <col min="15" max="16384" width="17.140625" style="97"/>
  </cols>
  <sheetData>
    <row r="1" spans="1:16" s="120" customFormat="1" ht="45" x14ac:dyDescent="0.25">
      <c r="A1" s="94" t="s">
        <v>0</v>
      </c>
      <c r="B1" s="94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74" t="s">
        <v>257</v>
      </c>
      <c r="H1" s="174" t="s">
        <v>7</v>
      </c>
      <c r="I1" s="174" t="s">
        <v>8</v>
      </c>
      <c r="J1" s="125" t="s">
        <v>9</v>
      </c>
      <c r="K1" s="125" t="s">
        <v>10</v>
      </c>
      <c r="L1" s="95" t="s">
        <v>11</v>
      </c>
      <c r="M1" s="95" t="s">
        <v>12</v>
      </c>
      <c r="N1" s="96" t="s">
        <v>13</v>
      </c>
      <c r="O1" s="96" t="s">
        <v>14</v>
      </c>
    </row>
    <row r="2" spans="1:16" s="102" customFormat="1" ht="63" customHeight="1" x14ac:dyDescent="0.25">
      <c r="A2" s="99" t="str">
        <f ca="1">RIGHT(CELL("filename",A$1),LEN(CELL("filename",A$1))-SEARCH("]",CELL("filename",A$1),1))</f>
        <v>MCC ELEC5 PRO S9 Option GSE</v>
      </c>
      <c r="B2" s="44" t="s">
        <v>301</v>
      </c>
      <c r="C2" s="99">
        <f>SUM(D2:F2)</f>
        <v>295</v>
      </c>
      <c r="D2" s="99">
        <f t="shared" ref="D2:I2" si="0">SUMPRODUCT(D3:D223,$P3:$P223)</f>
        <v>168</v>
      </c>
      <c r="E2" s="99">
        <f t="shared" si="0"/>
        <v>13</v>
      </c>
      <c r="F2" s="99">
        <f t="shared" si="0"/>
        <v>114</v>
      </c>
      <c r="G2" s="99">
        <f t="shared" si="0"/>
        <v>0</v>
      </c>
      <c r="H2" s="99">
        <f t="shared" si="0"/>
        <v>5.8</v>
      </c>
      <c r="I2" s="99">
        <f t="shared" si="0"/>
        <v>30</v>
      </c>
      <c r="J2" s="99"/>
      <c r="K2" s="99"/>
      <c r="L2" s="101"/>
      <c r="M2" s="101"/>
      <c r="N2" s="101"/>
      <c r="O2" s="101"/>
    </row>
    <row r="3" spans="1:16" x14ac:dyDescent="0.25">
      <c r="A3" s="153" t="s">
        <v>16</v>
      </c>
      <c r="B3" s="154" t="s">
        <v>259</v>
      </c>
      <c r="C3" s="153">
        <f>SUM(D3:F3)</f>
        <v>48</v>
      </c>
      <c r="D3" s="153">
        <f t="shared" ref="D3:H3" si="1">SUM(D4:D5)</f>
        <v>24</v>
      </c>
      <c r="E3" s="153">
        <f t="shared" si="1"/>
        <v>0</v>
      </c>
      <c r="F3" s="153">
        <f t="shared" si="1"/>
        <v>24</v>
      </c>
      <c r="G3" s="153">
        <f t="shared" si="1"/>
        <v>0</v>
      </c>
      <c r="H3" s="153">
        <f t="shared" si="1"/>
        <v>1</v>
      </c>
      <c r="I3" s="153">
        <v>4</v>
      </c>
      <c r="J3" s="105"/>
      <c r="K3" s="105"/>
      <c r="L3" s="105"/>
      <c r="M3" s="106" t="s">
        <v>18</v>
      </c>
      <c r="N3" s="133"/>
      <c r="O3" s="106"/>
      <c r="P3" s="97">
        <f>IF(ISBLANK(A3),0,1)</f>
        <v>1</v>
      </c>
    </row>
    <row r="4" spans="1:16" x14ac:dyDescent="0.25">
      <c r="A4" s="107" t="s">
        <v>19</v>
      </c>
      <c r="B4" s="111" t="s">
        <v>100</v>
      </c>
      <c r="C4" s="148"/>
      <c r="D4" s="148">
        <v>9</v>
      </c>
      <c r="E4" s="148"/>
      <c r="F4" s="148">
        <v>15</v>
      </c>
      <c r="G4" s="148"/>
      <c r="H4" s="148">
        <v>0.5</v>
      </c>
      <c r="I4" s="148"/>
      <c r="J4" s="126">
        <v>2</v>
      </c>
      <c r="K4" s="126" t="s">
        <v>21</v>
      </c>
      <c r="L4" s="109"/>
      <c r="M4" s="109" t="s">
        <v>22</v>
      </c>
      <c r="N4" s="104" t="s">
        <v>302</v>
      </c>
      <c r="O4" s="109" t="s">
        <v>37</v>
      </c>
      <c r="P4" s="134"/>
    </row>
    <row r="5" spans="1:16" x14ac:dyDescent="0.25">
      <c r="A5" s="107" t="s">
        <v>19</v>
      </c>
      <c r="B5" s="111" t="s">
        <v>261</v>
      </c>
      <c r="C5" s="148"/>
      <c r="D5" s="148">
        <v>15</v>
      </c>
      <c r="E5" s="148"/>
      <c r="F5" s="148">
        <v>9</v>
      </c>
      <c r="G5" s="148"/>
      <c r="H5" s="148">
        <v>0.5</v>
      </c>
      <c r="I5" s="148"/>
      <c r="J5" s="126">
        <v>2</v>
      </c>
      <c r="K5" s="126" t="s">
        <v>21</v>
      </c>
      <c r="L5" s="109"/>
      <c r="M5" s="109" t="s">
        <v>22</v>
      </c>
      <c r="N5" s="104" t="s">
        <v>302</v>
      </c>
      <c r="O5" s="109" t="s">
        <v>23</v>
      </c>
      <c r="P5" s="134"/>
    </row>
    <row r="6" spans="1:16" x14ac:dyDescent="0.25">
      <c r="A6" s="153" t="s">
        <v>16</v>
      </c>
      <c r="B6" s="154" t="s">
        <v>262</v>
      </c>
      <c r="C6" s="153">
        <f>SUM(D6:F6)</f>
        <v>48</v>
      </c>
      <c r="D6" s="153">
        <f t="shared" ref="D6:H6" si="2">SUM(D7:D8)</f>
        <v>39</v>
      </c>
      <c r="E6" s="153">
        <f t="shared" si="2"/>
        <v>0</v>
      </c>
      <c r="F6" s="153">
        <f t="shared" si="2"/>
        <v>9</v>
      </c>
      <c r="G6" s="153">
        <f t="shared" si="2"/>
        <v>0</v>
      </c>
      <c r="H6" s="153">
        <f t="shared" si="2"/>
        <v>1</v>
      </c>
      <c r="I6" s="153">
        <v>4</v>
      </c>
      <c r="J6" s="105"/>
      <c r="K6" s="105"/>
      <c r="L6" s="105"/>
      <c r="M6" s="106" t="s">
        <v>18</v>
      </c>
      <c r="N6" s="133"/>
      <c r="O6" s="106"/>
      <c r="P6" s="97">
        <f>IF(ISBLANK(A6),0,1)</f>
        <v>1</v>
      </c>
    </row>
    <row r="7" spans="1:16" x14ac:dyDescent="0.25">
      <c r="A7" s="107" t="s">
        <v>19</v>
      </c>
      <c r="B7" s="111" t="s">
        <v>77</v>
      </c>
      <c r="C7" s="148"/>
      <c r="D7" s="148">
        <v>15</v>
      </c>
      <c r="E7" s="148"/>
      <c r="F7" s="148">
        <v>9</v>
      </c>
      <c r="G7" s="148"/>
      <c r="H7" s="148">
        <v>0.5</v>
      </c>
      <c r="I7" s="148"/>
      <c r="J7" s="126">
        <v>2</v>
      </c>
      <c r="K7" s="126" t="s">
        <v>21</v>
      </c>
      <c r="L7" s="109"/>
      <c r="M7" s="109" t="s">
        <v>22</v>
      </c>
      <c r="N7" s="104" t="s">
        <v>303</v>
      </c>
      <c r="O7" s="109" t="s">
        <v>37</v>
      </c>
      <c r="P7" s="134"/>
    </row>
    <row r="8" spans="1:16" ht="15" customHeight="1" x14ac:dyDescent="0.25">
      <c r="A8" s="107" t="s">
        <v>19</v>
      </c>
      <c r="B8" s="111" t="s">
        <v>304</v>
      </c>
      <c r="C8" s="148"/>
      <c r="D8" s="148">
        <v>24</v>
      </c>
      <c r="E8" s="148"/>
      <c r="F8" s="148"/>
      <c r="G8" s="148"/>
      <c r="H8" s="148">
        <v>0.5</v>
      </c>
      <c r="I8" s="148"/>
      <c r="J8" s="126">
        <v>2</v>
      </c>
      <c r="K8" s="126" t="s">
        <v>21</v>
      </c>
      <c r="L8" s="109"/>
      <c r="M8" s="109" t="s">
        <v>22</v>
      </c>
      <c r="N8" s="104" t="s">
        <v>302</v>
      </c>
      <c r="O8" s="109" t="s">
        <v>37</v>
      </c>
      <c r="P8" s="134"/>
    </row>
    <row r="9" spans="1:16" x14ac:dyDescent="0.25">
      <c r="A9" s="153" t="s">
        <v>16</v>
      </c>
      <c r="B9" s="154" t="s">
        <v>265</v>
      </c>
      <c r="C9" s="153">
        <f>SUM(D9:F9)</f>
        <v>75</v>
      </c>
      <c r="D9" s="153">
        <f>SUM(D10:D12)</f>
        <v>42</v>
      </c>
      <c r="E9" s="153">
        <f>SUM(E10:E12)</f>
        <v>0</v>
      </c>
      <c r="F9" s="153">
        <f>SUM(F10:F12)</f>
        <v>33</v>
      </c>
      <c r="G9" s="153">
        <f>SUM(G10:G12)</f>
        <v>0</v>
      </c>
      <c r="H9" s="153">
        <f>SUM(H10:H12)</f>
        <v>0.8</v>
      </c>
      <c r="I9" s="153">
        <v>5</v>
      </c>
      <c r="J9" s="105"/>
      <c r="K9" s="105"/>
      <c r="L9" s="105"/>
      <c r="M9" s="106" t="s">
        <v>18</v>
      </c>
      <c r="N9" s="133"/>
      <c r="O9" s="106"/>
      <c r="P9" s="97">
        <f>IF(ISBLANK(A9),0,1)</f>
        <v>1</v>
      </c>
    </row>
    <row r="10" spans="1:16" x14ac:dyDescent="0.25">
      <c r="A10" s="107" t="s">
        <v>19</v>
      </c>
      <c r="B10" s="113" t="s">
        <v>266</v>
      </c>
      <c r="C10" s="148"/>
      <c r="D10" s="148">
        <v>15</v>
      </c>
      <c r="E10" s="148"/>
      <c r="F10" s="148">
        <v>9</v>
      </c>
      <c r="G10" s="148"/>
      <c r="H10" s="148">
        <v>0.2</v>
      </c>
      <c r="I10" s="148"/>
      <c r="J10" s="126">
        <v>2</v>
      </c>
      <c r="K10" s="126" t="s">
        <v>21</v>
      </c>
      <c r="L10" s="109"/>
      <c r="M10" s="109" t="s">
        <v>22</v>
      </c>
      <c r="N10" s="104" t="s">
        <v>302</v>
      </c>
      <c r="O10" s="109" t="s">
        <v>37</v>
      </c>
      <c r="P10" s="134"/>
    </row>
    <row r="11" spans="1:16" x14ac:dyDescent="0.25">
      <c r="A11" s="107" t="s">
        <v>19</v>
      </c>
      <c r="B11" s="111" t="s">
        <v>305</v>
      </c>
      <c r="C11" s="148"/>
      <c r="D11" s="148">
        <v>15</v>
      </c>
      <c r="E11" s="148"/>
      <c r="F11" s="148">
        <v>12</v>
      </c>
      <c r="G11" s="148"/>
      <c r="H11" s="148">
        <v>0.4</v>
      </c>
      <c r="I11" s="148"/>
      <c r="J11" s="126">
        <v>3</v>
      </c>
      <c r="K11" s="126" t="s">
        <v>21</v>
      </c>
      <c r="L11" s="109"/>
      <c r="M11" s="109" t="s">
        <v>22</v>
      </c>
      <c r="N11" s="104" t="s">
        <v>302</v>
      </c>
      <c r="O11" s="109" t="s">
        <v>23</v>
      </c>
      <c r="P11" s="134"/>
    </row>
    <row r="12" spans="1:16" x14ac:dyDescent="0.25">
      <c r="A12" s="107" t="s">
        <v>19</v>
      </c>
      <c r="B12" s="111" t="s">
        <v>245</v>
      </c>
      <c r="C12" s="148"/>
      <c r="D12" s="148">
        <v>12</v>
      </c>
      <c r="E12" s="148"/>
      <c r="F12" s="148">
        <v>12</v>
      </c>
      <c r="G12" s="148"/>
      <c r="H12" s="148">
        <v>0.2</v>
      </c>
      <c r="I12" s="148"/>
      <c r="J12" s="126">
        <v>2</v>
      </c>
      <c r="K12" s="126" t="s">
        <v>21</v>
      </c>
      <c r="L12" s="109"/>
      <c r="M12" s="109" t="s">
        <v>22</v>
      </c>
      <c r="N12" s="135" t="s">
        <v>295</v>
      </c>
      <c r="O12" s="109" t="s">
        <v>23</v>
      </c>
      <c r="P12" s="134"/>
    </row>
    <row r="13" spans="1:16" s="121" customFormat="1" x14ac:dyDescent="0.25">
      <c r="A13" s="153" t="s">
        <v>16</v>
      </c>
      <c r="B13" s="154" t="s">
        <v>268</v>
      </c>
      <c r="C13" s="153">
        <f>SUM(D13:F13)</f>
        <v>48</v>
      </c>
      <c r="D13" s="153">
        <f t="shared" ref="D13:H13" si="3">SUM(D14:D15)</f>
        <v>30</v>
      </c>
      <c r="E13" s="153">
        <f t="shared" si="3"/>
        <v>0</v>
      </c>
      <c r="F13" s="153">
        <f>SUM(F14:F15)</f>
        <v>18</v>
      </c>
      <c r="G13" s="153">
        <f t="shared" si="3"/>
        <v>0</v>
      </c>
      <c r="H13" s="153">
        <f t="shared" si="3"/>
        <v>1</v>
      </c>
      <c r="I13" s="153">
        <v>3</v>
      </c>
      <c r="J13" s="105"/>
      <c r="K13" s="105"/>
      <c r="L13" s="105"/>
      <c r="M13" s="106" t="s">
        <v>18</v>
      </c>
      <c r="N13" s="133"/>
      <c r="O13" s="106"/>
      <c r="P13" s="97">
        <f>IF(ISBLANK(A13),0,1)</f>
        <v>1</v>
      </c>
    </row>
    <row r="14" spans="1:16" x14ac:dyDescent="0.25">
      <c r="A14" s="107" t="s">
        <v>19</v>
      </c>
      <c r="B14" s="116" t="s">
        <v>269</v>
      </c>
      <c r="C14" s="148"/>
      <c r="D14" s="148">
        <v>15</v>
      </c>
      <c r="E14" s="148"/>
      <c r="F14" s="148">
        <v>9</v>
      </c>
      <c r="G14" s="148"/>
      <c r="H14" s="148">
        <v>0.35</v>
      </c>
      <c r="I14" s="148"/>
      <c r="J14" s="127">
        <v>2</v>
      </c>
      <c r="K14" s="126" t="s">
        <v>21</v>
      </c>
      <c r="L14" s="109"/>
      <c r="M14" s="109" t="s">
        <v>22</v>
      </c>
      <c r="N14" s="104" t="s">
        <v>302</v>
      </c>
      <c r="O14" s="109" t="s">
        <v>23</v>
      </c>
      <c r="P14" s="121"/>
    </row>
    <row r="15" spans="1:16" x14ac:dyDescent="0.25">
      <c r="A15" s="107" t="s">
        <v>19</v>
      </c>
      <c r="B15" s="113" t="s">
        <v>270</v>
      </c>
      <c r="C15" s="148"/>
      <c r="D15" s="148">
        <v>15</v>
      </c>
      <c r="E15" s="148"/>
      <c r="F15" s="148">
        <v>9</v>
      </c>
      <c r="G15" s="148"/>
      <c r="H15" s="148">
        <v>0.65</v>
      </c>
      <c r="I15" s="148"/>
      <c r="J15" s="126">
        <v>2</v>
      </c>
      <c r="K15" s="126" t="s">
        <v>21</v>
      </c>
      <c r="L15" s="109"/>
      <c r="M15" s="109" t="s">
        <v>22</v>
      </c>
      <c r="N15" s="104" t="s">
        <v>302</v>
      </c>
      <c r="O15" s="109" t="s">
        <v>23</v>
      </c>
      <c r="P15" s="134"/>
    </row>
    <row r="16" spans="1:16" x14ac:dyDescent="0.25">
      <c r="A16" s="153" t="s">
        <v>16</v>
      </c>
      <c r="B16" s="154" t="s">
        <v>177</v>
      </c>
      <c r="C16" s="153">
        <f>SUM(D16:F16)</f>
        <v>72</v>
      </c>
      <c r="D16" s="153">
        <f>SUM(D17:D18)</f>
        <v>33</v>
      </c>
      <c r="E16" s="153">
        <f t="shared" ref="E16:H16" si="4">SUM(E17:E18)</f>
        <v>9</v>
      </c>
      <c r="F16" s="153">
        <f t="shared" si="4"/>
        <v>30</v>
      </c>
      <c r="G16" s="153">
        <f t="shared" si="4"/>
        <v>0</v>
      </c>
      <c r="H16" s="153">
        <f t="shared" si="4"/>
        <v>1</v>
      </c>
      <c r="I16" s="153">
        <v>4</v>
      </c>
      <c r="J16" s="105"/>
      <c r="K16" s="105"/>
      <c r="L16" s="105"/>
      <c r="M16" s="106" t="s">
        <v>18</v>
      </c>
      <c r="N16" s="133"/>
      <c r="O16" s="106"/>
      <c r="P16" s="97">
        <f>IF(ISBLANK(A16),0,1)</f>
        <v>1</v>
      </c>
    </row>
    <row r="17" spans="1:16" x14ac:dyDescent="0.25">
      <c r="A17" s="107" t="s">
        <v>19</v>
      </c>
      <c r="B17" s="111" t="s">
        <v>104</v>
      </c>
      <c r="C17" s="148"/>
      <c r="D17" s="148">
        <v>15</v>
      </c>
      <c r="E17" s="148"/>
      <c r="F17" s="148">
        <v>9</v>
      </c>
      <c r="G17" s="148"/>
      <c r="H17" s="148">
        <v>0.5</v>
      </c>
      <c r="I17" s="148"/>
      <c r="J17" s="126">
        <v>2</v>
      </c>
      <c r="K17" s="126" t="s">
        <v>21</v>
      </c>
      <c r="L17" s="109"/>
      <c r="M17" s="109" t="s">
        <v>22</v>
      </c>
      <c r="N17" s="104" t="s">
        <v>303</v>
      </c>
      <c r="O17" s="109" t="s">
        <v>37</v>
      </c>
      <c r="P17" s="134"/>
    </row>
    <row r="18" spans="1:16" x14ac:dyDescent="0.25">
      <c r="A18" s="107" t="s">
        <v>19</v>
      </c>
      <c r="B18" s="111" t="s">
        <v>271</v>
      </c>
      <c r="C18" s="148"/>
      <c r="D18" s="148">
        <v>18</v>
      </c>
      <c r="E18" s="148">
        <v>9</v>
      </c>
      <c r="F18" s="148">
        <v>21</v>
      </c>
      <c r="G18" s="148"/>
      <c r="H18" s="148">
        <v>0.5</v>
      </c>
      <c r="I18" s="148"/>
      <c r="J18" s="126">
        <v>3</v>
      </c>
      <c r="K18" s="126" t="s">
        <v>21</v>
      </c>
      <c r="L18" s="109"/>
      <c r="M18" s="109" t="s">
        <v>22</v>
      </c>
      <c r="N18" s="104" t="s">
        <v>302</v>
      </c>
      <c r="O18" s="109" t="s">
        <v>23</v>
      </c>
      <c r="P18" s="134"/>
    </row>
    <row r="19" spans="1:16" x14ac:dyDescent="0.25">
      <c r="A19" s="153" t="s">
        <v>16</v>
      </c>
      <c r="B19" s="154" t="s">
        <v>296</v>
      </c>
      <c r="C19" s="153">
        <f>SUM(D19:F19)</f>
        <v>4</v>
      </c>
      <c r="D19" s="153">
        <f>SUM(D20:D20)</f>
        <v>0</v>
      </c>
      <c r="E19" s="153">
        <f>SUM(E20:E20)</f>
        <v>4</v>
      </c>
      <c r="F19" s="153">
        <f t="shared" ref="F19" si="5">SUM(F20:F20)</f>
        <v>0</v>
      </c>
      <c r="G19" s="153">
        <f>SUM(G20:G20)</f>
        <v>0</v>
      </c>
      <c r="H19" s="153">
        <f>SUM(H20:H20)</f>
        <v>1</v>
      </c>
      <c r="I19" s="153">
        <v>10</v>
      </c>
      <c r="J19" s="105"/>
      <c r="K19" s="105"/>
      <c r="L19" s="105"/>
      <c r="M19" s="106" t="s">
        <v>18</v>
      </c>
      <c r="N19" s="106"/>
      <c r="O19" s="106"/>
      <c r="P19" s="97">
        <f>IF(ISBLANK(A19),0,1)</f>
        <v>1</v>
      </c>
    </row>
    <row r="20" spans="1:16" x14ac:dyDescent="0.25">
      <c r="A20" s="107" t="s">
        <v>19</v>
      </c>
      <c r="B20" s="111" t="s">
        <v>296</v>
      </c>
      <c r="C20" s="148" t="s">
        <v>297</v>
      </c>
      <c r="D20" s="148"/>
      <c r="E20" s="148">
        <v>4</v>
      </c>
      <c r="F20" s="148"/>
      <c r="G20" s="148"/>
      <c r="H20" s="148">
        <v>1</v>
      </c>
      <c r="I20" s="148"/>
      <c r="J20" s="126">
        <v>2</v>
      </c>
      <c r="K20" s="126" t="s">
        <v>21</v>
      </c>
      <c r="L20" s="109"/>
      <c r="M20" s="109" t="s">
        <v>22</v>
      </c>
      <c r="N20" s="109" t="s">
        <v>18</v>
      </c>
      <c r="O20" s="109" t="s">
        <v>23</v>
      </c>
    </row>
    <row r="22" spans="1:16" ht="18" x14ac:dyDescent="0.25">
      <c r="A22" s="142" t="s">
        <v>298</v>
      </c>
    </row>
    <row r="23" spans="1:16" x14ac:dyDescent="0.25">
      <c r="A23" s="32"/>
    </row>
    <row r="24" spans="1:16" x14ac:dyDescent="0.25">
      <c r="A24" s="4" t="s">
        <v>57</v>
      </c>
    </row>
    <row r="25" spans="1:16" x14ac:dyDescent="0.25">
      <c r="A25" s="5" t="s">
        <v>58</v>
      </c>
    </row>
  </sheetData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40"/>
  <sheetViews>
    <sheetView topLeftCell="H1" zoomScale="60" zoomScaleNormal="60" workbookViewId="0">
      <selection activeCell="M17" sqref="M17"/>
    </sheetView>
  </sheetViews>
  <sheetFormatPr baseColWidth="10" defaultColWidth="25.5703125" defaultRowHeight="15" x14ac:dyDescent="0.25"/>
  <cols>
    <col min="1" max="1" width="33.140625" style="61" customWidth="1"/>
    <col min="2" max="2" width="43.42578125" style="61" customWidth="1"/>
    <col min="3" max="3" width="25.5703125" style="61"/>
    <col min="4" max="6" width="10.7109375" style="61" customWidth="1"/>
    <col min="7" max="7" width="10.7109375" style="43" customWidth="1"/>
    <col min="8" max="9" width="10.7109375" style="61" customWidth="1"/>
    <col min="10" max="13" width="25.5703125" style="61"/>
    <col min="14" max="14" width="30.28515625" style="61" customWidth="1"/>
    <col min="15" max="16384" width="25.5703125" style="61"/>
  </cols>
  <sheetData>
    <row r="1" spans="1:16" ht="72.75" customHeight="1" x14ac:dyDescent="0.25">
      <c r="A1" s="94" t="s">
        <v>0</v>
      </c>
      <c r="B1" s="94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74" t="s">
        <v>257</v>
      </c>
      <c r="H1" s="174" t="s">
        <v>7</v>
      </c>
      <c r="I1" s="174" t="s">
        <v>8</v>
      </c>
      <c r="J1" s="125" t="s">
        <v>9</v>
      </c>
      <c r="K1" s="125" t="s">
        <v>10</v>
      </c>
      <c r="L1" s="95" t="s">
        <v>11</v>
      </c>
      <c r="M1" s="95" t="s">
        <v>12</v>
      </c>
      <c r="N1" s="96" t="s">
        <v>13</v>
      </c>
      <c r="O1" s="96" t="s">
        <v>14</v>
      </c>
    </row>
    <row r="2" spans="1:16" ht="68.25" customHeight="1" x14ac:dyDescent="0.25">
      <c r="A2" s="9" t="str">
        <f ca="1">RIGHT(CELL("filename",A$1),LEN(CELL("filename",A$1))-SEARCH("]",CELL("filename",A$1),1))</f>
        <v>MCC ELEC5 S10 Option CCS</v>
      </c>
      <c r="B2" s="44" t="s">
        <v>306</v>
      </c>
      <c r="C2" s="9">
        <f>SUM(D2:F2)</f>
        <v>4</v>
      </c>
      <c r="D2" s="45">
        <f>SUMPRODUCT(D3:D213,$P3:$P213)</f>
        <v>0</v>
      </c>
      <c r="E2" s="45">
        <f>SUMPRODUCT(E3:E213,$P3:$P213)</f>
        <v>4</v>
      </c>
      <c r="F2" s="45">
        <f>SUMPRODUCT(F3:F213,$P3:$P213)</f>
        <v>0</v>
      </c>
      <c r="G2" s="45">
        <f>SUMPRODUCT(G3:G213,$Q3:$Q213)</f>
        <v>0</v>
      </c>
      <c r="H2" s="10"/>
      <c r="I2" s="45">
        <f>SUMPRODUCT(I3:I213,$P3:$P213)</f>
        <v>30</v>
      </c>
      <c r="J2" s="9"/>
      <c r="K2" s="9"/>
      <c r="L2" s="46"/>
      <c r="M2" s="46"/>
      <c r="N2" s="46"/>
      <c r="O2" s="123"/>
      <c r="P2" s="34"/>
    </row>
    <row r="3" spans="1:16" ht="15" customHeight="1" x14ac:dyDescent="0.25">
      <c r="A3" s="12" t="s">
        <v>16</v>
      </c>
      <c r="B3" s="29" t="s">
        <v>307</v>
      </c>
      <c r="C3" s="23">
        <f>SUM(D3:F3)</f>
        <v>4</v>
      </c>
      <c r="D3" s="23">
        <f t="shared" ref="D3:G3" si="0">SUM(D4:D4)</f>
        <v>0</v>
      </c>
      <c r="E3" s="23">
        <f t="shared" si="0"/>
        <v>4</v>
      </c>
      <c r="F3" s="23">
        <f t="shared" si="0"/>
        <v>0</v>
      </c>
      <c r="G3" s="23">
        <f t="shared" si="0"/>
        <v>0</v>
      </c>
      <c r="H3" s="13"/>
      <c r="I3" s="12">
        <v>30</v>
      </c>
      <c r="J3" s="47"/>
      <c r="K3" s="47"/>
      <c r="L3" s="47"/>
      <c r="M3" s="48" t="s">
        <v>18</v>
      </c>
      <c r="N3" s="48"/>
      <c r="O3" s="48"/>
      <c r="P3" s="43">
        <v>1</v>
      </c>
    </row>
    <row r="4" spans="1:16" ht="15" customHeight="1" x14ac:dyDescent="0.25">
      <c r="A4" s="17" t="s">
        <v>19</v>
      </c>
      <c r="B4" s="35" t="s">
        <v>307</v>
      </c>
      <c r="C4" s="24" t="s">
        <v>297</v>
      </c>
      <c r="D4" s="24"/>
      <c r="E4" s="24">
        <v>4</v>
      </c>
      <c r="F4" s="24"/>
      <c r="G4" s="24"/>
      <c r="H4" s="19">
        <v>1</v>
      </c>
      <c r="I4" s="17"/>
      <c r="J4" s="50">
        <v>3</v>
      </c>
      <c r="K4" s="50" t="s">
        <v>21</v>
      </c>
      <c r="L4" s="50"/>
      <c r="M4" s="50" t="s">
        <v>22</v>
      </c>
      <c r="N4" s="50"/>
      <c r="O4" s="124"/>
      <c r="P4" s="43"/>
    </row>
    <row r="5" spans="1:16" ht="15" customHeight="1" x14ac:dyDescent="0.25">
      <c r="A5" s="52"/>
      <c r="B5" s="55"/>
      <c r="C5" s="52"/>
      <c r="D5" s="52"/>
      <c r="E5" s="52"/>
      <c r="F5" s="52"/>
      <c r="G5" s="52"/>
      <c r="H5" s="52"/>
      <c r="I5" s="52"/>
      <c r="J5" s="52"/>
      <c r="K5" s="52"/>
      <c r="L5" s="43"/>
      <c r="M5" s="43"/>
      <c r="N5" s="43"/>
      <c r="O5" s="43"/>
      <c r="P5" s="43"/>
    </row>
    <row r="6" spans="1:16" ht="15" customHeight="1" x14ac:dyDescent="0.25">
      <c r="A6" s="61" t="s">
        <v>308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43"/>
      <c r="M6" s="43"/>
      <c r="N6" s="43"/>
      <c r="O6" s="43"/>
      <c r="P6" s="43"/>
    </row>
    <row r="7" spans="1:16" ht="15" customHeight="1" x14ac:dyDescent="0.25">
      <c r="B7" s="52"/>
      <c r="C7" s="52"/>
      <c r="D7" s="52"/>
      <c r="E7" s="52"/>
      <c r="F7" s="52"/>
      <c r="G7" s="52"/>
      <c r="H7" s="52"/>
      <c r="I7" s="52"/>
      <c r="J7" s="52"/>
      <c r="K7" s="52"/>
      <c r="L7" s="43"/>
      <c r="M7" s="43"/>
      <c r="N7" s="43"/>
      <c r="O7" s="43"/>
      <c r="P7" s="43"/>
    </row>
    <row r="8" spans="1:16" ht="15" customHeight="1" x14ac:dyDescent="0.25">
      <c r="A8" s="4" t="s">
        <v>57</v>
      </c>
      <c r="B8" s="20"/>
      <c r="C8" s="20"/>
      <c r="D8" s="20"/>
      <c r="E8" s="20"/>
      <c r="F8" s="20"/>
      <c r="G8" s="20"/>
      <c r="H8" s="20"/>
      <c r="I8" s="20"/>
      <c r="J8" s="39"/>
      <c r="K8" s="39"/>
      <c r="L8" s="43"/>
      <c r="M8" s="43"/>
      <c r="N8" s="43"/>
      <c r="O8" s="43"/>
      <c r="P8" s="43">
        <f>IF(ISBLANK(A8),0,1)</f>
        <v>1</v>
      </c>
    </row>
    <row r="9" spans="1:16" ht="15" customHeight="1" x14ac:dyDescent="0.25">
      <c r="A9" s="5" t="s">
        <v>58</v>
      </c>
    </row>
    <row r="10" spans="1:16" ht="15" customHeight="1" x14ac:dyDescent="0.25"/>
    <row r="11" spans="1:16" ht="15" customHeight="1" x14ac:dyDescent="0.25"/>
    <row r="12" spans="1:16" ht="15" customHeight="1" x14ac:dyDescent="0.25"/>
    <row r="13" spans="1:16" ht="15" customHeight="1" x14ac:dyDescent="0.25"/>
    <row r="14" spans="1:16" ht="15" customHeight="1" x14ac:dyDescent="0.25"/>
    <row r="15" spans="1:16" ht="15" customHeight="1" x14ac:dyDescent="0.25"/>
    <row r="16" spans="1:1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</sheetData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9"/>
  <sheetViews>
    <sheetView topLeftCell="G1" zoomScale="60" zoomScaleNormal="60" workbookViewId="0">
      <selection activeCell="L11" sqref="L11"/>
    </sheetView>
  </sheetViews>
  <sheetFormatPr baseColWidth="10" defaultColWidth="10.85546875" defaultRowHeight="15" x14ac:dyDescent="0.25"/>
  <cols>
    <col min="1" max="1" width="37" style="43" customWidth="1"/>
    <col min="2" max="2" width="41.5703125" style="43" customWidth="1"/>
    <col min="3" max="3" width="25.42578125" style="43" customWidth="1"/>
    <col min="4" max="9" width="10.7109375" style="43" customWidth="1"/>
    <col min="10" max="10" width="20.140625" style="43" customWidth="1"/>
    <col min="11" max="11" width="18.85546875" style="43" customWidth="1"/>
    <col min="12" max="12" width="29.7109375" style="43" customWidth="1"/>
    <col min="13" max="13" width="22.5703125" style="43" customWidth="1"/>
    <col min="14" max="14" width="26.5703125" style="43" customWidth="1"/>
    <col min="15" max="15" width="20.42578125" style="43" customWidth="1"/>
    <col min="16" max="16384" width="10.85546875" style="43"/>
  </cols>
  <sheetData>
    <row r="1" spans="1:16" ht="45" x14ac:dyDescent="0.25">
      <c r="A1" s="94" t="s">
        <v>0</v>
      </c>
      <c r="B1" s="94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74" t="s">
        <v>257</v>
      </c>
      <c r="H1" s="174" t="s">
        <v>7</v>
      </c>
      <c r="I1" s="174" t="s">
        <v>8</v>
      </c>
      <c r="J1" s="125" t="s">
        <v>9</v>
      </c>
      <c r="K1" s="125" t="s">
        <v>10</v>
      </c>
      <c r="L1" s="95" t="s">
        <v>11</v>
      </c>
      <c r="M1" s="95" t="s">
        <v>12</v>
      </c>
      <c r="N1" s="96" t="s">
        <v>13</v>
      </c>
      <c r="O1" s="96" t="s">
        <v>14</v>
      </c>
    </row>
    <row r="2" spans="1:16" s="34" customFormat="1" ht="30" x14ac:dyDescent="0.25">
      <c r="A2" s="9" t="str">
        <f ca="1">RIGHT(CELL("filename",A$1),LEN(CELL("filename",A$1))-SEARCH("]",CELL("filename",A$1),1))</f>
        <v>MCC ELEC5-S10 Option GSE</v>
      </c>
      <c r="B2" s="9" t="s">
        <v>309</v>
      </c>
      <c r="C2" s="9">
        <f>SUM(D2:F2)</f>
        <v>4</v>
      </c>
      <c r="D2" s="45">
        <f>SUMPRODUCT(D3:D213,$P3:$P213)</f>
        <v>0</v>
      </c>
      <c r="E2" s="45">
        <f>SUMPRODUCT(E3:E213,$P3:$P213)</f>
        <v>4</v>
      </c>
      <c r="F2" s="45">
        <f>SUMPRODUCT(F3:F213,$P3:$P213)</f>
        <v>0</v>
      </c>
      <c r="G2" s="45">
        <f>SUMPRODUCT(G3:G213,$P3:$P213)</f>
        <v>0</v>
      </c>
      <c r="H2" s="10"/>
      <c r="I2" s="45">
        <f>SUMPRODUCT(I3:I213,$P3:$P213)</f>
        <v>30</v>
      </c>
      <c r="J2" s="9"/>
      <c r="K2" s="9"/>
      <c r="L2" s="46"/>
      <c r="M2" s="46"/>
      <c r="N2" s="46"/>
      <c r="O2" s="46"/>
    </row>
    <row r="3" spans="1:16" x14ac:dyDescent="0.25">
      <c r="A3" s="153" t="s">
        <v>16</v>
      </c>
      <c r="B3" s="154" t="s">
        <v>310</v>
      </c>
      <c r="C3" s="153">
        <f>SUM(D3:F3)</f>
        <v>4</v>
      </c>
      <c r="D3" s="153">
        <f t="shared" ref="D3:G3" si="0">SUM(D4:D4)</f>
        <v>0</v>
      </c>
      <c r="E3" s="153">
        <f t="shared" si="0"/>
        <v>4</v>
      </c>
      <c r="F3" s="153">
        <f t="shared" si="0"/>
        <v>0</v>
      </c>
      <c r="G3" s="153">
        <f t="shared" si="0"/>
        <v>0</v>
      </c>
      <c r="H3" s="153"/>
      <c r="I3" s="153">
        <v>30</v>
      </c>
      <c r="J3" s="47"/>
      <c r="K3" s="47"/>
      <c r="L3" s="47"/>
      <c r="M3" s="48" t="s">
        <v>18</v>
      </c>
      <c r="N3" s="48"/>
      <c r="O3" s="48"/>
      <c r="P3" s="43">
        <v>1</v>
      </c>
    </row>
    <row r="4" spans="1:16" x14ac:dyDescent="0.25">
      <c r="A4" s="17" t="s">
        <v>19</v>
      </c>
      <c r="B4" s="35" t="s">
        <v>307</v>
      </c>
      <c r="C4" s="148" t="s">
        <v>311</v>
      </c>
      <c r="D4" s="148"/>
      <c r="E4" s="148">
        <v>4</v>
      </c>
      <c r="F4" s="148"/>
      <c r="G4" s="148"/>
      <c r="H4" s="148">
        <v>1</v>
      </c>
      <c r="I4" s="148"/>
      <c r="J4" s="50">
        <v>3</v>
      </c>
      <c r="K4" s="50" t="s">
        <v>21</v>
      </c>
      <c r="L4" s="50"/>
      <c r="M4" s="50" t="s">
        <v>22</v>
      </c>
      <c r="N4" s="50"/>
      <c r="O4" s="50"/>
    </row>
    <row r="5" spans="1:16" x14ac:dyDescent="0.25">
      <c r="A5" s="52"/>
      <c r="B5" s="55"/>
      <c r="C5" s="52"/>
      <c r="D5" s="52"/>
      <c r="E5" s="52"/>
      <c r="F5" s="52"/>
      <c r="G5" s="52"/>
      <c r="H5" s="52"/>
      <c r="I5" s="52"/>
      <c r="J5" s="52"/>
      <c r="K5" s="52"/>
    </row>
    <row r="6" spans="1:16" ht="17.25" x14ac:dyDescent="0.25">
      <c r="A6" s="61" t="s">
        <v>308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6" x14ac:dyDescent="0.25">
      <c r="A7" s="61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6" x14ac:dyDescent="0.25">
      <c r="A8" s="4" t="s">
        <v>57</v>
      </c>
      <c r="B8" s="20"/>
      <c r="C8" s="20"/>
      <c r="D8" s="20"/>
      <c r="E8" s="20"/>
      <c r="F8" s="20"/>
      <c r="G8" s="20"/>
      <c r="H8" s="20"/>
      <c r="I8" s="20"/>
      <c r="J8" s="39"/>
      <c r="K8" s="39"/>
      <c r="P8" s="43">
        <f>IF(ISBLANK(A8),0,1)</f>
        <v>1</v>
      </c>
    </row>
    <row r="9" spans="1:16" x14ac:dyDescent="0.25">
      <c r="A9" s="5" t="s">
        <v>58</v>
      </c>
    </row>
  </sheetData>
  <pageMargins left="0.70866141732283472" right="0.70866141732283472" top="0.74803149606299213" bottom="0.74803149606299213" header="0.31496062992125984" footer="0.31496062992125984"/>
  <pageSetup paperSize="9" scale="2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4"/>
  <sheetViews>
    <sheetView topLeftCell="E1" zoomScale="55" zoomScaleNormal="55" workbookViewId="0">
      <selection activeCell="K23" sqref="K23"/>
    </sheetView>
  </sheetViews>
  <sheetFormatPr baseColWidth="10" defaultColWidth="34" defaultRowHeight="15" x14ac:dyDescent="0.25"/>
  <cols>
    <col min="1" max="1" width="30.5703125" style="61" bestFit="1" customWidth="1"/>
    <col min="2" max="2" width="45.140625" style="61" customWidth="1"/>
    <col min="3" max="3" width="30" style="61" bestFit="1" customWidth="1"/>
    <col min="4" max="4" width="9.28515625" style="61" bestFit="1" customWidth="1"/>
    <col min="5" max="5" width="5.5703125" style="61" bestFit="1" customWidth="1"/>
    <col min="6" max="6" width="5.28515625" style="61" bestFit="1" customWidth="1"/>
    <col min="7" max="7" width="7.140625" style="43" bestFit="1" customWidth="1"/>
    <col min="8" max="9" width="8.7109375" style="61" bestFit="1" customWidth="1"/>
    <col min="10" max="10" width="29.28515625" style="61" bestFit="1" customWidth="1"/>
    <col min="11" max="11" width="33.42578125" style="61" bestFit="1" customWidth="1"/>
    <col min="12" max="12" width="33.7109375" style="61" hidden="1" customWidth="1"/>
    <col min="13" max="13" width="19.140625" style="61" bestFit="1" customWidth="1"/>
    <col min="14" max="14" width="32.85546875" style="61" bestFit="1" customWidth="1"/>
    <col min="15" max="15" width="26.140625" style="61" bestFit="1" customWidth="1"/>
    <col min="16" max="16384" width="34" style="61"/>
  </cols>
  <sheetData>
    <row r="1" spans="1:16" ht="45" x14ac:dyDescent="0.25">
      <c r="A1" s="94" t="s">
        <v>0</v>
      </c>
      <c r="B1" s="94" t="s">
        <v>1</v>
      </c>
      <c r="C1" s="186" t="s">
        <v>2</v>
      </c>
      <c r="D1" s="186" t="s">
        <v>3</v>
      </c>
      <c r="E1" s="186" t="s">
        <v>4</v>
      </c>
      <c r="F1" s="174" t="s">
        <v>5</v>
      </c>
      <c r="G1" s="174" t="s">
        <v>257</v>
      </c>
      <c r="H1" s="186" t="s">
        <v>7</v>
      </c>
      <c r="I1" s="186" t="s">
        <v>8</v>
      </c>
      <c r="J1" s="125" t="s">
        <v>9</v>
      </c>
      <c r="K1" s="125" t="s">
        <v>10</v>
      </c>
      <c r="L1" s="95" t="s">
        <v>11</v>
      </c>
      <c r="M1" s="95" t="s">
        <v>12</v>
      </c>
      <c r="N1" s="96" t="s">
        <v>13</v>
      </c>
      <c r="O1" s="96" t="s">
        <v>14</v>
      </c>
      <c r="P1" s="43"/>
    </row>
    <row r="2" spans="1:16" ht="30" x14ac:dyDescent="0.25">
      <c r="A2" s="9" t="str">
        <f ca="1">RIGHT(CELL("filename",A$1),LEN(CELL("filename",A$1))-SEARCH("]",CELL("filename",A$1),1))</f>
        <v>MCC ELEC5-S10 Option TR</v>
      </c>
      <c r="B2" s="44" t="s">
        <v>312</v>
      </c>
      <c r="C2" s="9">
        <f>SUM(D2:F2)</f>
        <v>4</v>
      </c>
      <c r="D2" s="45">
        <f>SUMPRODUCT(D3:D213,$P3:$P213)</f>
        <v>0</v>
      </c>
      <c r="E2" s="45">
        <f>SUMPRODUCT(E3:E213,$P3:$P213)</f>
        <v>4</v>
      </c>
      <c r="F2" s="45">
        <f>SUMPRODUCT(F3:F213,$P3:$P213)</f>
        <v>0</v>
      </c>
      <c r="G2" s="45">
        <f>SUMPRODUCT(G3:G213,$Q3:$Q213)</f>
        <v>0</v>
      </c>
      <c r="H2" s="10"/>
      <c r="I2" s="45">
        <f>SUMPRODUCT(I3:I213,$P3:$P213)</f>
        <v>30</v>
      </c>
      <c r="J2" s="9"/>
      <c r="K2" s="9"/>
      <c r="L2" s="46"/>
      <c r="M2" s="46"/>
      <c r="N2" s="46"/>
      <c r="O2" s="123"/>
      <c r="P2" s="34"/>
    </row>
    <row r="3" spans="1:16" x14ac:dyDescent="0.25">
      <c r="A3" s="12" t="s">
        <v>16</v>
      </c>
      <c r="B3" s="29" t="s">
        <v>307</v>
      </c>
      <c r="C3" s="23">
        <f>SUM(D3:F3)</f>
        <v>4</v>
      </c>
      <c r="D3" s="23">
        <f t="shared" ref="D3:G3" si="0">SUM(D4:D4)</f>
        <v>0</v>
      </c>
      <c r="E3" s="23">
        <f t="shared" si="0"/>
        <v>4</v>
      </c>
      <c r="F3" s="23">
        <f t="shared" si="0"/>
        <v>0</v>
      </c>
      <c r="G3" s="23">
        <f t="shared" si="0"/>
        <v>0</v>
      </c>
      <c r="H3" s="13"/>
      <c r="I3" s="12">
        <v>30</v>
      </c>
      <c r="J3" s="47"/>
      <c r="K3" s="47"/>
      <c r="L3" s="47"/>
      <c r="M3" s="48" t="s">
        <v>18</v>
      </c>
      <c r="N3" s="48"/>
      <c r="O3" s="48"/>
      <c r="P3" s="43">
        <v>1</v>
      </c>
    </row>
    <row r="4" spans="1:16" x14ac:dyDescent="0.25">
      <c r="A4" s="17" t="s">
        <v>19</v>
      </c>
      <c r="B4" s="35" t="s">
        <v>307</v>
      </c>
      <c r="C4" s="24" t="s">
        <v>311</v>
      </c>
      <c r="D4" s="24"/>
      <c r="E4" s="24">
        <v>4</v>
      </c>
      <c r="F4" s="24"/>
      <c r="G4" s="24"/>
      <c r="H4" s="19">
        <v>1</v>
      </c>
      <c r="I4" s="17"/>
      <c r="J4" s="50">
        <v>3</v>
      </c>
      <c r="K4" s="50" t="s">
        <v>21</v>
      </c>
      <c r="L4" s="50"/>
      <c r="M4" s="50" t="s">
        <v>22</v>
      </c>
      <c r="N4" s="50"/>
      <c r="O4" s="124"/>
      <c r="P4" s="43"/>
    </row>
    <row r="5" spans="1:16" ht="15" customHeight="1" x14ac:dyDescent="0.25">
      <c r="A5" s="52"/>
      <c r="B5" s="55"/>
      <c r="C5" s="52"/>
      <c r="D5" s="52"/>
      <c r="E5" s="52"/>
      <c r="F5" s="52"/>
      <c r="G5" s="52"/>
      <c r="H5" s="52"/>
      <c r="I5" s="52"/>
      <c r="J5" s="52"/>
      <c r="K5" s="52"/>
      <c r="L5" s="43"/>
      <c r="M5" s="43"/>
      <c r="N5" s="43"/>
      <c r="O5" s="43"/>
      <c r="P5" s="43"/>
    </row>
    <row r="6" spans="1:16" ht="15" customHeight="1" x14ac:dyDescent="0.25">
      <c r="A6" s="61" t="s">
        <v>308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43"/>
      <c r="M6" s="43"/>
      <c r="N6" s="43"/>
      <c r="O6" s="43"/>
      <c r="P6" s="43"/>
    </row>
    <row r="7" spans="1:16" ht="15" customHeight="1" x14ac:dyDescent="0.25">
      <c r="B7" s="52"/>
      <c r="C7" s="52"/>
      <c r="D7" s="52"/>
      <c r="E7" s="52"/>
      <c r="F7" s="52"/>
      <c r="G7" s="52"/>
      <c r="H7" s="52"/>
      <c r="I7" s="52"/>
      <c r="J7" s="52"/>
      <c r="K7" s="52"/>
      <c r="L7" s="43"/>
      <c r="M7" s="43"/>
      <c r="N7" s="43"/>
      <c r="P7" s="43"/>
    </row>
    <row r="8" spans="1:16" ht="15" customHeight="1" x14ac:dyDescent="0.25">
      <c r="A8" s="4" t="s">
        <v>57</v>
      </c>
      <c r="B8" s="20"/>
      <c r="C8" s="20"/>
      <c r="D8" s="20"/>
      <c r="E8" s="20"/>
      <c r="F8" s="20"/>
      <c r="G8" s="20"/>
      <c r="H8" s="20"/>
      <c r="I8" s="20"/>
      <c r="J8" s="39"/>
      <c r="K8" s="39"/>
      <c r="L8" s="43"/>
      <c r="M8" s="43"/>
      <c r="N8" s="43"/>
      <c r="P8" s="43">
        <f>IF(ISBLANK(A8),0,1)</f>
        <v>1</v>
      </c>
    </row>
    <row r="9" spans="1:16" ht="15" customHeight="1" x14ac:dyDescent="0.25">
      <c r="A9" s="5" t="s">
        <v>58</v>
      </c>
    </row>
    <row r="10" spans="1:16" ht="15" customHeight="1" x14ac:dyDescent="0.25"/>
    <row r="11" spans="1:16" ht="15" customHeight="1" x14ac:dyDescent="0.25"/>
    <row r="12" spans="1:16" ht="15" customHeight="1" x14ac:dyDescent="0.25"/>
    <row r="13" spans="1:16" ht="15" customHeight="1" x14ac:dyDescent="0.25"/>
    <row r="14" spans="1:16" ht="15" customHeight="1" x14ac:dyDescent="0.25"/>
    <row r="15" spans="1:16" ht="15" customHeight="1" x14ac:dyDescent="0.25"/>
    <row r="16" spans="1:1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</sheetData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EDCAB-CB72-4DC0-AA4A-DEBAB3972AC3}">
  <sheetPr>
    <tabColor rgb="FF00B0F0"/>
  </sheetPr>
  <dimension ref="A1:P17"/>
  <sheetViews>
    <sheetView tabSelected="1" topLeftCell="A3" zoomScale="55" zoomScaleNormal="55" workbookViewId="0">
      <selection activeCell="A16" sqref="A16:A17"/>
    </sheetView>
  </sheetViews>
  <sheetFormatPr baseColWidth="10" defaultColWidth="11.42578125" defaultRowHeight="15" x14ac:dyDescent="0.25"/>
  <cols>
    <col min="1" max="1" width="45.140625" customWidth="1"/>
    <col min="2" max="2" width="58.42578125" customWidth="1"/>
    <col min="3" max="3" width="40.28515625" customWidth="1"/>
    <col min="4" max="6" width="10.7109375" customWidth="1"/>
    <col min="7" max="7" width="10.7109375" style="173" customWidth="1"/>
    <col min="8" max="9" width="10.7109375" customWidth="1"/>
    <col min="10" max="10" width="25.42578125" customWidth="1"/>
    <col min="11" max="11" width="28.42578125" customWidth="1"/>
    <col min="12" max="12" width="22.28515625" customWidth="1"/>
    <col min="13" max="13" width="21" customWidth="1"/>
    <col min="14" max="14" width="37.85546875" customWidth="1"/>
    <col min="15" max="15" width="22" customWidth="1"/>
  </cols>
  <sheetData>
    <row r="1" spans="1:16" ht="30" x14ac:dyDescent="0.25">
      <c r="A1" s="136" t="s">
        <v>0</v>
      </c>
      <c r="B1" s="136" t="s">
        <v>1</v>
      </c>
      <c r="C1" s="186" t="s">
        <v>2</v>
      </c>
      <c r="D1" s="186" t="s">
        <v>3</v>
      </c>
      <c r="E1" s="186" t="s">
        <v>4</v>
      </c>
      <c r="F1" s="174" t="s">
        <v>5</v>
      </c>
      <c r="G1" s="174" t="s">
        <v>257</v>
      </c>
      <c r="H1" s="186" t="s">
        <v>7</v>
      </c>
      <c r="I1" s="186" t="s">
        <v>8</v>
      </c>
      <c r="J1" s="125" t="s">
        <v>9</v>
      </c>
      <c r="K1" s="125" t="s">
        <v>10</v>
      </c>
      <c r="L1" s="137" t="s">
        <v>313</v>
      </c>
      <c r="M1" s="137" t="s">
        <v>12</v>
      </c>
      <c r="N1" s="138" t="s">
        <v>13</v>
      </c>
      <c r="O1" s="138" t="s">
        <v>14</v>
      </c>
      <c r="P1" s="173"/>
    </row>
    <row r="2" spans="1:16" ht="63" customHeight="1" x14ac:dyDescent="0.25">
      <c r="A2" s="122" t="str">
        <f ca="1">RIGHT(CELL("filename",A$1),LEN(CELL("filename",A$1))-SEARCH("]",CELL("filename",A$1),1))</f>
        <v>MCC ELEC5 PRO S10 OptionTR</v>
      </c>
      <c r="B2" s="44" t="s">
        <v>314</v>
      </c>
      <c r="C2" s="9">
        <f>SUM(D2:F2)</f>
        <v>109</v>
      </c>
      <c r="D2" s="45">
        <f>SUMPRODUCT(D3:D219,$P3:$P219)</f>
        <v>0</v>
      </c>
      <c r="E2" s="45">
        <f>SUMPRODUCT(E3:E219,$P3:$P219)</f>
        <v>109</v>
      </c>
      <c r="F2" s="45">
        <f>SUMPRODUCT(F3:F219,$P3:$P219)</f>
        <v>0</v>
      </c>
      <c r="G2" s="45">
        <f>SUMPRODUCT(G3:G219,$Q3:$Q219)</f>
        <v>0</v>
      </c>
      <c r="H2" s="45"/>
      <c r="I2" s="45">
        <f>SUMPRODUCT(I3:I219,$P3:$P219)</f>
        <v>35</v>
      </c>
      <c r="J2" s="9"/>
      <c r="K2" s="9"/>
      <c r="L2" s="188"/>
      <c r="M2" s="188"/>
      <c r="N2" s="188"/>
      <c r="O2" s="188"/>
      <c r="P2" s="173"/>
    </row>
    <row r="3" spans="1:16" s="173" customFormat="1" x14ac:dyDescent="0.25">
      <c r="A3" s="13" t="s">
        <v>16</v>
      </c>
      <c r="B3" s="139" t="s">
        <v>315</v>
      </c>
      <c r="C3" s="23">
        <f>SUM(D3:F3)</f>
        <v>30</v>
      </c>
      <c r="D3" s="23">
        <f>SUM(D4:D4)</f>
        <v>0</v>
      </c>
      <c r="E3" s="23">
        <f>SUM(E4:E4)</f>
        <v>30</v>
      </c>
      <c r="F3" s="23">
        <f>SUM(F4:F4)</f>
        <v>0</v>
      </c>
      <c r="G3" s="23">
        <f>SUM(G4:G4)</f>
        <v>10</v>
      </c>
      <c r="H3" s="12"/>
      <c r="I3" s="12">
        <v>3</v>
      </c>
      <c r="J3" s="47"/>
      <c r="K3" s="47"/>
      <c r="L3" s="189"/>
      <c r="M3" s="189" t="s">
        <v>18</v>
      </c>
      <c r="N3" s="189"/>
      <c r="O3" s="189"/>
      <c r="P3" s="173">
        <f>IF(ISBLANK(A3),0,1)</f>
        <v>1</v>
      </c>
    </row>
    <row r="4" spans="1:16" s="173" customFormat="1" ht="51" x14ac:dyDescent="0.25">
      <c r="A4" s="19" t="s">
        <v>19</v>
      </c>
      <c r="B4" s="103" t="s">
        <v>315</v>
      </c>
      <c r="C4" s="140"/>
      <c r="D4" s="141">
        <v>0</v>
      </c>
      <c r="E4" s="141">
        <v>30</v>
      </c>
      <c r="F4" s="140">
        <v>0</v>
      </c>
      <c r="G4" s="141">
        <v>10</v>
      </c>
      <c r="H4" s="92">
        <v>1</v>
      </c>
      <c r="I4" s="49"/>
      <c r="J4" s="51">
        <v>3</v>
      </c>
      <c r="K4" s="50" t="s">
        <v>21</v>
      </c>
      <c r="L4" s="190"/>
      <c r="M4" s="190" t="s">
        <v>22</v>
      </c>
      <c r="N4" s="263" t="s">
        <v>316</v>
      </c>
      <c r="O4" s="190" t="s">
        <v>23</v>
      </c>
    </row>
    <row r="5" spans="1:16" s="173" customFormat="1" x14ac:dyDescent="0.25">
      <c r="A5" s="13" t="s">
        <v>16</v>
      </c>
      <c r="B5" s="264" t="s">
        <v>317</v>
      </c>
      <c r="C5" s="23">
        <f>SUM(D5:F5)</f>
        <v>75</v>
      </c>
      <c r="D5" s="23">
        <f>SUM(D6:D6)</f>
        <v>0</v>
      </c>
      <c r="E5" s="23">
        <f>SUM(E6:E8)</f>
        <v>75</v>
      </c>
      <c r="F5" s="23">
        <f t="shared" ref="F5:G5" si="0">SUM(F6:F8)</f>
        <v>0</v>
      </c>
      <c r="G5" s="23">
        <f t="shared" si="0"/>
        <v>40</v>
      </c>
      <c r="H5" s="12"/>
      <c r="I5" s="12">
        <v>5</v>
      </c>
      <c r="J5" s="47"/>
      <c r="K5" s="47"/>
      <c r="L5" s="189"/>
      <c r="M5" s="189" t="s">
        <v>18</v>
      </c>
      <c r="N5" s="189"/>
      <c r="O5" s="189"/>
      <c r="P5" s="173">
        <f>IF(ISBLANK(A5),0,1)</f>
        <v>1</v>
      </c>
    </row>
    <row r="6" spans="1:16" s="173" customFormat="1" ht="51" x14ac:dyDescent="0.25">
      <c r="A6" s="19"/>
      <c r="B6" s="268" t="s">
        <v>320</v>
      </c>
      <c r="C6" s="269"/>
      <c r="D6" s="270"/>
      <c r="E6" s="269">
        <v>45</v>
      </c>
      <c r="F6" s="270"/>
      <c r="G6" s="270">
        <v>30</v>
      </c>
      <c r="H6" s="92">
        <v>0.6</v>
      </c>
      <c r="I6" s="49"/>
      <c r="J6" s="51">
        <v>2</v>
      </c>
      <c r="K6" s="50" t="s">
        <v>21</v>
      </c>
      <c r="L6" s="190"/>
      <c r="M6" s="190"/>
      <c r="N6" s="263" t="s">
        <v>316</v>
      </c>
      <c r="O6" s="190"/>
    </row>
    <row r="7" spans="1:16" s="173" customFormat="1" ht="51" x14ac:dyDescent="0.25">
      <c r="A7" s="19"/>
      <c r="B7" s="268" t="s">
        <v>321</v>
      </c>
      <c r="C7" s="269"/>
      <c r="D7" s="270"/>
      <c r="E7" s="269">
        <v>15</v>
      </c>
      <c r="F7" s="270"/>
      <c r="G7" s="270">
        <v>2</v>
      </c>
      <c r="H7" s="92">
        <v>0.2</v>
      </c>
      <c r="I7" s="49"/>
      <c r="J7" s="51">
        <v>1</v>
      </c>
      <c r="K7" s="50" t="s">
        <v>56</v>
      </c>
      <c r="L7" s="190"/>
      <c r="M7" s="190"/>
      <c r="N7" s="263" t="s">
        <v>316</v>
      </c>
      <c r="O7" s="190"/>
    </row>
    <row r="8" spans="1:16" s="173" customFormat="1" ht="51" x14ac:dyDescent="0.25">
      <c r="A8" s="19"/>
      <c r="B8" s="268" t="s">
        <v>322</v>
      </c>
      <c r="C8" s="269"/>
      <c r="D8" s="270"/>
      <c r="E8" s="269">
        <v>15</v>
      </c>
      <c r="F8" s="270"/>
      <c r="G8" s="270">
        <v>8</v>
      </c>
      <c r="H8" s="92">
        <v>0.2</v>
      </c>
      <c r="I8" s="49"/>
      <c r="J8" s="51">
        <v>1</v>
      </c>
      <c r="K8" s="50" t="s">
        <v>56</v>
      </c>
      <c r="L8" s="190"/>
      <c r="M8" s="190"/>
      <c r="N8" s="263" t="s">
        <v>316</v>
      </c>
      <c r="O8" s="190"/>
    </row>
    <row r="9" spans="1:16" x14ac:dyDescent="0.25">
      <c r="A9" s="13" t="s">
        <v>16</v>
      </c>
      <c r="B9" s="265" t="s">
        <v>318</v>
      </c>
      <c r="C9" s="23">
        <f>SUM(D9:F9)</f>
        <v>4</v>
      </c>
      <c r="D9" s="23">
        <f>SUM(D10:D10)</f>
        <v>0</v>
      </c>
      <c r="E9" s="23">
        <f>SUM(E10:E10)</f>
        <v>4</v>
      </c>
      <c r="F9" s="23">
        <f>SUM(F10:F10)</f>
        <v>0</v>
      </c>
      <c r="G9" s="23">
        <f>SUM(G10:G10)</f>
        <v>0</v>
      </c>
      <c r="H9" s="12"/>
      <c r="I9" s="12">
        <v>27</v>
      </c>
      <c r="J9" s="47"/>
      <c r="K9" s="47"/>
      <c r="L9" s="14"/>
      <c r="M9" s="15" t="s">
        <v>18</v>
      </c>
      <c r="N9" s="15"/>
      <c r="O9" s="15"/>
      <c r="P9" s="173">
        <v>1</v>
      </c>
    </row>
    <row r="10" spans="1:16" x14ac:dyDescent="0.25">
      <c r="A10" s="19" t="s">
        <v>19</v>
      </c>
      <c r="B10" s="103" t="s">
        <v>318</v>
      </c>
      <c r="C10" s="191" t="s">
        <v>297</v>
      </c>
      <c r="D10" s="141"/>
      <c r="E10" s="141">
        <v>4</v>
      </c>
      <c r="F10" s="140"/>
      <c r="G10" s="141"/>
      <c r="H10" s="17">
        <v>1</v>
      </c>
      <c r="I10" s="17"/>
      <c r="J10" s="50">
        <v>3</v>
      </c>
      <c r="K10" s="124" t="s">
        <v>21</v>
      </c>
      <c r="L10" s="190"/>
      <c r="M10" s="190" t="s">
        <v>22</v>
      </c>
      <c r="N10" s="124" t="s">
        <v>319</v>
      </c>
      <c r="O10" s="190" t="s">
        <v>23</v>
      </c>
      <c r="P10" s="173"/>
    </row>
    <row r="11" spans="1:16" x14ac:dyDescent="0.25">
      <c r="A11" s="173"/>
      <c r="B11" s="192"/>
      <c r="C11" s="173"/>
      <c r="D11" s="173"/>
      <c r="E11" s="173"/>
      <c r="F11" s="173"/>
      <c r="H11" s="173"/>
      <c r="I11" s="173"/>
      <c r="J11" s="173"/>
      <c r="K11" s="173"/>
      <c r="L11" s="173"/>
      <c r="M11" s="173"/>
      <c r="N11" s="173"/>
      <c r="O11" s="173"/>
      <c r="P11" s="173"/>
    </row>
    <row r="12" spans="1:16" ht="17.25" x14ac:dyDescent="0.25">
      <c r="A12" s="61" t="s">
        <v>308</v>
      </c>
      <c r="B12" s="173"/>
      <c r="C12" s="173"/>
      <c r="D12" s="173"/>
      <c r="E12" s="173"/>
      <c r="F12" s="173"/>
      <c r="H12" s="173"/>
      <c r="I12" s="199"/>
      <c r="J12" s="173"/>
      <c r="K12" s="173"/>
      <c r="L12" s="173"/>
      <c r="M12" s="173"/>
      <c r="N12" s="173"/>
      <c r="O12" s="173"/>
      <c r="P12" s="173"/>
    </row>
    <row r="13" spans="1:16" x14ac:dyDescent="0.25">
      <c r="A13" s="61"/>
      <c r="B13" s="173"/>
      <c r="C13" s="173"/>
      <c r="D13" s="173"/>
      <c r="E13" s="173"/>
      <c r="F13" s="173"/>
      <c r="H13" s="193"/>
      <c r="I13" s="173"/>
      <c r="J13" s="173"/>
      <c r="K13" s="173"/>
      <c r="L13" s="173"/>
      <c r="M13" s="173"/>
      <c r="N13" s="173"/>
      <c r="O13" s="173"/>
      <c r="P13" s="173"/>
    </row>
    <row r="14" spans="1:16" x14ac:dyDescent="0.25">
      <c r="A14" s="5" t="s">
        <v>57</v>
      </c>
      <c r="B14" s="194"/>
      <c r="C14" s="194"/>
      <c r="D14" s="194"/>
      <c r="E14" s="194"/>
      <c r="F14" s="194"/>
      <c r="G14" s="194"/>
      <c r="H14" s="194"/>
      <c r="I14" s="194"/>
      <c r="J14" s="195"/>
      <c r="K14" s="195"/>
      <c r="L14" s="173"/>
      <c r="M14" s="173"/>
      <c r="N14" s="173"/>
      <c r="P14" s="173">
        <f>IF(ISBLANK(A14),0,1)</f>
        <v>1</v>
      </c>
    </row>
    <row r="15" spans="1:16" x14ac:dyDescent="0.25">
      <c r="A15" s="5" t="s">
        <v>58</v>
      </c>
    </row>
    <row r="16" spans="1:16" x14ac:dyDescent="0.25">
      <c r="A16" s="267" t="s">
        <v>323</v>
      </c>
    </row>
    <row r="17" spans="1:1" x14ac:dyDescent="0.25">
      <c r="A17" s="267" t="s">
        <v>324</v>
      </c>
    </row>
  </sheetData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MG31"/>
  <sheetViews>
    <sheetView zoomScale="55" zoomScaleNormal="55" workbookViewId="0">
      <pane ySplit="2" topLeftCell="A3" activePane="bottomLeft" state="frozen"/>
      <selection activeCell="B1" sqref="B1"/>
      <selection pane="bottomLeft" activeCell="B29" sqref="B29"/>
    </sheetView>
  </sheetViews>
  <sheetFormatPr baseColWidth="10" defaultColWidth="9.140625" defaultRowHeight="15" x14ac:dyDescent="0.25"/>
  <cols>
    <col min="1" max="1" width="24.42578125" style="43" customWidth="1"/>
    <col min="2" max="2" width="49" style="43" customWidth="1"/>
    <col min="3" max="3" width="20.85546875" style="43" customWidth="1"/>
    <col min="4" max="9" width="10.7109375" style="43" customWidth="1"/>
    <col min="10" max="10" width="19" style="43" customWidth="1"/>
    <col min="11" max="11" width="19.28515625" style="43" customWidth="1"/>
    <col min="12" max="12" width="25.7109375" style="43" customWidth="1"/>
    <col min="13" max="13" width="25.28515625" style="43" customWidth="1"/>
    <col min="14" max="14" width="21.85546875" style="43" customWidth="1"/>
    <col min="15" max="15" width="23.7109375" style="43" customWidth="1"/>
    <col min="16" max="1014" width="9.140625" style="43" customWidth="1"/>
    <col min="1015" max="16384" width="9.140625" style="61"/>
  </cols>
  <sheetData>
    <row r="1" spans="1:16" ht="47.1" customHeight="1" x14ac:dyDescent="0.25">
      <c r="A1" s="57" t="s">
        <v>0</v>
      </c>
      <c r="B1" s="57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31" t="s">
        <v>6</v>
      </c>
      <c r="H1" s="174" t="s">
        <v>7</v>
      </c>
      <c r="I1" s="174" t="s">
        <v>8</v>
      </c>
      <c r="J1" s="58" t="s">
        <v>9</v>
      </c>
      <c r="K1" s="58" t="s">
        <v>10</v>
      </c>
      <c r="L1" s="59" t="s">
        <v>11</v>
      </c>
      <c r="M1" s="59" t="s">
        <v>12</v>
      </c>
      <c r="N1" s="60" t="s">
        <v>13</v>
      </c>
      <c r="O1" s="60" t="s">
        <v>14</v>
      </c>
    </row>
    <row r="2" spans="1:16" s="34" customFormat="1" ht="59.25" customHeight="1" x14ac:dyDescent="0.25">
      <c r="A2" s="44" t="str">
        <f ca="1">RIGHT(CELL("filename",A$1),LEN(CELL("filename",A$1))-SEARCH("]",CELL("filename",A$1),1))</f>
        <v>MCC ELEC3 - S6</v>
      </c>
      <c r="B2" s="44" t="s">
        <v>40</v>
      </c>
      <c r="C2" s="44">
        <f>SUM(D2:F2)</f>
        <v>384.2</v>
      </c>
      <c r="D2" s="44">
        <f>SUMPRODUCT(D3:D236,$P3:$P236)</f>
        <v>72</v>
      </c>
      <c r="E2" s="44">
        <f>SUMPRODUCT(E3:E236,$P3:$P236)</f>
        <v>237.2</v>
      </c>
      <c r="F2" s="44">
        <f>SUMPRODUCT(F3:F236,$P3:$P236)</f>
        <v>75</v>
      </c>
      <c r="G2" s="44">
        <f>SUMPRODUCT(G3:G236,$P3:$P236)</f>
        <v>34</v>
      </c>
      <c r="H2" s="81"/>
      <c r="I2" s="44">
        <f>SUMPRODUCT(I3:I236,$P3:$P236)</f>
        <v>30</v>
      </c>
      <c r="J2" s="44"/>
      <c r="K2" s="44"/>
      <c r="L2" s="62"/>
      <c r="M2" s="62"/>
      <c r="N2" s="62"/>
      <c r="O2" s="62"/>
    </row>
    <row r="3" spans="1:16" x14ac:dyDescent="0.25">
      <c r="A3" s="63" t="s">
        <v>16</v>
      </c>
      <c r="B3" s="165" t="s">
        <v>17</v>
      </c>
      <c r="C3" s="2">
        <f>SUM(D3:F3)</f>
        <v>171</v>
      </c>
      <c r="D3" s="2">
        <f t="shared" ref="D3:G3" si="0">SUM(D4:D7)</f>
        <v>54</v>
      </c>
      <c r="E3" s="2">
        <f t="shared" si="0"/>
        <v>84</v>
      </c>
      <c r="F3" s="2">
        <f t="shared" si="0"/>
        <v>33</v>
      </c>
      <c r="G3" s="2">
        <f t="shared" si="0"/>
        <v>0</v>
      </c>
      <c r="H3" s="2"/>
      <c r="I3" s="2">
        <v>10</v>
      </c>
      <c r="J3" s="64"/>
      <c r="K3" s="64"/>
      <c r="L3" s="65"/>
      <c r="M3" s="66" t="s">
        <v>18</v>
      </c>
      <c r="N3" s="66"/>
      <c r="O3" s="65"/>
      <c r="P3" s="34">
        <f>IF(ISBLANK(A3),0,1)</f>
        <v>1</v>
      </c>
    </row>
    <row r="4" spans="1:16" x14ac:dyDescent="0.25">
      <c r="A4" s="17" t="s">
        <v>19</v>
      </c>
      <c r="B4" s="67" t="s">
        <v>20</v>
      </c>
      <c r="C4" s="68"/>
      <c r="D4" s="68">
        <v>12</v>
      </c>
      <c r="E4" s="68">
        <v>24</v>
      </c>
      <c r="F4" s="68">
        <v>15</v>
      </c>
      <c r="G4" s="68"/>
      <c r="H4" s="68">
        <v>0.3</v>
      </c>
      <c r="I4" s="68"/>
      <c r="J4" s="50">
        <v>3</v>
      </c>
      <c r="K4" s="50" t="s">
        <v>21</v>
      </c>
      <c r="L4" s="69"/>
      <c r="M4" s="69" t="s">
        <v>22</v>
      </c>
      <c r="N4" s="69" t="s">
        <v>18</v>
      </c>
      <c r="O4" s="69" t="s">
        <v>41</v>
      </c>
      <c r="P4" s="34"/>
    </row>
    <row r="5" spans="1:16" x14ac:dyDescent="0.25">
      <c r="A5" s="17" t="s">
        <v>19</v>
      </c>
      <c r="B5" s="67" t="s">
        <v>42</v>
      </c>
      <c r="C5" s="68"/>
      <c r="D5" s="68">
        <v>12</v>
      </c>
      <c r="E5" s="68">
        <v>12</v>
      </c>
      <c r="F5" s="68"/>
      <c r="G5" s="68"/>
      <c r="H5" s="68">
        <v>0.2</v>
      </c>
      <c r="I5" s="68"/>
      <c r="J5" s="50">
        <v>3</v>
      </c>
      <c r="K5" s="50" t="s">
        <v>21</v>
      </c>
      <c r="L5" s="69"/>
      <c r="M5" s="69" t="s">
        <v>22</v>
      </c>
      <c r="N5" s="69" t="s">
        <v>18</v>
      </c>
      <c r="O5" s="69" t="s">
        <v>41</v>
      </c>
      <c r="P5" s="34"/>
    </row>
    <row r="6" spans="1:16" x14ac:dyDescent="0.25">
      <c r="A6" s="17" t="s">
        <v>19</v>
      </c>
      <c r="B6" s="67" t="s">
        <v>43</v>
      </c>
      <c r="C6" s="68"/>
      <c r="D6" s="68">
        <v>18</v>
      </c>
      <c r="E6" s="68">
        <v>24</v>
      </c>
      <c r="F6" s="68">
        <v>18</v>
      </c>
      <c r="G6" s="68"/>
      <c r="H6" s="68">
        <v>0.3</v>
      </c>
      <c r="I6" s="68"/>
      <c r="J6" s="50">
        <v>3</v>
      </c>
      <c r="K6" s="50" t="s">
        <v>21</v>
      </c>
      <c r="L6" s="69"/>
      <c r="M6" s="69" t="s">
        <v>22</v>
      </c>
      <c r="N6" s="69" t="s">
        <v>18</v>
      </c>
      <c r="O6" s="69" t="s">
        <v>41</v>
      </c>
      <c r="P6" s="34"/>
    </row>
    <row r="7" spans="1:16" x14ac:dyDescent="0.25">
      <c r="A7" s="17" t="s">
        <v>19</v>
      </c>
      <c r="B7" s="67" t="s">
        <v>44</v>
      </c>
      <c r="C7" s="68"/>
      <c r="D7" s="68">
        <v>12</v>
      </c>
      <c r="E7" s="68">
        <v>24</v>
      </c>
      <c r="F7" s="68"/>
      <c r="G7" s="68"/>
      <c r="H7" s="68">
        <v>0.2</v>
      </c>
      <c r="I7" s="68"/>
      <c r="J7" s="50">
        <v>3</v>
      </c>
      <c r="K7" s="50" t="s">
        <v>21</v>
      </c>
      <c r="L7" s="69"/>
      <c r="M7" s="69" t="s">
        <v>22</v>
      </c>
      <c r="N7" s="69" t="s">
        <v>18</v>
      </c>
      <c r="O7" s="69" t="s">
        <v>41</v>
      </c>
      <c r="P7" s="34"/>
    </row>
    <row r="8" spans="1:16" x14ac:dyDescent="0.25">
      <c r="A8" s="63" t="s">
        <v>16</v>
      </c>
      <c r="B8" s="165" t="s">
        <v>25</v>
      </c>
      <c r="C8" s="2">
        <f>SUM(D8:F8)</f>
        <v>66</v>
      </c>
      <c r="D8" s="2">
        <f t="shared" ref="D8:G8" si="1">SUM(D9:D10)</f>
        <v>12</v>
      </c>
      <c r="E8" s="2">
        <f t="shared" si="1"/>
        <v>36</v>
      </c>
      <c r="F8" s="2">
        <f t="shared" si="1"/>
        <v>18</v>
      </c>
      <c r="G8" s="2">
        <f t="shared" si="1"/>
        <v>0</v>
      </c>
      <c r="H8" s="2"/>
      <c r="I8" s="2">
        <v>5</v>
      </c>
      <c r="J8" s="64"/>
      <c r="K8" s="64"/>
      <c r="L8" s="65"/>
      <c r="M8" s="66" t="s">
        <v>18</v>
      </c>
      <c r="N8" s="66"/>
      <c r="O8" s="65"/>
      <c r="P8" s="34">
        <f>IF(ISBLANK(A8),0,1)</f>
        <v>1</v>
      </c>
    </row>
    <row r="9" spans="1:16" x14ac:dyDescent="0.25">
      <c r="A9" s="17" t="s">
        <v>19</v>
      </c>
      <c r="B9" s="67" t="s">
        <v>45</v>
      </c>
      <c r="C9" s="68"/>
      <c r="D9" s="68"/>
      <c r="E9" s="68">
        <v>24</v>
      </c>
      <c r="F9" s="68"/>
      <c r="G9" s="68"/>
      <c r="H9" s="68">
        <v>0.4</v>
      </c>
      <c r="I9" s="68"/>
      <c r="J9" s="51">
        <v>2</v>
      </c>
      <c r="K9" s="50" t="s">
        <v>21</v>
      </c>
      <c r="L9" s="69"/>
      <c r="M9" s="69" t="s">
        <v>22</v>
      </c>
      <c r="N9" s="69" t="s">
        <v>18</v>
      </c>
      <c r="O9" s="69" t="s">
        <v>23</v>
      </c>
      <c r="P9" s="34"/>
    </row>
    <row r="10" spans="1:16" x14ac:dyDescent="0.25">
      <c r="A10" s="17" t="s">
        <v>19</v>
      </c>
      <c r="B10" s="67" t="s">
        <v>46</v>
      </c>
      <c r="C10" s="68"/>
      <c r="D10" s="68">
        <v>12</v>
      </c>
      <c r="E10" s="68">
        <v>12</v>
      </c>
      <c r="F10" s="68">
        <v>18</v>
      </c>
      <c r="G10" s="68"/>
      <c r="H10" s="68">
        <v>0.6</v>
      </c>
      <c r="I10" s="68"/>
      <c r="J10" s="51">
        <v>3</v>
      </c>
      <c r="K10" s="50" t="s">
        <v>21</v>
      </c>
      <c r="L10" s="69"/>
      <c r="M10" s="69" t="s">
        <v>22</v>
      </c>
      <c r="N10" s="69" t="s">
        <v>18</v>
      </c>
      <c r="O10" s="69" t="s">
        <v>23</v>
      </c>
      <c r="P10" s="34"/>
    </row>
    <row r="11" spans="1:16" x14ac:dyDescent="0.25">
      <c r="A11" s="63" t="s">
        <v>16</v>
      </c>
      <c r="B11" s="165" t="s">
        <v>28</v>
      </c>
      <c r="C11" s="2">
        <f>SUM(D11:F11)</f>
        <v>60</v>
      </c>
      <c r="D11" s="2">
        <f>SUM(D12:D13)</f>
        <v>6</v>
      </c>
      <c r="E11" s="2">
        <f>SUM(E12:E13)</f>
        <v>54</v>
      </c>
      <c r="F11" s="2">
        <f t="shared" ref="F11:G11" si="2">SUM(F12:F13)</f>
        <v>0</v>
      </c>
      <c r="G11" s="2">
        <f t="shared" si="2"/>
        <v>0</v>
      </c>
      <c r="H11" s="2"/>
      <c r="I11" s="2">
        <v>4</v>
      </c>
      <c r="J11" s="64"/>
      <c r="K11" s="64"/>
      <c r="L11" s="65"/>
      <c r="M11" s="66" t="s">
        <v>18</v>
      </c>
      <c r="N11" s="66"/>
      <c r="O11" s="65"/>
      <c r="P11" s="34">
        <f>IF(ISBLANK(A11),0,1)</f>
        <v>1</v>
      </c>
    </row>
    <row r="12" spans="1:16" x14ac:dyDescent="0.25">
      <c r="A12" s="17" t="s">
        <v>19</v>
      </c>
      <c r="B12" s="70" t="s">
        <v>47</v>
      </c>
      <c r="C12" s="68"/>
      <c r="D12" s="68"/>
      <c r="E12" s="68">
        <v>30</v>
      </c>
      <c r="F12" s="68"/>
      <c r="G12" s="68"/>
      <c r="H12" s="68">
        <v>0.5</v>
      </c>
      <c r="I12" s="68"/>
      <c r="J12" s="50">
        <v>3</v>
      </c>
      <c r="K12" s="50" t="s">
        <v>21</v>
      </c>
      <c r="L12" s="69"/>
      <c r="M12" s="69" t="s">
        <v>22</v>
      </c>
      <c r="N12" s="69" t="s">
        <v>18</v>
      </c>
      <c r="O12" s="69" t="s">
        <v>23</v>
      </c>
      <c r="P12" s="34"/>
    </row>
    <row r="13" spans="1:16" x14ac:dyDescent="0.25">
      <c r="A13" s="17" t="s">
        <v>19</v>
      </c>
      <c r="B13" s="70" t="s">
        <v>48</v>
      </c>
      <c r="C13" s="68"/>
      <c r="D13" s="68">
        <v>6</v>
      </c>
      <c r="E13" s="68">
        <v>24</v>
      </c>
      <c r="F13" s="68"/>
      <c r="G13" s="68"/>
      <c r="H13" s="68">
        <v>0.5</v>
      </c>
      <c r="I13" s="68"/>
      <c r="J13" s="50">
        <v>3</v>
      </c>
      <c r="K13" s="50" t="s">
        <v>21</v>
      </c>
      <c r="L13" s="69"/>
      <c r="M13" s="69" t="s">
        <v>22</v>
      </c>
      <c r="N13" s="69" t="s">
        <v>18</v>
      </c>
      <c r="O13" s="69" t="s">
        <v>23</v>
      </c>
      <c r="P13" s="34"/>
    </row>
    <row r="14" spans="1:16" x14ac:dyDescent="0.25">
      <c r="A14" s="63" t="s">
        <v>16</v>
      </c>
      <c r="B14" s="165" t="s">
        <v>49</v>
      </c>
      <c r="C14" s="2">
        <f>SUM(D14:F14)</f>
        <v>33</v>
      </c>
      <c r="D14" s="2">
        <f>SUM(D15:D16)</f>
        <v>0</v>
      </c>
      <c r="E14" s="2">
        <f t="shared" ref="E14:G14" si="3">SUM(E15:E16)</f>
        <v>33</v>
      </c>
      <c r="F14" s="2">
        <f t="shared" si="3"/>
        <v>0</v>
      </c>
      <c r="G14" s="2">
        <f t="shared" si="3"/>
        <v>14</v>
      </c>
      <c r="H14" s="2"/>
      <c r="I14" s="2">
        <v>3</v>
      </c>
      <c r="J14" s="64"/>
      <c r="K14" s="64"/>
      <c r="L14" s="65"/>
      <c r="M14" s="66" t="s">
        <v>18</v>
      </c>
      <c r="N14" s="66"/>
      <c r="O14" s="65"/>
      <c r="P14" s="34">
        <f>IF(ISBLANK(A14),0,1)</f>
        <v>1</v>
      </c>
    </row>
    <row r="15" spans="1:16" x14ac:dyDescent="0.25">
      <c r="A15" s="17" t="s">
        <v>19</v>
      </c>
      <c r="B15" s="67" t="s">
        <v>50</v>
      </c>
      <c r="C15" s="68"/>
      <c r="D15" s="68"/>
      <c r="E15" s="68">
        <v>24</v>
      </c>
      <c r="F15" s="68"/>
      <c r="G15" s="68">
        <v>10</v>
      </c>
      <c r="H15" s="68">
        <v>0.73</v>
      </c>
      <c r="I15" s="68"/>
      <c r="J15" s="50">
        <v>3</v>
      </c>
      <c r="K15" s="50" t="s">
        <v>21</v>
      </c>
      <c r="L15" s="69"/>
      <c r="M15" s="69" t="s">
        <v>22</v>
      </c>
      <c r="N15" s="69" t="s">
        <v>18</v>
      </c>
      <c r="O15" s="69" t="s">
        <v>23</v>
      </c>
      <c r="P15" s="34"/>
    </row>
    <row r="16" spans="1:16" x14ac:dyDescent="0.25">
      <c r="A16" s="17" t="s">
        <v>19</v>
      </c>
      <c r="B16" s="67" t="s">
        <v>51</v>
      </c>
      <c r="C16" s="68"/>
      <c r="D16" s="68"/>
      <c r="E16" s="68">
        <v>9</v>
      </c>
      <c r="F16" s="68"/>
      <c r="G16" s="68">
        <v>4</v>
      </c>
      <c r="H16" s="68">
        <v>0.27</v>
      </c>
      <c r="I16" s="68"/>
      <c r="J16" s="50">
        <v>2</v>
      </c>
      <c r="K16" s="50" t="s">
        <v>21</v>
      </c>
      <c r="L16" s="69"/>
      <c r="M16" s="69" t="s">
        <v>22</v>
      </c>
      <c r="N16" s="69" t="s">
        <v>18</v>
      </c>
      <c r="O16" s="69" t="s">
        <v>23</v>
      </c>
      <c r="P16" s="34"/>
    </row>
    <row r="17" spans="1:1021" s="72" customFormat="1" x14ac:dyDescent="0.25">
      <c r="A17" s="63" t="s">
        <v>16</v>
      </c>
      <c r="B17" s="165" t="s">
        <v>35</v>
      </c>
      <c r="C17" s="2">
        <f>SUM(D17:F17)</f>
        <v>30</v>
      </c>
      <c r="D17" s="2">
        <f>SUM(D18)</f>
        <v>0</v>
      </c>
      <c r="E17" s="2">
        <f>SUM(E18)</f>
        <v>30</v>
      </c>
      <c r="F17" s="2">
        <f t="shared" ref="F17:G17" si="4">SUM(F18)</f>
        <v>0</v>
      </c>
      <c r="G17" s="2">
        <f t="shared" si="4"/>
        <v>20</v>
      </c>
      <c r="H17" s="2"/>
      <c r="I17" s="2">
        <v>3</v>
      </c>
      <c r="J17" s="64"/>
      <c r="K17" s="64"/>
      <c r="L17" s="66"/>
      <c r="M17" s="66" t="s">
        <v>18</v>
      </c>
      <c r="N17" s="66"/>
      <c r="O17" s="66"/>
      <c r="P17" s="43">
        <f>IF(ISBLANK(A17),0,1)</f>
        <v>1</v>
      </c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  <c r="HJ17" s="43"/>
      <c r="HK17" s="43"/>
      <c r="HL17" s="43"/>
      <c r="HM17" s="43"/>
      <c r="HN17" s="43"/>
      <c r="HO17" s="43"/>
      <c r="HP17" s="43"/>
      <c r="HQ17" s="43"/>
      <c r="HR17" s="43"/>
      <c r="HS17" s="43"/>
      <c r="HT17" s="43"/>
      <c r="HU17" s="43"/>
      <c r="HV17" s="43"/>
      <c r="HW17" s="43"/>
      <c r="HX17" s="43"/>
      <c r="HY17" s="43"/>
      <c r="HZ17" s="43"/>
      <c r="IA17" s="43"/>
      <c r="IB17" s="43"/>
      <c r="IC17" s="43"/>
      <c r="ID17" s="43"/>
      <c r="IE17" s="43"/>
      <c r="IF17" s="43"/>
      <c r="IG17" s="43"/>
      <c r="IH17" s="43"/>
      <c r="II17" s="43"/>
      <c r="IJ17" s="43"/>
      <c r="IK17" s="43"/>
      <c r="IL17" s="43"/>
      <c r="IM17" s="43"/>
      <c r="IN17" s="43"/>
      <c r="IO17" s="43"/>
      <c r="IP17" s="43"/>
      <c r="IQ17" s="43"/>
      <c r="IR17" s="43"/>
      <c r="IS17" s="43"/>
      <c r="IT17" s="43"/>
      <c r="IU17" s="43"/>
      <c r="IV17" s="43"/>
      <c r="IW17" s="43"/>
      <c r="IX17" s="43"/>
      <c r="IY17" s="43"/>
      <c r="IZ17" s="43"/>
      <c r="JA17" s="43"/>
      <c r="JB17" s="43"/>
      <c r="JC17" s="43"/>
      <c r="JD17" s="43"/>
      <c r="JE17" s="43"/>
      <c r="JF17" s="43"/>
      <c r="JG17" s="43"/>
      <c r="JH17" s="43"/>
      <c r="JI17" s="43"/>
      <c r="JJ17" s="43"/>
      <c r="JK17" s="43"/>
      <c r="JL17" s="43"/>
      <c r="JM17" s="43"/>
      <c r="JN17" s="43"/>
      <c r="JO17" s="43"/>
      <c r="JP17" s="43"/>
      <c r="JQ17" s="43"/>
      <c r="JR17" s="43"/>
      <c r="JS17" s="43"/>
      <c r="JT17" s="43"/>
      <c r="JU17" s="43"/>
      <c r="JV17" s="43"/>
      <c r="JW17" s="43"/>
      <c r="JX17" s="43"/>
      <c r="JY17" s="43"/>
      <c r="JZ17" s="43"/>
      <c r="KA17" s="43"/>
      <c r="KB17" s="43"/>
      <c r="KC17" s="43"/>
      <c r="KD17" s="43"/>
      <c r="KE17" s="43"/>
      <c r="KF17" s="43"/>
      <c r="KG17" s="43"/>
      <c r="KH17" s="43"/>
      <c r="KI17" s="43"/>
      <c r="KJ17" s="43"/>
      <c r="KK17" s="43"/>
      <c r="KL17" s="43"/>
      <c r="KM17" s="43"/>
      <c r="KN17" s="43"/>
      <c r="KO17" s="43"/>
      <c r="KP17" s="43"/>
      <c r="KQ17" s="43"/>
      <c r="KR17" s="43"/>
      <c r="KS17" s="43"/>
      <c r="KT17" s="43"/>
      <c r="KU17" s="43"/>
      <c r="KV17" s="43"/>
      <c r="KW17" s="43"/>
      <c r="KX17" s="43"/>
      <c r="KY17" s="43"/>
      <c r="KZ17" s="43"/>
      <c r="LA17" s="43"/>
      <c r="LB17" s="43"/>
      <c r="LC17" s="43"/>
      <c r="LD17" s="43"/>
      <c r="LE17" s="43"/>
      <c r="LF17" s="43"/>
      <c r="LG17" s="43"/>
      <c r="LH17" s="43"/>
      <c r="LI17" s="43"/>
      <c r="LJ17" s="43"/>
      <c r="LK17" s="43"/>
      <c r="LL17" s="43"/>
      <c r="LM17" s="43"/>
      <c r="LN17" s="43"/>
      <c r="LO17" s="43"/>
      <c r="LP17" s="43"/>
      <c r="LQ17" s="43"/>
      <c r="LR17" s="43"/>
      <c r="LS17" s="43"/>
      <c r="LT17" s="43"/>
      <c r="LU17" s="43"/>
      <c r="LV17" s="43"/>
      <c r="LW17" s="43"/>
      <c r="LX17" s="43"/>
      <c r="LY17" s="43"/>
      <c r="LZ17" s="43"/>
      <c r="MA17" s="43"/>
      <c r="MB17" s="43"/>
      <c r="MC17" s="43"/>
      <c r="MD17" s="43"/>
      <c r="ME17" s="43"/>
      <c r="MF17" s="43"/>
      <c r="MG17" s="43"/>
      <c r="MH17" s="43"/>
      <c r="MI17" s="43"/>
      <c r="MJ17" s="43"/>
      <c r="MK17" s="43"/>
      <c r="ML17" s="43"/>
      <c r="MM17" s="43"/>
      <c r="MN17" s="43"/>
      <c r="MO17" s="43"/>
      <c r="MP17" s="43"/>
      <c r="MQ17" s="43"/>
      <c r="MR17" s="43"/>
      <c r="MS17" s="43"/>
      <c r="MT17" s="43"/>
      <c r="MU17" s="43"/>
      <c r="MV17" s="43"/>
      <c r="MW17" s="43"/>
      <c r="MX17" s="43"/>
      <c r="MY17" s="43"/>
      <c r="MZ17" s="43"/>
      <c r="NA17" s="43"/>
      <c r="NB17" s="43"/>
      <c r="NC17" s="43"/>
      <c r="ND17" s="43"/>
      <c r="NE17" s="43"/>
      <c r="NF17" s="43"/>
      <c r="NG17" s="43"/>
      <c r="NH17" s="43"/>
      <c r="NI17" s="43"/>
      <c r="NJ17" s="43"/>
      <c r="NK17" s="43"/>
      <c r="NL17" s="43"/>
      <c r="NM17" s="43"/>
      <c r="NN17" s="43"/>
      <c r="NO17" s="43"/>
      <c r="NP17" s="43"/>
      <c r="NQ17" s="43"/>
      <c r="NR17" s="43"/>
      <c r="NS17" s="43"/>
      <c r="NT17" s="43"/>
      <c r="NU17" s="43"/>
      <c r="NV17" s="43"/>
      <c r="NW17" s="43"/>
      <c r="NX17" s="43"/>
      <c r="NY17" s="43"/>
      <c r="NZ17" s="43"/>
      <c r="OA17" s="43"/>
      <c r="OB17" s="43"/>
      <c r="OC17" s="43"/>
      <c r="OD17" s="43"/>
      <c r="OE17" s="43"/>
      <c r="OF17" s="43"/>
      <c r="OG17" s="43"/>
      <c r="OH17" s="43"/>
      <c r="OI17" s="43"/>
      <c r="OJ17" s="43"/>
      <c r="OK17" s="43"/>
      <c r="OL17" s="43"/>
      <c r="OM17" s="43"/>
      <c r="ON17" s="43"/>
      <c r="OO17" s="43"/>
      <c r="OP17" s="43"/>
      <c r="OQ17" s="43"/>
      <c r="OR17" s="43"/>
      <c r="OS17" s="43"/>
      <c r="OT17" s="43"/>
      <c r="OU17" s="43"/>
      <c r="OV17" s="43"/>
      <c r="OW17" s="43"/>
      <c r="OX17" s="43"/>
      <c r="OY17" s="43"/>
      <c r="OZ17" s="43"/>
      <c r="PA17" s="43"/>
      <c r="PB17" s="43"/>
      <c r="PC17" s="43"/>
      <c r="PD17" s="43"/>
      <c r="PE17" s="43"/>
      <c r="PF17" s="43"/>
      <c r="PG17" s="43"/>
      <c r="PH17" s="43"/>
      <c r="PI17" s="43"/>
      <c r="PJ17" s="43"/>
      <c r="PK17" s="43"/>
      <c r="PL17" s="43"/>
      <c r="PM17" s="43"/>
      <c r="PN17" s="43"/>
      <c r="PO17" s="43"/>
      <c r="PP17" s="43"/>
      <c r="PQ17" s="43"/>
      <c r="PR17" s="43"/>
      <c r="PS17" s="43"/>
      <c r="PT17" s="43"/>
      <c r="PU17" s="43"/>
      <c r="PV17" s="43"/>
      <c r="PW17" s="43"/>
      <c r="PX17" s="43"/>
      <c r="PY17" s="43"/>
      <c r="PZ17" s="43"/>
      <c r="QA17" s="43"/>
      <c r="QB17" s="43"/>
      <c r="QC17" s="43"/>
      <c r="QD17" s="43"/>
      <c r="QE17" s="43"/>
      <c r="QF17" s="43"/>
      <c r="QG17" s="43"/>
      <c r="QH17" s="43"/>
      <c r="QI17" s="43"/>
      <c r="QJ17" s="43"/>
      <c r="QK17" s="43"/>
      <c r="QL17" s="43"/>
      <c r="QM17" s="43"/>
      <c r="QN17" s="43"/>
      <c r="QO17" s="43"/>
      <c r="QP17" s="43"/>
      <c r="QQ17" s="43"/>
      <c r="QR17" s="43"/>
      <c r="QS17" s="43"/>
      <c r="QT17" s="43"/>
      <c r="QU17" s="43"/>
      <c r="QV17" s="43"/>
      <c r="QW17" s="43"/>
      <c r="QX17" s="43"/>
      <c r="QY17" s="43"/>
      <c r="QZ17" s="43"/>
      <c r="RA17" s="43"/>
      <c r="RB17" s="43"/>
      <c r="RC17" s="43"/>
      <c r="RD17" s="43"/>
      <c r="RE17" s="43"/>
      <c r="RF17" s="43"/>
      <c r="RG17" s="43"/>
      <c r="RH17" s="43"/>
      <c r="RI17" s="43"/>
      <c r="RJ17" s="43"/>
      <c r="RK17" s="43"/>
      <c r="RL17" s="43"/>
      <c r="RM17" s="43"/>
      <c r="RN17" s="43"/>
      <c r="RO17" s="43"/>
      <c r="RP17" s="43"/>
      <c r="RQ17" s="43"/>
      <c r="RR17" s="43"/>
      <c r="RS17" s="43"/>
      <c r="RT17" s="43"/>
      <c r="RU17" s="43"/>
      <c r="RV17" s="43"/>
      <c r="RW17" s="43"/>
      <c r="RX17" s="43"/>
      <c r="RY17" s="43"/>
      <c r="RZ17" s="43"/>
      <c r="SA17" s="43"/>
      <c r="SB17" s="43"/>
      <c r="SC17" s="43"/>
      <c r="SD17" s="43"/>
      <c r="SE17" s="43"/>
      <c r="SF17" s="43"/>
      <c r="SG17" s="43"/>
      <c r="SH17" s="43"/>
      <c r="SI17" s="43"/>
      <c r="SJ17" s="43"/>
      <c r="SK17" s="43"/>
      <c r="SL17" s="43"/>
      <c r="SM17" s="43"/>
      <c r="SN17" s="43"/>
      <c r="SO17" s="43"/>
      <c r="SP17" s="43"/>
      <c r="SQ17" s="43"/>
      <c r="SR17" s="43"/>
      <c r="SS17" s="43"/>
      <c r="ST17" s="43"/>
      <c r="SU17" s="43"/>
      <c r="SV17" s="43"/>
      <c r="SW17" s="43"/>
      <c r="SX17" s="43"/>
      <c r="SY17" s="43"/>
      <c r="SZ17" s="43"/>
      <c r="TA17" s="43"/>
      <c r="TB17" s="43"/>
      <c r="TC17" s="43"/>
      <c r="TD17" s="43"/>
      <c r="TE17" s="43"/>
      <c r="TF17" s="43"/>
      <c r="TG17" s="43"/>
      <c r="TH17" s="43"/>
      <c r="TI17" s="43"/>
      <c r="TJ17" s="43"/>
      <c r="TK17" s="43"/>
      <c r="TL17" s="43"/>
      <c r="TM17" s="43"/>
      <c r="TN17" s="43"/>
      <c r="TO17" s="43"/>
      <c r="TP17" s="43"/>
      <c r="TQ17" s="43"/>
      <c r="TR17" s="43"/>
      <c r="TS17" s="43"/>
      <c r="TT17" s="43"/>
      <c r="TU17" s="43"/>
      <c r="TV17" s="43"/>
      <c r="TW17" s="43"/>
      <c r="TX17" s="43"/>
      <c r="TY17" s="43"/>
      <c r="TZ17" s="43"/>
      <c r="UA17" s="43"/>
      <c r="UB17" s="43"/>
      <c r="UC17" s="43"/>
      <c r="UD17" s="43"/>
      <c r="UE17" s="43"/>
      <c r="UF17" s="43"/>
      <c r="UG17" s="43"/>
      <c r="UH17" s="43"/>
      <c r="UI17" s="43"/>
      <c r="UJ17" s="43"/>
      <c r="UK17" s="43"/>
      <c r="UL17" s="43"/>
      <c r="UM17" s="43"/>
      <c r="UN17" s="43"/>
      <c r="UO17" s="43"/>
      <c r="UP17" s="43"/>
      <c r="UQ17" s="43"/>
      <c r="UR17" s="43"/>
      <c r="US17" s="43"/>
      <c r="UT17" s="43"/>
      <c r="UU17" s="43"/>
      <c r="UV17" s="43"/>
      <c r="UW17" s="43"/>
      <c r="UX17" s="43"/>
      <c r="UY17" s="43"/>
      <c r="UZ17" s="43"/>
      <c r="VA17" s="43"/>
      <c r="VB17" s="43"/>
      <c r="VC17" s="43"/>
      <c r="VD17" s="43"/>
      <c r="VE17" s="43"/>
      <c r="VF17" s="43"/>
      <c r="VG17" s="43"/>
      <c r="VH17" s="43"/>
      <c r="VI17" s="43"/>
      <c r="VJ17" s="43"/>
      <c r="VK17" s="43"/>
      <c r="VL17" s="43"/>
      <c r="VM17" s="43"/>
      <c r="VN17" s="43"/>
      <c r="VO17" s="43"/>
      <c r="VP17" s="43"/>
      <c r="VQ17" s="43"/>
      <c r="VR17" s="43"/>
      <c r="VS17" s="43"/>
      <c r="VT17" s="43"/>
      <c r="VU17" s="43"/>
      <c r="VV17" s="43"/>
      <c r="VW17" s="43"/>
      <c r="VX17" s="43"/>
      <c r="VY17" s="43"/>
      <c r="VZ17" s="43"/>
      <c r="WA17" s="43"/>
      <c r="WB17" s="43"/>
      <c r="WC17" s="43"/>
      <c r="WD17" s="43"/>
      <c r="WE17" s="43"/>
      <c r="WF17" s="43"/>
      <c r="WG17" s="43"/>
      <c r="WH17" s="43"/>
      <c r="WI17" s="43"/>
      <c r="WJ17" s="43"/>
      <c r="WK17" s="43"/>
      <c r="WL17" s="43"/>
      <c r="WM17" s="43"/>
      <c r="WN17" s="43"/>
      <c r="WO17" s="43"/>
      <c r="WP17" s="43"/>
      <c r="WQ17" s="43"/>
      <c r="WR17" s="43"/>
      <c r="WS17" s="43"/>
      <c r="WT17" s="43"/>
      <c r="WU17" s="43"/>
      <c r="WV17" s="43"/>
      <c r="WW17" s="43"/>
      <c r="WX17" s="43"/>
      <c r="WY17" s="43"/>
      <c r="WZ17" s="43"/>
      <c r="XA17" s="43"/>
      <c r="XB17" s="43"/>
      <c r="XC17" s="43"/>
      <c r="XD17" s="43"/>
      <c r="XE17" s="43"/>
      <c r="XF17" s="43"/>
      <c r="XG17" s="43"/>
      <c r="XH17" s="43"/>
      <c r="XI17" s="43"/>
      <c r="XJ17" s="43"/>
      <c r="XK17" s="43"/>
      <c r="XL17" s="43"/>
      <c r="XM17" s="43"/>
      <c r="XN17" s="43"/>
      <c r="XO17" s="43"/>
      <c r="XP17" s="43"/>
      <c r="XQ17" s="43"/>
      <c r="XR17" s="43"/>
      <c r="XS17" s="43"/>
      <c r="XT17" s="43"/>
      <c r="XU17" s="43"/>
      <c r="XV17" s="43"/>
      <c r="XW17" s="43"/>
      <c r="XX17" s="43"/>
      <c r="XY17" s="43"/>
      <c r="XZ17" s="43"/>
      <c r="YA17" s="43"/>
      <c r="YB17" s="43"/>
      <c r="YC17" s="43"/>
      <c r="YD17" s="43"/>
      <c r="YE17" s="43"/>
      <c r="YF17" s="43"/>
      <c r="YG17" s="43"/>
      <c r="YH17" s="43"/>
      <c r="YI17" s="43"/>
      <c r="YJ17" s="43"/>
      <c r="YK17" s="43"/>
      <c r="YL17" s="43"/>
      <c r="YM17" s="43"/>
      <c r="YN17" s="43"/>
      <c r="YO17" s="43"/>
      <c r="YP17" s="43"/>
      <c r="YQ17" s="43"/>
      <c r="YR17" s="43"/>
      <c r="YS17" s="43"/>
      <c r="YT17" s="43"/>
      <c r="YU17" s="43"/>
      <c r="YV17" s="43"/>
      <c r="YW17" s="43"/>
      <c r="YX17" s="43"/>
      <c r="YY17" s="43"/>
      <c r="YZ17" s="43"/>
      <c r="ZA17" s="43"/>
      <c r="ZB17" s="43"/>
      <c r="ZC17" s="43"/>
      <c r="ZD17" s="43"/>
      <c r="ZE17" s="43"/>
      <c r="ZF17" s="43"/>
      <c r="ZG17" s="43"/>
      <c r="ZH17" s="43"/>
      <c r="ZI17" s="43"/>
      <c r="ZJ17" s="43"/>
      <c r="ZK17" s="43"/>
      <c r="ZL17" s="43"/>
      <c r="ZM17" s="43"/>
      <c r="ZN17" s="43"/>
      <c r="ZO17" s="43"/>
      <c r="ZP17" s="43"/>
      <c r="ZQ17" s="43"/>
      <c r="ZR17" s="43"/>
      <c r="ZS17" s="43"/>
      <c r="ZT17" s="43"/>
      <c r="ZU17" s="43"/>
      <c r="ZV17" s="43"/>
      <c r="ZW17" s="43"/>
      <c r="ZX17" s="43"/>
      <c r="ZY17" s="43"/>
      <c r="ZZ17" s="43"/>
      <c r="AAA17" s="43"/>
      <c r="AAB17" s="43"/>
      <c r="AAC17" s="43"/>
      <c r="AAD17" s="43"/>
      <c r="AAE17" s="43"/>
      <c r="AAF17" s="43"/>
      <c r="AAG17" s="43"/>
      <c r="AAH17" s="43"/>
      <c r="AAI17" s="43"/>
      <c r="AAJ17" s="43"/>
      <c r="AAK17" s="43"/>
      <c r="AAL17" s="43"/>
      <c r="AAM17" s="43"/>
      <c r="AAN17" s="43"/>
      <c r="AAO17" s="43"/>
      <c r="AAP17" s="43"/>
      <c r="AAQ17" s="43"/>
      <c r="AAR17" s="43"/>
      <c r="AAS17" s="43"/>
      <c r="AAT17" s="43"/>
      <c r="AAU17" s="43"/>
      <c r="AAV17" s="43"/>
      <c r="AAW17" s="43"/>
      <c r="AAX17" s="43"/>
      <c r="AAY17" s="43"/>
      <c r="AAZ17" s="43"/>
      <c r="ABA17" s="43"/>
      <c r="ABB17" s="43"/>
      <c r="ABC17" s="43"/>
      <c r="ABD17" s="43"/>
      <c r="ABE17" s="43"/>
      <c r="ABF17" s="43"/>
      <c r="ABG17" s="43"/>
      <c r="ABH17" s="43"/>
      <c r="ABI17" s="43"/>
      <c r="ABJ17" s="43"/>
      <c r="ABK17" s="43"/>
      <c r="ABL17" s="43"/>
      <c r="ABM17" s="43"/>
      <c r="ABN17" s="43"/>
      <c r="ABO17" s="43"/>
      <c r="ABP17" s="43"/>
      <c r="ABQ17" s="43"/>
      <c r="ABR17" s="43"/>
      <c r="ABS17" s="43"/>
      <c r="ABT17" s="43"/>
      <c r="ABU17" s="43"/>
      <c r="ABV17" s="43"/>
      <c r="ABW17" s="43"/>
      <c r="ABX17" s="43"/>
      <c r="ABY17" s="43"/>
      <c r="ABZ17" s="43"/>
      <c r="ACA17" s="43"/>
      <c r="ACB17" s="43"/>
      <c r="ACC17" s="43"/>
      <c r="ACD17" s="43"/>
      <c r="ACE17" s="43"/>
      <c r="ACF17" s="43"/>
      <c r="ACG17" s="43"/>
      <c r="ACH17" s="43"/>
      <c r="ACI17" s="43"/>
      <c r="ACJ17" s="43"/>
      <c r="ACK17" s="43"/>
      <c r="ACL17" s="43"/>
      <c r="ACM17" s="43"/>
      <c r="ACN17" s="43"/>
      <c r="ACO17" s="43"/>
      <c r="ACP17" s="43"/>
      <c r="ACQ17" s="43"/>
      <c r="ACR17" s="43"/>
      <c r="ACS17" s="43"/>
      <c r="ACT17" s="43"/>
      <c r="ACU17" s="43"/>
      <c r="ACV17" s="43"/>
      <c r="ACW17" s="43"/>
      <c r="ACX17" s="43"/>
      <c r="ACY17" s="43"/>
      <c r="ACZ17" s="43"/>
      <c r="ADA17" s="43"/>
      <c r="ADB17" s="43"/>
      <c r="ADC17" s="43"/>
      <c r="ADD17" s="43"/>
      <c r="ADE17" s="43"/>
      <c r="ADF17" s="43"/>
      <c r="ADG17" s="43"/>
      <c r="ADH17" s="43"/>
      <c r="ADI17" s="43"/>
      <c r="ADJ17" s="43"/>
      <c r="ADK17" s="43"/>
      <c r="ADL17" s="43"/>
      <c r="ADM17" s="43"/>
      <c r="ADN17" s="43"/>
      <c r="ADO17" s="43"/>
      <c r="ADP17" s="43"/>
      <c r="ADQ17" s="43"/>
      <c r="ADR17" s="43"/>
      <c r="ADS17" s="43"/>
      <c r="ADT17" s="43"/>
      <c r="ADU17" s="43"/>
      <c r="ADV17" s="43"/>
      <c r="ADW17" s="43"/>
      <c r="ADX17" s="43"/>
      <c r="ADY17" s="43"/>
      <c r="ADZ17" s="43"/>
      <c r="AEA17" s="43"/>
      <c r="AEB17" s="43"/>
      <c r="AEC17" s="43"/>
      <c r="AED17" s="43"/>
      <c r="AEE17" s="43"/>
      <c r="AEF17" s="43"/>
      <c r="AEG17" s="43"/>
      <c r="AEH17" s="43"/>
      <c r="AEI17" s="43"/>
      <c r="AEJ17" s="43"/>
      <c r="AEK17" s="43"/>
      <c r="AEL17" s="43"/>
      <c r="AEM17" s="43"/>
      <c r="AEN17" s="43"/>
      <c r="AEO17" s="43"/>
      <c r="AEP17" s="43"/>
      <c r="AEQ17" s="43"/>
      <c r="AER17" s="43"/>
      <c r="AES17" s="43"/>
      <c r="AET17" s="43"/>
      <c r="AEU17" s="43"/>
      <c r="AEV17" s="43"/>
      <c r="AEW17" s="43"/>
      <c r="AEX17" s="43"/>
      <c r="AEY17" s="43"/>
      <c r="AEZ17" s="43"/>
      <c r="AFA17" s="43"/>
      <c r="AFB17" s="43"/>
      <c r="AFC17" s="43"/>
      <c r="AFD17" s="43"/>
      <c r="AFE17" s="43"/>
      <c r="AFF17" s="43"/>
      <c r="AFG17" s="43"/>
      <c r="AFH17" s="43"/>
      <c r="AFI17" s="43"/>
      <c r="AFJ17" s="43"/>
      <c r="AFK17" s="43"/>
      <c r="AFL17" s="43"/>
      <c r="AFM17" s="43"/>
      <c r="AFN17" s="43"/>
      <c r="AFO17" s="43"/>
      <c r="AFP17" s="43"/>
      <c r="AFQ17" s="43"/>
      <c r="AFR17" s="43"/>
      <c r="AFS17" s="43"/>
      <c r="AFT17" s="43"/>
      <c r="AFU17" s="43"/>
      <c r="AFV17" s="43"/>
      <c r="AFW17" s="43"/>
      <c r="AFX17" s="43"/>
      <c r="AFY17" s="43"/>
      <c r="AFZ17" s="43"/>
      <c r="AGA17" s="43"/>
      <c r="AGB17" s="43"/>
      <c r="AGC17" s="43"/>
      <c r="AGD17" s="43"/>
      <c r="AGE17" s="43"/>
      <c r="AGF17" s="43"/>
      <c r="AGG17" s="43"/>
      <c r="AGH17" s="43"/>
      <c r="AGI17" s="43"/>
      <c r="AGJ17" s="43"/>
      <c r="AGK17" s="43"/>
      <c r="AGL17" s="43"/>
      <c r="AGM17" s="43"/>
      <c r="AGN17" s="43"/>
      <c r="AGO17" s="43"/>
      <c r="AGP17" s="43"/>
      <c r="AGQ17" s="43"/>
      <c r="AGR17" s="43"/>
      <c r="AGS17" s="43"/>
      <c r="AGT17" s="43"/>
      <c r="AGU17" s="43"/>
      <c r="AGV17" s="43"/>
      <c r="AGW17" s="43"/>
      <c r="AGX17" s="43"/>
      <c r="AGY17" s="43"/>
      <c r="AGZ17" s="43"/>
      <c r="AHA17" s="43"/>
      <c r="AHB17" s="43"/>
      <c r="AHC17" s="43"/>
      <c r="AHD17" s="43"/>
      <c r="AHE17" s="43"/>
      <c r="AHF17" s="43"/>
      <c r="AHG17" s="43"/>
      <c r="AHH17" s="43"/>
      <c r="AHI17" s="43"/>
      <c r="AHJ17" s="43"/>
      <c r="AHK17" s="43"/>
      <c r="AHL17" s="43"/>
      <c r="AHM17" s="43"/>
      <c r="AHN17" s="43"/>
      <c r="AHO17" s="43"/>
      <c r="AHP17" s="43"/>
      <c r="AHQ17" s="43"/>
      <c r="AHR17" s="43"/>
      <c r="AHS17" s="43"/>
      <c r="AHT17" s="43"/>
      <c r="AHU17" s="43"/>
      <c r="AHV17" s="43"/>
      <c r="AHW17" s="43"/>
      <c r="AHX17" s="43"/>
      <c r="AHY17" s="43"/>
      <c r="AHZ17" s="43"/>
      <c r="AIA17" s="43"/>
      <c r="AIB17" s="43"/>
      <c r="AIC17" s="43"/>
      <c r="AID17" s="43"/>
      <c r="AIE17" s="43"/>
      <c r="AIF17" s="43"/>
      <c r="AIG17" s="43"/>
      <c r="AIH17" s="43"/>
      <c r="AII17" s="43"/>
      <c r="AIJ17" s="43"/>
      <c r="AIK17" s="43"/>
      <c r="AIL17" s="43"/>
      <c r="AIM17" s="43"/>
      <c r="AIN17" s="43"/>
      <c r="AIO17" s="43"/>
      <c r="AIP17" s="43"/>
      <c r="AIQ17" s="43"/>
      <c r="AIR17" s="43"/>
      <c r="AIS17" s="43"/>
      <c r="AIT17" s="43"/>
      <c r="AIU17" s="43"/>
      <c r="AIV17" s="43"/>
      <c r="AIW17" s="43"/>
      <c r="AIX17" s="43"/>
      <c r="AIY17" s="43"/>
      <c r="AIZ17" s="43"/>
      <c r="AJA17" s="43"/>
      <c r="AJB17" s="43"/>
      <c r="AJC17" s="43"/>
      <c r="AJD17" s="43"/>
      <c r="AJE17" s="43"/>
      <c r="AJF17" s="43"/>
      <c r="AJG17" s="43"/>
      <c r="AJH17" s="43"/>
      <c r="AJI17" s="43"/>
      <c r="AJJ17" s="43"/>
      <c r="AJK17" s="43"/>
      <c r="AJL17" s="43"/>
      <c r="AJM17" s="43"/>
      <c r="AJN17" s="43"/>
      <c r="AJO17" s="43"/>
      <c r="AJP17" s="43"/>
      <c r="AJQ17" s="43"/>
      <c r="AJR17" s="43"/>
      <c r="AJS17" s="43"/>
      <c r="AJT17" s="43"/>
      <c r="AJU17" s="43"/>
      <c r="AJV17" s="43"/>
      <c r="AJW17" s="43"/>
      <c r="AJX17" s="43"/>
      <c r="AJY17" s="43"/>
      <c r="AJZ17" s="43"/>
      <c r="AKA17" s="43"/>
      <c r="AKB17" s="43"/>
      <c r="AKC17" s="43"/>
      <c r="AKD17" s="43"/>
      <c r="AKE17" s="43"/>
      <c r="AKF17" s="43"/>
      <c r="AKG17" s="43"/>
      <c r="AKH17" s="43"/>
      <c r="AKI17" s="43"/>
      <c r="AKJ17" s="43"/>
      <c r="AKK17" s="43"/>
      <c r="AKL17" s="43"/>
      <c r="AKM17" s="43"/>
      <c r="AKN17" s="43"/>
      <c r="AKO17" s="43"/>
      <c r="AKP17" s="43"/>
      <c r="AKQ17" s="43"/>
      <c r="AKR17" s="43"/>
      <c r="AKS17" s="43"/>
      <c r="AKT17" s="43"/>
      <c r="AKU17" s="43"/>
      <c r="AKV17" s="43"/>
      <c r="AKW17" s="43"/>
      <c r="AKX17" s="43"/>
      <c r="AKY17" s="43"/>
      <c r="AKZ17" s="43"/>
      <c r="ALA17" s="43"/>
      <c r="ALB17" s="43"/>
      <c r="ALC17" s="43"/>
      <c r="ALD17" s="43"/>
      <c r="ALE17" s="43"/>
      <c r="ALF17" s="43"/>
      <c r="ALG17" s="43"/>
      <c r="ALH17" s="43"/>
      <c r="ALI17" s="43"/>
      <c r="ALJ17" s="43"/>
      <c r="ALK17" s="43"/>
      <c r="ALL17" s="43"/>
      <c r="ALM17" s="43"/>
      <c r="ALN17" s="43"/>
      <c r="ALO17" s="43"/>
      <c r="ALP17" s="43"/>
      <c r="ALQ17" s="43"/>
      <c r="ALR17" s="43"/>
      <c r="ALS17" s="43"/>
      <c r="ALT17" s="43"/>
      <c r="ALU17" s="43"/>
      <c r="ALV17" s="43"/>
      <c r="ALW17" s="43"/>
      <c r="ALX17" s="43"/>
      <c r="ALY17" s="43"/>
      <c r="ALZ17" s="43"/>
      <c r="AMA17" s="43"/>
      <c r="AMB17" s="43"/>
      <c r="AMC17" s="43"/>
      <c r="AMD17" s="43"/>
      <c r="AME17" s="43"/>
      <c r="AMF17" s="43"/>
      <c r="AMG17" s="43"/>
    </row>
    <row r="18" spans="1:1021" s="72" customFormat="1" x14ac:dyDescent="0.25">
      <c r="A18" s="17" t="s">
        <v>19</v>
      </c>
      <c r="B18" s="67" t="s">
        <v>52</v>
      </c>
      <c r="C18" s="68"/>
      <c r="D18" s="68"/>
      <c r="E18" s="24">
        <v>30</v>
      </c>
      <c r="F18" s="68"/>
      <c r="G18" s="68">
        <v>20</v>
      </c>
      <c r="H18" s="68">
        <v>1</v>
      </c>
      <c r="I18" s="68"/>
      <c r="J18" s="50">
        <v>3</v>
      </c>
      <c r="K18" s="50" t="s">
        <v>21</v>
      </c>
      <c r="L18" s="69"/>
      <c r="M18" s="69" t="s">
        <v>22</v>
      </c>
      <c r="N18" s="69" t="s">
        <v>18</v>
      </c>
      <c r="O18" s="69" t="s">
        <v>37</v>
      </c>
      <c r="P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  <c r="HS18" s="43"/>
      <c r="HT18" s="43"/>
      <c r="HU18" s="43"/>
      <c r="HV18" s="43"/>
      <c r="HW18" s="43"/>
      <c r="HX18" s="43"/>
      <c r="HY18" s="43"/>
      <c r="HZ18" s="43"/>
      <c r="IA18" s="43"/>
      <c r="IB18" s="43"/>
      <c r="IC18" s="43"/>
      <c r="ID18" s="43"/>
      <c r="IE18" s="43"/>
      <c r="IF18" s="43"/>
      <c r="IG18" s="43"/>
      <c r="IH18" s="43"/>
      <c r="II18" s="43"/>
      <c r="IJ18" s="43"/>
      <c r="IK18" s="43"/>
      <c r="IL18" s="43"/>
      <c r="IM18" s="43"/>
      <c r="IN18" s="43"/>
      <c r="IO18" s="43"/>
      <c r="IP18" s="43"/>
      <c r="IQ18" s="43"/>
      <c r="IR18" s="43"/>
      <c r="IS18" s="43"/>
      <c r="IT18" s="43"/>
      <c r="IU18" s="43"/>
      <c r="IV18" s="43"/>
      <c r="IW18" s="43"/>
      <c r="IX18" s="43"/>
      <c r="IY18" s="43"/>
      <c r="IZ18" s="43"/>
      <c r="JA18" s="43"/>
      <c r="JB18" s="43"/>
      <c r="JC18" s="43"/>
      <c r="JD18" s="43"/>
      <c r="JE18" s="43"/>
      <c r="JF18" s="43"/>
      <c r="JG18" s="43"/>
      <c r="JH18" s="43"/>
      <c r="JI18" s="43"/>
      <c r="JJ18" s="43"/>
      <c r="JK18" s="43"/>
      <c r="JL18" s="43"/>
      <c r="JM18" s="43"/>
      <c r="JN18" s="43"/>
      <c r="JO18" s="43"/>
      <c r="JP18" s="43"/>
      <c r="JQ18" s="43"/>
      <c r="JR18" s="43"/>
      <c r="JS18" s="43"/>
      <c r="JT18" s="43"/>
      <c r="JU18" s="43"/>
      <c r="JV18" s="43"/>
      <c r="JW18" s="43"/>
      <c r="JX18" s="43"/>
      <c r="JY18" s="43"/>
      <c r="JZ18" s="43"/>
      <c r="KA18" s="43"/>
      <c r="KB18" s="43"/>
      <c r="KC18" s="43"/>
      <c r="KD18" s="43"/>
      <c r="KE18" s="43"/>
      <c r="KF18" s="43"/>
      <c r="KG18" s="43"/>
      <c r="KH18" s="43"/>
      <c r="KI18" s="43"/>
      <c r="KJ18" s="43"/>
      <c r="KK18" s="43"/>
      <c r="KL18" s="43"/>
      <c r="KM18" s="43"/>
      <c r="KN18" s="43"/>
      <c r="KO18" s="43"/>
      <c r="KP18" s="43"/>
      <c r="KQ18" s="43"/>
      <c r="KR18" s="43"/>
      <c r="KS18" s="43"/>
      <c r="KT18" s="43"/>
      <c r="KU18" s="43"/>
      <c r="KV18" s="43"/>
      <c r="KW18" s="43"/>
      <c r="KX18" s="43"/>
      <c r="KY18" s="43"/>
      <c r="KZ18" s="43"/>
      <c r="LA18" s="43"/>
      <c r="LB18" s="43"/>
      <c r="LC18" s="43"/>
      <c r="LD18" s="43"/>
      <c r="LE18" s="43"/>
      <c r="LF18" s="43"/>
      <c r="LG18" s="43"/>
      <c r="LH18" s="43"/>
      <c r="LI18" s="43"/>
      <c r="LJ18" s="43"/>
      <c r="LK18" s="43"/>
      <c r="LL18" s="43"/>
      <c r="LM18" s="43"/>
      <c r="LN18" s="43"/>
      <c r="LO18" s="43"/>
      <c r="LP18" s="43"/>
      <c r="LQ18" s="43"/>
      <c r="LR18" s="43"/>
      <c r="LS18" s="43"/>
      <c r="LT18" s="43"/>
      <c r="LU18" s="43"/>
      <c r="LV18" s="43"/>
      <c r="LW18" s="43"/>
      <c r="LX18" s="43"/>
      <c r="LY18" s="43"/>
      <c r="LZ18" s="43"/>
      <c r="MA18" s="43"/>
      <c r="MB18" s="43"/>
      <c r="MC18" s="43"/>
      <c r="MD18" s="43"/>
      <c r="ME18" s="43"/>
      <c r="MF18" s="43"/>
      <c r="MG18" s="43"/>
      <c r="MH18" s="43"/>
      <c r="MI18" s="43"/>
      <c r="MJ18" s="43"/>
      <c r="MK18" s="43"/>
      <c r="ML18" s="43"/>
      <c r="MM18" s="43"/>
      <c r="MN18" s="43"/>
      <c r="MO18" s="43"/>
      <c r="MP18" s="43"/>
      <c r="MQ18" s="43"/>
      <c r="MR18" s="43"/>
      <c r="MS18" s="43"/>
      <c r="MT18" s="43"/>
      <c r="MU18" s="43"/>
      <c r="MV18" s="43"/>
      <c r="MW18" s="43"/>
      <c r="MX18" s="43"/>
      <c r="MY18" s="43"/>
      <c r="MZ18" s="43"/>
      <c r="NA18" s="43"/>
      <c r="NB18" s="43"/>
      <c r="NC18" s="43"/>
      <c r="ND18" s="43"/>
      <c r="NE18" s="43"/>
      <c r="NF18" s="43"/>
      <c r="NG18" s="43"/>
      <c r="NH18" s="43"/>
      <c r="NI18" s="43"/>
      <c r="NJ18" s="43"/>
      <c r="NK18" s="43"/>
      <c r="NL18" s="43"/>
      <c r="NM18" s="43"/>
      <c r="NN18" s="43"/>
      <c r="NO18" s="43"/>
      <c r="NP18" s="43"/>
      <c r="NQ18" s="43"/>
      <c r="NR18" s="43"/>
      <c r="NS18" s="43"/>
      <c r="NT18" s="43"/>
      <c r="NU18" s="43"/>
      <c r="NV18" s="43"/>
      <c r="NW18" s="43"/>
      <c r="NX18" s="43"/>
      <c r="NY18" s="43"/>
      <c r="NZ18" s="43"/>
      <c r="OA18" s="43"/>
      <c r="OB18" s="43"/>
      <c r="OC18" s="43"/>
      <c r="OD18" s="43"/>
      <c r="OE18" s="43"/>
      <c r="OF18" s="43"/>
      <c r="OG18" s="43"/>
      <c r="OH18" s="43"/>
      <c r="OI18" s="43"/>
      <c r="OJ18" s="43"/>
      <c r="OK18" s="43"/>
      <c r="OL18" s="43"/>
      <c r="OM18" s="43"/>
      <c r="ON18" s="43"/>
      <c r="OO18" s="43"/>
      <c r="OP18" s="43"/>
      <c r="OQ18" s="43"/>
      <c r="OR18" s="43"/>
      <c r="OS18" s="43"/>
      <c r="OT18" s="43"/>
      <c r="OU18" s="43"/>
      <c r="OV18" s="43"/>
      <c r="OW18" s="43"/>
      <c r="OX18" s="43"/>
      <c r="OY18" s="43"/>
      <c r="OZ18" s="43"/>
      <c r="PA18" s="43"/>
      <c r="PB18" s="43"/>
      <c r="PC18" s="43"/>
      <c r="PD18" s="43"/>
      <c r="PE18" s="43"/>
      <c r="PF18" s="43"/>
      <c r="PG18" s="43"/>
      <c r="PH18" s="43"/>
      <c r="PI18" s="43"/>
      <c r="PJ18" s="43"/>
      <c r="PK18" s="43"/>
      <c r="PL18" s="43"/>
      <c r="PM18" s="43"/>
      <c r="PN18" s="43"/>
      <c r="PO18" s="43"/>
      <c r="PP18" s="43"/>
      <c r="PQ18" s="43"/>
      <c r="PR18" s="43"/>
      <c r="PS18" s="43"/>
      <c r="PT18" s="43"/>
      <c r="PU18" s="43"/>
      <c r="PV18" s="43"/>
      <c r="PW18" s="43"/>
      <c r="PX18" s="43"/>
      <c r="PY18" s="43"/>
      <c r="PZ18" s="43"/>
      <c r="QA18" s="43"/>
      <c r="QB18" s="43"/>
      <c r="QC18" s="43"/>
      <c r="QD18" s="43"/>
      <c r="QE18" s="43"/>
      <c r="QF18" s="43"/>
      <c r="QG18" s="43"/>
      <c r="QH18" s="43"/>
      <c r="QI18" s="43"/>
      <c r="QJ18" s="43"/>
      <c r="QK18" s="43"/>
      <c r="QL18" s="43"/>
      <c r="QM18" s="43"/>
      <c r="QN18" s="43"/>
      <c r="QO18" s="43"/>
      <c r="QP18" s="43"/>
      <c r="QQ18" s="43"/>
      <c r="QR18" s="43"/>
      <c r="QS18" s="43"/>
      <c r="QT18" s="43"/>
      <c r="QU18" s="43"/>
      <c r="QV18" s="43"/>
      <c r="QW18" s="43"/>
      <c r="QX18" s="43"/>
      <c r="QY18" s="43"/>
      <c r="QZ18" s="43"/>
      <c r="RA18" s="43"/>
      <c r="RB18" s="43"/>
      <c r="RC18" s="43"/>
      <c r="RD18" s="43"/>
      <c r="RE18" s="43"/>
      <c r="RF18" s="43"/>
      <c r="RG18" s="43"/>
      <c r="RH18" s="43"/>
      <c r="RI18" s="43"/>
      <c r="RJ18" s="43"/>
      <c r="RK18" s="43"/>
      <c r="RL18" s="43"/>
      <c r="RM18" s="43"/>
      <c r="RN18" s="43"/>
      <c r="RO18" s="43"/>
      <c r="RP18" s="43"/>
      <c r="RQ18" s="43"/>
      <c r="RR18" s="43"/>
      <c r="RS18" s="43"/>
      <c r="RT18" s="43"/>
      <c r="RU18" s="43"/>
      <c r="RV18" s="43"/>
      <c r="RW18" s="43"/>
      <c r="RX18" s="43"/>
      <c r="RY18" s="43"/>
      <c r="RZ18" s="43"/>
      <c r="SA18" s="43"/>
      <c r="SB18" s="43"/>
      <c r="SC18" s="43"/>
      <c r="SD18" s="43"/>
      <c r="SE18" s="43"/>
      <c r="SF18" s="43"/>
      <c r="SG18" s="43"/>
      <c r="SH18" s="43"/>
      <c r="SI18" s="43"/>
      <c r="SJ18" s="43"/>
      <c r="SK18" s="43"/>
      <c r="SL18" s="43"/>
      <c r="SM18" s="43"/>
      <c r="SN18" s="43"/>
      <c r="SO18" s="43"/>
      <c r="SP18" s="43"/>
      <c r="SQ18" s="43"/>
      <c r="SR18" s="43"/>
      <c r="SS18" s="43"/>
      <c r="ST18" s="43"/>
      <c r="SU18" s="43"/>
      <c r="SV18" s="43"/>
      <c r="SW18" s="43"/>
      <c r="SX18" s="43"/>
      <c r="SY18" s="43"/>
      <c r="SZ18" s="43"/>
      <c r="TA18" s="43"/>
      <c r="TB18" s="43"/>
      <c r="TC18" s="43"/>
      <c r="TD18" s="43"/>
      <c r="TE18" s="43"/>
      <c r="TF18" s="43"/>
      <c r="TG18" s="43"/>
      <c r="TH18" s="43"/>
      <c r="TI18" s="43"/>
      <c r="TJ18" s="43"/>
      <c r="TK18" s="43"/>
      <c r="TL18" s="43"/>
      <c r="TM18" s="43"/>
      <c r="TN18" s="43"/>
      <c r="TO18" s="43"/>
      <c r="TP18" s="43"/>
      <c r="TQ18" s="43"/>
      <c r="TR18" s="43"/>
      <c r="TS18" s="43"/>
      <c r="TT18" s="43"/>
      <c r="TU18" s="43"/>
      <c r="TV18" s="43"/>
      <c r="TW18" s="43"/>
      <c r="TX18" s="43"/>
      <c r="TY18" s="43"/>
      <c r="TZ18" s="43"/>
      <c r="UA18" s="43"/>
      <c r="UB18" s="43"/>
      <c r="UC18" s="43"/>
      <c r="UD18" s="43"/>
      <c r="UE18" s="43"/>
      <c r="UF18" s="43"/>
      <c r="UG18" s="43"/>
      <c r="UH18" s="43"/>
      <c r="UI18" s="43"/>
      <c r="UJ18" s="43"/>
      <c r="UK18" s="43"/>
      <c r="UL18" s="43"/>
      <c r="UM18" s="43"/>
      <c r="UN18" s="43"/>
      <c r="UO18" s="43"/>
      <c r="UP18" s="43"/>
      <c r="UQ18" s="43"/>
      <c r="UR18" s="43"/>
      <c r="US18" s="43"/>
      <c r="UT18" s="43"/>
      <c r="UU18" s="43"/>
      <c r="UV18" s="43"/>
      <c r="UW18" s="43"/>
      <c r="UX18" s="43"/>
      <c r="UY18" s="43"/>
      <c r="UZ18" s="43"/>
      <c r="VA18" s="43"/>
      <c r="VB18" s="43"/>
      <c r="VC18" s="43"/>
      <c r="VD18" s="43"/>
      <c r="VE18" s="43"/>
      <c r="VF18" s="43"/>
      <c r="VG18" s="43"/>
      <c r="VH18" s="43"/>
      <c r="VI18" s="43"/>
      <c r="VJ18" s="43"/>
      <c r="VK18" s="43"/>
      <c r="VL18" s="43"/>
      <c r="VM18" s="43"/>
      <c r="VN18" s="43"/>
      <c r="VO18" s="43"/>
      <c r="VP18" s="43"/>
      <c r="VQ18" s="43"/>
      <c r="VR18" s="43"/>
      <c r="VS18" s="43"/>
      <c r="VT18" s="43"/>
      <c r="VU18" s="43"/>
      <c r="VV18" s="43"/>
      <c r="VW18" s="43"/>
      <c r="VX18" s="43"/>
      <c r="VY18" s="43"/>
      <c r="VZ18" s="43"/>
      <c r="WA18" s="43"/>
      <c r="WB18" s="43"/>
      <c r="WC18" s="43"/>
      <c r="WD18" s="43"/>
      <c r="WE18" s="43"/>
      <c r="WF18" s="43"/>
      <c r="WG18" s="43"/>
      <c r="WH18" s="43"/>
      <c r="WI18" s="43"/>
      <c r="WJ18" s="43"/>
      <c r="WK18" s="43"/>
      <c r="WL18" s="43"/>
      <c r="WM18" s="43"/>
      <c r="WN18" s="43"/>
      <c r="WO18" s="43"/>
      <c r="WP18" s="43"/>
      <c r="WQ18" s="43"/>
      <c r="WR18" s="43"/>
      <c r="WS18" s="43"/>
      <c r="WT18" s="43"/>
      <c r="WU18" s="43"/>
      <c r="WV18" s="43"/>
      <c r="WW18" s="43"/>
      <c r="WX18" s="43"/>
      <c r="WY18" s="43"/>
      <c r="WZ18" s="43"/>
      <c r="XA18" s="43"/>
      <c r="XB18" s="43"/>
      <c r="XC18" s="43"/>
      <c r="XD18" s="43"/>
      <c r="XE18" s="43"/>
      <c r="XF18" s="43"/>
      <c r="XG18" s="43"/>
      <c r="XH18" s="43"/>
      <c r="XI18" s="43"/>
      <c r="XJ18" s="43"/>
      <c r="XK18" s="43"/>
      <c r="XL18" s="43"/>
      <c r="XM18" s="43"/>
      <c r="XN18" s="43"/>
      <c r="XO18" s="43"/>
      <c r="XP18" s="43"/>
      <c r="XQ18" s="43"/>
      <c r="XR18" s="43"/>
      <c r="XS18" s="43"/>
      <c r="XT18" s="43"/>
      <c r="XU18" s="43"/>
      <c r="XV18" s="43"/>
      <c r="XW18" s="43"/>
      <c r="XX18" s="43"/>
      <c r="XY18" s="43"/>
      <c r="XZ18" s="43"/>
      <c r="YA18" s="43"/>
      <c r="YB18" s="43"/>
      <c r="YC18" s="43"/>
      <c r="YD18" s="43"/>
      <c r="YE18" s="43"/>
      <c r="YF18" s="43"/>
      <c r="YG18" s="43"/>
      <c r="YH18" s="43"/>
      <c r="YI18" s="43"/>
      <c r="YJ18" s="43"/>
      <c r="YK18" s="43"/>
      <c r="YL18" s="43"/>
      <c r="YM18" s="43"/>
      <c r="YN18" s="43"/>
      <c r="YO18" s="43"/>
      <c r="YP18" s="43"/>
      <c r="YQ18" s="43"/>
      <c r="YR18" s="43"/>
      <c r="YS18" s="43"/>
      <c r="YT18" s="43"/>
      <c r="YU18" s="43"/>
      <c r="YV18" s="43"/>
      <c r="YW18" s="43"/>
      <c r="YX18" s="43"/>
      <c r="YY18" s="43"/>
      <c r="YZ18" s="43"/>
      <c r="ZA18" s="43"/>
      <c r="ZB18" s="43"/>
      <c r="ZC18" s="43"/>
      <c r="ZD18" s="43"/>
      <c r="ZE18" s="43"/>
      <c r="ZF18" s="43"/>
      <c r="ZG18" s="43"/>
      <c r="ZH18" s="43"/>
      <c r="ZI18" s="43"/>
      <c r="ZJ18" s="43"/>
      <c r="ZK18" s="43"/>
      <c r="ZL18" s="43"/>
      <c r="ZM18" s="43"/>
      <c r="ZN18" s="43"/>
      <c r="ZO18" s="43"/>
      <c r="ZP18" s="43"/>
      <c r="ZQ18" s="43"/>
      <c r="ZR18" s="43"/>
      <c r="ZS18" s="43"/>
      <c r="ZT18" s="43"/>
      <c r="ZU18" s="43"/>
      <c r="ZV18" s="43"/>
      <c r="ZW18" s="43"/>
      <c r="ZX18" s="43"/>
      <c r="ZY18" s="43"/>
      <c r="ZZ18" s="43"/>
      <c r="AAA18" s="43"/>
      <c r="AAB18" s="43"/>
      <c r="AAC18" s="43"/>
      <c r="AAD18" s="43"/>
      <c r="AAE18" s="43"/>
      <c r="AAF18" s="43"/>
      <c r="AAG18" s="43"/>
      <c r="AAH18" s="43"/>
      <c r="AAI18" s="43"/>
      <c r="AAJ18" s="43"/>
      <c r="AAK18" s="43"/>
      <c r="AAL18" s="43"/>
      <c r="AAM18" s="43"/>
      <c r="AAN18" s="43"/>
      <c r="AAO18" s="43"/>
      <c r="AAP18" s="43"/>
      <c r="AAQ18" s="43"/>
      <c r="AAR18" s="43"/>
      <c r="AAS18" s="43"/>
      <c r="AAT18" s="43"/>
      <c r="AAU18" s="43"/>
      <c r="AAV18" s="43"/>
      <c r="AAW18" s="43"/>
      <c r="AAX18" s="43"/>
      <c r="AAY18" s="43"/>
      <c r="AAZ18" s="43"/>
      <c r="ABA18" s="43"/>
      <c r="ABB18" s="43"/>
      <c r="ABC18" s="43"/>
      <c r="ABD18" s="43"/>
      <c r="ABE18" s="43"/>
      <c r="ABF18" s="43"/>
      <c r="ABG18" s="43"/>
      <c r="ABH18" s="43"/>
      <c r="ABI18" s="43"/>
      <c r="ABJ18" s="43"/>
      <c r="ABK18" s="43"/>
      <c r="ABL18" s="43"/>
      <c r="ABM18" s="43"/>
      <c r="ABN18" s="43"/>
      <c r="ABO18" s="43"/>
      <c r="ABP18" s="43"/>
      <c r="ABQ18" s="43"/>
      <c r="ABR18" s="43"/>
      <c r="ABS18" s="43"/>
      <c r="ABT18" s="43"/>
      <c r="ABU18" s="43"/>
      <c r="ABV18" s="43"/>
      <c r="ABW18" s="43"/>
      <c r="ABX18" s="43"/>
      <c r="ABY18" s="43"/>
      <c r="ABZ18" s="43"/>
      <c r="ACA18" s="43"/>
      <c r="ACB18" s="43"/>
      <c r="ACC18" s="43"/>
      <c r="ACD18" s="43"/>
      <c r="ACE18" s="43"/>
      <c r="ACF18" s="43"/>
      <c r="ACG18" s="43"/>
      <c r="ACH18" s="43"/>
      <c r="ACI18" s="43"/>
      <c r="ACJ18" s="43"/>
      <c r="ACK18" s="43"/>
      <c r="ACL18" s="43"/>
      <c r="ACM18" s="43"/>
      <c r="ACN18" s="43"/>
      <c r="ACO18" s="43"/>
      <c r="ACP18" s="43"/>
      <c r="ACQ18" s="43"/>
      <c r="ACR18" s="43"/>
      <c r="ACS18" s="43"/>
      <c r="ACT18" s="43"/>
      <c r="ACU18" s="43"/>
      <c r="ACV18" s="43"/>
      <c r="ACW18" s="43"/>
      <c r="ACX18" s="43"/>
      <c r="ACY18" s="43"/>
      <c r="ACZ18" s="43"/>
      <c r="ADA18" s="43"/>
      <c r="ADB18" s="43"/>
      <c r="ADC18" s="43"/>
      <c r="ADD18" s="43"/>
      <c r="ADE18" s="43"/>
      <c r="ADF18" s="43"/>
      <c r="ADG18" s="43"/>
      <c r="ADH18" s="43"/>
      <c r="ADI18" s="43"/>
      <c r="ADJ18" s="43"/>
      <c r="ADK18" s="43"/>
      <c r="ADL18" s="43"/>
      <c r="ADM18" s="43"/>
      <c r="ADN18" s="43"/>
      <c r="ADO18" s="43"/>
      <c r="ADP18" s="43"/>
      <c r="ADQ18" s="43"/>
      <c r="ADR18" s="43"/>
      <c r="ADS18" s="43"/>
      <c r="ADT18" s="43"/>
      <c r="ADU18" s="43"/>
      <c r="ADV18" s="43"/>
      <c r="ADW18" s="43"/>
      <c r="ADX18" s="43"/>
      <c r="ADY18" s="43"/>
      <c r="ADZ18" s="43"/>
      <c r="AEA18" s="43"/>
      <c r="AEB18" s="43"/>
      <c r="AEC18" s="43"/>
      <c r="AED18" s="43"/>
      <c r="AEE18" s="43"/>
      <c r="AEF18" s="43"/>
      <c r="AEG18" s="43"/>
      <c r="AEH18" s="43"/>
      <c r="AEI18" s="43"/>
      <c r="AEJ18" s="43"/>
      <c r="AEK18" s="43"/>
      <c r="AEL18" s="43"/>
      <c r="AEM18" s="43"/>
      <c r="AEN18" s="43"/>
      <c r="AEO18" s="43"/>
      <c r="AEP18" s="43"/>
      <c r="AEQ18" s="43"/>
      <c r="AER18" s="43"/>
      <c r="AES18" s="43"/>
      <c r="AET18" s="43"/>
      <c r="AEU18" s="43"/>
      <c r="AEV18" s="43"/>
      <c r="AEW18" s="43"/>
      <c r="AEX18" s="43"/>
      <c r="AEY18" s="43"/>
      <c r="AEZ18" s="43"/>
      <c r="AFA18" s="43"/>
      <c r="AFB18" s="43"/>
      <c r="AFC18" s="43"/>
      <c r="AFD18" s="43"/>
      <c r="AFE18" s="43"/>
      <c r="AFF18" s="43"/>
      <c r="AFG18" s="43"/>
      <c r="AFH18" s="43"/>
      <c r="AFI18" s="43"/>
      <c r="AFJ18" s="43"/>
      <c r="AFK18" s="43"/>
      <c r="AFL18" s="43"/>
      <c r="AFM18" s="43"/>
      <c r="AFN18" s="43"/>
      <c r="AFO18" s="43"/>
      <c r="AFP18" s="43"/>
      <c r="AFQ18" s="43"/>
      <c r="AFR18" s="43"/>
      <c r="AFS18" s="43"/>
      <c r="AFT18" s="43"/>
      <c r="AFU18" s="43"/>
      <c r="AFV18" s="43"/>
      <c r="AFW18" s="43"/>
      <c r="AFX18" s="43"/>
      <c r="AFY18" s="43"/>
      <c r="AFZ18" s="43"/>
      <c r="AGA18" s="43"/>
      <c r="AGB18" s="43"/>
      <c r="AGC18" s="43"/>
      <c r="AGD18" s="43"/>
      <c r="AGE18" s="43"/>
      <c r="AGF18" s="43"/>
      <c r="AGG18" s="43"/>
      <c r="AGH18" s="43"/>
      <c r="AGI18" s="43"/>
      <c r="AGJ18" s="43"/>
      <c r="AGK18" s="43"/>
      <c r="AGL18" s="43"/>
      <c r="AGM18" s="43"/>
      <c r="AGN18" s="43"/>
      <c r="AGO18" s="43"/>
      <c r="AGP18" s="43"/>
      <c r="AGQ18" s="43"/>
      <c r="AGR18" s="43"/>
      <c r="AGS18" s="43"/>
      <c r="AGT18" s="43"/>
      <c r="AGU18" s="43"/>
      <c r="AGV18" s="43"/>
      <c r="AGW18" s="43"/>
      <c r="AGX18" s="43"/>
      <c r="AGY18" s="43"/>
      <c r="AGZ18" s="43"/>
      <c r="AHA18" s="43"/>
      <c r="AHB18" s="43"/>
      <c r="AHC18" s="43"/>
      <c r="AHD18" s="43"/>
      <c r="AHE18" s="43"/>
      <c r="AHF18" s="43"/>
      <c r="AHG18" s="43"/>
      <c r="AHH18" s="43"/>
      <c r="AHI18" s="43"/>
      <c r="AHJ18" s="43"/>
      <c r="AHK18" s="43"/>
      <c r="AHL18" s="43"/>
      <c r="AHM18" s="43"/>
      <c r="AHN18" s="43"/>
      <c r="AHO18" s="43"/>
      <c r="AHP18" s="43"/>
      <c r="AHQ18" s="43"/>
      <c r="AHR18" s="43"/>
      <c r="AHS18" s="43"/>
      <c r="AHT18" s="43"/>
      <c r="AHU18" s="43"/>
      <c r="AHV18" s="43"/>
      <c r="AHW18" s="43"/>
      <c r="AHX18" s="43"/>
      <c r="AHY18" s="43"/>
      <c r="AHZ18" s="43"/>
      <c r="AIA18" s="43"/>
      <c r="AIB18" s="43"/>
      <c r="AIC18" s="43"/>
      <c r="AID18" s="43"/>
      <c r="AIE18" s="43"/>
      <c r="AIF18" s="43"/>
      <c r="AIG18" s="43"/>
      <c r="AIH18" s="43"/>
      <c r="AII18" s="43"/>
      <c r="AIJ18" s="43"/>
      <c r="AIK18" s="43"/>
      <c r="AIL18" s="43"/>
      <c r="AIM18" s="43"/>
      <c r="AIN18" s="43"/>
      <c r="AIO18" s="43"/>
      <c r="AIP18" s="43"/>
      <c r="AIQ18" s="43"/>
      <c r="AIR18" s="43"/>
      <c r="AIS18" s="43"/>
      <c r="AIT18" s="43"/>
      <c r="AIU18" s="43"/>
      <c r="AIV18" s="43"/>
      <c r="AIW18" s="43"/>
      <c r="AIX18" s="43"/>
      <c r="AIY18" s="43"/>
      <c r="AIZ18" s="43"/>
      <c r="AJA18" s="43"/>
      <c r="AJB18" s="43"/>
      <c r="AJC18" s="43"/>
      <c r="AJD18" s="43"/>
      <c r="AJE18" s="43"/>
      <c r="AJF18" s="43"/>
      <c r="AJG18" s="43"/>
      <c r="AJH18" s="43"/>
      <c r="AJI18" s="43"/>
      <c r="AJJ18" s="43"/>
      <c r="AJK18" s="43"/>
      <c r="AJL18" s="43"/>
      <c r="AJM18" s="43"/>
      <c r="AJN18" s="43"/>
      <c r="AJO18" s="43"/>
      <c r="AJP18" s="43"/>
      <c r="AJQ18" s="43"/>
      <c r="AJR18" s="43"/>
      <c r="AJS18" s="43"/>
      <c r="AJT18" s="43"/>
      <c r="AJU18" s="43"/>
      <c r="AJV18" s="43"/>
      <c r="AJW18" s="43"/>
      <c r="AJX18" s="43"/>
      <c r="AJY18" s="43"/>
      <c r="AJZ18" s="43"/>
      <c r="AKA18" s="43"/>
      <c r="AKB18" s="43"/>
      <c r="AKC18" s="43"/>
      <c r="AKD18" s="43"/>
      <c r="AKE18" s="43"/>
      <c r="AKF18" s="43"/>
      <c r="AKG18" s="43"/>
      <c r="AKH18" s="43"/>
      <c r="AKI18" s="43"/>
      <c r="AKJ18" s="43"/>
      <c r="AKK18" s="43"/>
      <c r="AKL18" s="43"/>
      <c r="AKM18" s="43"/>
      <c r="AKN18" s="43"/>
      <c r="AKO18" s="43"/>
      <c r="AKP18" s="43"/>
      <c r="AKQ18" s="43"/>
      <c r="AKR18" s="43"/>
      <c r="AKS18" s="43"/>
      <c r="AKT18" s="43"/>
      <c r="AKU18" s="43"/>
      <c r="AKV18" s="43"/>
      <c r="AKW18" s="43"/>
      <c r="AKX18" s="43"/>
      <c r="AKY18" s="43"/>
      <c r="AKZ18" s="43"/>
      <c r="ALA18" s="43"/>
      <c r="ALB18" s="43"/>
      <c r="ALC18" s="43"/>
      <c r="ALD18" s="43"/>
      <c r="ALE18" s="43"/>
      <c r="ALF18" s="43"/>
      <c r="ALG18" s="43"/>
      <c r="ALH18" s="43"/>
      <c r="ALI18" s="43"/>
      <c r="ALJ18" s="43"/>
      <c r="ALK18" s="43"/>
      <c r="ALL18" s="43"/>
      <c r="ALM18" s="43"/>
      <c r="ALN18" s="43"/>
      <c r="ALO18" s="43"/>
      <c r="ALP18" s="43"/>
      <c r="ALQ18" s="43"/>
      <c r="ALR18" s="43"/>
      <c r="ALS18" s="43"/>
      <c r="ALT18" s="43"/>
      <c r="ALU18" s="43"/>
      <c r="ALV18" s="43"/>
      <c r="ALW18" s="43"/>
      <c r="ALX18" s="43"/>
      <c r="ALY18" s="43"/>
      <c r="ALZ18" s="43"/>
      <c r="AMA18" s="43"/>
      <c r="AMB18" s="43"/>
      <c r="AMC18" s="43"/>
      <c r="AMD18" s="43"/>
      <c r="AME18" s="43"/>
      <c r="AMF18" s="43"/>
      <c r="AMG18" s="43"/>
    </row>
    <row r="19" spans="1:1021" x14ac:dyDescent="0.25">
      <c r="A19" s="63" t="s">
        <v>16</v>
      </c>
      <c r="B19" s="165" t="s">
        <v>39</v>
      </c>
      <c r="C19" s="2">
        <f>SUM(D19:F19)</f>
        <v>24</v>
      </c>
      <c r="D19" s="2">
        <f>SUM(D20:D22)</f>
        <v>0</v>
      </c>
      <c r="E19" s="2">
        <f>SUM(E20)</f>
        <v>0</v>
      </c>
      <c r="F19" s="2">
        <f>SUM(F20)</f>
        <v>24</v>
      </c>
      <c r="G19" s="2">
        <f>SUM(G20)</f>
        <v>0</v>
      </c>
      <c r="H19" s="2"/>
      <c r="I19" s="2">
        <v>2</v>
      </c>
      <c r="J19" s="64"/>
      <c r="K19" s="64"/>
      <c r="L19" s="65"/>
      <c r="M19" s="66" t="s">
        <v>18</v>
      </c>
      <c r="N19" s="66"/>
      <c r="O19" s="65"/>
      <c r="P19" s="34">
        <f>IF(ISBLANK(A19),0,1)</f>
        <v>1</v>
      </c>
    </row>
    <row r="20" spans="1:1021" x14ac:dyDescent="0.25">
      <c r="A20" s="17" t="s">
        <v>19</v>
      </c>
      <c r="B20" s="70" t="s">
        <v>39</v>
      </c>
      <c r="C20" s="68"/>
      <c r="D20" s="68"/>
      <c r="E20" s="68"/>
      <c r="F20" s="68">
        <v>24</v>
      </c>
      <c r="G20" s="68"/>
      <c r="H20" s="68">
        <v>1</v>
      </c>
      <c r="I20" s="68"/>
      <c r="J20" s="50">
        <v>2</v>
      </c>
      <c r="K20" s="50" t="s">
        <v>21</v>
      </c>
      <c r="L20" s="69"/>
      <c r="M20" s="69" t="s">
        <v>22</v>
      </c>
      <c r="N20" s="69" t="s">
        <v>18</v>
      </c>
      <c r="O20" s="69" t="s">
        <v>23</v>
      </c>
      <c r="P20" s="34"/>
    </row>
    <row r="21" spans="1:1021" x14ac:dyDescent="0.25">
      <c r="A21" s="178" t="s">
        <v>16</v>
      </c>
      <c r="B21" s="179" t="s">
        <v>53</v>
      </c>
      <c r="C21" s="180">
        <f>SUM(D21:F21)</f>
        <v>0.2</v>
      </c>
      <c r="D21" s="180">
        <f>SUM(D22:D24)</f>
        <v>0</v>
      </c>
      <c r="E21" s="180">
        <f>SUM(E22:E24)</f>
        <v>0.2</v>
      </c>
      <c r="F21" s="180">
        <f>SUM(F22:F24)</f>
        <v>0</v>
      </c>
      <c r="G21" s="180">
        <f>SUM(G22:G24)</f>
        <v>0</v>
      </c>
      <c r="H21" s="180"/>
      <c r="I21" s="180">
        <v>3</v>
      </c>
      <c r="J21" s="181"/>
      <c r="K21" s="181"/>
      <c r="L21" s="182"/>
      <c r="M21" s="183" t="s">
        <v>18</v>
      </c>
      <c r="N21" s="183"/>
      <c r="O21" s="182"/>
      <c r="P21" s="173">
        <f>IF(ISBLANK(A21),0,1)</f>
        <v>1</v>
      </c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  <c r="BI21" s="173"/>
      <c r="BJ21" s="173"/>
      <c r="BK21" s="173"/>
      <c r="BL21" s="173"/>
      <c r="BM21" s="173"/>
      <c r="BN21" s="173"/>
      <c r="BO21" s="173"/>
      <c r="BP21" s="173"/>
      <c r="BQ21" s="173"/>
      <c r="BR21" s="173"/>
      <c r="BS21" s="173"/>
      <c r="BT21" s="173"/>
      <c r="BU21" s="173"/>
      <c r="BV21" s="173"/>
      <c r="BW21" s="173"/>
      <c r="BX21" s="173"/>
      <c r="BY21" s="173"/>
      <c r="BZ21" s="173"/>
      <c r="CA21" s="173"/>
      <c r="CB21" s="173"/>
      <c r="CC21" s="173"/>
      <c r="CD21" s="173"/>
      <c r="CE21" s="173"/>
      <c r="CF21" s="173"/>
      <c r="CG21" s="173"/>
      <c r="CH21" s="173"/>
      <c r="CI21" s="173"/>
      <c r="CJ21" s="173"/>
      <c r="CK21" s="173"/>
      <c r="CL21" s="173"/>
      <c r="CM21" s="173"/>
      <c r="CN21" s="173"/>
      <c r="CO21" s="173"/>
      <c r="CP21" s="173"/>
      <c r="CQ21" s="173"/>
      <c r="CR21" s="173"/>
      <c r="CS21" s="173"/>
      <c r="CT21" s="173"/>
      <c r="CU21" s="173"/>
      <c r="CV21" s="173"/>
      <c r="CW21" s="173"/>
      <c r="CX21" s="173"/>
      <c r="CY21" s="173"/>
      <c r="CZ21" s="173"/>
      <c r="DA21" s="173"/>
      <c r="DB21" s="173"/>
      <c r="DC21" s="173"/>
      <c r="DD21" s="173"/>
      <c r="DE21" s="173"/>
      <c r="DF21" s="173"/>
      <c r="DG21" s="173"/>
      <c r="DH21" s="173"/>
      <c r="DI21" s="173"/>
      <c r="DJ21" s="173"/>
      <c r="DK21" s="173"/>
      <c r="DL21" s="173"/>
      <c r="DM21" s="173"/>
      <c r="DN21" s="173"/>
      <c r="DO21" s="173"/>
      <c r="DP21" s="173"/>
      <c r="DQ21" s="173"/>
      <c r="DR21" s="173"/>
      <c r="DS21" s="173"/>
      <c r="DT21" s="173"/>
      <c r="DU21" s="173"/>
      <c r="DV21" s="173"/>
      <c r="DW21" s="173"/>
      <c r="DX21" s="173"/>
      <c r="DY21" s="173"/>
      <c r="DZ21" s="173"/>
      <c r="EA21" s="173"/>
      <c r="EB21" s="173"/>
      <c r="EC21" s="173"/>
      <c r="ED21" s="173"/>
      <c r="EE21" s="173"/>
      <c r="EF21" s="173"/>
      <c r="EG21" s="173"/>
      <c r="EH21" s="173"/>
      <c r="EI21" s="173"/>
      <c r="EJ21" s="173"/>
      <c r="EK21" s="173"/>
      <c r="EL21" s="173"/>
      <c r="EM21" s="173"/>
      <c r="EN21" s="173"/>
      <c r="EO21" s="173"/>
      <c r="EP21" s="173"/>
      <c r="EQ21" s="173"/>
      <c r="ER21" s="173"/>
      <c r="ES21" s="173"/>
      <c r="ET21" s="173"/>
      <c r="EU21" s="173"/>
      <c r="EV21" s="173"/>
      <c r="EW21" s="173"/>
      <c r="EX21" s="173"/>
      <c r="EY21" s="173"/>
      <c r="EZ21" s="173"/>
      <c r="FA21" s="173"/>
      <c r="FB21" s="173"/>
      <c r="FC21" s="173"/>
      <c r="FD21" s="173"/>
      <c r="FE21" s="173"/>
      <c r="FF21" s="173"/>
      <c r="FG21" s="173"/>
      <c r="FH21" s="173"/>
      <c r="FI21" s="173"/>
      <c r="FJ21" s="173"/>
      <c r="FK21" s="173"/>
      <c r="FL21" s="173"/>
      <c r="FM21" s="173"/>
      <c r="FN21" s="173"/>
      <c r="FO21" s="173"/>
      <c r="FP21" s="173"/>
      <c r="FQ21" s="173"/>
      <c r="FR21" s="173"/>
      <c r="FS21" s="173"/>
      <c r="FT21" s="173"/>
      <c r="FU21" s="173"/>
      <c r="FV21" s="173"/>
      <c r="FW21" s="173"/>
      <c r="FX21" s="173"/>
      <c r="FY21" s="173"/>
      <c r="FZ21" s="173"/>
      <c r="GA21" s="173"/>
      <c r="GB21" s="173"/>
      <c r="GC21" s="173"/>
      <c r="GD21" s="173"/>
      <c r="GE21" s="173"/>
      <c r="GF21" s="173"/>
      <c r="GG21" s="173"/>
      <c r="GH21" s="173"/>
      <c r="GI21" s="173"/>
      <c r="GJ21" s="173"/>
      <c r="GK21" s="173"/>
      <c r="GL21" s="173"/>
      <c r="GM21" s="173"/>
      <c r="GN21" s="173"/>
      <c r="GO21" s="173"/>
      <c r="GP21" s="173"/>
      <c r="GQ21" s="173"/>
      <c r="GR21" s="173"/>
      <c r="GS21" s="173"/>
      <c r="GT21" s="173"/>
      <c r="GU21" s="173"/>
      <c r="GV21" s="173"/>
      <c r="GW21" s="173"/>
      <c r="GX21" s="173"/>
      <c r="GY21" s="173"/>
      <c r="GZ21" s="173"/>
      <c r="HA21" s="173"/>
      <c r="HB21" s="173"/>
      <c r="HC21" s="173"/>
      <c r="HD21" s="173"/>
      <c r="HE21" s="173"/>
      <c r="HF21" s="173"/>
      <c r="HG21" s="173"/>
      <c r="HH21" s="173"/>
      <c r="HI21" s="173"/>
      <c r="HJ21" s="173"/>
      <c r="HK21" s="173"/>
      <c r="HL21" s="173"/>
      <c r="HM21" s="173"/>
      <c r="HN21" s="173"/>
      <c r="HO21" s="173"/>
      <c r="HP21" s="173"/>
      <c r="HQ21" s="173"/>
      <c r="HR21" s="173"/>
      <c r="HS21" s="173"/>
      <c r="HT21" s="173"/>
      <c r="HU21" s="173"/>
      <c r="HV21" s="173"/>
      <c r="HW21" s="173"/>
      <c r="HX21" s="173"/>
      <c r="HY21" s="173"/>
      <c r="HZ21" s="173"/>
      <c r="IA21" s="173"/>
      <c r="IB21" s="173"/>
      <c r="IC21" s="173"/>
      <c r="ID21" s="173"/>
      <c r="IE21" s="173"/>
      <c r="IF21" s="173"/>
      <c r="IG21" s="173"/>
      <c r="IH21" s="173"/>
      <c r="II21" s="173"/>
      <c r="IJ21" s="173"/>
      <c r="IK21" s="173"/>
      <c r="IL21" s="173"/>
      <c r="IM21" s="173"/>
      <c r="IN21" s="173"/>
      <c r="IO21" s="173"/>
      <c r="IP21" s="173"/>
      <c r="IQ21" s="173"/>
      <c r="IR21" s="173"/>
      <c r="IS21" s="173"/>
      <c r="IT21" s="173"/>
      <c r="IU21" s="173"/>
      <c r="IV21" s="173"/>
      <c r="IW21" s="173"/>
      <c r="IX21" s="173"/>
      <c r="IY21" s="173"/>
      <c r="IZ21" s="173"/>
      <c r="JA21" s="173"/>
      <c r="JB21" s="173"/>
      <c r="JC21" s="173"/>
      <c r="JD21" s="173"/>
      <c r="JE21" s="173"/>
      <c r="JF21" s="173"/>
      <c r="JG21" s="173"/>
      <c r="JH21" s="173"/>
      <c r="JI21" s="173"/>
      <c r="JJ21" s="173"/>
      <c r="JK21" s="173"/>
      <c r="JL21" s="173"/>
      <c r="JM21" s="173"/>
      <c r="JN21" s="173"/>
      <c r="JO21" s="173"/>
      <c r="JP21" s="173"/>
      <c r="JQ21" s="173"/>
      <c r="JR21" s="173"/>
      <c r="JS21" s="173"/>
      <c r="JT21" s="173"/>
      <c r="JU21" s="173"/>
      <c r="JV21" s="173"/>
      <c r="JW21" s="173"/>
      <c r="JX21" s="173"/>
      <c r="JY21" s="173"/>
      <c r="JZ21" s="173"/>
      <c r="KA21" s="173"/>
      <c r="KB21" s="173"/>
      <c r="KC21" s="173"/>
      <c r="KD21" s="173"/>
      <c r="KE21" s="173"/>
      <c r="KF21" s="173"/>
      <c r="KG21" s="173"/>
      <c r="KH21" s="173"/>
      <c r="KI21" s="173"/>
      <c r="KJ21" s="173"/>
      <c r="KK21" s="173"/>
      <c r="KL21" s="173"/>
      <c r="KM21" s="173"/>
      <c r="KN21" s="173"/>
      <c r="KO21" s="173"/>
      <c r="KP21" s="173"/>
      <c r="KQ21" s="173"/>
      <c r="KR21" s="173"/>
      <c r="KS21" s="173"/>
      <c r="KT21" s="173"/>
      <c r="KU21" s="173"/>
      <c r="KV21" s="173"/>
      <c r="KW21" s="173"/>
      <c r="KX21" s="173"/>
      <c r="KY21" s="173"/>
      <c r="KZ21" s="173"/>
      <c r="LA21" s="173"/>
      <c r="LB21" s="173"/>
      <c r="LC21" s="173"/>
      <c r="LD21" s="173"/>
      <c r="LE21" s="173"/>
      <c r="LF21" s="173"/>
      <c r="LG21" s="173"/>
      <c r="LH21" s="173"/>
      <c r="LI21" s="173"/>
      <c r="LJ21" s="173"/>
      <c r="LK21" s="173"/>
      <c r="LL21" s="173"/>
      <c r="LM21" s="173"/>
      <c r="LN21" s="173"/>
      <c r="LO21" s="173"/>
      <c r="LP21" s="173"/>
      <c r="LQ21" s="173"/>
      <c r="LR21" s="173"/>
      <c r="LS21" s="173"/>
      <c r="LT21" s="173"/>
      <c r="LU21" s="173"/>
      <c r="LV21" s="173"/>
      <c r="LW21" s="173"/>
      <c r="LX21" s="173"/>
      <c r="LY21" s="173"/>
      <c r="LZ21" s="173"/>
      <c r="MA21" s="173"/>
      <c r="MB21" s="173"/>
      <c r="MC21" s="173"/>
      <c r="MD21" s="173"/>
      <c r="ME21" s="173"/>
      <c r="MF21" s="173"/>
      <c r="MG21" s="173"/>
      <c r="MH21" s="173"/>
      <c r="MI21" s="173"/>
      <c r="MJ21" s="173"/>
      <c r="MK21" s="173"/>
      <c r="ML21" s="173"/>
      <c r="MM21" s="173"/>
      <c r="MN21" s="173"/>
      <c r="MO21" s="173"/>
      <c r="MP21" s="173"/>
      <c r="MQ21" s="173"/>
      <c r="MR21" s="173"/>
      <c r="MS21" s="173"/>
      <c r="MT21" s="173"/>
      <c r="MU21" s="173"/>
      <c r="MV21" s="173"/>
      <c r="MW21" s="173"/>
      <c r="MX21" s="173"/>
      <c r="MY21" s="173"/>
      <c r="MZ21" s="173"/>
      <c r="NA21" s="173"/>
      <c r="NB21" s="173"/>
      <c r="NC21" s="173"/>
      <c r="ND21" s="173"/>
      <c r="NE21" s="173"/>
      <c r="NF21" s="173"/>
      <c r="NG21" s="173"/>
      <c r="NH21" s="173"/>
      <c r="NI21" s="173"/>
      <c r="NJ21" s="173"/>
      <c r="NK21" s="173"/>
      <c r="NL21" s="173"/>
      <c r="NM21" s="173"/>
      <c r="NN21" s="173"/>
      <c r="NO21" s="173"/>
      <c r="NP21" s="173"/>
      <c r="NQ21" s="173"/>
      <c r="NR21" s="173"/>
      <c r="NS21" s="173"/>
      <c r="NT21" s="173"/>
      <c r="NU21" s="173"/>
      <c r="NV21" s="173"/>
      <c r="NW21" s="173"/>
      <c r="NX21" s="173"/>
      <c r="NY21" s="173"/>
      <c r="NZ21" s="173"/>
      <c r="OA21" s="173"/>
      <c r="OB21" s="173"/>
      <c r="OC21" s="173"/>
      <c r="OD21" s="173"/>
      <c r="OE21" s="173"/>
      <c r="OF21" s="173"/>
      <c r="OG21" s="173"/>
      <c r="OH21" s="173"/>
      <c r="OI21" s="173"/>
      <c r="OJ21" s="173"/>
      <c r="OK21" s="173"/>
      <c r="OL21" s="173"/>
      <c r="OM21" s="173"/>
      <c r="ON21" s="173"/>
      <c r="OO21" s="173"/>
      <c r="OP21" s="173"/>
      <c r="OQ21" s="173"/>
      <c r="OR21" s="173"/>
      <c r="OS21" s="173"/>
      <c r="OT21" s="173"/>
      <c r="OU21" s="173"/>
      <c r="OV21" s="173"/>
      <c r="OW21" s="173"/>
      <c r="OX21" s="173"/>
      <c r="OY21" s="173"/>
      <c r="OZ21" s="173"/>
      <c r="PA21" s="173"/>
      <c r="PB21" s="173"/>
      <c r="PC21" s="173"/>
      <c r="PD21" s="173"/>
      <c r="PE21" s="173"/>
      <c r="PF21" s="173"/>
      <c r="PG21" s="173"/>
      <c r="PH21" s="173"/>
      <c r="PI21" s="173"/>
      <c r="PJ21" s="173"/>
      <c r="PK21" s="173"/>
      <c r="PL21" s="173"/>
      <c r="PM21" s="173"/>
      <c r="PN21" s="173"/>
      <c r="PO21" s="173"/>
      <c r="PP21" s="173"/>
      <c r="PQ21" s="173"/>
      <c r="PR21" s="173"/>
      <c r="PS21" s="173"/>
      <c r="PT21" s="173"/>
      <c r="PU21" s="173"/>
      <c r="PV21" s="173"/>
      <c r="PW21" s="173"/>
      <c r="PX21" s="173"/>
      <c r="PY21" s="173"/>
      <c r="PZ21" s="173"/>
      <c r="QA21" s="173"/>
      <c r="QB21" s="173"/>
      <c r="QC21" s="173"/>
      <c r="QD21" s="173"/>
      <c r="QE21" s="173"/>
      <c r="QF21" s="173"/>
      <c r="QG21" s="173"/>
      <c r="QH21" s="173"/>
      <c r="QI21" s="173"/>
      <c r="QJ21" s="173"/>
      <c r="QK21" s="173"/>
      <c r="QL21" s="173"/>
      <c r="QM21" s="173"/>
      <c r="QN21" s="173"/>
      <c r="QO21" s="173"/>
      <c r="QP21" s="173"/>
      <c r="QQ21" s="173"/>
      <c r="QR21" s="173"/>
      <c r="QS21" s="173"/>
      <c r="QT21" s="173"/>
      <c r="QU21" s="173"/>
      <c r="QV21" s="173"/>
      <c r="QW21" s="173"/>
      <c r="QX21" s="173"/>
      <c r="QY21" s="173"/>
      <c r="QZ21" s="173"/>
      <c r="RA21" s="173"/>
      <c r="RB21" s="173"/>
      <c r="RC21" s="173"/>
      <c r="RD21" s="173"/>
      <c r="RE21" s="173"/>
      <c r="RF21" s="173"/>
      <c r="RG21" s="173"/>
      <c r="RH21" s="173"/>
      <c r="RI21" s="173"/>
      <c r="RJ21" s="173"/>
      <c r="RK21" s="173"/>
      <c r="RL21" s="173"/>
      <c r="RM21" s="173"/>
      <c r="RN21" s="173"/>
      <c r="RO21" s="173"/>
      <c r="RP21" s="173"/>
      <c r="RQ21" s="173"/>
      <c r="RR21" s="173"/>
      <c r="RS21" s="173"/>
      <c r="RT21" s="173"/>
      <c r="RU21" s="173"/>
      <c r="RV21" s="173"/>
      <c r="RW21" s="173"/>
      <c r="RX21" s="173"/>
      <c r="RY21" s="173"/>
      <c r="RZ21" s="173"/>
      <c r="SA21" s="173"/>
      <c r="SB21" s="173"/>
      <c r="SC21" s="173"/>
      <c r="SD21" s="173"/>
      <c r="SE21" s="173"/>
      <c r="SF21" s="173"/>
      <c r="SG21" s="173"/>
      <c r="SH21" s="173"/>
      <c r="SI21" s="173"/>
      <c r="SJ21" s="173"/>
      <c r="SK21" s="173"/>
      <c r="SL21" s="173"/>
      <c r="SM21" s="173"/>
      <c r="SN21" s="173"/>
      <c r="SO21" s="173"/>
      <c r="SP21" s="173"/>
      <c r="SQ21" s="173"/>
      <c r="SR21" s="173"/>
      <c r="SS21" s="173"/>
      <c r="ST21" s="173"/>
      <c r="SU21" s="173"/>
      <c r="SV21" s="173"/>
      <c r="SW21" s="173"/>
      <c r="SX21" s="173"/>
      <c r="SY21" s="173"/>
      <c r="SZ21" s="173"/>
      <c r="TA21" s="173"/>
      <c r="TB21" s="173"/>
      <c r="TC21" s="173"/>
      <c r="TD21" s="173"/>
      <c r="TE21" s="173"/>
      <c r="TF21" s="173"/>
      <c r="TG21" s="173"/>
      <c r="TH21" s="173"/>
      <c r="TI21" s="173"/>
      <c r="TJ21" s="173"/>
      <c r="TK21" s="173"/>
      <c r="TL21" s="173"/>
      <c r="TM21" s="173"/>
      <c r="TN21" s="173"/>
      <c r="TO21" s="173"/>
      <c r="TP21" s="173"/>
      <c r="TQ21" s="173"/>
      <c r="TR21" s="173"/>
      <c r="TS21" s="173"/>
      <c r="TT21" s="173"/>
      <c r="TU21" s="173"/>
      <c r="TV21" s="173"/>
      <c r="TW21" s="173"/>
      <c r="TX21" s="173"/>
      <c r="TY21" s="173"/>
      <c r="TZ21" s="173"/>
      <c r="UA21" s="173"/>
      <c r="UB21" s="173"/>
      <c r="UC21" s="173"/>
      <c r="UD21" s="173"/>
      <c r="UE21" s="173"/>
      <c r="UF21" s="173"/>
      <c r="UG21" s="173"/>
      <c r="UH21" s="173"/>
      <c r="UI21" s="173"/>
      <c r="UJ21" s="173"/>
      <c r="UK21" s="173"/>
      <c r="UL21" s="173"/>
      <c r="UM21" s="173"/>
      <c r="UN21" s="173"/>
      <c r="UO21" s="173"/>
      <c r="UP21" s="173"/>
      <c r="UQ21" s="173"/>
      <c r="UR21" s="173"/>
      <c r="US21" s="173"/>
      <c r="UT21" s="173"/>
      <c r="UU21" s="173"/>
      <c r="UV21" s="173"/>
      <c r="UW21" s="173"/>
      <c r="UX21" s="173"/>
      <c r="UY21" s="173"/>
      <c r="UZ21" s="173"/>
      <c r="VA21" s="173"/>
      <c r="VB21" s="173"/>
      <c r="VC21" s="173"/>
      <c r="VD21" s="173"/>
      <c r="VE21" s="173"/>
      <c r="VF21" s="173"/>
      <c r="VG21" s="173"/>
      <c r="VH21" s="173"/>
      <c r="VI21" s="173"/>
      <c r="VJ21" s="173"/>
      <c r="VK21" s="173"/>
      <c r="VL21" s="173"/>
      <c r="VM21" s="173"/>
      <c r="VN21" s="173"/>
      <c r="VO21" s="173"/>
      <c r="VP21" s="173"/>
      <c r="VQ21" s="173"/>
      <c r="VR21" s="173"/>
      <c r="VS21" s="173"/>
      <c r="VT21" s="173"/>
      <c r="VU21" s="173"/>
      <c r="VV21" s="173"/>
      <c r="VW21" s="173"/>
      <c r="VX21" s="173"/>
      <c r="VY21" s="173"/>
      <c r="VZ21" s="173"/>
      <c r="WA21" s="173"/>
      <c r="WB21" s="173"/>
      <c r="WC21" s="173"/>
      <c r="WD21" s="173"/>
      <c r="WE21" s="173"/>
      <c r="WF21" s="173"/>
      <c r="WG21" s="173"/>
      <c r="WH21" s="173"/>
      <c r="WI21" s="173"/>
      <c r="WJ21" s="173"/>
      <c r="WK21" s="173"/>
      <c r="WL21" s="173"/>
      <c r="WM21" s="173"/>
      <c r="WN21" s="173"/>
      <c r="WO21" s="173"/>
      <c r="WP21" s="173"/>
      <c r="WQ21" s="173"/>
      <c r="WR21" s="173"/>
      <c r="WS21" s="173"/>
      <c r="WT21" s="173"/>
      <c r="WU21" s="173"/>
      <c r="WV21" s="173"/>
      <c r="WW21" s="173"/>
      <c r="WX21" s="173"/>
      <c r="WY21" s="173"/>
      <c r="WZ21" s="173"/>
      <c r="XA21" s="173"/>
      <c r="XB21" s="173"/>
      <c r="XC21" s="173"/>
      <c r="XD21" s="173"/>
      <c r="XE21" s="173"/>
      <c r="XF21" s="173"/>
      <c r="XG21" s="173"/>
      <c r="XH21" s="173"/>
      <c r="XI21" s="173"/>
      <c r="XJ21" s="173"/>
      <c r="XK21" s="173"/>
      <c r="XL21" s="173"/>
      <c r="XM21" s="173"/>
      <c r="XN21" s="173"/>
      <c r="XO21" s="173"/>
      <c r="XP21" s="173"/>
      <c r="XQ21" s="173"/>
      <c r="XR21" s="173"/>
      <c r="XS21" s="173"/>
      <c r="XT21" s="173"/>
      <c r="XU21" s="173"/>
      <c r="XV21" s="173"/>
      <c r="XW21" s="173"/>
      <c r="XX21" s="173"/>
      <c r="XY21" s="173"/>
      <c r="XZ21" s="173"/>
      <c r="YA21" s="173"/>
      <c r="YB21" s="173"/>
      <c r="YC21" s="173"/>
      <c r="YD21" s="173"/>
      <c r="YE21" s="173"/>
      <c r="YF21" s="173"/>
      <c r="YG21" s="173"/>
      <c r="YH21" s="173"/>
      <c r="YI21" s="173"/>
      <c r="YJ21" s="173"/>
      <c r="YK21" s="173"/>
      <c r="YL21" s="173"/>
      <c r="YM21" s="173"/>
      <c r="YN21" s="173"/>
      <c r="YO21" s="173"/>
      <c r="YP21" s="173"/>
      <c r="YQ21" s="173"/>
      <c r="YR21" s="173"/>
      <c r="YS21" s="173"/>
      <c r="YT21" s="173"/>
      <c r="YU21" s="173"/>
      <c r="YV21" s="173"/>
      <c r="YW21" s="173"/>
      <c r="YX21" s="173"/>
      <c r="YY21" s="173"/>
      <c r="YZ21" s="173"/>
      <c r="ZA21" s="173"/>
      <c r="ZB21" s="173"/>
      <c r="ZC21" s="173"/>
      <c r="ZD21" s="173"/>
      <c r="ZE21" s="173"/>
      <c r="ZF21" s="173"/>
      <c r="ZG21" s="173"/>
      <c r="ZH21" s="173"/>
      <c r="ZI21" s="173"/>
      <c r="ZJ21" s="173"/>
      <c r="ZK21" s="173"/>
      <c r="ZL21" s="173"/>
      <c r="ZM21" s="173"/>
      <c r="ZN21" s="173"/>
      <c r="ZO21" s="173"/>
      <c r="ZP21" s="173"/>
      <c r="ZQ21" s="173"/>
      <c r="ZR21" s="173"/>
      <c r="ZS21" s="173"/>
      <c r="ZT21" s="173"/>
      <c r="ZU21" s="173"/>
      <c r="ZV21" s="173"/>
      <c r="ZW21" s="173"/>
      <c r="ZX21" s="173"/>
      <c r="ZY21" s="173"/>
      <c r="ZZ21" s="173"/>
      <c r="AAA21" s="173"/>
      <c r="AAB21" s="173"/>
      <c r="AAC21" s="173"/>
      <c r="AAD21" s="173"/>
      <c r="AAE21" s="173"/>
      <c r="AAF21" s="173"/>
      <c r="AAG21" s="173"/>
      <c r="AAH21" s="173"/>
      <c r="AAI21" s="173"/>
      <c r="AAJ21" s="173"/>
      <c r="AAK21" s="173"/>
      <c r="AAL21" s="173"/>
      <c r="AAM21" s="173"/>
      <c r="AAN21" s="173"/>
      <c r="AAO21" s="173"/>
      <c r="AAP21" s="173"/>
      <c r="AAQ21" s="173"/>
      <c r="AAR21" s="173"/>
      <c r="AAS21" s="173"/>
      <c r="AAT21" s="173"/>
      <c r="AAU21" s="173"/>
      <c r="AAV21" s="173"/>
      <c r="AAW21" s="173"/>
      <c r="AAX21" s="173"/>
      <c r="AAY21" s="173"/>
      <c r="AAZ21" s="173"/>
      <c r="ABA21" s="173"/>
      <c r="ABB21" s="173"/>
      <c r="ABC21" s="173"/>
      <c r="ABD21" s="173"/>
      <c r="ABE21" s="173"/>
      <c r="ABF21" s="173"/>
      <c r="ABG21" s="173"/>
      <c r="ABH21" s="173"/>
      <c r="ABI21" s="173"/>
      <c r="ABJ21" s="173"/>
      <c r="ABK21" s="173"/>
      <c r="ABL21" s="173"/>
      <c r="ABM21" s="173"/>
      <c r="ABN21" s="173"/>
      <c r="ABO21" s="173"/>
      <c r="ABP21" s="173"/>
      <c r="ABQ21" s="173"/>
      <c r="ABR21" s="173"/>
      <c r="ABS21" s="173"/>
      <c r="ABT21" s="173"/>
      <c r="ABU21" s="173"/>
      <c r="ABV21" s="173"/>
      <c r="ABW21" s="173"/>
      <c r="ABX21" s="173"/>
      <c r="ABY21" s="173"/>
      <c r="ABZ21" s="173"/>
      <c r="ACA21" s="173"/>
      <c r="ACB21" s="173"/>
      <c r="ACC21" s="173"/>
      <c r="ACD21" s="173"/>
      <c r="ACE21" s="173"/>
      <c r="ACF21" s="173"/>
      <c r="ACG21" s="173"/>
      <c r="ACH21" s="173"/>
      <c r="ACI21" s="173"/>
      <c r="ACJ21" s="173"/>
      <c r="ACK21" s="173"/>
      <c r="ACL21" s="173"/>
      <c r="ACM21" s="173"/>
      <c r="ACN21" s="173"/>
      <c r="ACO21" s="173"/>
      <c r="ACP21" s="173"/>
      <c r="ACQ21" s="173"/>
      <c r="ACR21" s="173"/>
      <c r="ACS21" s="173"/>
      <c r="ACT21" s="173"/>
      <c r="ACU21" s="173"/>
      <c r="ACV21" s="173"/>
      <c r="ACW21" s="173"/>
      <c r="ACX21" s="173"/>
      <c r="ACY21" s="173"/>
      <c r="ACZ21" s="173"/>
      <c r="ADA21" s="173"/>
      <c r="ADB21" s="173"/>
      <c r="ADC21" s="173"/>
      <c r="ADD21" s="173"/>
      <c r="ADE21" s="173"/>
      <c r="ADF21" s="173"/>
      <c r="ADG21" s="173"/>
      <c r="ADH21" s="173"/>
      <c r="ADI21" s="173"/>
      <c r="ADJ21" s="173"/>
      <c r="ADK21" s="173"/>
      <c r="ADL21" s="173"/>
      <c r="ADM21" s="173"/>
      <c r="ADN21" s="173"/>
      <c r="ADO21" s="173"/>
      <c r="ADP21" s="173"/>
      <c r="ADQ21" s="173"/>
      <c r="ADR21" s="173"/>
      <c r="ADS21" s="173"/>
      <c r="ADT21" s="173"/>
      <c r="ADU21" s="173"/>
      <c r="ADV21" s="173"/>
      <c r="ADW21" s="173"/>
      <c r="ADX21" s="173"/>
      <c r="ADY21" s="173"/>
      <c r="ADZ21" s="173"/>
      <c r="AEA21" s="173"/>
      <c r="AEB21" s="173"/>
      <c r="AEC21" s="173"/>
      <c r="AED21" s="173"/>
      <c r="AEE21" s="173"/>
      <c r="AEF21" s="173"/>
      <c r="AEG21" s="173"/>
      <c r="AEH21" s="173"/>
      <c r="AEI21" s="173"/>
      <c r="AEJ21" s="173"/>
      <c r="AEK21" s="173"/>
      <c r="AEL21" s="173"/>
      <c r="AEM21" s="173"/>
      <c r="AEN21" s="173"/>
      <c r="AEO21" s="173"/>
      <c r="AEP21" s="173"/>
      <c r="AEQ21" s="173"/>
      <c r="AER21" s="173"/>
      <c r="AES21" s="173"/>
      <c r="AET21" s="173"/>
      <c r="AEU21" s="173"/>
      <c r="AEV21" s="173"/>
      <c r="AEW21" s="173"/>
      <c r="AEX21" s="173"/>
      <c r="AEY21" s="173"/>
      <c r="AEZ21" s="173"/>
      <c r="AFA21" s="173"/>
      <c r="AFB21" s="173"/>
      <c r="AFC21" s="173"/>
      <c r="AFD21" s="173"/>
      <c r="AFE21" s="173"/>
      <c r="AFF21" s="173"/>
      <c r="AFG21" s="173"/>
      <c r="AFH21" s="173"/>
      <c r="AFI21" s="173"/>
      <c r="AFJ21" s="173"/>
      <c r="AFK21" s="173"/>
      <c r="AFL21" s="173"/>
      <c r="AFM21" s="173"/>
      <c r="AFN21" s="173"/>
      <c r="AFO21" s="173"/>
      <c r="AFP21" s="173"/>
      <c r="AFQ21" s="173"/>
      <c r="AFR21" s="173"/>
      <c r="AFS21" s="173"/>
      <c r="AFT21" s="173"/>
      <c r="AFU21" s="173"/>
      <c r="AFV21" s="173"/>
      <c r="AFW21" s="173"/>
      <c r="AFX21" s="173"/>
      <c r="AFY21" s="173"/>
      <c r="AFZ21" s="173"/>
      <c r="AGA21" s="173"/>
      <c r="AGB21" s="173"/>
      <c r="AGC21" s="173"/>
      <c r="AGD21" s="173"/>
      <c r="AGE21" s="173"/>
      <c r="AGF21" s="173"/>
      <c r="AGG21" s="173"/>
      <c r="AGH21" s="173"/>
      <c r="AGI21" s="173"/>
      <c r="AGJ21" s="173"/>
      <c r="AGK21" s="173"/>
      <c r="AGL21" s="173"/>
      <c r="AGM21" s="173"/>
      <c r="AGN21" s="173"/>
      <c r="AGO21" s="173"/>
      <c r="AGP21" s="173"/>
      <c r="AGQ21" s="173"/>
      <c r="AGR21" s="173"/>
      <c r="AGS21" s="173"/>
      <c r="AGT21" s="173"/>
      <c r="AGU21" s="173"/>
      <c r="AGV21" s="173"/>
      <c r="AGW21" s="173"/>
      <c r="AGX21" s="173"/>
      <c r="AGY21" s="173"/>
      <c r="AGZ21" s="173"/>
      <c r="AHA21" s="173"/>
      <c r="AHB21" s="173"/>
      <c r="AHC21" s="173"/>
      <c r="AHD21" s="173"/>
      <c r="AHE21" s="173"/>
      <c r="AHF21" s="173"/>
      <c r="AHG21" s="173"/>
      <c r="AHH21" s="173"/>
      <c r="AHI21" s="173"/>
      <c r="AHJ21" s="173"/>
      <c r="AHK21" s="173"/>
      <c r="AHL21" s="173"/>
      <c r="AHM21" s="173"/>
      <c r="AHN21" s="173"/>
      <c r="AHO21" s="173"/>
      <c r="AHP21" s="173"/>
      <c r="AHQ21" s="173"/>
      <c r="AHR21" s="173"/>
      <c r="AHS21" s="173"/>
      <c r="AHT21" s="173"/>
      <c r="AHU21" s="173"/>
      <c r="AHV21" s="173"/>
      <c r="AHW21" s="173"/>
      <c r="AHX21" s="173"/>
      <c r="AHY21" s="173"/>
      <c r="AHZ21" s="173"/>
      <c r="AIA21" s="173"/>
      <c r="AIB21" s="173"/>
      <c r="AIC21" s="173"/>
      <c r="AID21" s="173"/>
      <c r="AIE21" s="173"/>
      <c r="AIF21" s="173"/>
      <c r="AIG21" s="173"/>
      <c r="AIH21" s="173"/>
      <c r="AII21" s="173"/>
      <c r="AIJ21" s="173"/>
      <c r="AIK21" s="173"/>
      <c r="AIL21" s="173"/>
      <c r="AIM21" s="173"/>
      <c r="AIN21" s="173"/>
      <c r="AIO21" s="173"/>
      <c r="AIP21" s="173"/>
      <c r="AIQ21" s="173"/>
      <c r="AIR21" s="173"/>
      <c r="AIS21" s="173"/>
      <c r="AIT21" s="173"/>
      <c r="AIU21" s="173"/>
      <c r="AIV21" s="173"/>
      <c r="AIW21" s="173"/>
      <c r="AIX21" s="173"/>
      <c r="AIY21" s="173"/>
      <c r="AIZ21" s="173"/>
      <c r="AJA21" s="173"/>
      <c r="AJB21" s="173"/>
      <c r="AJC21" s="173"/>
      <c r="AJD21" s="173"/>
      <c r="AJE21" s="173"/>
      <c r="AJF21" s="173"/>
      <c r="AJG21" s="173"/>
      <c r="AJH21" s="173"/>
      <c r="AJI21" s="173"/>
      <c r="AJJ21" s="173"/>
      <c r="AJK21" s="173"/>
      <c r="AJL21" s="173"/>
      <c r="AJM21" s="173"/>
      <c r="AJN21" s="173"/>
      <c r="AJO21" s="173"/>
      <c r="AJP21" s="173"/>
      <c r="AJQ21" s="173"/>
      <c r="AJR21" s="173"/>
      <c r="AJS21" s="173"/>
      <c r="AJT21" s="173"/>
      <c r="AJU21" s="173"/>
      <c r="AJV21" s="173"/>
      <c r="AJW21" s="173"/>
      <c r="AJX21" s="173"/>
      <c r="AJY21" s="173"/>
      <c r="AJZ21" s="173"/>
      <c r="AKA21" s="173"/>
      <c r="AKB21" s="173"/>
      <c r="AKC21" s="173"/>
      <c r="AKD21" s="173"/>
      <c r="AKE21" s="173"/>
      <c r="AKF21" s="173"/>
      <c r="AKG21" s="173"/>
      <c r="AKH21" s="173"/>
      <c r="AKI21" s="173"/>
      <c r="AKJ21" s="173"/>
      <c r="AKK21" s="173"/>
      <c r="AKL21" s="173"/>
      <c r="AKM21" s="173"/>
      <c r="AKN21" s="173"/>
      <c r="AKO21" s="173"/>
      <c r="AKP21" s="173"/>
      <c r="AKQ21" s="173"/>
      <c r="AKR21" s="173"/>
      <c r="AKS21" s="173"/>
      <c r="AKT21" s="173"/>
      <c r="AKU21" s="173"/>
      <c r="AKV21" s="173"/>
      <c r="AKW21" s="173"/>
      <c r="AKX21" s="173"/>
      <c r="AKY21" s="173"/>
      <c r="AKZ21" s="173"/>
      <c r="ALA21" s="173"/>
      <c r="ALB21" s="173"/>
      <c r="ALC21" s="173"/>
      <c r="ALD21" s="173"/>
      <c r="ALE21" s="173"/>
      <c r="ALF21" s="173"/>
      <c r="ALG21" s="173"/>
      <c r="ALH21" s="173"/>
      <c r="ALI21" s="173"/>
      <c r="ALJ21" s="173"/>
      <c r="ALK21" s="173"/>
      <c r="ALL21" s="173"/>
      <c r="ALM21" s="173"/>
      <c r="ALN21" s="173"/>
      <c r="ALO21" s="173"/>
      <c r="ALP21" s="173"/>
      <c r="ALQ21" s="173"/>
      <c r="ALR21" s="173"/>
      <c r="ALS21" s="173"/>
      <c r="ALT21" s="173"/>
      <c r="ALU21" s="173"/>
      <c r="ALV21" s="173"/>
      <c r="ALW21" s="173"/>
      <c r="ALX21" s="173"/>
      <c r="ALY21" s="173"/>
      <c r="ALZ21" s="173"/>
      <c r="AMA21"/>
      <c r="AMB21"/>
      <c r="AMC21"/>
      <c r="AMD21"/>
      <c r="AME21"/>
      <c r="AMF21"/>
      <c r="AMG21"/>
    </row>
    <row r="22" spans="1:1021" x14ac:dyDescent="0.25">
      <c r="A22" s="17" t="s">
        <v>19</v>
      </c>
      <c r="B22" s="70" t="s">
        <v>54</v>
      </c>
      <c r="C22" s="68" t="s">
        <v>55</v>
      </c>
      <c r="D22" s="68"/>
      <c r="E22" s="74">
        <v>0.2</v>
      </c>
      <c r="F22" s="68"/>
      <c r="G22" s="68"/>
      <c r="H22" s="68">
        <v>1</v>
      </c>
      <c r="I22" s="68"/>
      <c r="J22" s="50">
        <v>1</v>
      </c>
      <c r="K22" s="50" t="s">
        <v>56</v>
      </c>
      <c r="L22" s="69"/>
      <c r="M22" s="69" t="s">
        <v>22</v>
      </c>
      <c r="N22" s="69" t="s">
        <v>18</v>
      </c>
      <c r="O22" s="69" t="s">
        <v>23</v>
      </c>
      <c r="P22" s="34"/>
    </row>
    <row r="23" spans="1:1021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76"/>
      <c r="K23" s="76"/>
      <c r="P23" s="34"/>
    </row>
    <row r="24" spans="1:1021" x14ac:dyDescent="0.25">
      <c r="A24" s="4" t="s">
        <v>57</v>
      </c>
      <c r="B24" s="77"/>
      <c r="C24" s="75"/>
      <c r="D24" s="34"/>
      <c r="E24" s="34"/>
      <c r="F24" s="34"/>
      <c r="G24" s="34"/>
      <c r="P24" s="34"/>
    </row>
    <row r="25" spans="1:1021" ht="18.75" x14ac:dyDescent="0.25">
      <c r="A25" s="5" t="s">
        <v>58</v>
      </c>
      <c r="B25" s="77"/>
      <c r="I25" s="184"/>
      <c r="P25" s="34"/>
    </row>
    <row r="26" spans="1:1021" ht="18.75" x14ac:dyDescent="0.25">
      <c r="B26" s="77"/>
      <c r="I26" s="184"/>
      <c r="P26" s="34"/>
    </row>
    <row r="27" spans="1:1021" ht="18.75" x14ac:dyDescent="0.25">
      <c r="A27" s="75"/>
      <c r="B27" s="75"/>
      <c r="C27" s="75"/>
      <c r="D27" s="75"/>
      <c r="E27" s="75"/>
      <c r="F27" s="75"/>
      <c r="G27" s="75"/>
      <c r="H27" s="75"/>
      <c r="I27" s="185"/>
      <c r="J27" s="76"/>
      <c r="K27" s="76"/>
      <c r="P27" s="34"/>
    </row>
    <row r="28" spans="1:1021" ht="18.75" x14ac:dyDescent="0.25">
      <c r="B28" s="78"/>
      <c r="I28" s="184"/>
      <c r="P28" s="34"/>
    </row>
    <row r="29" spans="1:1021" ht="18.75" x14ac:dyDescent="0.25">
      <c r="I29" s="184"/>
      <c r="P29" s="34"/>
    </row>
    <row r="30" spans="1:1021" ht="18.75" x14ac:dyDescent="0.25">
      <c r="I30" s="184"/>
      <c r="P30" s="34"/>
    </row>
    <row r="31" spans="1:1021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6"/>
      <c r="K31" s="76"/>
      <c r="P31" s="34"/>
    </row>
  </sheetData>
  <pageMargins left="0.70866141732283472" right="0.70866141732283472" top="0.74803149606299213" bottom="0.74803149606299213" header="0.51181102362204722" footer="0.51181102362204722"/>
  <pageSetup paperSize="9" scale="41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52B95-605B-48DD-85C6-09865A896194}">
  <sheetPr>
    <tabColor rgb="FF00B0F0"/>
  </sheetPr>
  <dimension ref="A1:P17"/>
  <sheetViews>
    <sheetView topLeftCell="A3" zoomScale="55" zoomScaleNormal="55" workbookViewId="0">
      <selection activeCell="A16" sqref="A16:A17"/>
    </sheetView>
  </sheetViews>
  <sheetFormatPr baseColWidth="10" defaultColWidth="25.28515625" defaultRowHeight="15" x14ac:dyDescent="0.25"/>
  <cols>
    <col min="1" max="1" width="47.42578125" customWidth="1"/>
    <col min="2" max="2" width="62.7109375" customWidth="1"/>
    <col min="4" max="6" width="10.7109375" customWidth="1"/>
    <col min="7" max="7" width="10.7109375" style="173" customWidth="1"/>
    <col min="8" max="9" width="10.7109375" customWidth="1"/>
    <col min="14" max="14" width="33.85546875" customWidth="1"/>
  </cols>
  <sheetData>
    <row r="1" spans="1:16" ht="45" x14ac:dyDescent="0.25">
      <c r="A1" s="136" t="s">
        <v>0</v>
      </c>
      <c r="B1" s="136" t="s">
        <v>1</v>
      </c>
      <c r="C1" s="186" t="s">
        <v>2</v>
      </c>
      <c r="D1" s="186" t="s">
        <v>3</v>
      </c>
      <c r="E1" s="186" t="s">
        <v>4</v>
      </c>
      <c r="F1" s="174" t="s">
        <v>5</v>
      </c>
      <c r="G1" s="174" t="s">
        <v>257</v>
      </c>
      <c r="H1" s="186" t="s">
        <v>7</v>
      </c>
      <c r="I1" s="186" t="s">
        <v>8</v>
      </c>
      <c r="J1" s="125" t="s">
        <v>9</v>
      </c>
      <c r="K1" s="125" t="s">
        <v>10</v>
      </c>
      <c r="L1" s="137" t="s">
        <v>313</v>
      </c>
      <c r="M1" s="137" t="s">
        <v>12</v>
      </c>
      <c r="N1" s="138" t="s">
        <v>13</v>
      </c>
      <c r="O1" s="138" t="s">
        <v>14</v>
      </c>
      <c r="P1" s="173"/>
    </row>
    <row r="2" spans="1:16" ht="54.75" customHeight="1" x14ac:dyDescent="0.25">
      <c r="A2" s="122" t="str">
        <f ca="1">RIGHT(CELL("filename",A$1),LEN(CELL("filename",A$1))-SEARCH("]",CELL("filename",A$1),1))</f>
        <v>MCC ELEC5 PRO S10 OptionCCS</v>
      </c>
      <c r="B2" s="44" t="s">
        <v>314</v>
      </c>
      <c r="C2" s="9">
        <f>SUM(D2:F2)</f>
        <v>109</v>
      </c>
      <c r="D2" s="45">
        <f>SUMPRODUCT(D3:D219,$P3:$P219)</f>
        <v>0</v>
      </c>
      <c r="E2" s="45">
        <f>SUMPRODUCT(E3:E219,$P3:$P219)</f>
        <v>109</v>
      </c>
      <c r="F2" s="45">
        <f>SUMPRODUCT(F3:F219,$P3:$P219)</f>
        <v>0</v>
      </c>
      <c r="G2" s="45">
        <f>SUMPRODUCT(G3:G219,$Q3:$Q219)</f>
        <v>0</v>
      </c>
      <c r="H2" s="45"/>
      <c r="I2" s="45">
        <f>SUMPRODUCT(I3:I219,$P3:$P219)</f>
        <v>35</v>
      </c>
      <c r="J2" s="9"/>
      <c r="K2" s="9"/>
      <c r="L2" s="188"/>
      <c r="M2" s="188"/>
      <c r="N2" s="188"/>
      <c r="O2" s="188"/>
      <c r="P2" s="173"/>
    </row>
    <row r="3" spans="1:16" s="173" customFormat="1" x14ac:dyDescent="0.25">
      <c r="A3" s="13" t="s">
        <v>16</v>
      </c>
      <c r="B3" s="139" t="s">
        <v>315</v>
      </c>
      <c r="C3" s="23">
        <f>SUM(D3:F3)</f>
        <v>30</v>
      </c>
      <c r="D3" s="23">
        <f>SUM(D4:D4)</f>
        <v>0</v>
      </c>
      <c r="E3" s="23">
        <f>SUM(E4:E4)</f>
        <v>30</v>
      </c>
      <c r="F3" s="23">
        <f>SUM(F4:F4)</f>
        <v>0</v>
      </c>
      <c r="G3" s="23">
        <f>SUM(G4:G4)</f>
        <v>10</v>
      </c>
      <c r="H3" s="12"/>
      <c r="I3" s="12">
        <v>3</v>
      </c>
      <c r="J3" s="47"/>
      <c r="K3" s="47"/>
      <c r="L3" s="189"/>
      <c r="M3" s="189" t="s">
        <v>18</v>
      </c>
      <c r="N3" s="189"/>
      <c r="O3" s="189"/>
      <c r="P3" s="173">
        <f>IF(ISBLANK(A3),0,1)</f>
        <v>1</v>
      </c>
    </row>
    <row r="4" spans="1:16" s="173" customFormat="1" ht="63.75" x14ac:dyDescent="0.25">
      <c r="A4" s="19" t="s">
        <v>19</v>
      </c>
      <c r="B4" s="103" t="s">
        <v>315</v>
      </c>
      <c r="C4" s="140"/>
      <c r="D4" s="141">
        <v>0</v>
      </c>
      <c r="E4" s="141">
        <v>30</v>
      </c>
      <c r="F4" s="140">
        <v>0</v>
      </c>
      <c r="G4" s="141">
        <v>10</v>
      </c>
      <c r="H4" s="92">
        <v>1</v>
      </c>
      <c r="I4" s="49"/>
      <c r="J4" s="51">
        <v>3</v>
      </c>
      <c r="K4" s="50" t="s">
        <v>21</v>
      </c>
      <c r="L4" s="190"/>
      <c r="M4" s="190" t="s">
        <v>22</v>
      </c>
      <c r="N4" s="263" t="s">
        <v>316</v>
      </c>
      <c r="O4" s="190" t="s">
        <v>23</v>
      </c>
    </row>
    <row r="5" spans="1:16" s="173" customFormat="1" x14ac:dyDescent="0.25">
      <c r="A5" s="13" t="s">
        <v>16</v>
      </c>
      <c r="B5" s="264" t="s">
        <v>317</v>
      </c>
      <c r="C5" s="23">
        <f>SUM(D5:F5)</f>
        <v>75</v>
      </c>
      <c r="D5" s="23">
        <f>SUM(D6:D6)</f>
        <v>0</v>
      </c>
      <c r="E5" s="23">
        <f>SUM(E6:E8)</f>
        <v>75</v>
      </c>
      <c r="F5" s="23">
        <f t="shared" ref="F5:G5" si="0">SUM(F6:F8)</f>
        <v>0</v>
      </c>
      <c r="G5" s="23">
        <f t="shared" si="0"/>
        <v>40</v>
      </c>
      <c r="H5" s="12"/>
      <c r="I5" s="12">
        <v>5</v>
      </c>
      <c r="J5" s="47"/>
      <c r="K5" s="47"/>
      <c r="L5" s="189"/>
      <c r="M5" s="189" t="s">
        <v>18</v>
      </c>
      <c r="N5" s="189"/>
      <c r="O5" s="189"/>
      <c r="P5" s="173">
        <f>IF(ISBLANK(A5),0,1)</f>
        <v>1</v>
      </c>
    </row>
    <row r="6" spans="1:16" s="173" customFormat="1" ht="63.75" x14ac:dyDescent="0.25">
      <c r="A6" s="19"/>
      <c r="B6" s="271" t="s">
        <v>320</v>
      </c>
      <c r="C6" s="272"/>
      <c r="D6" s="273"/>
      <c r="E6" s="272">
        <v>45</v>
      </c>
      <c r="F6" s="273"/>
      <c r="G6" s="273">
        <v>30</v>
      </c>
      <c r="H6" s="92">
        <v>0.6</v>
      </c>
      <c r="I6" s="49"/>
      <c r="J6" s="51">
        <v>2</v>
      </c>
      <c r="K6" s="50" t="s">
        <v>21</v>
      </c>
      <c r="L6" s="190"/>
      <c r="M6" s="190"/>
      <c r="N6" s="263" t="s">
        <v>316</v>
      </c>
      <c r="O6" s="190"/>
    </row>
    <row r="7" spans="1:16" s="173" customFormat="1" ht="63.75" x14ac:dyDescent="0.25">
      <c r="A7" s="19"/>
      <c r="B7" s="271" t="s">
        <v>321</v>
      </c>
      <c r="C7" s="272"/>
      <c r="D7" s="273"/>
      <c r="E7" s="272">
        <v>15</v>
      </c>
      <c r="F7" s="273"/>
      <c r="G7" s="273">
        <v>2</v>
      </c>
      <c r="H7" s="92">
        <v>0.2</v>
      </c>
      <c r="I7" s="49"/>
      <c r="J7" s="51">
        <v>2</v>
      </c>
      <c r="K7" s="50" t="s">
        <v>21</v>
      </c>
      <c r="L7" s="190"/>
      <c r="M7" s="190"/>
      <c r="N7" s="263" t="s">
        <v>316</v>
      </c>
      <c r="O7" s="190"/>
    </row>
    <row r="8" spans="1:16" s="173" customFormat="1" ht="63.75" x14ac:dyDescent="0.25">
      <c r="A8" s="19"/>
      <c r="B8" s="271" t="s">
        <v>322</v>
      </c>
      <c r="C8" s="272"/>
      <c r="D8" s="273"/>
      <c r="E8" s="272">
        <v>15</v>
      </c>
      <c r="F8" s="273"/>
      <c r="G8" s="273">
        <v>8</v>
      </c>
      <c r="H8" s="92">
        <v>0.2</v>
      </c>
      <c r="I8" s="49"/>
      <c r="J8" s="51">
        <v>2</v>
      </c>
      <c r="K8" s="50" t="s">
        <v>21</v>
      </c>
      <c r="L8" s="190"/>
      <c r="M8" s="190"/>
      <c r="N8" s="263" t="s">
        <v>316</v>
      </c>
      <c r="O8" s="190"/>
    </row>
    <row r="9" spans="1:16" x14ac:dyDescent="0.25">
      <c r="A9" s="13" t="s">
        <v>16</v>
      </c>
      <c r="B9" s="266" t="s">
        <v>318</v>
      </c>
      <c r="C9" s="23">
        <f>SUM(D9:F9)</f>
        <v>4</v>
      </c>
      <c r="D9" s="23">
        <f>SUM(D10:D10)</f>
        <v>0</v>
      </c>
      <c r="E9" s="23">
        <f>SUM(E10:E10)</f>
        <v>4</v>
      </c>
      <c r="F9" s="23">
        <f>SUM(F10:F10)</f>
        <v>0</v>
      </c>
      <c r="G9" s="23">
        <f>SUM(G10:G10)</f>
        <v>0</v>
      </c>
      <c r="H9" s="12"/>
      <c r="I9" s="12">
        <v>27</v>
      </c>
      <c r="J9" s="47"/>
      <c r="K9" s="47"/>
      <c r="L9" s="14"/>
      <c r="M9" s="15" t="s">
        <v>18</v>
      </c>
      <c r="N9" s="15"/>
      <c r="O9" s="15"/>
      <c r="P9" s="173">
        <v>1</v>
      </c>
    </row>
    <row r="10" spans="1:16" x14ac:dyDescent="0.25">
      <c r="A10" s="19" t="s">
        <v>19</v>
      </c>
      <c r="B10" s="103" t="s">
        <v>318</v>
      </c>
      <c r="C10" s="191" t="s">
        <v>297</v>
      </c>
      <c r="D10" s="141"/>
      <c r="E10" s="141">
        <v>4</v>
      </c>
      <c r="F10" s="140"/>
      <c r="G10" s="141"/>
      <c r="H10" s="17">
        <v>1</v>
      </c>
      <c r="I10" s="17"/>
      <c r="J10" s="50">
        <v>3</v>
      </c>
      <c r="K10" s="124" t="s">
        <v>21</v>
      </c>
      <c r="L10" s="190"/>
      <c r="M10" s="190" t="s">
        <v>22</v>
      </c>
      <c r="N10" s="124" t="s">
        <v>319</v>
      </c>
      <c r="O10" s="190" t="s">
        <v>23</v>
      </c>
      <c r="P10" s="173"/>
    </row>
    <row r="11" spans="1:16" x14ac:dyDescent="0.25">
      <c r="A11" s="173"/>
      <c r="B11" s="192"/>
      <c r="C11" s="173"/>
      <c r="D11" s="173"/>
      <c r="E11" s="173"/>
      <c r="F11" s="173"/>
      <c r="H11" s="173"/>
      <c r="I11" s="173"/>
      <c r="J11" s="173"/>
      <c r="K11" s="173"/>
      <c r="L11" s="173"/>
      <c r="M11" s="173"/>
      <c r="N11" s="173"/>
      <c r="O11" s="173"/>
      <c r="P11" s="173"/>
    </row>
    <row r="12" spans="1:16" ht="17.25" x14ac:dyDescent="0.25">
      <c r="A12" s="61" t="s">
        <v>308</v>
      </c>
      <c r="B12" s="173"/>
      <c r="C12" s="173"/>
      <c r="D12" s="173"/>
      <c r="E12" s="173"/>
      <c r="F12" s="173"/>
      <c r="H12" s="173"/>
      <c r="I12" s="199"/>
      <c r="J12" s="173"/>
      <c r="K12" s="173"/>
      <c r="L12" s="173"/>
      <c r="M12" s="173"/>
      <c r="N12" s="173"/>
      <c r="O12" s="173"/>
      <c r="P12" s="173"/>
    </row>
    <row r="13" spans="1:16" x14ac:dyDescent="0.25">
      <c r="A13" s="61"/>
      <c r="B13" s="173"/>
      <c r="C13" s="173"/>
      <c r="D13" s="173"/>
      <c r="E13" s="173"/>
      <c r="F13" s="173"/>
      <c r="H13" s="193"/>
      <c r="I13" s="173"/>
      <c r="J13" s="173"/>
      <c r="K13" s="173"/>
      <c r="L13" s="173"/>
      <c r="M13" s="173"/>
      <c r="N13" s="173"/>
      <c r="O13" s="173"/>
      <c r="P13" s="173"/>
    </row>
    <row r="14" spans="1:16" x14ac:dyDescent="0.25">
      <c r="A14" s="5" t="s">
        <v>57</v>
      </c>
      <c r="B14" s="194"/>
      <c r="C14" s="194"/>
      <c r="D14" s="194"/>
      <c r="E14" s="194"/>
      <c r="F14" s="194"/>
      <c r="G14" s="194"/>
      <c r="H14" s="194"/>
      <c r="I14" s="194"/>
      <c r="J14" s="195"/>
      <c r="K14" s="195"/>
      <c r="L14" s="173"/>
      <c r="M14" s="173"/>
      <c r="N14" s="173"/>
      <c r="P14" s="173">
        <f>IF(ISBLANK(A14),0,1)</f>
        <v>1</v>
      </c>
    </row>
    <row r="15" spans="1:16" x14ac:dyDescent="0.25">
      <c r="A15" s="5" t="s">
        <v>58</v>
      </c>
    </row>
    <row r="16" spans="1:16" x14ac:dyDescent="0.25">
      <c r="A16" s="267" t="s">
        <v>323</v>
      </c>
    </row>
    <row r="17" spans="1:1" x14ac:dyDescent="0.25">
      <c r="A17" s="267" t="s">
        <v>324</v>
      </c>
    </row>
  </sheetData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41D43-37B4-48FE-BA14-694001A682C9}">
  <sheetPr>
    <tabColor rgb="FF00B0F0"/>
  </sheetPr>
  <dimension ref="A1:Q21"/>
  <sheetViews>
    <sheetView topLeftCell="A5" zoomScale="70" zoomScaleNormal="70" workbookViewId="0">
      <selection activeCell="A16" sqref="A16:A17"/>
    </sheetView>
  </sheetViews>
  <sheetFormatPr baseColWidth="10" defaultColWidth="10.85546875" defaultRowHeight="15" x14ac:dyDescent="0.25"/>
  <cols>
    <col min="1" max="1" width="38.5703125" style="173" customWidth="1"/>
    <col min="2" max="2" width="58.28515625" style="173" customWidth="1"/>
    <col min="3" max="3" width="27.28515625" style="173" customWidth="1"/>
    <col min="4" max="9" width="10.7109375" style="173" customWidth="1"/>
    <col min="10" max="10" width="18.7109375" style="173" customWidth="1"/>
    <col min="11" max="11" width="24.7109375" style="173" customWidth="1"/>
    <col min="12" max="12" width="24.28515625" style="173" customWidth="1"/>
    <col min="13" max="13" width="20.140625" style="173" customWidth="1"/>
    <col min="14" max="14" width="32.28515625" style="173" customWidth="1"/>
    <col min="15" max="15" width="23" style="173" customWidth="1"/>
    <col min="16" max="16384" width="10.85546875" style="173"/>
  </cols>
  <sheetData>
    <row r="1" spans="1:17" ht="45" x14ac:dyDescent="0.25">
      <c r="A1" s="136" t="s">
        <v>0</v>
      </c>
      <c r="B1" s="136" t="s">
        <v>1</v>
      </c>
      <c r="C1" s="186" t="s">
        <v>2</v>
      </c>
      <c r="D1" s="186" t="s">
        <v>3</v>
      </c>
      <c r="E1" s="186" t="s">
        <v>4</v>
      </c>
      <c r="F1" s="174" t="s">
        <v>5</v>
      </c>
      <c r="G1" s="174" t="s">
        <v>257</v>
      </c>
      <c r="H1" s="186" t="s">
        <v>7</v>
      </c>
      <c r="I1" s="186" t="s">
        <v>8</v>
      </c>
      <c r="J1" s="125" t="s">
        <v>9</v>
      </c>
      <c r="K1" s="125" t="s">
        <v>10</v>
      </c>
      <c r="L1" s="137" t="s">
        <v>313</v>
      </c>
      <c r="M1" s="137" t="s">
        <v>12</v>
      </c>
      <c r="N1" s="138" t="s">
        <v>13</v>
      </c>
      <c r="O1" s="138" t="s">
        <v>14</v>
      </c>
    </row>
    <row r="2" spans="1:17" ht="45" x14ac:dyDescent="0.25">
      <c r="A2" s="122" t="str">
        <f ca="1">RIGHT(CELL("filename",A$1),LEN(CELL("filename",A$1))-SEARCH("]",CELL("filename",A$1),1))</f>
        <v>MCC ELEC5 PRO S10 OptionGSE</v>
      </c>
      <c r="B2" s="44" t="s">
        <v>314</v>
      </c>
      <c r="C2" s="9">
        <f>SUM(D2:F2)</f>
        <v>109</v>
      </c>
      <c r="D2" s="45">
        <f>SUMPRODUCT(D3:D219,$P3:$P219)</f>
        <v>0</v>
      </c>
      <c r="E2" s="45">
        <f>SUMPRODUCT(E3:E219,$P3:$P219)</f>
        <v>109</v>
      </c>
      <c r="F2" s="45">
        <f>SUMPRODUCT(F3:F219,$P3:$P219)</f>
        <v>0</v>
      </c>
      <c r="G2" s="45">
        <f>SUMPRODUCT(G3:G219,$Q3:$Q219)</f>
        <v>0</v>
      </c>
      <c r="H2" s="45"/>
      <c r="I2" s="45">
        <f>SUMPRODUCT(I3:I219,$P3:$P219)</f>
        <v>35</v>
      </c>
      <c r="J2" s="9"/>
      <c r="K2" s="9"/>
      <c r="L2" s="188"/>
      <c r="M2" s="188"/>
      <c r="N2" s="188"/>
      <c r="O2" s="188"/>
    </row>
    <row r="3" spans="1:17" x14ac:dyDescent="0.25">
      <c r="A3" s="13" t="s">
        <v>16</v>
      </c>
      <c r="B3" s="139" t="s">
        <v>315</v>
      </c>
      <c r="C3" s="23">
        <f>SUM(D3:F3)</f>
        <v>30</v>
      </c>
      <c r="D3" s="23">
        <f>SUM(D4:D4)</f>
        <v>0</v>
      </c>
      <c r="E3" s="23">
        <f>SUM(E4:E4)</f>
        <v>30</v>
      </c>
      <c r="F3" s="23">
        <f>SUM(F4:F4)</f>
        <v>0</v>
      </c>
      <c r="G3" s="23">
        <f>SUM(G4:G4)</f>
        <v>10</v>
      </c>
      <c r="H3" s="12"/>
      <c r="I3" s="12">
        <v>3</v>
      </c>
      <c r="J3" s="47"/>
      <c r="K3" s="47"/>
      <c r="L3" s="189"/>
      <c r="M3" s="189" t="s">
        <v>18</v>
      </c>
      <c r="N3" s="189"/>
      <c r="O3" s="189"/>
      <c r="P3" s="173">
        <f>IF(ISBLANK(A3),0,1)</f>
        <v>1</v>
      </c>
    </row>
    <row r="4" spans="1:17" ht="63.75" x14ac:dyDescent="0.25">
      <c r="A4" s="19" t="s">
        <v>19</v>
      </c>
      <c r="B4" s="103" t="s">
        <v>315</v>
      </c>
      <c r="C4" s="140"/>
      <c r="D4" s="141">
        <v>0</v>
      </c>
      <c r="E4" s="141">
        <v>30</v>
      </c>
      <c r="F4" s="140">
        <v>0</v>
      </c>
      <c r="G4" s="141">
        <v>10</v>
      </c>
      <c r="H4" s="92">
        <v>1</v>
      </c>
      <c r="I4" s="49"/>
      <c r="J4" s="51">
        <v>3</v>
      </c>
      <c r="K4" s="50" t="s">
        <v>21</v>
      </c>
      <c r="L4" s="190"/>
      <c r="M4" s="190" t="s">
        <v>22</v>
      </c>
      <c r="N4" s="263" t="s">
        <v>316</v>
      </c>
      <c r="O4" s="190" t="s">
        <v>23</v>
      </c>
    </row>
    <row r="5" spans="1:17" x14ac:dyDescent="0.25">
      <c r="A5" s="13" t="s">
        <v>16</v>
      </c>
      <c r="B5" s="264" t="s">
        <v>317</v>
      </c>
      <c r="C5" s="23">
        <f>SUM(D5:F5)</f>
        <v>75</v>
      </c>
      <c r="D5" s="23">
        <f>SUM(D6:D6)</f>
        <v>0</v>
      </c>
      <c r="E5" s="23">
        <f>SUM(E6:E8)</f>
        <v>75</v>
      </c>
      <c r="F5" s="23">
        <f t="shared" ref="F5:G5" si="0">SUM(F6:F8)</f>
        <v>0</v>
      </c>
      <c r="G5" s="23">
        <f t="shared" si="0"/>
        <v>40</v>
      </c>
      <c r="H5" s="12"/>
      <c r="I5" s="12">
        <v>5</v>
      </c>
      <c r="J5" s="47"/>
      <c r="K5" s="47"/>
      <c r="L5" s="189"/>
      <c r="M5" s="189" t="s">
        <v>18</v>
      </c>
      <c r="N5" s="189"/>
      <c r="O5" s="189"/>
      <c r="P5" s="173">
        <f>IF(ISBLANK(A5),0,1)</f>
        <v>1</v>
      </c>
    </row>
    <row r="6" spans="1:17" ht="63.75" x14ac:dyDescent="0.25">
      <c r="A6" s="19"/>
      <c r="B6" s="271" t="s">
        <v>320</v>
      </c>
      <c r="C6" s="272"/>
      <c r="D6" s="273"/>
      <c r="E6" s="272">
        <v>45</v>
      </c>
      <c r="F6" s="273"/>
      <c r="G6" s="273">
        <v>30</v>
      </c>
      <c r="H6" s="92">
        <v>0.6</v>
      </c>
      <c r="I6" s="49"/>
      <c r="J6" s="51">
        <v>2</v>
      </c>
      <c r="K6" s="50" t="s">
        <v>21</v>
      </c>
      <c r="L6" s="190"/>
      <c r="M6" s="190"/>
      <c r="N6" s="263" t="s">
        <v>316</v>
      </c>
      <c r="O6" s="190"/>
    </row>
    <row r="7" spans="1:17" ht="63.75" x14ac:dyDescent="0.25">
      <c r="A7" s="19"/>
      <c r="B7" s="271" t="s">
        <v>321</v>
      </c>
      <c r="C7" s="272"/>
      <c r="D7" s="273"/>
      <c r="E7" s="272">
        <v>15</v>
      </c>
      <c r="F7" s="273"/>
      <c r="G7" s="273">
        <v>2</v>
      </c>
      <c r="H7" s="92">
        <v>0.2</v>
      </c>
      <c r="I7" s="49"/>
      <c r="J7" s="51">
        <v>2</v>
      </c>
      <c r="K7" s="50" t="s">
        <v>21</v>
      </c>
      <c r="L7" s="190"/>
      <c r="M7" s="190"/>
      <c r="N7" s="263" t="s">
        <v>316</v>
      </c>
      <c r="O7" s="190"/>
    </row>
    <row r="8" spans="1:17" ht="63.75" x14ac:dyDescent="0.25">
      <c r="A8" s="19"/>
      <c r="B8" s="271" t="s">
        <v>322</v>
      </c>
      <c r="C8" s="272"/>
      <c r="D8" s="273"/>
      <c r="E8" s="272">
        <v>15</v>
      </c>
      <c r="F8" s="273"/>
      <c r="G8" s="273">
        <v>8</v>
      </c>
      <c r="H8" s="92">
        <v>0.2</v>
      </c>
      <c r="I8" s="49"/>
      <c r="J8" s="51">
        <v>2</v>
      </c>
      <c r="K8" s="50" t="s">
        <v>21</v>
      </c>
      <c r="L8" s="190"/>
      <c r="M8" s="190"/>
      <c r="N8" s="263" t="s">
        <v>316</v>
      </c>
      <c r="O8" s="190"/>
    </row>
    <row r="9" spans="1:17" x14ac:dyDescent="0.25">
      <c r="A9" s="13" t="s">
        <v>16</v>
      </c>
      <c r="B9" s="266" t="s">
        <v>318</v>
      </c>
      <c r="C9" s="23">
        <f>SUM(D9:F9)</f>
        <v>4</v>
      </c>
      <c r="D9" s="23">
        <f>SUM(D10:D10)</f>
        <v>0</v>
      </c>
      <c r="E9" s="23">
        <f>SUM(E10:E10)</f>
        <v>4</v>
      </c>
      <c r="F9" s="23">
        <f>SUM(F10:F10)</f>
        <v>0</v>
      </c>
      <c r="G9" s="23">
        <f>SUM(G10:G10)</f>
        <v>0</v>
      </c>
      <c r="H9" s="12"/>
      <c r="I9" s="12">
        <v>27</v>
      </c>
      <c r="J9" s="47"/>
      <c r="K9" s="47"/>
      <c r="L9" s="14"/>
      <c r="M9" s="15" t="s">
        <v>18</v>
      </c>
      <c r="N9" s="15"/>
      <c r="O9" s="15"/>
      <c r="P9" s="173">
        <v>1</v>
      </c>
      <c r="Q9"/>
    </row>
    <row r="10" spans="1:17" x14ac:dyDescent="0.25">
      <c r="A10" s="19" t="s">
        <v>19</v>
      </c>
      <c r="B10" s="103" t="s">
        <v>318</v>
      </c>
      <c r="C10" s="191" t="s">
        <v>297</v>
      </c>
      <c r="D10" s="141"/>
      <c r="E10" s="141">
        <v>4</v>
      </c>
      <c r="F10" s="140"/>
      <c r="G10" s="141"/>
      <c r="H10" s="17">
        <v>1</v>
      </c>
      <c r="I10" s="17"/>
      <c r="J10" s="50">
        <v>3</v>
      </c>
      <c r="K10" s="124" t="s">
        <v>21</v>
      </c>
      <c r="L10" s="190"/>
      <c r="M10" s="190" t="s">
        <v>22</v>
      </c>
      <c r="N10" s="124" t="s">
        <v>319</v>
      </c>
      <c r="O10" s="190" t="s">
        <v>23</v>
      </c>
      <c r="Q10"/>
    </row>
    <row r="11" spans="1:17" x14ac:dyDescent="0.25">
      <c r="B11" s="192"/>
      <c r="Q11"/>
    </row>
    <row r="12" spans="1:17" ht="17.25" x14ac:dyDescent="0.25">
      <c r="A12" s="61" t="s">
        <v>308</v>
      </c>
      <c r="I12" s="199"/>
      <c r="Q12"/>
    </row>
    <row r="13" spans="1:17" x14ac:dyDescent="0.25">
      <c r="A13" s="61"/>
      <c r="H13" s="193"/>
      <c r="Q13"/>
    </row>
    <row r="14" spans="1:17" x14ac:dyDescent="0.25">
      <c r="A14" s="5" t="s">
        <v>57</v>
      </c>
      <c r="B14" s="194"/>
      <c r="C14" s="194"/>
      <c r="D14" s="194"/>
      <c r="E14" s="194"/>
      <c r="F14" s="194"/>
      <c r="G14" s="194"/>
      <c r="H14" s="194"/>
      <c r="I14" s="194"/>
      <c r="J14" s="195"/>
      <c r="K14" s="195"/>
      <c r="O14"/>
      <c r="P14" s="173">
        <f>IF(ISBLANK(A14),0,1)</f>
        <v>1</v>
      </c>
      <c r="Q14"/>
    </row>
    <row r="15" spans="1:17" x14ac:dyDescent="0.25">
      <c r="A15" s="5" t="s">
        <v>58</v>
      </c>
      <c r="B15"/>
      <c r="C15"/>
      <c r="D15"/>
      <c r="E15"/>
      <c r="F15"/>
      <c r="H15"/>
      <c r="I15"/>
      <c r="J15"/>
      <c r="K15"/>
      <c r="L15"/>
      <c r="M15"/>
      <c r="N15"/>
      <c r="O15"/>
      <c r="P15"/>
      <c r="Q15"/>
    </row>
    <row r="16" spans="1:17" x14ac:dyDescent="0.25">
      <c r="A16" s="267" t="s">
        <v>323</v>
      </c>
      <c r="B16"/>
      <c r="C16"/>
      <c r="D16"/>
      <c r="E16"/>
      <c r="F16"/>
      <c r="H16"/>
      <c r="I16"/>
      <c r="J16"/>
      <c r="K16"/>
      <c r="L16"/>
      <c r="M16"/>
      <c r="N16"/>
      <c r="O16"/>
      <c r="P16"/>
      <c r="Q16"/>
    </row>
    <row r="17" spans="1:17" x14ac:dyDescent="0.25">
      <c r="A17" s="267" t="s">
        <v>324</v>
      </c>
      <c r="B17"/>
      <c r="C17"/>
      <c r="D17"/>
      <c r="E17"/>
      <c r="F17"/>
      <c r="H17"/>
      <c r="I17"/>
      <c r="J17"/>
      <c r="K17"/>
      <c r="L17"/>
      <c r="M17"/>
      <c r="N17"/>
      <c r="O17"/>
      <c r="P17"/>
      <c r="Q17"/>
    </row>
    <row r="18" spans="1:17" x14ac:dyDescent="0.25">
      <c r="A18"/>
      <c r="B18"/>
      <c r="C18"/>
      <c r="D18"/>
      <c r="E18"/>
      <c r="F18"/>
      <c r="H18"/>
      <c r="I18"/>
      <c r="J18"/>
      <c r="K18"/>
      <c r="L18"/>
      <c r="M18"/>
      <c r="N18"/>
      <c r="O18"/>
      <c r="P18"/>
      <c r="Q18"/>
    </row>
    <row r="19" spans="1:17" x14ac:dyDescent="0.25">
      <c r="A19"/>
      <c r="B19"/>
      <c r="C19"/>
      <c r="D19"/>
      <c r="E19"/>
      <c r="F19"/>
      <c r="H19"/>
      <c r="I19"/>
      <c r="J19"/>
      <c r="K19"/>
      <c r="L19"/>
      <c r="M19"/>
      <c r="N19"/>
      <c r="O19"/>
      <c r="P19"/>
      <c r="Q19"/>
    </row>
    <row r="20" spans="1:17" x14ac:dyDescent="0.25">
      <c r="A20"/>
      <c r="B20"/>
      <c r="C20"/>
      <c r="D20"/>
      <c r="E20"/>
      <c r="F20"/>
      <c r="H20"/>
      <c r="I20"/>
      <c r="J20"/>
      <c r="K20"/>
      <c r="L20"/>
      <c r="M20"/>
      <c r="N20"/>
      <c r="O20"/>
      <c r="P20"/>
      <c r="Q20"/>
    </row>
    <row r="21" spans="1:17" x14ac:dyDescent="0.25">
      <c r="A21"/>
      <c r="B21"/>
      <c r="C21"/>
      <c r="D21"/>
      <c r="E21"/>
      <c r="F21"/>
      <c r="H21"/>
      <c r="I21"/>
      <c r="J21"/>
      <c r="K21"/>
      <c r="L21"/>
      <c r="M21"/>
      <c r="N21"/>
      <c r="O21"/>
      <c r="P21"/>
      <c r="Q21"/>
    </row>
  </sheetData>
  <pageMargins left="0.70866141732283472" right="0.70866141732283472" top="0.74803149606299213" bottom="0.74803149606299213" header="0.31496062992125984" footer="0.31496062992125984"/>
  <pageSetup paperSize="9" scale="2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P29"/>
  <sheetViews>
    <sheetView zoomScale="40" zoomScaleNormal="40" workbookViewId="0">
      <selection activeCell="B1" sqref="B1:B1048576"/>
    </sheetView>
  </sheetViews>
  <sheetFormatPr baseColWidth="10" defaultColWidth="11.42578125" defaultRowHeight="15" x14ac:dyDescent="0.25"/>
  <cols>
    <col min="1" max="1" width="56.42578125" style="43" customWidth="1"/>
    <col min="2" max="2" width="22.85546875" style="43" customWidth="1"/>
    <col min="3" max="3" width="34.7109375" style="43" customWidth="1"/>
    <col min="4" max="9" width="10.7109375" style="43" customWidth="1"/>
    <col min="10" max="11" width="23.5703125" style="43" customWidth="1"/>
    <col min="12" max="12" width="20.7109375" style="43" customWidth="1"/>
    <col min="13" max="13" width="25.7109375" style="43" customWidth="1"/>
    <col min="14" max="14" width="27.140625" style="43" customWidth="1"/>
    <col min="15" max="15" width="22.28515625" style="43" customWidth="1"/>
    <col min="16" max="16384" width="11.42578125" style="43"/>
  </cols>
  <sheetData>
    <row r="1" spans="1:16" ht="45" x14ac:dyDescent="0.25">
      <c r="A1" s="26" t="s">
        <v>0</v>
      </c>
      <c r="B1" s="26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31" t="s">
        <v>6</v>
      </c>
      <c r="H1" s="174" t="s">
        <v>7</v>
      </c>
      <c r="I1" s="174" t="s">
        <v>8</v>
      </c>
      <c r="J1" s="27" t="s">
        <v>9</v>
      </c>
      <c r="K1" s="58" t="s">
        <v>10</v>
      </c>
      <c r="L1" s="27" t="s">
        <v>11</v>
      </c>
      <c r="M1" s="27" t="s">
        <v>12</v>
      </c>
      <c r="N1" s="28" t="s">
        <v>13</v>
      </c>
      <c r="O1" s="28" t="s">
        <v>14</v>
      </c>
    </row>
    <row r="2" spans="1:16" s="34" customFormat="1" ht="30" x14ac:dyDescent="0.25">
      <c r="A2" s="9" t="str">
        <f ca="1">RIGHT(CELL("filename",A$1),LEN(CELL("filename",A$1))-SEARCH("]",CELL("filename",A$1),1))</f>
        <v>MCC ELEC4 - S7</v>
      </c>
      <c r="B2" s="44" t="s">
        <v>59</v>
      </c>
      <c r="C2" s="9">
        <f>SUM(D2:F2)</f>
        <v>365</v>
      </c>
      <c r="D2" s="45">
        <f>SUMPRODUCT(D3:D234,$P3:$P234)</f>
        <v>93</v>
      </c>
      <c r="E2" s="45">
        <f>SUMPRODUCT(E3:E234,$P3:$P234)</f>
        <v>236</v>
      </c>
      <c r="F2" s="45">
        <f>SUMPRODUCT(F3:F234,$P3:$P234)</f>
        <v>36</v>
      </c>
      <c r="G2" s="45">
        <f>SUMPRODUCT(G3:G234,$P3:$P234)</f>
        <v>39</v>
      </c>
      <c r="H2" s="45"/>
      <c r="I2" s="45">
        <f>SUMPRODUCT(I3:I234,$P3:$P234)</f>
        <v>30</v>
      </c>
      <c r="J2" s="9"/>
      <c r="K2" s="9"/>
      <c r="L2" s="46"/>
      <c r="M2" s="46"/>
      <c r="N2" s="46"/>
      <c r="O2" s="46"/>
    </row>
    <row r="3" spans="1:16" x14ac:dyDescent="0.25">
      <c r="A3" s="22" t="s">
        <v>16</v>
      </c>
      <c r="B3" s="165" t="s">
        <v>17</v>
      </c>
      <c r="C3" s="23">
        <f>SUM(D3:F3)</f>
        <v>135</v>
      </c>
      <c r="D3" s="23">
        <f>SUM(D4:D6)</f>
        <v>53</v>
      </c>
      <c r="E3" s="23">
        <f>SUM(E4:E6)</f>
        <v>64</v>
      </c>
      <c r="F3" s="23">
        <f>SUM(F4:F6)</f>
        <v>18</v>
      </c>
      <c r="G3" s="23">
        <f>SUM(G4:G6)</f>
        <v>0</v>
      </c>
      <c r="H3" s="23"/>
      <c r="I3" s="23">
        <v>9</v>
      </c>
      <c r="J3" s="47"/>
      <c r="K3" s="47"/>
      <c r="L3" s="47"/>
      <c r="M3" s="48" t="s">
        <v>18</v>
      </c>
      <c r="N3" s="48" t="s">
        <v>18</v>
      </c>
      <c r="O3" s="47"/>
      <c r="P3" s="43">
        <f>IF(ISBLANK(A3),0,1)</f>
        <v>1</v>
      </c>
    </row>
    <row r="4" spans="1:16" x14ac:dyDescent="0.25">
      <c r="A4" s="17" t="s">
        <v>19</v>
      </c>
      <c r="B4" s="35" t="s">
        <v>60</v>
      </c>
      <c r="C4" s="24"/>
      <c r="D4" s="24">
        <v>14</v>
      </c>
      <c r="E4" s="24">
        <v>16</v>
      </c>
      <c r="F4" s="24">
        <v>18</v>
      </c>
      <c r="G4" s="24"/>
      <c r="H4" s="24">
        <v>0.3</v>
      </c>
      <c r="I4" s="24"/>
      <c r="J4" s="50">
        <v>4</v>
      </c>
      <c r="K4" s="50" t="s">
        <v>21</v>
      </c>
      <c r="L4" s="50"/>
      <c r="M4" s="50" t="s">
        <v>22</v>
      </c>
      <c r="N4" s="50" t="s">
        <v>18</v>
      </c>
      <c r="O4" s="50" t="s">
        <v>23</v>
      </c>
    </row>
    <row r="5" spans="1:16" x14ac:dyDescent="0.25">
      <c r="A5" s="17" t="s">
        <v>19</v>
      </c>
      <c r="B5" s="35" t="s">
        <v>61</v>
      </c>
      <c r="C5" s="24"/>
      <c r="D5" s="24">
        <v>24</v>
      </c>
      <c r="E5" s="24">
        <v>36</v>
      </c>
      <c r="F5" s="24"/>
      <c r="G5" s="24"/>
      <c r="H5" s="24">
        <v>0.4</v>
      </c>
      <c r="I5" s="24"/>
      <c r="J5" s="50">
        <v>3</v>
      </c>
      <c r="K5" s="50" t="s">
        <v>21</v>
      </c>
      <c r="L5" s="50"/>
      <c r="M5" s="50" t="s">
        <v>22</v>
      </c>
      <c r="N5" s="50" t="s">
        <v>18</v>
      </c>
      <c r="O5" s="50" t="s">
        <v>23</v>
      </c>
    </row>
    <row r="6" spans="1:16" x14ac:dyDescent="0.25">
      <c r="A6" s="17" t="s">
        <v>19</v>
      </c>
      <c r="B6" s="35" t="s">
        <v>62</v>
      </c>
      <c r="C6" s="24"/>
      <c r="D6" s="24">
        <v>15</v>
      </c>
      <c r="E6" s="24">
        <v>12</v>
      </c>
      <c r="F6" s="24"/>
      <c r="G6" s="24"/>
      <c r="H6" s="24">
        <v>0.3</v>
      </c>
      <c r="I6" s="24"/>
      <c r="J6" s="50">
        <v>3</v>
      </c>
      <c r="K6" s="50" t="s">
        <v>21</v>
      </c>
      <c r="L6" s="50"/>
      <c r="M6" s="50" t="s">
        <v>22</v>
      </c>
      <c r="N6" s="50" t="s">
        <v>18</v>
      </c>
      <c r="O6" s="50" t="s">
        <v>23</v>
      </c>
    </row>
    <row r="7" spans="1:16" x14ac:dyDescent="0.25">
      <c r="A7" s="22" t="s">
        <v>16</v>
      </c>
      <c r="B7" s="165" t="s">
        <v>63</v>
      </c>
      <c r="C7" s="23">
        <f>SUM(D7:F7)</f>
        <v>70</v>
      </c>
      <c r="D7" s="23">
        <f>SUM(D8:D9)</f>
        <v>16</v>
      </c>
      <c r="E7" s="23">
        <f>SUM(E8:E9)</f>
        <v>36</v>
      </c>
      <c r="F7" s="23">
        <f>SUM(F8:F9)</f>
        <v>18</v>
      </c>
      <c r="G7" s="23">
        <f>SUM(G8:G9)</f>
        <v>0</v>
      </c>
      <c r="H7" s="23"/>
      <c r="I7" s="23">
        <v>6</v>
      </c>
      <c r="J7" s="56"/>
      <c r="K7" s="56"/>
      <c r="L7" s="47"/>
      <c r="M7" s="48" t="s">
        <v>18</v>
      </c>
      <c r="N7" s="48" t="s">
        <v>18</v>
      </c>
      <c r="O7" s="47"/>
      <c r="P7" s="43">
        <f>IF(ISBLANK(A7),0,1)</f>
        <v>1</v>
      </c>
    </row>
    <row r="8" spans="1:16" s="52" customFormat="1" x14ac:dyDescent="0.25">
      <c r="A8" s="17" t="s">
        <v>19</v>
      </c>
      <c r="B8" s="37" t="s">
        <v>64</v>
      </c>
      <c r="C8" s="24"/>
      <c r="D8" s="24">
        <v>4</v>
      </c>
      <c r="E8" s="24">
        <v>24</v>
      </c>
      <c r="F8" s="24"/>
      <c r="G8" s="24"/>
      <c r="H8" s="24">
        <v>0.6</v>
      </c>
      <c r="I8" s="24"/>
      <c r="J8" s="51">
        <v>2</v>
      </c>
      <c r="K8" s="50" t="s">
        <v>21</v>
      </c>
      <c r="L8" s="50"/>
      <c r="M8" s="50" t="s">
        <v>22</v>
      </c>
      <c r="N8" s="50" t="s">
        <v>18</v>
      </c>
      <c r="O8" s="50" t="s">
        <v>23</v>
      </c>
      <c r="P8" s="43"/>
    </row>
    <row r="9" spans="1:16" x14ac:dyDescent="0.25">
      <c r="A9" s="17" t="s">
        <v>19</v>
      </c>
      <c r="B9" s="35" t="s">
        <v>65</v>
      </c>
      <c r="C9" s="24"/>
      <c r="D9" s="24">
        <v>12</v>
      </c>
      <c r="E9" s="24">
        <v>12</v>
      </c>
      <c r="F9" s="24">
        <v>18</v>
      </c>
      <c r="G9" s="24"/>
      <c r="H9" s="24">
        <v>0.4</v>
      </c>
      <c r="I9" s="24"/>
      <c r="J9" s="50">
        <v>3</v>
      </c>
      <c r="K9" s="50" t="s">
        <v>21</v>
      </c>
      <c r="L9" s="50"/>
      <c r="M9" s="50" t="s">
        <v>22</v>
      </c>
      <c r="N9" s="50" t="s">
        <v>18</v>
      </c>
      <c r="O9" s="50" t="s">
        <v>23</v>
      </c>
    </row>
    <row r="10" spans="1:16" x14ac:dyDescent="0.25">
      <c r="A10" s="22" t="s">
        <v>16</v>
      </c>
      <c r="B10" s="165" t="s">
        <v>28</v>
      </c>
      <c r="C10" s="23">
        <f>SUM(D10:F10)</f>
        <v>84</v>
      </c>
      <c r="D10" s="23">
        <f t="shared" ref="D10:G10" si="0">SUM(D11:D13)</f>
        <v>24</v>
      </c>
      <c r="E10" s="23">
        <f t="shared" si="0"/>
        <v>60</v>
      </c>
      <c r="F10" s="23">
        <f t="shared" si="0"/>
        <v>0</v>
      </c>
      <c r="G10" s="23">
        <f t="shared" si="0"/>
        <v>0</v>
      </c>
      <c r="H10" s="23"/>
      <c r="I10" s="23">
        <v>6</v>
      </c>
      <c r="J10" s="56"/>
      <c r="K10" s="56"/>
      <c r="L10" s="47"/>
      <c r="M10" s="48" t="s">
        <v>18</v>
      </c>
      <c r="N10" s="48" t="s">
        <v>18</v>
      </c>
      <c r="O10" s="47"/>
      <c r="P10" s="43">
        <f>IF(ISBLANK(A10),0,1)</f>
        <v>1</v>
      </c>
    </row>
    <row r="11" spans="1:16" x14ac:dyDescent="0.25">
      <c r="A11" s="17" t="s">
        <v>19</v>
      </c>
      <c r="B11" s="35" t="s">
        <v>66</v>
      </c>
      <c r="C11" s="24"/>
      <c r="D11" s="24">
        <v>6</v>
      </c>
      <c r="E11" s="24">
        <v>24</v>
      </c>
      <c r="F11" s="24"/>
      <c r="G11" s="24"/>
      <c r="H11" s="24">
        <v>0.35</v>
      </c>
      <c r="I11" s="24"/>
      <c r="J11" s="50">
        <v>3</v>
      </c>
      <c r="K11" s="50" t="s">
        <v>21</v>
      </c>
      <c r="L11" s="50"/>
      <c r="M11" s="50" t="s">
        <v>22</v>
      </c>
      <c r="N11" s="50" t="s">
        <v>18</v>
      </c>
      <c r="O11" s="50" t="s">
        <v>23</v>
      </c>
    </row>
    <row r="12" spans="1:16" x14ac:dyDescent="0.25">
      <c r="A12" s="17" t="s">
        <v>19</v>
      </c>
      <c r="B12" s="35" t="s">
        <v>67</v>
      </c>
      <c r="C12" s="24"/>
      <c r="D12" s="24">
        <v>12</v>
      </c>
      <c r="E12" s="24">
        <v>18</v>
      </c>
      <c r="F12" s="24"/>
      <c r="G12" s="24"/>
      <c r="H12" s="24">
        <v>0.35</v>
      </c>
      <c r="I12" s="24"/>
      <c r="J12" s="50">
        <v>3</v>
      </c>
      <c r="K12" s="50" t="s">
        <v>21</v>
      </c>
      <c r="L12" s="50"/>
      <c r="M12" s="50" t="s">
        <v>22</v>
      </c>
      <c r="N12" s="50" t="s">
        <v>18</v>
      </c>
      <c r="O12" s="50" t="s">
        <v>23</v>
      </c>
    </row>
    <row r="13" spans="1:16" s="52" customFormat="1" x14ac:dyDescent="0.25">
      <c r="A13" s="17" t="s">
        <v>19</v>
      </c>
      <c r="B13" s="35" t="s">
        <v>68</v>
      </c>
      <c r="C13" s="24"/>
      <c r="D13" s="24">
        <v>6</v>
      </c>
      <c r="E13" s="24">
        <v>18</v>
      </c>
      <c r="F13" s="24"/>
      <c r="G13" s="24"/>
      <c r="H13" s="24">
        <v>0.3</v>
      </c>
      <c r="I13" s="24"/>
      <c r="J13" s="51">
        <v>3</v>
      </c>
      <c r="K13" s="50" t="s">
        <v>21</v>
      </c>
      <c r="L13" s="50"/>
      <c r="M13" s="50" t="s">
        <v>22</v>
      </c>
      <c r="N13" s="50" t="s">
        <v>18</v>
      </c>
      <c r="O13" s="50" t="s">
        <v>23</v>
      </c>
      <c r="P13" s="43"/>
    </row>
    <row r="14" spans="1:16" x14ac:dyDescent="0.25">
      <c r="A14" s="22" t="s">
        <v>16</v>
      </c>
      <c r="B14" s="165" t="s">
        <v>69</v>
      </c>
      <c r="C14" s="23">
        <f>SUM(D14:F14)</f>
        <v>40</v>
      </c>
      <c r="D14" s="23">
        <f>SUM(D15:D16)</f>
        <v>0</v>
      </c>
      <c r="E14" s="23">
        <f>SUM(E15:E16)</f>
        <v>40</v>
      </c>
      <c r="F14" s="23">
        <f>SUM(F15:F16)</f>
        <v>0</v>
      </c>
      <c r="G14" s="23">
        <f>SUM(G15:G16)</f>
        <v>8</v>
      </c>
      <c r="H14" s="23"/>
      <c r="I14" s="23">
        <v>4</v>
      </c>
      <c r="J14" s="56"/>
      <c r="K14" s="56"/>
      <c r="L14" s="47"/>
      <c r="M14" s="48" t="s">
        <v>18</v>
      </c>
      <c r="N14" s="48" t="s">
        <v>18</v>
      </c>
      <c r="O14" s="47"/>
      <c r="P14" s="43">
        <f>IF(ISBLANK(A14),0,1)</f>
        <v>1</v>
      </c>
    </row>
    <row r="15" spans="1:16" x14ac:dyDescent="0.25">
      <c r="A15" s="17" t="s">
        <v>19</v>
      </c>
      <c r="B15" s="35" t="s">
        <v>70</v>
      </c>
      <c r="C15" s="24"/>
      <c r="D15" s="24"/>
      <c r="E15" s="24">
        <v>16</v>
      </c>
      <c r="F15" s="24"/>
      <c r="G15" s="24">
        <v>4</v>
      </c>
      <c r="H15" s="24">
        <v>0.33</v>
      </c>
      <c r="I15" s="24"/>
      <c r="J15" s="50">
        <v>2</v>
      </c>
      <c r="K15" s="50" t="s">
        <v>21</v>
      </c>
      <c r="L15" s="50"/>
      <c r="M15" s="50" t="s">
        <v>22</v>
      </c>
      <c r="N15" s="50" t="s">
        <v>18</v>
      </c>
      <c r="O15" s="50" t="s">
        <v>23</v>
      </c>
    </row>
    <row r="16" spans="1:16" x14ac:dyDescent="0.25">
      <c r="A16" s="17" t="s">
        <v>19</v>
      </c>
      <c r="B16" s="35" t="s">
        <v>69</v>
      </c>
      <c r="C16" s="24"/>
      <c r="D16" s="24"/>
      <c r="E16" s="24">
        <v>24</v>
      </c>
      <c r="F16" s="24"/>
      <c r="G16" s="24">
        <v>4</v>
      </c>
      <c r="H16" s="24">
        <v>0.67</v>
      </c>
      <c r="I16" s="24"/>
      <c r="J16" s="50">
        <v>3</v>
      </c>
      <c r="K16" s="50" t="s">
        <v>21</v>
      </c>
      <c r="L16" s="50"/>
      <c r="M16" s="50" t="s">
        <v>22</v>
      </c>
      <c r="N16" s="50" t="s">
        <v>18</v>
      </c>
      <c r="O16" s="50" t="s">
        <v>23</v>
      </c>
    </row>
    <row r="17" spans="1:16" x14ac:dyDescent="0.25">
      <c r="A17" s="22" t="s">
        <v>16</v>
      </c>
      <c r="B17" s="165" t="s">
        <v>37</v>
      </c>
      <c r="C17" s="23">
        <f>SUM(D17:F17)</f>
        <v>30</v>
      </c>
      <c r="D17" s="23">
        <f>SUM(D18:D21)</f>
        <v>0</v>
      </c>
      <c r="E17" s="23">
        <f>SUM(E18)</f>
        <v>30</v>
      </c>
      <c r="F17" s="23">
        <f>SUM(F18)</f>
        <v>0</v>
      </c>
      <c r="G17" s="23">
        <f>SUM(G18)</f>
        <v>10</v>
      </c>
      <c r="H17" s="23"/>
      <c r="I17" s="23">
        <v>2</v>
      </c>
      <c r="J17" s="56"/>
      <c r="K17" s="56"/>
      <c r="L17" s="47"/>
      <c r="M17" s="48" t="s">
        <v>18</v>
      </c>
      <c r="N17" s="48" t="s">
        <v>18</v>
      </c>
      <c r="O17" s="47"/>
      <c r="P17" s="43">
        <f>IF(ISBLANK(A17),0,1)</f>
        <v>1</v>
      </c>
    </row>
    <row r="18" spans="1:16" x14ac:dyDescent="0.25">
      <c r="A18" s="17" t="s">
        <v>19</v>
      </c>
      <c r="B18" s="35" t="s">
        <v>71</v>
      </c>
      <c r="C18" s="24"/>
      <c r="D18" s="24"/>
      <c r="E18" s="24">
        <v>30</v>
      </c>
      <c r="F18" s="24"/>
      <c r="G18" s="24">
        <v>10</v>
      </c>
      <c r="H18" s="24">
        <v>1</v>
      </c>
      <c r="I18" s="24"/>
      <c r="J18" s="50">
        <v>2</v>
      </c>
      <c r="K18" s="50" t="s">
        <v>21</v>
      </c>
      <c r="L18" s="50"/>
      <c r="M18" s="50" t="s">
        <v>22</v>
      </c>
      <c r="N18" s="50" t="s">
        <v>18</v>
      </c>
      <c r="O18" s="50" t="s">
        <v>37</v>
      </c>
    </row>
    <row r="19" spans="1:16" x14ac:dyDescent="0.25">
      <c r="A19" s="22" t="s">
        <v>16</v>
      </c>
      <c r="B19" s="165" t="s">
        <v>38</v>
      </c>
      <c r="C19" s="23">
        <f>SUM(D19:F19)</f>
        <v>6</v>
      </c>
      <c r="D19" s="23">
        <f t="shared" ref="D19:G19" si="1">SUM(D20:D20)</f>
        <v>0</v>
      </c>
      <c r="E19" s="23">
        <f t="shared" si="1"/>
        <v>6</v>
      </c>
      <c r="F19" s="23">
        <f t="shared" si="1"/>
        <v>0</v>
      </c>
      <c r="G19" s="23">
        <f t="shared" si="1"/>
        <v>21</v>
      </c>
      <c r="H19" s="23"/>
      <c r="I19" s="23">
        <v>3</v>
      </c>
      <c r="J19" s="56"/>
      <c r="K19" s="56"/>
      <c r="L19" s="47"/>
      <c r="M19" s="48" t="s">
        <v>18</v>
      </c>
      <c r="N19" s="48" t="s">
        <v>18</v>
      </c>
      <c r="O19" s="47"/>
      <c r="P19" s="43">
        <f>IF(ISBLANK(A19),0,1)</f>
        <v>1</v>
      </c>
    </row>
    <row r="20" spans="1:16" ht="30" x14ac:dyDescent="0.25">
      <c r="A20" s="17" t="s">
        <v>19</v>
      </c>
      <c r="B20" s="156" t="s">
        <v>72</v>
      </c>
      <c r="C20" s="24" t="s">
        <v>73</v>
      </c>
      <c r="D20" s="24"/>
      <c r="E20" s="24">
        <v>6</v>
      </c>
      <c r="F20" s="24"/>
      <c r="G20" s="24">
        <f>3*7</f>
        <v>21</v>
      </c>
      <c r="H20" s="24">
        <v>1</v>
      </c>
      <c r="I20" s="24"/>
      <c r="J20" s="50">
        <v>1</v>
      </c>
      <c r="K20" s="50" t="s">
        <v>56</v>
      </c>
      <c r="L20" s="50"/>
      <c r="M20" s="50" t="s">
        <v>22</v>
      </c>
      <c r="N20" s="50" t="s">
        <v>74</v>
      </c>
      <c r="O20" s="50" t="s">
        <v>37</v>
      </c>
    </row>
    <row r="21" spans="1:16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39"/>
      <c r="K21" s="39"/>
    </row>
    <row r="22" spans="1:16" ht="17.25" customHeight="1" x14ac:dyDescent="0.25">
      <c r="A22" s="187"/>
      <c r="C22" s="20"/>
      <c r="D22" s="21"/>
      <c r="E22" s="21"/>
      <c r="F22" s="21"/>
      <c r="G22" s="21"/>
      <c r="H22" s="52"/>
      <c r="I22" s="52"/>
      <c r="J22" s="52"/>
      <c r="K22" s="52"/>
    </row>
    <row r="23" spans="1:16" x14ac:dyDescent="0.25">
      <c r="A23" s="143"/>
      <c r="C23" s="54"/>
      <c r="D23" s="54"/>
      <c r="E23" s="54"/>
      <c r="F23" s="54"/>
      <c r="G23" s="54"/>
      <c r="H23" s="52"/>
      <c r="I23" s="52"/>
      <c r="J23" s="52"/>
      <c r="K23" s="52"/>
    </row>
    <row r="24" spans="1:16" x14ac:dyDescent="0.25">
      <c r="A24" s="4" t="s">
        <v>57</v>
      </c>
      <c r="B24" s="53"/>
      <c r="C24" s="52"/>
      <c r="D24" s="52"/>
      <c r="E24" s="52"/>
      <c r="F24" s="52"/>
      <c r="G24" s="52"/>
      <c r="H24" s="52"/>
      <c r="I24" s="52"/>
      <c r="J24" s="52"/>
      <c r="K24" s="52"/>
    </row>
    <row r="25" spans="1:16" x14ac:dyDescent="0.25">
      <c r="A25" s="5" t="s">
        <v>75</v>
      </c>
      <c r="B25" s="53"/>
      <c r="C25" s="20"/>
      <c r="D25" s="20"/>
      <c r="E25" s="20"/>
      <c r="F25" s="20"/>
      <c r="G25" s="20"/>
      <c r="H25" s="20"/>
      <c r="I25" s="20"/>
      <c r="J25" s="39"/>
      <c r="K25" s="39"/>
    </row>
    <row r="26" spans="1:16" x14ac:dyDescent="0.25">
      <c r="A26" s="52"/>
      <c r="B26" s="55"/>
      <c r="C26" s="52"/>
      <c r="D26" s="52"/>
      <c r="E26" s="52"/>
      <c r="F26" s="52"/>
      <c r="G26" s="52"/>
      <c r="H26" s="52"/>
      <c r="I26" s="52"/>
      <c r="J26" s="52"/>
      <c r="K26" s="52"/>
    </row>
    <row r="27" spans="1:16" x14ac:dyDescent="0.25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</row>
    <row r="28" spans="1:16" x14ac:dyDescent="0.25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pans="1:16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39"/>
      <c r="K29" s="39"/>
    </row>
  </sheetData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75926-115F-43F0-968C-D4FD3A2E4CC0}">
  <sheetPr>
    <tabColor rgb="FF00B0F0"/>
  </sheetPr>
  <dimension ref="A1:P45"/>
  <sheetViews>
    <sheetView zoomScale="40" zoomScaleNormal="40" workbookViewId="0">
      <selection activeCell="P1" sqref="P1:P1048576"/>
    </sheetView>
  </sheetViews>
  <sheetFormatPr baseColWidth="10" defaultColWidth="11.42578125" defaultRowHeight="15" x14ac:dyDescent="0.25"/>
  <cols>
    <col min="1" max="2" width="47.42578125" style="72" customWidth="1"/>
    <col min="3" max="3" width="22" style="72" customWidth="1"/>
    <col min="4" max="6" width="10.7109375" style="72" customWidth="1"/>
    <col min="7" max="7" width="6.42578125" style="72" customWidth="1"/>
    <col min="8" max="8" width="15" style="72" customWidth="1"/>
    <col min="9" max="9" width="10.7109375" style="72" customWidth="1"/>
    <col min="10" max="10" width="9" style="72" customWidth="1"/>
    <col min="11" max="11" width="8.85546875" style="72" customWidth="1"/>
    <col min="12" max="12" width="4.5703125" style="72" customWidth="1"/>
    <col min="13" max="13" width="20.7109375" style="72" customWidth="1"/>
    <col min="14" max="14" width="44.5703125" style="72" customWidth="1"/>
    <col min="15" max="15" width="29" style="72" customWidth="1"/>
    <col min="16" max="16384" width="11.42578125" style="72"/>
  </cols>
  <sheetData>
    <row r="1" spans="1:16" ht="47.1" customHeight="1" x14ac:dyDescent="0.25">
      <c r="A1" s="88" t="s">
        <v>0</v>
      </c>
      <c r="B1" s="6" t="s">
        <v>1</v>
      </c>
      <c r="C1" s="87" t="s">
        <v>2</v>
      </c>
      <c r="D1" s="87" t="s">
        <v>3</v>
      </c>
      <c r="E1" s="87" t="s">
        <v>4</v>
      </c>
      <c r="F1" s="87" t="s">
        <v>5</v>
      </c>
      <c r="G1" s="31" t="s">
        <v>6</v>
      </c>
      <c r="H1" s="174" t="s">
        <v>7</v>
      </c>
      <c r="I1" s="174" t="s">
        <v>8</v>
      </c>
      <c r="J1" s="7" t="s">
        <v>9</v>
      </c>
      <c r="K1" s="58" t="s">
        <v>10</v>
      </c>
      <c r="L1" s="7" t="s">
        <v>11</v>
      </c>
      <c r="M1" s="7" t="s">
        <v>12</v>
      </c>
      <c r="N1" s="8" t="s">
        <v>13</v>
      </c>
      <c r="O1" s="28" t="s">
        <v>14</v>
      </c>
      <c r="P1" s="43"/>
    </row>
    <row r="2" spans="1:16" ht="49.5" customHeight="1" x14ac:dyDescent="0.25">
      <c r="A2" s="89" t="str">
        <f ca="1">RIGHT(CELL("filename",A$1),LEN(CELL("filename",A$1))-SEARCH("]",CELL("filename",A$1),1))</f>
        <v>MCC ELEC4-S7 Mineure EIT-SA</v>
      </c>
      <c r="B2" s="9" t="s">
        <v>76</v>
      </c>
      <c r="C2" s="9">
        <f t="shared" ref="C2:C10" si="0">SUM(D2:F2)</f>
        <v>192</v>
      </c>
      <c r="D2" s="45">
        <f>SUMPRODUCT(D3:D243,$P3:$P243)</f>
        <v>122</v>
      </c>
      <c r="E2" s="45">
        <f>SUMPRODUCT(E3:E243,$P3:$P243)</f>
        <v>24</v>
      </c>
      <c r="F2" s="45">
        <f>SUMPRODUCT(F3:F243,$P3:$P243)</f>
        <v>46</v>
      </c>
      <c r="G2" s="45">
        <f>SUMPRODUCT(G3:G243,$P3:$P243)</f>
        <v>39</v>
      </c>
      <c r="H2" s="45"/>
      <c r="I2" s="45">
        <f>SUMPRODUCT(I3:I243,$P3:$P243)</f>
        <v>21</v>
      </c>
      <c r="J2" s="9"/>
      <c r="K2" s="9"/>
      <c r="L2" s="46"/>
      <c r="M2" s="46"/>
      <c r="N2" s="46"/>
      <c r="O2" s="91"/>
      <c r="P2" s="34"/>
    </row>
    <row r="3" spans="1:16" x14ac:dyDescent="0.25">
      <c r="A3" s="167" t="s">
        <v>16</v>
      </c>
      <c r="B3" s="165" t="s">
        <v>77</v>
      </c>
      <c r="C3" s="23">
        <f t="shared" si="0"/>
        <v>48</v>
      </c>
      <c r="D3" s="23">
        <f>SUM(D4:D5)</f>
        <v>17</v>
      </c>
      <c r="E3" s="23">
        <f>SUM(E4:E5)</f>
        <v>0</v>
      </c>
      <c r="F3" s="23">
        <f>SUM(F4:F5)</f>
        <v>31</v>
      </c>
      <c r="G3" s="23">
        <f>SUM(G4:G5)</f>
        <v>18</v>
      </c>
      <c r="H3" s="23"/>
      <c r="I3" s="23">
        <v>4</v>
      </c>
      <c r="J3" s="47"/>
      <c r="K3" s="47"/>
      <c r="L3" s="47"/>
      <c r="M3" s="48" t="s">
        <v>18</v>
      </c>
      <c r="N3" s="48"/>
      <c r="O3" s="48"/>
      <c r="P3" s="43">
        <v>1</v>
      </c>
    </row>
    <row r="4" spans="1:16" x14ac:dyDescent="0.25">
      <c r="A4" s="169" t="s">
        <v>19</v>
      </c>
      <c r="B4" s="35" t="s">
        <v>77</v>
      </c>
      <c r="C4" s="197">
        <f t="shared" si="0"/>
        <v>24</v>
      </c>
      <c r="D4" s="197">
        <v>15</v>
      </c>
      <c r="E4" s="197"/>
      <c r="F4" s="197">
        <v>9</v>
      </c>
      <c r="G4" s="197"/>
      <c r="H4" s="203" t="s">
        <v>78</v>
      </c>
      <c r="I4" s="24">
        <v>2</v>
      </c>
      <c r="J4" s="50">
        <v>2</v>
      </c>
      <c r="K4" s="51" t="s">
        <v>21</v>
      </c>
      <c r="L4" s="50"/>
      <c r="M4" s="50" t="s">
        <v>22</v>
      </c>
      <c r="N4" s="50" t="s">
        <v>79</v>
      </c>
      <c r="O4" s="50" t="s">
        <v>37</v>
      </c>
      <c r="P4" s="43"/>
    </row>
    <row r="5" spans="1:16" x14ac:dyDescent="0.25">
      <c r="A5" s="169" t="s">
        <v>19</v>
      </c>
      <c r="B5" s="35" t="s">
        <v>80</v>
      </c>
      <c r="C5" s="197">
        <f t="shared" si="0"/>
        <v>24</v>
      </c>
      <c r="D5" s="197">
        <v>2</v>
      </c>
      <c r="E5" s="197"/>
      <c r="F5" s="197">
        <v>22</v>
      </c>
      <c r="G5" s="197">
        <v>18</v>
      </c>
      <c r="H5" s="203" t="s">
        <v>78</v>
      </c>
      <c r="I5" s="24">
        <v>2</v>
      </c>
      <c r="J5" s="50">
        <v>1</v>
      </c>
      <c r="K5" s="51" t="s">
        <v>21</v>
      </c>
      <c r="L5" s="50"/>
      <c r="M5" s="50" t="s">
        <v>22</v>
      </c>
      <c r="N5" s="50" t="s">
        <v>18</v>
      </c>
      <c r="O5" s="50" t="s">
        <v>37</v>
      </c>
      <c r="P5" s="43"/>
    </row>
    <row r="6" spans="1:16" x14ac:dyDescent="0.25">
      <c r="A6" s="167" t="s">
        <v>16</v>
      </c>
      <c r="B6" s="165" t="s">
        <v>81</v>
      </c>
      <c r="C6" s="23">
        <f t="shared" si="0"/>
        <v>24</v>
      </c>
      <c r="D6" s="23">
        <f>SUM(D7:D7)</f>
        <v>24</v>
      </c>
      <c r="E6" s="23">
        <f>SUM(E7:E7)</f>
        <v>0</v>
      </c>
      <c r="F6" s="23">
        <f>SUM(F7:F7)</f>
        <v>0</v>
      </c>
      <c r="G6" s="23">
        <f>SUM(G7:G7)</f>
        <v>0</v>
      </c>
      <c r="H6" s="23"/>
      <c r="I6" s="23">
        <v>2</v>
      </c>
      <c r="J6" s="47"/>
      <c r="K6" s="47"/>
      <c r="L6" s="47"/>
      <c r="M6" s="48" t="s">
        <v>18</v>
      </c>
      <c r="N6" s="48"/>
      <c r="O6" s="48"/>
      <c r="P6" s="43">
        <v>1</v>
      </c>
    </row>
    <row r="7" spans="1:16" x14ac:dyDescent="0.25">
      <c r="A7" s="169" t="s">
        <v>19</v>
      </c>
      <c r="B7" s="35" t="s">
        <v>82</v>
      </c>
      <c r="C7" s="24">
        <f t="shared" si="0"/>
        <v>24</v>
      </c>
      <c r="D7" s="24">
        <v>24</v>
      </c>
      <c r="E7" s="24"/>
      <c r="F7" s="24"/>
      <c r="G7" s="24"/>
      <c r="H7" s="215">
        <v>1</v>
      </c>
      <c r="I7" s="24">
        <v>2</v>
      </c>
      <c r="J7" s="50">
        <v>2</v>
      </c>
      <c r="K7" s="51" t="s">
        <v>21</v>
      </c>
      <c r="L7" s="50"/>
      <c r="M7" s="50" t="s">
        <v>22</v>
      </c>
      <c r="N7" s="50" t="s">
        <v>79</v>
      </c>
      <c r="O7" s="50" t="s">
        <v>37</v>
      </c>
      <c r="P7" s="43"/>
    </row>
    <row r="8" spans="1:16" x14ac:dyDescent="0.25">
      <c r="A8" s="167" t="s">
        <v>16</v>
      </c>
      <c r="B8" s="165" t="s">
        <v>83</v>
      </c>
      <c r="C8" s="23">
        <f t="shared" si="0"/>
        <v>36</v>
      </c>
      <c r="D8" s="23">
        <f>SUM(D9:D9)</f>
        <v>21</v>
      </c>
      <c r="E8" s="23">
        <f>SUM(E9:E9)</f>
        <v>0</v>
      </c>
      <c r="F8" s="23">
        <f>SUM(F9:F9)</f>
        <v>15</v>
      </c>
      <c r="G8" s="23">
        <f>SUM(G9:G9)</f>
        <v>0</v>
      </c>
      <c r="H8" s="23"/>
      <c r="I8" s="23">
        <v>3</v>
      </c>
      <c r="J8" s="47"/>
      <c r="K8" s="47"/>
      <c r="L8" s="47"/>
      <c r="M8" s="48" t="s">
        <v>18</v>
      </c>
      <c r="N8" s="48"/>
      <c r="O8" s="48"/>
      <c r="P8" s="43">
        <f>IF(ISBLANK(A8),0,1)</f>
        <v>1</v>
      </c>
    </row>
    <row r="9" spans="1:16" x14ac:dyDescent="0.25">
      <c r="A9" s="169" t="s">
        <v>19</v>
      </c>
      <c r="B9" s="35" t="s">
        <v>84</v>
      </c>
      <c r="C9" s="24">
        <f t="shared" si="0"/>
        <v>36</v>
      </c>
      <c r="D9" s="24">
        <v>21</v>
      </c>
      <c r="E9" s="24"/>
      <c r="F9" s="24">
        <v>15</v>
      </c>
      <c r="G9" s="24"/>
      <c r="H9" s="215">
        <v>1</v>
      </c>
      <c r="I9" s="24">
        <v>3</v>
      </c>
      <c r="J9" s="51">
        <v>2</v>
      </c>
      <c r="K9" s="51" t="s">
        <v>21</v>
      </c>
      <c r="L9" s="50"/>
      <c r="M9" s="50" t="s">
        <v>22</v>
      </c>
      <c r="N9" s="51" t="s">
        <v>85</v>
      </c>
      <c r="O9" s="50" t="s">
        <v>37</v>
      </c>
      <c r="P9" s="43"/>
    </row>
    <row r="10" spans="1:16" s="43" customFormat="1" x14ac:dyDescent="0.25">
      <c r="A10" s="168" t="s">
        <v>16</v>
      </c>
      <c r="B10" s="165" t="s">
        <v>38</v>
      </c>
      <c r="C10" s="23">
        <f t="shared" si="0"/>
        <v>6</v>
      </c>
      <c r="D10" s="23">
        <f>SUM(D11)</f>
        <v>0</v>
      </c>
      <c r="E10" s="23">
        <f>SUM(E11)</f>
        <v>6</v>
      </c>
      <c r="F10" s="23">
        <f>SUM(F11)</f>
        <v>0</v>
      </c>
      <c r="G10" s="23">
        <f>SUM(G11)</f>
        <v>21</v>
      </c>
      <c r="H10" s="23"/>
      <c r="I10" s="23">
        <v>3</v>
      </c>
      <c r="J10" s="47"/>
      <c r="K10" s="47"/>
      <c r="L10" s="47"/>
      <c r="M10" s="48" t="s">
        <v>18</v>
      </c>
      <c r="N10" s="48"/>
      <c r="O10" s="47"/>
      <c r="P10" s="43">
        <f>IF(ISBLANK(A10),0,1)</f>
        <v>1</v>
      </c>
    </row>
    <row r="11" spans="1:16" s="43" customFormat="1" x14ac:dyDescent="0.25">
      <c r="A11" s="223" t="s">
        <v>19</v>
      </c>
      <c r="B11" s="38" t="s">
        <v>72</v>
      </c>
      <c r="C11" s="24" t="s">
        <v>86</v>
      </c>
      <c r="D11" s="24"/>
      <c r="E11" s="24">
        <v>6</v>
      </c>
      <c r="F11" s="24"/>
      <c r="G11" s="24">
        <v>21</v>
      </c>
      <c r="H11" s="215">
        <v>1</v>
      </c>
      <c r="I11" s="24">
        <v>3</v>
      </c>
      <c r="J11" s="50">
        <v>1</v>
      </c>
      <c r="K11" s="50" t="s">
        <v>21</v>
      </c>
      <c r="L11" s="50"/>
      <c r="M11" s="50" t="s">
        <v>22</v>
      </c>
      <c r="N11" s="51" t="s">
        <v>87</v>
      </c>
      <c r="O11" s="50" t="s">
        <v>37</v>
      </c>
    </row>
    <row r="12" spans="1:16" s="43" customFormat="1" x14ac:dyDescent="0.25">
      <c r="A12" s="168" t="s">
        <v>16</v>
      </c>
      <c r="B12" s="165" t="s">
        <v>88</v>
      </c>
      <c r="C12" s="23">
        <f>SUM(D12:F12)</f>
        <v>78</v>
      </c>
      <c r="D12" s="23">
        <f>SUM(D13:D15)</f>
        <v>60</v>
      </c>
      <c r="E12" s="23">
        <f>SUM(E13:E15)</f>
        <v>18</v>
      </c>
      <c r="F12" s="23">
        <f>SUM(F13)</f>
        <v>0</v>
      </c>
      <c r="G12" s="23">
        <f>SUM(G13)</f>
        <v>0</v>
      </c>
      <c r="H12" s="23"/>
      <c r="I12" s="23">
        <v>9</v>
      </c>
      <c r="J12" s="47"/>
      <c r="K12" s="47"/>
      <c r="L12" s="47"/>
      <c r="M12" s="48" t="s">
        <v>18</v>
      </c>
      <c r="N12" s="48"/>
      <c r="O12" s="47"/>
      <c r="P12" s="43">
        <f>IF(ISBLANK(A12),0,1)</f>
        <v>1</v>
      </c>
    </row>
    <row r="13" spans="1:16" s="43" customFormat="1" x14ac:dyDescent="0.25">
      <c r="A13" s="223" t="s">
        <v>19</v>
      </c>
      <c r="B13" s="38" t="s">
        <v>89</v>
      </c>
      <c r="C13" s="24">
        <f t="shared" ref="C13:C24" si="1">SUM(D13:F13)</f>
        <v>27</v>
      </c>
      <c r="D13" s="24">
        <v>27</v>
      </c>
      <c r="E13" s="24"/>
      <c r="F13" s="24"/>
      <c r="G13" s="24"/>
      <c r="H13" s="215">
        <v>0.33300000000000002</v>
      </c>
      <c r="I13" s="24">
        <v>3</v>
      </c>
      <c r="J13" s="50">
        <v>2</v>
      </c>
      <c r="K13" s="50" t="s">
        <v>21</v>
      </c>
      <c r="L13" s="50"/>
      <c r="M13" s="50" t="s">
        <v>22</v>
      </c>
      <c r="N13" s="51" t="s">
        <v>90</v>
      </c>
      <c r="O13" s="50" t="s">
        <v>37</v>
      </c>
    </row>
    <row r="14" spans="1:16" s="43" customFormat="1" ht="27" customHeight="1" x14ac:dyDescent="0.25">
      <c r="A14" s="224" t="s">
        <v>19</v>
      </c>
      <c r="B14" s="38" t="s">
        <v>91</v>
      </c>
      <c r="C14" s="24">
        <f t="shared" si="1"/>
        <v>24</v>
      </c>
      <c r="D14" s="24">
        <v>24</v>
      </c>
      <c r="E14" s="24"/>
      <c r="F14" s="24"/>
      <c r="G14" s="24"/>
      <c r="H14" s="215">
        <v>0.33300000000000002</v>
      </c>
      <c r="I14" s="24">
        <v>3</v>
      </c>
      <c r="J14" s="50">
        <v>2</v>
      </c>
      <c r="K14" s="50" t="s">
        <v>21</v>
      </c>
      <c r="L14" s="50"/>
      <c r="M14" s="50" t="s">
        <v>22</v>
      </c>
      <c r="N14" s="51"/>
      <c r="O14" s="50" t="s">
        <v>37</v>
      </c>
    </row>
    <row r="15" spans="1:16" s="43" customFormat="1" x14ac:dyDescent="0.25">
      <c r="A15" s="166" t="s">
        <v>19</v>
      </c>
      <c r="B15" s="38" t="s">
        <v>92</v>
      </c>
      <c r="C15" s="24">
        <f t="shared" si="1"/>
        <v>27</v>
      </c>
      <c r="D15" s="24">
        <v>9</v>
      </c>
      <c r="E15" s="24">
        <v>18</v>
      </c>
      <c r="F15" s="24"/>
      <c r="G15" s="24"/>
      <c r="H15" s="215">
        <v>0.33300000000000002</v>
      </c>
      <c r="I15" s="24">
        <v>3</v>
      </c>
      <c r="J15" s="50">
        <v>2</v>
      </c>
      <c r="K15" s="50" t="s">
        <v>21</v>
      </c>
      <c r="L15" s="50"/>
      <c r="M15" s="50" t="s">
        <v>22</v>
      </c>
      <c r="N15" s="51" t="s">
        <v>90</v>
      </c>
      <c r="O15" s="50" t="s">
        <v>37</v>
      </c>
    </row>
    <row r="16" spans="1:16" x14ac:dyDescent="0.25">
      <c r="A16" s="204" t="s">
        <v>16</v>
      </c>
      <c r="B16" s="206" t="s">
        <v>93</v>
      </c>
      <c r="C16" s="205"/>
      <c r="D16" s="205"/>
      <c r="E16" s="205"/>
      <c r="F16" s="205"/>
      <c r="G16" s="205"/>
      <c r="H16" s="207"/>
      <c r="I16" s="205"/>
      <c r="J16" s="47"/>
      <c r="K16" s="47"/>
      <c r="L16" s="47"/>
      <c r="M16" s="48" t="s">
        <v>18</v>
      </c>
      <c r="N16" s="48"/>
      <c r="O16" s="48"/>
      <c r="P16" s="43">
        <v>1</v>
      </c>
    </row>
    <row r="17" spans="1:16" x14ac:dyDescent="0.25">
      <c r="A17" s="204"/>
      <c r="B17" s="206" t="s">
        <v>94</v>
      </c>
      <c r="C17" s="205">
        <f>SUM((C20*4)+C19)</f>
        <v>110</v>
      </c>
      <c r="D17" s="205"/>
      <c r="E17" s="205"/>
      <c r="F17" s="205"/>
      <c r="G17" s="205"/>
      <c r="H17" s="207"/>
      <c r="I17" s="205">
        <v>9</v>
      </c>
      <c r="J17" s="47"/>
      <c r="K17" s="47"/>
      <c r="L17" s="47"/>
      <c r="M17" s="48"/>
      <c r="N17" s="48"/>
      <c r="O17" s="48"/>
      <c r="P17" s="43"/>
    </row>
    <row r="18" spans="1:16" x14ac:dyDescent="0.25">
      <c r="A18" s="204"/>
      <c r="B18" s="206" t="s">
        <v>95</v>
      </c>
      <c r="C18" s="205">
        <f>C20+C19+C26</f>
        <v>74</v>
      </c>
      <c r="D18" s="205"/>
      <c r="E18" s="205"/>
      <c r="F18" s="205"/>
      <c r="G18" s="205"/>
      <c r="H18" s="207"/>
      <c r="I18" s="205">
        <v>9</v>
      </c>
      <c r="J18" s="47"/>
      <c r="K18" s="47"/>
      <c r="L18" s="47"/>
      <c r="M18" s="48"/>
      <c r="N18" s="48"/>
      <c r="O18" s="48"/>
      <c r="P18" s="43"/>
    </row>
    <row r="19" spans="1:16" s="43" customFormat="1" x14ac:dyDescent="0.25">
      <c r="A19" s="225" t="s">
        <v>96</v>
      </c>
      <c r="B19" s="114" t="s">
        <v>97</v>
      </c>
      <c r="C19" s="216">
        <f>SUM(D19:F19)</f>
        <v>14</v>
      </c>
      <c r="D19" s="24">
        <v>8</v>
      </c>
      <c r="E19" s="24">
        <v>6</v>
      </c>
      <c r="F19" s="24"/>
      <c r="G19" s="24"/>
      <c r="H19" s="217">
        <v>0.111</v>
      </c>
      <c r="I19" s="141">
        <v>1</v>
      </c>
      <c r="J19" s="50">
        <v>1</v>
      </c>
      <c r="K19" s="50" t="s">
        <v>21</v>
      </c>
      <c r="L19" s="50"/>
      <c r="M19" s="50" t="s">
        <v>22</v>
      </c>
      <c r="N19" s="50" t="s">
        <v>98</v>
      </c>
      <c r="O19" s="109" t="s">
        <v>37</v>
      </c>
    </row>
    <row r="20" spans="1:16" s="97" customFormat="1" x14ac:dyDescent="0.25">
      <c r="A20" s="225" t="s">
        <v>99</v>
      </c>
      <c r="B20" s="111" t="s">
        <v>100</v>
      </c>
      <c r="C20" s="216">
        <f>SUM(D20:F20)</f>
        <v>24</v>
      </c>
      <c r="D20" s="218">
        <v>9</v>
      </c>
      <c r="E20" s="218"/>
      <c r="F20" s="218">
        <v>15</v>
      </c>
      <c r="G20" s="218"/>
      <c r="H20" s="217">
        <v>0.222</v>
      </c>
      <c r="I20" s="219">
        <v>2</v>
      </c>
      <c r="J20" s="126">
        <v>2</v>
      </c>
      <c r="K20" s="50" t="s">
        <v>21</v>
      </c>
      <c r="L20" s="109"/>
      <c r="M20" s="109" t="s">
        <v>22</v>
      </c>
      <c r="N20" s="50" t="s">
        <v>101</v>
      </c>
      <c r="O20" s="109" t="s">
        <v>37</v>
      </c>
    </row>
    <row r="21" spans="1:16" s="52" customFormat="1" x14ac:dyDescent="0.25">
      <c r="A21" s="225" t="s">
        <v>99</v>
      </c>
      <c r="B21" s="35" t="s">
        <v>68</v>
      </c>
      <c r="C21" s="216">
        <f>SUM(D21:F21)</f>
        <v>24</v>
      </c>
      <c r="D21" s="24">
        <v>6</v>
      </c>
      <c r="E21" s="24">
        <v>18</v>
      </c>
      <c r="F21" s="24"/>
      <c r="G21" s="24"/>
      <c r="H21" s="217">
        <v>0.222</v>
      </c>
      <c r="I21" s="141">
        <v>2</v>
      </c>
      <c r="J21" s="51">
        <v>2</v>
      </c>
      <c r="K21" s="50" t="s">
        <v>21</v>
      </c>
      <c r="L21" s="50"/>
      <c r="M21" s="50" t="s">
        <v>22</v>
      </c>
      <c r="N21" s="50" t="s">
        <v>87</v>
      </c>
      <c r="O21" s="109" t="s">
        <v>37</v>
      </c>
      <c r="P21" s="43"/>
    </row>
    <row r="22" spans="1:16" s="43" customFormat="1" x14ac:dyDescent="0.25">
      <c r="A22" s="225" t="s">
        <v>99</v>
      </c>
      <c r="B22" s="114" t="s">
        <v>102</v>
      </c>
      <c r="C22" s="216">
        <f>SUM(D22:F22)</f>
        <v>24</v>
      </c>
      <c r="D22" s="24">
        <v>18</v>
      </c>
      <c r="E22" s="24">
        <v>6</v>
      </c>
      <c r="F22" s="24"/>
      <c r="G22" s="24"/>
      <c r="H22" s="217">
        <v>0.222</v>
      </c>
      <c r="I22" s="141">
        <v>2</v>
      </c>
      <c r="J22" s="50">
        <v>2</v>
      </c>
      <c r="K22" s="50" t="s">
        <v>21</v>
      </c>
      <c r="L22" s="50"/>
      <c r="M22" s="50" t="s">
        <v>22</v>
      </c>
      <c r="N22" s="50" t="s">
        <v>103</v>
      </c>
      <c r="O22" s="109" t="s">
        <v>37</v>
      </c>
    </row>
    <row r="23" spans="1:16" s="97" customFormat="1" x14ac:dyDescent="0.25">
      <c r="A23" s="225" t="s">
        <v>99</v>
      </c>
      <c r="B23" s="111" t="s">
        <v>104</v>
      </c>
      <c r="C23" s="216">
        <f t="shared" si="1"/>
        <v>24</v>
      </c>
      <c r="D23" s="218">
        <v>15</v>
      </c>
      <c r="E23" s="218"/>
      <c r="F23" s="218">
        <v>9</v>
      </c>
      <c r="G23" s="218"/>
      <c r="H23" s="217">
        <v>0.222</v>
      </c>
      <c r="I23" s="219">
        <v>2</v>
      </c>
      <c r="J23" s="126">
        <v>2</v>
      </c>
      <c r="K23" s="50" t="s">
        <v>21</v>
      </c>
      <c r="L23" s="109"/>
      <c r="M23" s="109" t="s">
        <v>22</v>
      </c>
      <c r="N23" s="50" t="s">
        <v>105</v>
      </c>
      <c r="O23" s="109" t="s">
        <v>37</v>
      </c>
    </row>
    <row r="24" spans="1:16" x14ac:dyDescent="0.25">
      <c r="A24" s="225" t="s">
        <v>99</v>
      </c>
      <c r="B24" s="226" t="s">
        <v>106</v>
      </c>
      <c r="C24" s="220">
        <f t="shared" si="1"/>
        <v>24</v>
      </c>
      <c r="D24" s="141">
        <v>12</v>
      </c>
      <c r="E24" s="141">
        <v>12</v>
      </c>
      <c r="F24" s="141"/>
      <c r="G24" s="141"/>
      <c r="H24" s="141">
        <v>0.222</v>
      </c>
      <c r="I24" s="141">
        <v>2</v>
      </c>
      <c r="J24" s="50">
        <v>2</v>
      </c>
      <c r="K24" s="50" t="s">
        <v>21</v>
      </c>
      <c r="L24" s="50"/>
      <c r="M24" s="50" t="s">
        <v>22</v>
      </c>
      <c r="N24" s="51" t="s">
        <v>107</v>
      </c>
      <c r="O24" s="109" t="s">
        <v>37</v>
      </c>
      <c r="P24" s="43"/>
    </row>
    <row r="25" spans="1:16" x14ac:dyDescent="0.25">
      <c r="A25" s="227" t="s">
        <v>99</v>
      </c>
      <c r="B25" s="226" t="s">
        <v>108</v>
      </c>
      <c r="C25" s="221">
        <f>SUM(D25:F25)</f>
        <v>22</v>
      </c>
      <c r="D25" s="141">
        <v>7</v>
      </c>
      <c r="E25" s="141"/>
      <c r="F25" s="141">
        <v>15</v>
      </c>
      <c r="G25" s="141"/>
      <c r="H25" s="222">
        <f>I25/3</f>
        <v>0.66666666666666663</v>
      </c>
      <c r="I25" s="141">
        <v>2</v>
      </c>
      <c r="J25" s="50">
        <v>2</v>
      </c>
      <c r="K25" s="50" t="s">
        <v>21</v>
      </c>
      <c r="L25" s="50"/>
      <c r="M25" s="50" t="s">
        <v>22</v>
      </c>
      <c r="N25" s="51" t="s">
        <v>109</v>
      </c>
      <c r="O25" s="50" t="s">
        <v>37</v>
      </c>
      <c r="P25" s="43"/>
    </row>
    <row r="26" spans="1:16" s="175" customFormat="1" x14ac:dyDescent="0.25">
      <c r="A26" s="225" t="s">
        <v>110</v>
      </c>
      <c r="B26" s="38" t="s">
        <v>111</v>
      </c>
      <c r="C26" s="216">
        <f>SUM(D26:F26)</f>
        <v>36</v>
      </c>
      <c r="D26" s="216"/>
      <c r="E26" s="216"/>
      <c r="F26" s="216">
        <v>36</v>
      </c>
      <c r="G26" s="216">
        <v>150</v>
      </c>
      <c r="H26" s="217">
        <v>0.66600000000000004</v>
      </c>
      <c r="I26" s="221">
        <v>6</v>
      </c>
      <c r="J26" s="176">
        <v>1</v>
      </c>
      <c r="K26" s="50" t="s">
        <v>21</v>
      </c>
      <c r="L26" s="177"/>
      <c r="M26" s="50" t="s">
        <v>22</v>
      </c>
      <c r="N26" s="50" t="s">
        <v>112</v>
      </c>
      <c r="O26" s="109" t="s">
        <v>37</v>
      </c>
    </row>
    <row r="27" spans="1:16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39"/>
      <c r="K27" s="39"/>
      <c r="L27" s="43"/>
      <c r="M27" s="43"/>
      <c r="N27" s="43"/>
      <c r="P27" s="43"/>
    </row>
    <row r="28" spans="1:16" x14ac:dyDescent="0.25">
      <c r="A28" s="4" t="s">
        <v>57</v>
      </c>
      <c r="B28" s="20"/>
      <c r="C28" s="20"/>
      <c r="D28" s="20"/>
      <c r="E28" s="20"/>
      <c r="F28" s="20"/>
      <c r="G28" s="20"/>
      <c r="H28" s="20"/>
      <c r="I28" s="20"/>
      <c r="J28" s="39"/>
      <c r="K28" s="39"/>
      <c r="L28" s="43"/>
      <c r="M28" s="43"/>
      <c r="N28" s="43"/>
      <c r="P28" s="43"/>
    </row>
    <row r="29" spans="1:16" x14ac:dyDescent="0.25">
      <c r="A29" s="5" t="s">
        <v>75</v>
      </c>
      <c r="B29" s="20"/>
      <c r="C29" s="20"/>
      <c r="D29" s="20"/>
      <c r="E29" s="20"/>
      <c r="F29" s="20"/>
      <c r="G29" s="20"/>
      <c r="H29" s="20"/>
      <c r="I29" s="20"/>
      <c r="J29" s="39"/>
      <c r="K29" s="39"/>
      <c r="L29" s="43"/>
      <c r="M29" s="43"/>
      <c r="N29" s="43"/>
      <c r="P29" s="43"/>
    </row>
    <row r="30" spans="1:16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39"/>
      <c r="K30" s="39"/>
      <c r="L30" s="43"/>
      <c r="M30" s="43"/>
      <c r="N30" s="43"/>
      <c r="P30" s="43"/>
    </row>
    <row r="31" spans="1:16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39"/>
      <c r="K31" s="39"/>
      <c r="L31" s="43"/>
      <c r="M31" s="43"/>
      <c r="N31" s="43"/>
      <c r="P31" s="43"/>
    </row>
    <row r="32" spans="1:16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39"/>
      <c r="K32" s="39"/>
      <c r="L32" s="43"/>
      <c r="M32" s="43"/>
      <c r="N32" s="43"/>
      <c r="P32" s="43"/>
    </row>
    <row r="33" spans="1:16" x14ac:dyDescent="0.25">
      <c r="A33" s="5"/>
      <c r="B33" s="40"/>
      <c r="C33" s="52"/>
      <c r="D33" s="52"/>
      <c r="E33" s="52"/>
      <c r="F33" s="52"/>
      <c r="G33" s="52"/>
      <c r="H33" s="52"/>
      <c r="I33" s="52"/>
      <c r="J33" s="52"/>
      <c r="K33" s="52"/>
      <c r="L33" s="43"/>
      <c r="M33" s="43"/>
      <c r="N33" s="43"/>
      <c r="P33" s="43"/>
    </row>
    <row r="34" spans="1:16" x14ac:dyDescent="0.25">
      <c r="A34" s="5"/>
      <c r="B34" s="41"/>
      <c r="C34" s="20"/>
      <c r="D34" s="20"/>
      <c r="E34" s="20"/>
      <c r="F34" s="20"/>
      <c r="G34" s="20"/>
      <c r="H34" s="20"/>
      <c r="I34" s="20"/>
      <c r="J34" s="39"/>
      <c r="K34" s="39"/>
      <c r="L34" s="43"/>
      <c r="M34" s="43"/>
      <c r="N34" s="43"/>
      <c r="P34" s="43">
        <f>IF(ISBLANK(A34),0,1)</f>
        <v>0</v>
      </c>
    </row>
    <row r="35" spans="1:16" x14ac:dyDescent="0.25">
      <c r="B35" s="20"/>
      <c r="C35" s="52"/>
      <c r="D35" s="52"/>
      <c r="E35" s="52"/>
      <c r="F35" s="52"/>
      <c r="G35" s="52"/>
      <c r="H35" s="52"/>
      <c r="I35" s="52"/>
      <c r="J35" s="52"/>
      <c r="K35" s="52"/>
      <c r="L35" s="43"/>
      <c r="M35" s="43"/>
      <c r="N35" s="43"/>
      <c r="P35" s="43"/>
    </row>
    <row r="36" spans="1:16" x14ac:dyDescent="0.25">
      <c r="B36" s="42"/>
      <c r="C36" s="52"/>
      <c r="D36" s="52"/>
      <c r="E36" s="52"/>
      <c r="F36" s="52"/>
      <c r="G36" s="52"/>
      <c r="H36" s="52"/>
      <c r="I36" s="52"/>
      <c r="J36" s="52"/>
      <c r="K36" s="52"/>
      <c r="L36" s="43"/>
      <c r="M36" s="43"/>
      <c r="N36" s="43"/>
      <c r="P36" s="43"/>
    </row>
    <row r="37" spans="1:16" x14ac:dyDescent="0.25">
      <c r="A37" s="52"/>
      <c r="B37" s="42"/>
      <c r="C37" s="52"/>
      <c r="D37" s="52"/>
      <c r="E37" s="52"/>
      <c r="F37" s="52"/>
      <c r="G37" s="52"/>
      <c r="H37" s="52"/>
      <c r="I37" s="52"/>
      <c r="J37" s="52"/>
      <c r="K37" s="52"/>
      <c r="L37" s="43"/>
      <c r="M37" s="43"/>
      <c r="N37" s="43"/>
      <c r="P37" s="43"/>
    </row>
    <row r="38" spans="1:16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39"/>
      <c r="K38" s="39"/>
      <c r="L38" s="43"/>
      <c r="M38" s="43"/>
      <c r="N38" s="43"/>
      <c r="P38" s="43">
        <f>IF(ISBLANK(A38),0,1)</f>
        <v>0</v>
      </c>
    </row>
    <row r="39" spans="1:16" x14ac:dyDescent="0.25">
      <c r="B39" s="40"/>
    </row>
    <row r="40" spans="1:16" x14ac:dyDescent="0.25">
      <c r="B40" s="40"/>
    </row>
    <row r="41" spans="1:16" x14ac:dyDescent="0.25">
      <c r="B41" s="40"/>
    </row>
    <row r="42" spans="1:16" x14ac:dyDescent="0.25">
      <c r="B42" s="40"/>
    </row>
    <row r="43" spans="1:16" x14ac:dyDescent="0.25">
      <c r="B43" s="20"/>
    </row>
    <row r="44" spans="1:16" x14ac:dyDescent="0.25">
      <c r="B44" s="42"/>
    </row>
    <row r="45" spans="1:16" x14ac:dyDescent="0.25">
      <c r="B45" s="42"/>
    </row>
  </sheetData>
  <phoneticPr fontId="39" type="noConversion"/>
  <pageMargins left="0.70866141732283472" right="0.70866141732283472" top="0.74803149606299213" bottom="0.74803149606299213" header="0.31496062992125984" footer="0.31496062992125984"/>
  <pageSetup paperSize="9" scale="2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98FDB-0923-4F79-9199-34500BB3DB69}">
  <sheetPr>
    <tabColor rgb="FF00B050"/>
  </sheetPr>
  <dimension ref="A1:P36"/>
  <sheetViews>
    <sheetView topLeftCell="A7" zoomScale="55" zoomScaleNormal="55" workbookViewId="0">
      <selection activeCell="A9" sqref="A9:XFD9"/>
    </sheetView>
  </sheetViews>
  <sheetFormatPr baseColWidth="10" defaultColWidth="11.42578125" defaultRowHeight="15" x14ac:dyDescent="0.25"/>
  <cols>
    <col min="1" max="1" width="47" style="43" customWidth="1"/>
    <col min="2" max="2" width="57.7109375" style="43" customWidth="1"/>
    <col min="3" max="3" width="24.5703125" style="43" customWidth="1"/>
    <col min="4" max="4" width="14.140625" style="43" customWidth="1"/>
    <col min="5" max="9" width="10.7109375" style="43" customWidth="1"/>
    <col min="10" max="10" width="15.7109375" style="43" customWidth="1"/>
    <col min="11" max="11" width="18.5703125" style="43" customWidth="1"/>
    <col min="12" max="12" width="29.5703125" style="43" customWidth="1"/>
    <col min="13" max="13" width="20" style="43" customWidth="1"/>
    <col min="14" max="14" width="43.28515625" style="43" customWidth="1"/>
    <col min="15" max="15" width="26.42578125" style="43" customWidth="1"/>
    <col min="16" max="16384" width="11.42578125" style="43"/>
  </cols>
  <sheetData>
    <row r="1" spans="1:16" ht="68.25" customHeight="1" x14ac:dyDescent="0.25">
      <c r="A1" s="26" t="s">
        <v>0</v>
      </c>
      <c r="B1" s="26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31" t="s">
        <v>6</v>
      </c>
      <c r="H1" s="174" t="s">
        <v>7</v>
      </c>
      <c r="I1" s="174" t="s">
        <v>8</v>
      </c>
      <c r="J1" s="27" t="s">
        <v>9</v>
      </c>
      <c r="K1" s="58" t="s">
        <v>10</v>
      </c>
      <c r="L1" s="27" t="s">
        <v>11</v>
      </c>
      <c r="M1" s="27" t="s">
        <v>12</v>
      </c>
      <c r="N1" s="28" t="s">
        <v>13</v>
      </c>
      <c r="O1" s="28" t="s">
        <v>14</v>
      </c>
    </row>
    <row r="2" spans="1:16" s="34" customFormat="1" ht="60" customHeight="1" x14ac:dyDescent="0.25">
      <c r="A2" s="9" t="str">
        <f ca="1">RIGHT(CELL("filename",A$1),LEN(CELL("filename",A$1))-SEARCH("]",CELL("filename",A$1),1))</f>
        <v>MCC ELEC4-S8 Mineure SE</v>
      </c>
      <c r="B2" s="44" t="s">
        <v>113</v>
      </c>
      <c r="C2" s="9">
        <f>SUM(D2:F2)</f>
        <v>324</v>
      </c>
      <c r="D2" s="45">
        <f>SUMPRODUCT(D3:D241,$P3:$P241)</f>
        <v>91</v>
      </c>
      <c r="E2" s="45">
        <f>SUMPRODUCT(E3:E241,$P3:$P241)</f>
        <v>161</v>
      </c>
      <c r="F2" s="45">
        <f>SUMPRODUCT(F3:F241,$P3:$P241)</f>
        <v>72</v>
      </c>
      <c r="G2" s="45">
        <f>SUMPRODUCT(G3:G241,$P3:$P241)</f>
        <v>118</v>
      </c>
      <c r="H2" s="10"/>
      <c r="I2" s="45">
        <f>SUMPRODUCT(I3:I241,$P3:$P241)</f>
        <v>30</v>
      </c>
      <c r="J2" s="9"/>
      <c r="K2" s="9"/>
      <c r="L2" s="46"/>
      <c r="M2" s="46"/>
      <c r="N2" s="46"/>
      <c r="O2" s="46"/>
    </row>
    <row r="3" spans="1:16" x14ac:dyDescent="0.25">
      <c r="A3" s="22" t="s">
        <v>16</v>
      </c>
      <c r="B3" s="22" t="s">
        <v>25</v>
      </c>
      <c r="C3" s="23">
        <f>SUM(D3:F3)</f>
        <v>56</v>
      </c>
      <c r="D3" s="23">
        <f>SUM(D4:D5)</f>
        <v>14</v>
      </c>
      <c r="E3" s="23">
        <f t="shared" ref="E3:F3" si="0">SUM(E4:E5)</f>
        <v>24</v>
      </c>
      <c r="F3" s="23">
        <f t="shared" si="0"/>
        <v>18</v>
      </c>
      <c r="G3" s="23">
        <f>SUM(G4:G5)</f>
        <v>0</v>
      </c>
      <c r="H3" s="23"/>
      <c r="I3" s="23">
        <v>3</v>
      </c>
      <c r="J3" s="159"/>
      <c r="K3" s="159"/>
      <c r="L3" s="159"/>
      <c r="M3" s="160" t="s">
        <v>18</v>
      </c>
      <c r="N3" s="161"/>
      <c r="O3" s="161"/>
      <c r="P3" s="43">
        <f>IF(ISBLANK(A3),0,1)</f>
        <v>1</v>
      </c>
    </row>
    <row r="4" spans="1:16" s="52" customFormat="1" x14ac:dyDescent="0.25">
      <c r="A4" s="149" t="s">
        <v>19</v>
      </c>
      <c r="B4" s="18" t="s">
        <v>114</v>
      </c>
      <c r="C4" s="24">
        <f t="shared" ref="C4:C14" si="1">SUM(D4:F4)</f>
        <v>20</v>
      </c>
      <c r="D4" s="24">
        <v>4</v>
      </c>
      <c r="E4" s="24">
        <v>16</v>
      </c>
      <c r="F4" s="24"/>
      <c r="G4" s="24"/>
      <c r="H4" s="24">
        <v>0.5</v>
      </c>
      <c r="I4" s="24"/>
      <c r="J4" s="150">
        <v>2</v>
      </c>
      <c r="K4" s="150" t="s">
        <v>21</v>
      </c>
      <c r="L4" s="150"/>
      <c r="M4" s="150" t="s">
        <v>22</v>
      </c>
      <c r="N4" s="228" t="s">
        <v>87</v>
      </c>
      <c r="O4" s="162" t="s">
        <v>23</v>
      </c>
      <c r="P4" s="43"/>
    </row>
    <row r="5" spans="1:16" s="52" customFormat="1" x14ac:dyDescent="0.25">
      <c r="A5" s="149" t="s">
        <v>19</v>
      </c>
      <c r="B5" s="163" t="s">
        <v>115</v>
      </c>
      <c r="C5" s="24">
        <f t="shared" si="1"/>
        <v>36</v>
      </c>
      <c r="D5" s="24">
        <v>10</v>
      </c>
      <c r="E5" s="24">
        <v>8</v>
      </c>
      <c r="F5" s="24">
        <v>18</v>
      </c>
      <c r="G5" s="24"/>
      <c r="H5" s="24">
        <v>0.5</v>
      </c>
      <c r="I5" s="24"/>
      <c r="J5" s="150">
        <v>4</v>
      </c>
      <c r="K5" s="150" t="s">
        <v>21</v>
      </c>
      <c r="L5" s="150"/>
      <c r="M5" s="150" t="s">
        <v>22</v>
      </c>
      <c r="N5" s="228" t="s">
        <v>87</v>
      </c>
      <c r="O5" s="162" t="s">
        <v>23</v>
      </c>
      <c r="P5" s="43"/>
    </row>
    <row r="6" spans="1:16" x14ac:dyDescent="0.25">
      <c r="A6" s="22" t="s">
        <v>16</v>
      </c>
      <c r="B6" s="22" t="s">
        <v>116</v>
      </c>
      <c r="C6" s="23">
        <f>SUM(D6:F6)</f>
        <v>45</v>
      </c>
      <c r="D6" s="23">
        <f t="shared" ref="D6:G6" si="2">SUM(D7:D7)</f>
        <v>14</v>
      </c>
      <c r="E6" s="23">
        <f t="shared" si="2"/>
        <v>16</v>
      </c>
      <c r="F6" s="23">
        <f t="shared" si="2"/>
        <v>15</v>
      </c>
      <c r="G6" s="23">
        <f t="shared" si="2"/>
        <v>0</v>
      </c>
      <c r="H6" s="23"/>
      <c r="I6" s="23">
        <v>3</v>
      </c>
      <c r="J6" s="159"/>
      <c r="K6" s="159"/>
      <c r="L6" s="159"/>
      <c r="M6" s="160" t="s">
        <v>18</v>
      </c>
      <c r="N6" s="161"/>
      <c r="O6" s="161"/>
      <c r="P6" s="43">
        <f>IF(ISBLANK(A6),0,1)</f>
        <v>1</v>
      </c>
    </row>
    <row r="7" spans="1:16" x14ac:dyDescent="0.25">
      <c r="A7" s="93" t="s">
        <v>19</v>
      </c>
      <c r="B7" s="230" t="s">
        <v>116</v>
      </c>
      <c r="C7" s="24">
        <f t="shared" si="1"/>
        <v>45</v>
      </c>
      <c r="D7" s="24">
        <v>14</v>
      </c>
      <c r="E7" s="24">
        <v>16</v>
      </c>
      <c r="F7" s="24">
        <v>15</v>
      </c>
      <c r="G7" s="24"/>
      <c r="H7" s="24">
        <v>1</v>
      </c>
      <c r="I7" s="24"/>
      <c r="J7" s="50">
        <v>3</v>
      </c>
      <c r="K7" s="51" t="s">
        <v>21</v>
      </c>
      <c r="L7" s="51"/>
      <c r="M7" s="50" t="s">
        <v>22</v>
      </c>
      <c r="N7" s="228" t="s">
        <v>87</v>
      </c>
      <c r="O7" s="50" t="s">
        <v>23</v>
      </c>
    </row>
    <row r="8" spans="1:16" x14ac:dyDescent="0.25">
      <c r="A8" s="22" t="s">
        <v>16</v>
      </c>
      <c r="B8" s="22" t="s">
        <v>29</v>
      </c>
      <c r="C8" s="23">
        <f t="shared" si="1"/>
        <v>25</v>
      </c>
      <c r="D8" s="23">
        <f>SUM(D9:D9)</f>
        <v>13</v>
      </c>
      <c r="E8" s="23">
        <f t="shared" ref="E8:G8" si="3">SUM(E9:E9)</f>
        <v>12</v>
      </c>
      <c r="F8" s="23">
        <f t="shared" si="3"/>
        <v>0</v>
      </c>
      <c r="G8" s="23">
        <f t="shared" si="3"/>
        <v>0</v>
      </c>
      <c r="H8" s="23"/>
      <c r="I8" s="23">
        <v>2</v>
      </c>
      <c r="J8" s="159"/>
      <c r="K8" s="159"/>
      <c r="L8" s="159"/>
      <c r="M8" s="160" t="s">
        <v>18</v>
      </c>
      <c r="N8" s="161"/>
      <c r="O8" s="161"/>
      <c r="P8" s="43">
        <v>1</v>
      </c>
    </row>
    <row r="9" spans="1:16" x14ac:dyDescent="0.25">
      <c r="A9" s="231" t="s">
        <v>19</v>
      </c>
      <c r="B9" s="251" t="s">
        <v>181</v>
      </c>
      <c r="C9" s="216">
        <f t="shared" ref="C9" si="4">SUM(D9:F9)</f>
        <v>25</v>
      </c>
      <c r="D9" s="239">
        <v>13</v>
      </c>
      <c r="E9" s="239">
        <v>12</v>
      </c>
      <c r="F9" s="239"/>
      <c r="G9" s="239"/>
      <c r="H9" s="239"/>
      <c r="I9" s="239">
        <v>2</v>
      </c>
      <c r="J9" s="150">
        <v>2</v>
      </c>
      <c r="K9" s="150" t="s">
        <v>21</v>
      </c>
      <c r="L9" s="150"/>
      <c r="M9" s="150" t="s">
        <v>22</v>
      </c>
      <c r="N9" s="228" t="s">
        <v>117</v>
      </c>
      <c r="O9" s="150" t="s">
        <v>37</v>
      </c>
    </row>
    <row r="10" spans="1:16" x14ac:dyDescent="0.25">
      <c r="A10" s="22" t="s">
        <v>16</v>
      </c>
      <c r="B10" s="22" t="s">
        <v>118</v>
      </c>
      <c r="C10" s="23">
        <f>SUM(D10:F10)</f>
        <v>40</v>
      </c>
      <c r="D10" s="23">
        <f>SUM(D11:D12)</f>
        <v>0</v>
      </c>
      <c r="E10" s="23">
        <f>SUM(E11:E12)</f>
        <v>40</v>
      </c>
      <c r="F10" s="23">
        <f>SUM(F11:F12)</f>
        <v>0</v>
      </c>
      <c r="G10" s="23">
        <f>SUM(G11:G12)</f>
        <v>8</v>
      </c>
      <c r="H10" s="23"/>
      <c r="I10" s="23">
        <v>3</v>
      </c>
      <c r="J10" s="47"/>
      <c r="K10" s="47"/>
      <c r="L10" s="47"/>
      <c r="M10" s="48" t="s">
        <v>18</v>
      </c>
      <c r="N10" s="161"/>
      <c r="O10" s="48"/>
      <c r="P10" s="43">
        <v>1</v>
      </c>
    </row>
    <row r="11" spans="1:16" x14ac:dyDescent="0.25">
      <c r="A11" s="17" t="s">
        <v>19</v>
      </c>
      <c r="B11" s="155" t="s">
        <v>119</v>
      </c>
      <c r="C11" s="24">
        <f t="shared" si="1"/>
        <v>24</v>
      </c>
      <c r="D11" s="24"/>
      <c r="E11" s="24">
        <v>24</v>
      </c>
      <c r="F11" s="24"/>
      <c r="G11" s="24">
        <v>4</v>
      </c>
      <c r="H11" s="24">
        <v>0.67</v>
      </c>
      <c r="I11" s="24"/>
      <c r="J11" s="50">
        <v>2</v>
      </c>
      <c r="K11" s="50" t="s">
        <v>21</v>
      </c>
      <c r="L11" s="50"/>
      <c r="M11" s="50" t="s">
        <v>22</v>
      </c>
      <c r="N11" s="228" t="s">
        <v>87</v>
      </c>
      <c r="O11" s="50" t="s">
        <v>23</v>
      </c>
    </row>
    <row r="12" spans="1:16" x14ac:dyDescent="0.25">
      <c r="A12" s="17" t="s">
        <v>19</v>
      </c>
      <c r="B12" s="155" t="s">
        <v>120</v>
      </c>
      <c r="C12" s="24">
        <f t="shared" si="1"/>
        <v>16</v>
      </c>
      <c r="D12" s="24"/>
      <c r="E12" s="24">
        <v>16</v>
      </c>
      <c r="F12" s="24"/>
      <c r="G12" s="24">
        <v>4</v>
      </c>
      <c r="H12" s="24">
        <v>0.33</v>
      </c>
      <c r="I12" s="24"/>
      <c r="J12" s="50">
        <v>2</v>
      </c>
      <c r="K12" s="50" t="s">
        <v>21</v>
      </c>
      <c r="L12" s="50"/>
      <c r="M12" s="50" t="s">
        <v>22</v>
      </c>
      <c r="N12" s="228" t="s">
        <v>87</v>
      </c>
      <c r="O12" s="50" t="s">
        <v>23</v>
      </c>
    </row>
    <row r="13" spans="1:16" x14ac:dyDescent="0.25">
      <c r="A13" s="22" t="s">
        <v>16</v>
      </c>
      <c r="B13" s="22" t="s">
        <v>37</v>
      </c>
      <c r="C13" s="23">
        <f>SUM(D13:F13)</f>
        <v>30</v>
      </c>
      <c r="D13" s="23">
        <f>SUM(D14)</f>
        <v>0</v>
      </c>
      <c r="E13" s="23">
        <f t="shared" ref="E13:G13" si="5">SUM(E14)</f>
        <v>30</v>
      </c>
      <c r="F13" s="23">
        <f t="shared" si="5"/>
        <v>0</v>
      </c>
      <c r="G13" s="23">
        <f t="shared" si="5"/>
        <v>10</v>
      </c>
      <c r="H13" s="23"/>
      <c r="I13" s="23">
        <v>2</v>
      </c>
      <c r="J13" s="47"/>
      <c r="K13" s="47"/>
      <c r="L13" s="47"/>
      <c r="M13" s="48" t="s">
        <v>18</v>
      </c>
      <c r="N13" s="161"/>
      <c r="O13" s="47"/>
      <c r="P13" s="43">
        <v>1</v>
      </c>
    </row>
    <row r="14" spans="1:16" x14ac:dyDescent="0.25">
      <c r="A14" s="17" t="s">
        <v>19</v>
      </c>
      <c r="B14" s="155" t="s">
        <v>121</v>
      </c>
      <c r="C14" s="24">
        <f t="shared" si="1"/>
        <v>30</v>
      </c>
      <c r="D14" s="24"/>
      <c r="E14" s="24">
        <v>30</v>
      </c>
      <c r="F14" s="24"/>
      <c r="G14" s="24">
        <v>10</v>
      </c>
      <c r="H14" s="24">
        <v>1</v>
      </c>
      <c r="I14" s="24"/>
      <c r="J14" s="50">
        <v>3</v>
      </c>
      <c r="K14" s="50" t="s">
        <v>21</v>
      </c>
      <c r="L14" s="50"/>
      <c r="M14" s="50" t="s">
        <v>22</v>
      </c>
      <c r="N14" s="228" t="s">
        <v>87</v>
      </c>
      <c r="O14" s="50" t="s">
        <v>37</v>
      </c>
    </row>
    <row r="15" spans="1:16" x14ac:dyDescent="0.25">
      <c r="A15" s="22" t="s">
        <v>16</v>
      </c>
      <c r="B15" s="22" t="s">
        <v>122</v>
      </c>
      <c r="C15" s="23">
        <f>SUM(D15:F15)</f>
        <v>15</v>
      </c>
      <c r="D15" s="23">
        <f>SUM(D16)</f>
        <v>0</v>
      </c>
      <c r="E15" s="23">
        <f t="shared" ref="E15:F15" si="6">SUM(E16)</f>
        <v>15</v>
      </c>
      <c r="F15" s="23">
        <f t="shared" si="6"/>
        <v>0</v>
      </c>
      <c r="G15" s="23">
        <f t="shared" ref="G15" si="7">SUM(G16)</f>
        <v>80</v>
      </c>
      <c r="H15" s="23"/>
      <c r="I15" s="23">
        <v>3</v>
      </c>
      <c r="J15" s="47"/>
      <c r="K15" s="47"/>
      <c r="L15" s="47"/>
      <c r="M15" s="48" t="s">
        <v>18</v>
      </c>
      <c r="N15" s="161"/>
      <c r="O15" s="48"/>
      <c r="P15" s="43">
        <v>1</v>
      </c>
    </row>
    <row r="16" spans="1:16" x14ac:dyDescent="0.25">
      <c r="A16" s="17" t="s">
        <v>19</v>
      </c>
      <c r="B16" s="156" t="s">
        <v>123</v>
      </c>
      <c r="C16" s="24" t="s">
        <v>124</v>
      </c>
      <c r="D16" s="25"/>
      <c r="E16" s="25">
        <v>15</v>
      </c>
      <c r="F16" s="24"/>
      <c r="G16" s="24">
        <v>80</v>
      </c>
      <c r="H16" s="24">
        <v>1</v>
      </c>
      <c r="I16" s="24"/>
      <c r="J16" s="50">
        <v>2</v>
      </c>
      <c r="K16" s="51" t="s">
        <v>21</v>
      </c>
      <c r="L16" s="51"/>
      <c r="M16" s="50" t="s">
        <v>22</v>
      </c>
      <c r="N16" s="228" t="s">
        <v>117</v>
      </c>
      <c r="O16" s="50" t="s">
        <v>37</v>
      </c>
    </row>
    <row r="17" spans="1:16" x14ac:dyDescent="0.25">
      <c r="A17" s="22" t="s">
        <v>16</v>
      </c>
      <c r="B17" s="22" t="s">
        <v>125</v>
      </c>
      <c r="C17" s="23">
        <f>SUM(D17:F17)</f>
        <v>1</v>
      </c>
      <c r="D17" s="23">
        <f>SUM(D18)</f>
        <v>0</v>
      </c>
      <c r="E17" s="23">
        <f t="shared" ref="E17:F17" si="8">SUM(E18)</f>
        <v>1</v>
      </c>
      <c r="F17" s="23">
        <f t="shared" si="8"/>
        <v>0</v>
      </c>
      <c r="G17" s="23">
        <f t="shared" ref="G17" si="9">SUM(G18)</f>
        <v>0</v>
      </c>
      <c r="H17" s="23"/>
      <c r="I17" s="23">
        <v>5</v>
      </c>
      <c r="J17" s="47"/>
      <c r="K17" s="47"/>
      <c r="L17" s="47"/>
      <c r="M17" s="48" t="s">
        <v>18</v>
      </c>
      <c r="N17" s="161"/>
      <c r="O17" s="48"/>
      <c r="P17" s="43">
        <v>1</v>
      </c>
    </row>
    <row r="18" spans="1:16" x14ac:dyDescent="0.25">
      <c r="A18" s="17" t="s">
        <v>19</v>
      </c>
      <c r="B18" s="156" t="s">
        <v>125</v>
      </c>
      <c r="C18" s="24" t="s">
        <v>126</v>
      </c>
      <c r="D18" s="25"/>
      <c r="E18" s="25">
        <v>1</v>
      </c>
      <c r="F18" s="24"/>
      <c r="G18" s="24"/>
      <c r="H18" s="24">
        <v>1</v>
      </c>
      <c r="I18" s="24"/>
      <c r="J18" s="50">
        <v>1</v>
      </c>
      <c r="K18" s="50" t="s">
        <v>56</v>
      </c>
      <c r="L18" s="50"/>
      <c r="M18" s="50" t="s">
        <v>22</v>
      </c>
      <c r="N18" s="228" t="s">
        <v>87</v>
      </c>
      <c r="O18" s="50" t="s">
        <v>23</v>
      </c>
    </row>
    <row r="19" spans="1:16" x14ac:dyDescent="0.25">
      <c r="A19" s="153" t="s">
        <v>127</v>
      </c>
      <c r="B19" s="157" t="s">
        <v>128</v>
      </c>
      <c r="C19" s="235">
        <f t="shared" ref="C19" si="10">SUM(D19:F19)</f>
        <v>37</v>
      </c>
      <c r="D19" s="235">
        <f>SUM(D20:D20)</f>
        <v>10</v>
      </c>
      <c r="E19" s="235">
        <f>SUM(E20:E20)</f>
        <v>12</v>
      </c>
      <c r="F19" s="235">
        <f>SUM(F20:F20)</f>
        <v>15</v>
      </c>
      <c r="G19" s="235">
        <f>SUM(G20:G20)</f>
        <v>12</v>
      </c>
      <c r="H19" s="235"/>
      <c r="I19" s="235">
        <v>3</v>
      </c>
      <c r="J19" s="144"/>
      <c r="K19" s="144"/>
      <c r="L19" s="144"/>
      <c r="M19" s="145" t="s">
        <v>18</v>
      </c>
      <c r="N19" s="145" t="s">
        <v>18</v>
      </c>
      <c r="O19" s="146"/>
      <c r="P19" s="43">
        <v>1</v>
      </c>
    </row>
    <row r="20" spans="1:16" x14ac:dyDescent="0.25">
      <c r="A20" s="149" t="s">
        <v>19</v>
      </c>
      <c r="B20" s="18" t="s">
        <v>129</v>
      </c>
      <c r="C20" s="216">
        <f t="shared" ref="C20" si="11">SUM(D20:F20)</f>
        <v>37</v>
      </c>
      <c r="D20" s="239">
        <v>10</v>
      </c>
      <c r="E20" s="239">
        <v>12</v>
      </c>
      <c r="F20" s="239">
        <v>15</v>
      </c>
      <c r="G20" s="239">
        <v>12</v>
      </c>
      <c r="H20" s="239">
        <v>1</v>
      </c>
      <c r="I20" s="239">
        <v>3</v>
      </c>
      <c r="J20" s="150">
        <v>3</v>
      </c>
      <c r="K20" s="150" t="s">
        <v>21</v>
      </c>
      <c r="L20" s="150"/>
      <c r="M20" s="150" t="s">
        <v>22</v>
      </c>
      <c r="N20" s="150" t="s">
        <v>18</v>
      </c>
      <c r="O20" s="151"/>
    </row>
    <row r="21" spans="1:16" x14ac:dyDescent="0.25">
      <c r="A21" s="153" t="s">
        <v>127</v>
      </c>
      <c r="B21" s="154" t="s">
        <v>130</v>
      </c>
      <c r="C21" s="235">
        <f>SUM(D21:F21)</f>
        <v>37</v>
      </c>
      <c r="D21" s="235">
        <f>SUM(D22:D22)</f>
        <v>16</v>
      </c>
      <c r="E21" s="235">
        <f>SUM(E22:E22)</f>
        <v>6</v>
      </c>
      <c r="F21" s="235">
        <f>SUM(F22:F22)</f>
        <v>15</v>
      </c>
      <c r="G21" s="235">
        <f>SUM(G22:G22)</f>
        <v>0</v>
      </c>
      <c r="H21" s="235"/>
      <c r="I21" s="235">
        <v>3</v>
      </c>
      <c r="J21" s="144"/>
      <c r="K21" s="144"/>
      <c r="L21" s="144"/>
      <c r="M21" s="145" t="s">
        <v>18</v>
      </c>
      <c r="N21" s="145" t="s">
        <v>18</v>
      </c>
      <c r="O21" s="146"/>
      <c r="P21" s="43">
        <v>1</v>
      </c>
    </row>
    <row r="22" spans="1:16" x14ac:dyDescent="0.25">
      <c r="A22" s="147" t="s">
        <v>19</v>
      </c>
      <c r="B22" s="158" t="s">
        <v>131</v>
      </c>
      <c r="C22" s="216">
        <v>37</v>
      </c>
      <c r="D22" s="240">
        <v>16</v>
      </c>
      <c r="E22" s="240">
        <v>6</v>
      </c>
      <c r="F22" s="240">
        <v>15</v>
      </c>
      <c r="G22" s="240"/>
      <c r="H22" s="240">
        <v>1</v>
      </c>
      <c r="I22" s="240">
        <v>3</v>
      </c>
      <c r="J22" s="201">
        <v>3</v>
      </c>
      <c r="K22" s="201" t="s">
        <v>21</v>
      </c>
      <c r="L22" s="201"/>
      <c r="M22" s="201" t="s">
        <v>22</v>
      </c>
      <c r="N22" s="201" t="s">
        <v>132</v>
      </c>
      <c r="O22" s="202" t="s">
        <v>23</v>
      </c>
    </row>
    <row r="23" spans="1:16" x14ac:dyDescent="0.25">
      <c r="A23" s="236" t="s">
        <v>127</v>
      </c>
      <c r="B23" s="237" t="s">
        <v>133</v>
      </c>
      <c r="C23" s="235">
        <f>SUM(C24+C27)</f>
        <v>39</v>
      </c>
      <c r="D23" s="235">
        <f>SUM(D24+D27)</f>
        <v>20</v>
      </c>
      <c r="E23" s="235">
        <f t="shared" ref="E23:G23" si="12">SUM(E24+E27)</f>
        <v>0</v>
      </c>
      <c r="F23" s="235">
        <f t="shared" si="12"/>
        <v>19</v>
      </c>
      <c r="G23" s="235">
        <f t="shared" si="12"/>
        <v>0</v>
      </c>
      <c r="H23" s="238"/>
      <c r="I23" s="235">
        <v>3</v>
      </c>
      <c r="J23" s="144"/>
      <c r="K23" s="144"/>
      <c r="L23" s="144"/>
      <c r="M23" s="145" t="s">
        <v>18</v>
      </c>
      <c r="N23" s="145" t="s">
        <v>18</v>
      </c>
      <c r="O23" s="146"/>
    </row>
    <row r="24" spans="1:16" x14ac:dyDescent="0.25">
      <c r="A24" s="231" t="s">
        <v>134</v>
      </c>
      <c r="B24" s="232" t="s">
        <v>135</v>
      </c>
      <c r="C24" s="216">
        <f t="shared" ref="C24:C26" si="13">SUM(D24:F24)</f>
        <v>24</v>
      </c>
      <c r="D24" s="239">
        <v>15</v>
      </c>
      <c r="E24" s="239">
        <v>0</v>
      </c>
      <c r="F24" s="239">
        <v>9</v>
      </c>
      <c r="G24" s="239"/>
      <c r="H24" s="239">
        <v>0.66</v>
      </c>
      <c r="I24" s="239">
        <v>2</v>
      </c>
      <c r="J24" s="150">
        <v>2</v>
      </c>
      <c r="K24" s="150" t="s">
        <v>21</v>
      </c>
      <c r="L24" s="150"/>
      <c r="M24" s="150" t="s">
        <v>22</v>
      </c>
      <c r="N24" s="200" t="s">
        <v>136</v>
      </c>
      <c r="O24" s="151" t="s">
        <v>37</v>
      </c>
      <c r="P24" s="43">
        <v>1</v>
      </c>
    </row>
    <row r="25" spans="1:16" x14ac:dyDescent="0.25">
      <c r="A25" s="231" t="s">
        <v>134</v>
      </c>
      <c r="B25" s="232" t="s">
        <v>137</v>
      </c>
      <c r="C25" s="216">
        <f t="shared" si="13"/>
        <v>24</v>
      </c>
      <c r="D25" s="239">
        <v>15</v>
      </c>
      <c r="E25" s="239">
        <v>0</v>
      </c>
      <c r="F25" s="239">
        <v>9</v>
      </c>
      <c r="G25" s="239"/>
      <c r="H25" s="239">
        <v>0.66</v>
      </c>
      <c r="I25" s="239">
        <v>2</v>
      </c>
      <c r="J25" s="150">
        <v>2</v>
      </c>
      <c r="K25" s="150" t="s">
        <v>21</v>
      </c>
      <c r="L25" s="150"/>
      <c r="M25" s="150" t="s">
        <v>22</v>
      </c>
      <c r="N25" s="200" t="s">
        <v>136</v>
      </c>
      <c r="O25" s="151" t="s">
        <v>37</v>
      </c>
    </row>
    <row r="26" spans="1:16" x14ac:dyDescent="0.25">
      <c r="A26" s="231" t="s">
        <v>138</v>
      </c>
      <c r="B26" s="233" t="s">
        <v>139</v>
      </c>
      <c r="C26" s="216">
        <f t="shared" si="13"/>
        <v>14</v>
      </c>
      <c r="D26" s="239">
        <v>9</v>
      </c>
      <c r="E26" s="239">
        <v>5</v>
      </c>
      <c r="F26" s="239"/>
      <c r="G26" s="239">
        <v>8</v>
      </c>
      <c r="H26" s="239">
        <v>0.33</v>
      </c>
      <c r="I26" s="239">
        <v>1</v>
      </c>
      <c r="J26" s="150">
        <v>2</v>
      </c>
      <c r="K26" s="150" t="s">
        <v>21</v>
      </c>
      <c r="L26" s="150"/>
      <c r="M26" s="150" t="s">
        <v>22</v>
      </c>
      <c r="N26" s="150" t="s">
        <v>18</v>
      </c>
      <c r="O26" s="151" t="s">
        <v>23</v>
      </c>
      <c r="P26" s="43">
        <v>1</v>
      </c>
    </row>
    <row r="27" spans="1:16" x14ac:dyDescent="0.25">
      <c r="A27" s="231" t="s">
        <v>138</v>
      </c>
      <c r="B27" s="234" t="s">
        <v>140</v>
      </c>
      <c r="C27" s="216">
        <f>SUM(D27:F27)</f>
        <v>15</v>
      </c>
      <c r="D27" s="239">
        <v>5</v>
      </c>
      <c r="E27" s="239">
        <v>0</v>
      </c>
      <c r="F27" s="239">
        <v>10</v>
      </c>
      <c r="G27" s="239"/>
      <c r="H27" s="239">
        <v>0.33</v>
      </c>
      <c r="I27" s="239">
        <v>1</v>
      </c>
      <c r="J27" s="200">
        <v>1</v>
      </c>
      <c r="K27" s="200" t="s">
        <v>21</v>
      </c>
      <c r="L27" s="200"/>
      <c r="M27" s="200" t="s">
        <v>22</v>
      </c>
      <c r="N27" s="229" t="s">
        <v>141</v>
      </c>
      <c r="O27" s="200" t="s">
        <v>37</v>
      </c>
      <c r="P27" s="173"/>
    </row>
    <row r="28" spans="1:16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39"/>
      <c r="K28" s="39"/>
    </row>
    <row r="29" spans="1:16" x14ac:dyDescent="0.25">
      <c r="A29" s="143" t="s">
        <v>142</v>
      </c>
      <c r="B29" s="53"/>
      <c r="C29" s="20"/>
      <c r="D29" s="21"/>
      <c r="E29" s="21"/>
      <c r="F29" s="21"/>
      <c r="G29" s="21"/>
      <c r="H29" s="52"/>
      <c r="I29" s="52"/>
      <c r="J29" s="52"/>
      <c r="K29" s="52"/>
    </row>
    <row r="30" spans="1:16" x14ac:dyDescent="0.25">
      <c r="B30" s="53"/>
      <c r="C30" s="54"/>
      <c r="D30" s="54"/>
      <c r="E30" s="54"/>
      <c r="F30" s="54"/>
      <c r="G30" s="54"/>
      <c r="H30" s="52"/>
      <c r="I30" s="52"/>
      <c r="J30" s="52"/>
      <c r="K30" s="52"/>
    </row>
    <row r="31" spans="1:16" x14ac:dyDescent="0.25">
      <c r="A31" s="4" t="s">
        <v>57</v>
      </c>
      <c r="B31" s="53"/>
      <c r="C31" s="52"/>
      <c r="D31" s="52"/>
      <c r="E31" s="52"/>
      <c r="F31" s="52"/>
      <c r="G31" s="52"/>
      <c r="H31" s="52"/>
      <c r="I31" s="52"/>
      <c r="J31" s="52"/>
      <c r="K31" s="52"/>
    </row>
    <row r="32" spans="1:16" x14ac:dyDescent="0.25">
      <c r="A32" s="5" t="s">
        <v>75</v>
      </c>
      <c r="B32" s="20"/>
      <c r="C32" s="20"/>
      <c r="D32" s="20"/>
      <c r="E32" s="20"/>
      <c r="F32" s="20"/>
      <c r="G32" s="20"/>
      <c r="H32" s="20"/>
      <c r="I32" s="20"/>
      <c r="J32" s="39"/>
      <c r="K32" s="39"/>
    </row>
    <row r="33" spans="1:11" x14ac:dyDescent="0.25">
      <c r="A33" s="5" t="s">
        <v>143</v>
      </c>
      <c r="B33" s="55"/>
      <c r="C33" s="52"/>
      <c r="D33" s="52"/>
      <c r="E33" s="52"/>
      <c r="F33" s="52"/>
      <c r="G33" s="52"/>
      <c r="H33" s="52"/>
      <c r="I33" s="52"/>
      <c r="J33" s="52"/>
      <c r="K33" s="52"/>
    </row>
    <row r="34" spans="1:11" x14ac:dyDescent="0.25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</row>
    <row r="35" spans="1:11" x14ac:dyDescent="0.25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</row>
    <row r="36" spans="1:1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39"/>
      <c r="K36" s="39"/>
    </row>
  </sheetData>
  <conditionalFormatting sqref="C20">
    <cfRule type="expression" dxfId="3" priority="5">
      <formula>AND(C20&lt;((I20-1)*ECTS_en_heures+ECTS_marge_heures+1),I20&gt;1)</formula>
    </cfRule>
    <cfRule type="expression" dxfId="2" priority="6">
      <formula>OR(AND(C20&gt;I20*ECTS_en_heures+ECTS_marge_heures,OR(AND(C20&gt;(ECTS_en_heures+ECTS_marge_heures),I20=1),I20&gt;1)),AND(I20=0,C20&gt;0))</formula>
    </cfRule>
  </conditionalFormatting>
  <conditionalFormatting sqref="C26">
    <cfRule type="expression" dxfId="1" priority="3">
      <formula>AND(C26&lt;((I26-1)*ECTS_en_heures+ECTS_marge_heures+1),I26&gt;1)</formula>
    </cfRule>
    <cfRule type="expression" dxfId="0" priority="4">
      <formula>OR(AND(C26&gt;I26*ECTS_en_heures+ECTS_marge_heures,OR(AND(C26&gt;(ECTS_en_heures+ECTS_marge_heures),I26=1),I26&gt;1)),AND(I26=0,C26&gt;0))</formula>
    </cfRule>
  </conditionalFormatting>
  <pageMargins left="0.70866141732283472" right="0.70866141732283472" top="0.74803149606299213" bottom="0.74803149606299213" header="0.31496062992125984" footer="0.31496062992125984"/>
  <pageSetup paperSize="9" scale="2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D0B23-E67A-48C0-ABE3-DCF760342514}">
  <sheetPr>
    <tabColor rgb="FF00B050"/>
  </sheetPr>
  <dimension ref="A1:P42"/>
  <sheetViews>
    <sheetView topLeftCell="A4" zoomScale="55" zoomScaleNormal="55" workbookViewId="0">
      <selection activeCell="A9" sqref="A9:XFD9"/>
    </sheetView>
  </sheetViews>
  <sheetFormatPr baseColWidth="10" defaultColWidth="11.42578125" defaultRowHeight="15" x14ac:dyDescent="0.25"/>
  <cols>
    <col min="1" max="1" width="39.5703125" style="43" customWidth="1"/>
    <col min="2" max="2" width="66.42578125" style="43" customWidth="1"/>
    <col min="3" max="3" width="7.28515625" style="43" customWidth="1"/>
    <col min="4" max="4" width="8.5703125" style="43" customWidth="1"/>
    <col min="5" max="5" width="8.28515625" style="43" customWidth="1"/>
    <col min="6" max="6" width="6.5703125" style="43" customWidth="1"/>
    <col min="7" max="7" width="6.28515625" style="43" customWidth="1"/>
    <col min="8" max="8" width="11.5703125" style="43" customWidth="1"/>
    <col min="9" max="9" width="5.85546875" style="43" customWidth="1"/>
    <col min="10" max="10" width="15.5703125" style="43" customWidth="1"/>
    <col min="11" max="11" width="18.5703125" style="43" customWidth="1"/>
    <col min="12" max="12" width="29.5703125" style="43" customWidth="1"/>
    <col min="13" max="13" width="20" style="43" customWidth="1"/>
    <col min="14" max="14" width="43.28515625" style="43" customWidth="1"/>
    <col min="15" max="15" width="26.42578125" style="43" customWidth="1"/>
    <col min="16" max="16384" width="11.42578125" style="43"/>
  </cols>
  <sheetData>
    <row r="1" spans="1:16" ht="68.25" customHeight="1" x14ac:dyDescent="0.25">
      <c r="A1" s="26" t="s">
        <v>0</v>
      </c>
      <c r="B1" s="26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31" t="s">
        <v>6</v>
      </c>
      <c r="H1" s="174" t="s">
        <v>7</v>
      </c>
      <c r="I1" s="174" t="s">
        <v>8</v>
      </c>
      <c r="J1" s="27" t="s">
        <v>9</v>
      </c>
      <c r="K1" s="58" t="s">
        <v>10</v>
      </c>
      <c r="L1" s="27" t="s">
        <v>11</v>
      </c>
      <c r="M1" s="27" t="s">
        <v>12</v>
      </c>
      <c r="N1" s="28" t="s">
        <v>13</v>
      </c>
      <c r="O1" s="28" t="s">
        <v>14</v>
      </c>
    </row>
    <row r="2" spans="1:16" s="34" customFormat="1" ht="60" customHeight="1" x14ac:dyDescent="0.25">
      <c r="A2" s="9" t="str">
        <f ca="1">RIGHT(CELL("filename",A$1),LEN(CELL("filename",A$1))-SEARCH("]",CELL("filename",A$1),1))</f>
        <v>MCC ELEC4-S8 Mineure TR</v>
      </c>
      <c r="B2" s="44" t="s">
        <v>144</v>
      </c>
      <c r="C2" s="9">
        <f>SUM(D2:F2)</f>
        <v>297</v>
      </c>
      <c r="D2" s="45">
        <f>SUMPRODUCT(D3:D247,$P3:$P247)</f>
        <v>93</v>
      </c>
      <c r="E2" s="45">
        <f>SUMPRODUCT(E3:E247,$P3:$P247)</f>
        <v>171</v>
      </c>
      <c r="F2" s="45">
        <f>SUMPRODUCT(F3:F247,$P3:$P247)</f>
        <v>33</v>
      </c>
      <c r="G2" s="45">
        <f>SUMPRODUCT(G3:G247,$P3:$P247)</f>
        <v>98</v>
      </c>
      <c r="H2" s="10"/>
      <c r="I2" s="45">
        <f>SUMPRODUCT(I3:I247,$P3:$P247)</f>
        <v>27</v>
      </c>
      <c r="J2" s="9"/>
      <c r="K2" s="9"/>
      <c r="L2" s="46"/>
      <c r="M2" s="46"/>
      <c r="N2" s="46"/>
      <c r="O2" s="46"/>
    </row>
    <row r="3" spans="1:16" x14ac:dyDescent="0.25">
      <c r="A3" s="22" t="s">
        <v>16</v>
      </c>
      <c r="B3" s="165" t="s">
        <v>25</v>
      </c>
      <c r="C3" s="23">
        <f>SUM(D3:F3)</f>
        <v>56</v>
      </c>
      <c r="D3" s="23">
        <f>SUM(D4:D5)</f>
        <v>14</v>
      </c>
      <c r="E3" s="23">
        <f t="shared" ref="E3:F3" si="0">SUM(E4:E5)</f>
        <v>24</v>
      </c>
      <c r="F3" s="23">
        <f t="shared" si="0"/>
        <v>18</v>
      </c>
      <c r="G3" s="23">
        <f>SUM(G4:G5)</f>
        <v>0</v>
      </c>
      <c r="H3" s="23"/>
      <c r="I3" s="23">
        <v>3</v>
      </c>
      <c r="J3" s="159"/>
      <c r="K3" s="159"/>
      <c r="L3" s="159"/>
      <c r="M3" s="160" t="s">
        <v>18</v>
      </c>
      <c r="N3" s="160"/>
      <c r="O3" s="161"/>
      <c r="P3" s="43">
        <f>IF(ISBLANK(A3),0,1)</f>
        <v>1</v>
      </c>
    </row>
    <row r="4" spans="1:16" s="52" customFormat="1" x14ac:dyDescent="0.25">
      <c r="A4" s="149" t="s">
        <v>19</v>
      </c>
      <c r="B4" s="18" t="s">
        <v>114</v>
      </c>
      <c r="C4" s="24">
        <f t="shared" ref="C4:C14" si="1">SUM(D4:F4)</f>
        <v>20</v>
      </c>
      <c r="D4" s="24">
        <v>4</v>
      </c>
      <c r="E4" s="24">
        <v>16</v>
      </c>
      <c r="F4" s="24"/>
      <c r="G4" s="24"/>
      <c r="H4" s="24">
        <v>0.5</v>
      </c>
      <c r="I4" s="24"/>
      <c r="J4" s="150">
        <v>2</v>
      </c>
      <c r="K4" s="150" t="s">
        <v>21</v>
      </c>
      <c r="L4" s="150"/>
      <c r="M4" s="150" t="s">
        <v>22</v>
      </c>
      <c r="N4" s="228" t="s">
        <v>87</v>
      </c>
      <c r="O4" s="162" t="s">
        <v>23</v>
      </c>
      <c r="P4" s="43"/>
    </row>
    <row r="5" spans="1:16" s="52" customFormat="1" x14ac:dyDescent="0.25">
      <c r="A5" s="149" t="s">
        <v>19</v>
      </c>
      <c r="B5" s="163" t="s">
        <v>115</v>
      </c>
      <c r="C5" s="24">
        <f t="shared" si="1"/>
        <v>36</v>
      </c>
      <c r="D5" s="24">
        <v>10</v>
      </c>
      <c r="E5" s="24">
        <v>8</v>
      </c>
      <c r="F5" s="24">
        <v>18</v>
      </c>
      <c r="G5" s="24"/>
      <c r="H5" s="24">
        <v>0.5</v>
      </c>
      <c r="I5" s="24"/>
      <c r="J5" s="150">
        <v>4</v>
      </c>
      <c r="K5" s="150" t="s">
        <v>21</v>
      </c>
      <c r="L5" s="150"/>
      <c r="M5" s="150" t="s">
        <v>22</v>
      </c>
      <c r="N5" s="228" t="s">
        <v>87</v>
      </c>
      <c r="O5" s="162" t="s">
        <v>23</v>
      </c>
      <c r="P5" s="43"/>
    </row>
    <row r="6" spans="1:16" s="52" customFormat="1" x14ac:dyDescent="0.25">
      <c r="A6" s="22" t="s">
        <v>16</v>
      </c>
      <c r="B6" s="165" t="s">
        <v>116</v>
      </c>
      <c r="C6" s="23">
        <f>SUM(D6:F6)</f>
        <v>45</v>
      </c>
      <c r="D6" s="23">
        <f t="shared" ref="D6:G6" si="2">SUM(D7:D7)</f>
        <v>14</v>
      </c>
      <c r="E6" s="23">
        <f t="shared" si="2"/>
        <v>16</v>
      </c>
      <c r="F6" s="23">
        <f t="shared" si="2"/>
        <v>15</v>
      </c>
      <c r="G6" s="23">
        <f t="shared" si="2"/>
        <v>0</v>
      </c>
      <c r="H6" s="23"/>
      <c r="I6" s="23">
        <v>3</v>
      </c>
      <c r="J6" s="159"/>
      <c r="K6" s="159"/>
      <c r="L6" s="159"/>
      <c r="M6" s="160" t="s">
        <v>18</v>
      </c>
      <c r="N6" s="160"/>
      <c r="O6" s="161"/>
      <c r="P6" s="43">
        <f>IF(ISBLANK(A6),0,1)</f>
        <v>1</v>
      </c>
    </row>
    <row r="7" spans="1:16" x14ac:dyDescent="0.25">
      <c r="A7" s="17" t="s">
        <v>19</v>
      </c>
      <c r="B7" s="156" t="s">
        <v>116</v>
      </c>
      <c r="C7" s="24">
        <f t="shared" si="1"/>
        <v>45</v>
      </c>
      <c r="D7" s="24">
        <v>14</v>
      </c>
      <c r="E7" s="24">
        <v>16</v>
      </c>
      <c r="F7" s="24">
        <v>15</v>
      </c>
      <c r="G7" s="24"/>
      <c r="H7" s="24">
        <v>1</v>
      </c>
      <c r="I7" s="24"/>
      <c r="J7" s="50">
        <v>3</v>
      </c>
      <c r="K7" s="51" t="s">
        <v>21</v>
      </c>
      <c r="L7" s="50"/>
      <c r="M7" s="50" t="s">
        <v>22</v>
      </c>
      <c r="N7" s="228" t="s">
        <v>87</v>
      </c>
      <c r="O7" s="50" t="s">
        <v>23</v>
      </c>
    </row>
    <row r="8" spans="1:16" x14ac:dyDescent="0.25">
      <c r="A8" s="22" t="s">
        <v>16</v>
      </c>
      <c r="B8" s="165" t="s">
        <v>29</v>
      </c>
      <c r="C8" s="23">
        <f t="shared" si="1"/>
        <v>25</v>
      </c>
      <c r="D8" s="23">
        <f>SUM(D9:D9)</f>
        <v>13</v>
      </c>
      <c r="E8" s="23">
        <f t="shared" ref="E8:G8" si="3">SUM(E9:E9)</f>
        <v>12</v>
      </c>
      <c r="F8" s="23">
        <f t="shared" si="3"/>
        <v>0</v>
      </c>
      <c r="G8" s="23">
        <f t="shared" si="3"/>
        <v>0</v>
      </c>
      <c r="H8" s="23"/>
      <c r="I8" s="23">
        <v>2</v>
      </c>
      <c r="J8" s="159"/>
      <c r="K8" s="159"/>
      <c r="L8" s="159"/>
      <c r="M8" s="160" t="s">
        <v>18</v>
      </c>
      <c r="N8" s="160"/>
      <c r="O8" s="161"/>
      <c r="P8" s="43">
        <v>1</v>
      </c>
    </row>
    <row r="9" spans="1:16" x14ac:dyDescent="0.25">
      <c r="A9" s="231" t="s">
        <v>19</v>
      </c>
      <c r="B9" s="251" t="s">
        <v>181</v>
      </c>
      <c r="C9" s="216">
        <f t="shared" ref="C9" si="4">SUM(D9:F9)</f>
        <v>25</v>
      </c>
      <c r="D9" s="239">
        <v>13</v>
      </c>
      <c r="E9" s="239">
        <v>12</v>
      </c>
      <c r="F9" s="239"/>
      <c r="G9" s="239"/>
      <c r="H9" s="239"/>
      <c r="I9" s="239">
        <v>2</v>
      </c>
      <c r="J9" s="150">
        <v>2</v>
      </c>
      <c r="K9" s="150" t="s">
        <v>21</v>
      </c>
      <c r="L9" s="150"/>
      <c r="M9" s="150" t="s">
        <v>22</v>
      </c>
      <c r="N9" s="228" t="s">
        <v>117</v>
      </c>
      <c r="O9" s="150" t="s">
        <v>37</v>
      </c>
    </row>
    <row r="10" spans="1:16" x14ac:dyDescent="0.25">
      <c r="A10" s="22" t="s">
        <v>16</v>
      </c>
      <c r="B10" s="165" t="s">
        <v>118</v>
      </c>
      <c r="C10" s="23">
        <f>SUM(D10:F10)</f>
        <v>40</v>
      </c>
      <c r="D10" s="23">
        <f>SUM(D11:D12)</f>
        <v>0</v>
      </c>
      <c r="E10" s="23">
        <f>SUM(E11:E12)</f>
        <v>40</v>
      </c>
      <c r="F10" s="23">
        <f>SUM(F11:F12)</f>
        <v>0</v>
      </c>
      <c r="G10" s="23">
        <f>SUM(G11:G12)</f>
        <v>8</v>
      </c>
      <c r="H10" s="23"/>
      <c r="I10" s="23">
        <v>3</v>
      </c>
      <c r="J10" s="47"/>
      <c r="K10" s="47"/>
      <c r="L10" s="47"/>
      <c r="M10" s="48" t="s">
        <v>18</v>
      </c>
      <c r="N10" s="160"/>
      <c r="O10" s="48"/>
      <c r="P10" s="43">
        <v>1</v>
      </c>
    </row>
    <row r="11" spans="1:16" x14ac:dyDescent="0.25">
      <c r="A11" s="17" t="s">
        <v>19</v>
      </c>
      <c r="B11" s="155" t="s">
        <v>119</v>
      </c>
      <c r="C11" s="24">
        <f t="shared" si="1"/>
        <v>24</v>
      </c>
      <c r="D11" s="24"/>
      <c r="E11" s="24">
        <v>24</v>
      </c>
      <c r="F11" s="24"/>
      <c r="G11" s="24">
        <v>4</v>
      </c>
      <c r="H11" s="24">
        <v>0.67</v>
      </c>
      <c r="I11" s="24"/>
      <c r="J11" s="50">
        <v>2</v>
      </c>
      <c r="K11" s="50" t="s">
        <v>21</v>
      </c>
      <c r="L11" s="50"/>
      <c r="M11" s="50" t="s">
        <v>22</v>
      </c>
      <c r="N11" s="228" t="s">
        <v>87</v>
      </c>
      <c r="O11" s="50" t="s">
        <v>23</v>
      </c>
    </row>
    <row r="12" spans="1:16" x14ac:dyDescent="0.25">
      <c r="A12" s="17" t="s">
        <v>19</v>
      </c>
      <c r="B12" s="155" t="s">
        <v>120</v>
      </c>
      <c r="C12" s="24">
        <f t="shared" si="1"/>
        <v>16</v>
      </c>
      <c r="D12" s="24"/>
      <c r="E12" s="24">
        <v>16</v>
      </c>
      <c r="F12" s="24"/>
      <c r="G12" s="24">
        <v>4</v>
      </c>
      <c r="H12" s="24">
        <v>0.33</v>
      </c>
      <c r="I12" s="24"/>
      <c r="J12" s="50">
        <v>2</v>
      </c>
      <c r="K12" s="50" t="s">
        <v>21</v>
      </c>
      <c r="L12" s="50"/>
      <c r="M12" s="50" t="s">
        <v>22</v>
      </c>
      <c r="N12" s="228" t="s">
        <v>87</v>
      </c>
      <c r="O12" s="50" t="s">
        <v>23</v>
      </c>
    </row>
    <row r="13" spans="1:16" x14ac:dyDescent="0.25">
      <c r="A13" s="22" t="s">
        <v>16</v>
      </c>
      <c r="B13" s="165" t="s">
        <v>37</v>
      </c>
      <c r="C13" s="23">
        <f>SUM(D13:F13)</f>
        <v>30</v>
      </c>
      <c r="D13" s="23">
        <f>SUM(D14)</f>
        <v>0</v>
      </c>
      <c r="E13" s="23">
        <f t="shared" ref="E13:G13" si="5">SUM(E14)</f>
        <v>30</v>
      </c>
      <c r="F13" s="23">
        <f t="shared" si="5"/>
        <v>0</v>
      </c>
      <c r="G13" s="23">
        <f t="shared" si="5"/>
        <v>10</v>
      </c>
      <c r="H13" s="23"/>
      <c r="I13" s="23">
        <v>2</v>
      </c>
      <c r="J13" s="47"/>
      <c r="K13" s="47"/>
      <c r="L13" s="47"/>
      <c r="M13" s="48" t="s">
        <v>18</v>
      </c>
      <c r="N13" s="160"/>
      <c r="O13" s="47"/>
      <c r="P13" s="43">
        <v>1</v>
      </c>
    </row>
    <row r="14" spans="1:16" x14ac:dyDescent="0.25">
      <c r="A14" s="17" t="s">
        <v>19</v>
      </c>
      <c r="B14" s="155" t="s">
        <v>121</v>
      </c>
      <c r="C14" s="24">
        <f t="shared" si="1"/>
        <v>30</v>
      </c>
      <c r="D14" s="24"/>
      <c r="E14" s="24">
        <v>30</v>
      </c>
      <c r="F14" s="24"/>
      <c r="G14" s="24">
        <v>10</v>
      </c>
      <c r="H14" s="24">
        <v>1</v>
      </c>
      <c r="I14" s="24"/>
      <c r="J14" s="50">
        <v>3</v>
      </c>
      <c r="K14" s="50" t="s">
        <v>21</v>
      </c>
      <c r="L14" s="50"/>
      <c r="M14" s="50" t="s">
        <v>22</v>
      </c>
      <c r="N14" s="228" t="s">
        <v>87</v>
      </c>
      <c r="O14" s="50" t="s">
        <v>37</v>
      </c>
    </row>
    <row r="15" spans="1:16" x14ac:dyDescent="0.25">
      <c r="A15" s="22" t="s">
        <v>16</v>
      </c>
      <c r="B15" s="165" t="s">
        <v>122</v>
      </c>
      <c r="C15" s="23">
        <f>SUM(D15:F15)</f>
        <v>15</v>
      </c>
      <c r="D15" s="23">
        <f>SUM(D16)</f>
        <v>0</v>
      </c>
      <c r="E15" s="23">
        <f t="shared" ref="E15:F15" si="6">SUM(E16)</f>
        <v>15</v>
      </c>
      <c r="F15" s="23">
        <f t="shared" si="6"/>
        <v>0</v>
      </c>
      <c r="G15" s="23">
        <f t="shared" ref="G15" si="7">SUM(G16)</f>
        <v>80</v>
      </c>
      <c r="H15" s="23"/>
      <c r="I15" s="23">
        <v>3</v>
      </c>
      <c r="J15" s="47"/>
      <c r="K15" s="47"/>
      <c r="L15" s="47"/>
      <c r="M15" s="48" t="s">
        <v>18</v>
      </c>
      <c r="N15" s="160"/>
      <c r="O15" s="48"/>
      <c r="P15" s="43">
        <v>1</v>
      </c>
    </row>
    <row r="16" spans="1:16" x14ac:dyDescent="0.25">
      <c r="A16" s="17" t="s">
        <v>19</v>
      </c>
      <c r="B16" s="156" t="s">
        <v>122</v>
      </c>
      <c r="C16" s="24" t="s">
        <v>145</v>
      </c>
      <c r="D16" s="25"/>
      <c r="E16" s="25">
        <v>15</v>
      </c>
      <c r="F16" s="24"/>
      <c r="G16" s="24">
        <v>80</v>
      </c>
      <c r="H16" s="24">
        <v>1</v>
      </c>
      <c r="I16" s="24"/>
      <c r="J16" s="50">
        <v>2</v>
      </c>
      <c r="K16" s="51" t="s">
        <v>21</v>
      </c>
      <c r="L16" s="50"/>
      <c r="M16" s="50" t="s">
        <v>22</v>
      </c>
      <c r="N16" s="228" t="s">
        <v>117</v>
      </c>
      <c r="O16" s="50" t="s">
        <v>37</v>
      </c>
    </row>
    <row r="17" spans="1:16" x14ac:dyDescent="0.25">
      <c r="A17" s="22" t="s">
        <v>16</v>
      </c>
      <c r="B17" s="165" t="s">
        <v>125</v>
      </c>
      <c r="C17" s="23">
        <f>SUM(D17:F17)</f>
        <v>1</v>
      </c>
      <c r="D17" s="23">
        <f>SUM(D18)</f>
        <v>0</v>
      </c>
      <c r="E17" s="23">
        <f t="shared" ref="E17:F17" si="8">SUM(E18)</f>
        <v>1</v>
      </c>
      <c r="F17" s="23">
        <f t="shared" si="8"/>
        <v>0</v>
      </c>
      <c r="G17" s="23">
        <f t="shared" ref="G17" si="9">SUM(G18)</f>
        <v>0</v>
      </c>
      <c r="H17" s="23"/>
      <c r="I17" s="23">
        <v>5</v>
      </c>
      <c r="J17" s="47"/>
      <c r="K17" s="47"/>
      <c r="L17" s="47"/>
      <c r="M17" s="48" t="s">
        <v>18</v>
      </c>
      <c r="N17" s="160"/>
      <c r="O17" s="48"/>
      <c r="P17" s="43">
        <v>1</v>
      </c>
    </row>
    <row r="18" spans="1:16" x14ac:dyDescent="0.25">
      <c r="A18" s="17" t="s">
        <v>19</v>
      </c>
      <c r="B18" s="156" t="s">
        <v>125</v>
      </c>
      <c r="C18" s="24" t="s">
        <v>126</v>
      </c>
      <c r="D18" s="25"/>
      <c r="E18" s="25">
        <v>1</v>
      </c>
      <c r="F18" s="24"/>
      <c r="G18" s="24"/>
      <c r="H18" s="24">
        <v>1</v>
      </c>
      <c r="I18" s="24"/>
      <c r="J18" s="50">
        <v>1</v>
      </c>
      <c r="K18" s="50" t="s">
        <v>56</v>
      </c>
      <c r="L18" s="50"/>
      <c r="M18" s="50" t="s">
        <v>22</v>
      </c>
      <c r="N18" s="228" t="s">
        <v>87</v>
      </c>
      <c r="O18" s="50" t="s">
        <v>23</v>
      </c>
    </row>
    <row r="19" spans="1:16" x14ac:dyDescent="0.25">
      <c r="A19" s="244" t="s">
        <v>146</v>
      </c>
      <c r="B19" s="245" t="s">
        <v>147</v>
      </c>
      <c r="C19" s="246">
        <f t="shared" ref="C19:C24" si="10">SUM(D19:F19)</f>
        <v>45</v>
      </c>
      <c r="D19" s="246">
        <f>SUM(D20:D22)</f>
        <v>26</v>
      </c>
      <c r="E19" s="246">
        <f t="shared" ref="E19:G19" si="11">SUM(E20:E22)</f>
        <v>19</v>
      </c>
      <c r="F19" s="246">
        <f t="shared" si="11"/>
        <v>0</v>
      </c>
      <c r="G19" s="246">
        <f t="shared" si="11"/>
        <v>0</v>
      </c>
      <c r="H19" s="246"/>
      <c r="I19" s="246">
        <v>3</v>
      </c>
      <c r="J19" s="159"/>
      <c r="K19" s="159"/>
      <c r="L19" s="159"/>
      <c r="M19" s="160" t="s">
        <v>18</v>
      </c>
      <c r="N19" s="160" t="s">
        <v>18</v>
      </c>
      <c r="O19" s="160"/>
      <c r="P19" s="43">
        <v>1</v>
      </c>
    </row>
    <row r="20" spans="1:16" x14ac:dyDescent="0.25">
      <c r="A20" s="152" t="s">
        <v>19</v>
      </c>
      <c r="B20" s="18" t="s">
        <v>148</v>
      </c>
      <c r="C20" s="216">
        <f t="shared" si="10"/>
        <v>15</v>
      </c>
      <c r="D20" s="239">
        <v>9</v>
      </c>
      <c r="E20" s="239">
        <v>6</v>
      </c>
      <c r="F20" s="239"/>
      <c r="G20" s="239"/>
      <c r="H20" s="242">
        <f>1/3</f>
        <v>0.33333333333333331</v>
      </c>
      <c r="I20" s="239"/>
      <c r="J20" s="150">
        <v>2</v>
      </c>
      <c r="K20" s="150" t="s">
        <v>21</v>
      </c>
      <c r="L20" s="150"/>
      <c r="M20" s="150" t="s">
        <v>22</v>
      </c>
      <c r="N20" s="150" t="s">
        <v>18</v>
      </c>
      <c r="O20" s="150" t="s">
        <v>23</v>
      </c>
    </row>
    <row r="21" spans="1:16" x14ac:dyDescent="0.25">
      <c r="A21" s="152" t="s">
        <v>19</v>
      </c>
      <c r="B21" s="18" t="s">
        <v>149</v>
      </c>
      <c r="C21" s="216">
        <f t="shared" si="10"/>
        <v>15</v>
      </c>
      <c r="D21" s="239">
        <v>8</v>
      </c>
      <c r="E21" s="239">
        <v>7</v>
      </c>
      <c r="F21" s="239"/>
      <c r="G21" s="239"/>
      <c r="H21" s="242">
        <f t="shared" ref="H21:H22" si="12">1/3</f>
        <v>0.33333333333333331</v>
      </c>
      <c r="I21" s="239"/>
      <c r="J21" s="150">
        <v>3</v>
      </c>
      <c r="K21" s="150" t="s">
        <v>21</v>
      </c>
      <c r="L21" s="150"/>
      <c r="M21" s="150" t="s">
        <v>22</v>
      </c>
      <c r="N21" s="150" t="s">
        <v>18</v>
      </c>
      <c r="O21" s="150" t="s">
        <v>23</v>
      </c>
    </row>
    <row r="22" spans="1:16" x14ac:dyDescent="0.25">
      <c r="A22" s="152" t="s">
        <v>19</v>
      </c>
      <c r="B22" s="18" t="s">
        <v>150</v>
      </c>
      <c r="C22" s="216">
        <f t="shared" si="10"/>
        <v>15</v>
      </c>
      <c r="D22" s="239">
        <v>9</v>
      </c>
      <c r="E22" s="239">
        <v>6</v>
      </c>
      <c r="F22" s="239"/>
      <c r="G22" s="239"/>
      <c r="H22" s="242">
        <f t="shared" si="12"/>
        <v>0.33333333333333331</v>
      </c>
      <c r="I22" s="239"/>
      <c r="J22" s="150">
        <v>3</v>
      </c>
      <c r="K22" s="150" t="s">
        <v>21</v>
      </c>
      <c r="L22" s="150"/>
      <c r="M22" s="150" t="s">
        <v>22</v>
      </c>
      <c r="N22" s="150" t="s">
        <v>18</v>
      </c>
      <c r="O22" s="150" t="s">
        <v>23</v>
      </c>
    </row>
    <row r="23" spans="1:16" x14ac:dyDescent="0.25">
      <c r="A23" s="244" t="s">
        <v>146</v>
      </c>
      <c r="B23" s="245" t="s">
        <v>151</v>
      </c>
      <c r="C23" s="246">
        <f>SUM(D23:F23)</f>
        <v>40</v>
      </c>
      <c r="D23" s="247">
        <f>SUM(D24)</f>
        <v>26</v>
      </c>
      <c r="E23" s="247">
        <f t="shared" ref="E23:G23" si="13">SUM(E24)</f>
        <v>14</v>
      </c>
      <c r="F23" s="247">
        <f t="shared" si="13"/>
        <v>0</v>
      </c>
      <c r="G23" s="247">
        <f t="shared" si="13"/>
        <v>0</v>
      </c>
      <c r="H23" s="247"/>
      <c r="I23" s="247">
        <v>3</v>
      </c>
      <c r="J23" s="159"/>
      <c r="K23" s="159"/>
      <c r="L23" s="159"/>
      <c r="M23" s="160" t="s">
        <v>18</v>
      </c>
      <c r="N23" s="160"/>
      <c r="O23" s="160"/>
      <c r="P23" s="43">
        <v>1</v>
      </c>
    </row>
    <row r="24" spans="1:16" x14ac:dyDescent="0.25">
      <c r="A24" s="152" t="s">
        <v>19</v>
      </c>
      <c r="B24" s="18" t="s">
        <v>152</v>
      </c>
      <c r="C24" s="216">
        <f t="shared" si="10"/>
        <v>40</v>
      </c>
      <c r="D24" s="239">
        <v>26</v>
      </c>
      <c r="E24" s="239">
        <v>14</v>
      </c>
      <c r="F24" s="239"/>
      <c r="G24" s="239"/>
      <c r="H24" s="239">
        <v>1</v>
      </c>
      <c r="I24" s="239"/>
      <c r="J24" s="150">
        <v>3</v>
      </c>
      <c r="K24" s="150" t="s">
        <v>21</v>
      </c>
      <c r="L24" s="150"/>
      <c r="M24" s="150" t="s">
        <v>22</v>
      </c>
      <c r="N24" s="200" t="s">
        <v>132</v>
      </c>
      <c r="O24" s="150" t="s">
        <v>23</v>
      </c>
    </row>
    <row r="25" spans="1:16" x14ac:dyDescent="0.25">
      <c r="A25" s="208" t="s">
        <v>153</v>
      </c>
      <c r="B25" s="209" t="s">
        <v>154</v>
      </c>
      <c r="C25" s="208"/>
      <c r="D25" s="208"/>
      <c r="E25" s="208"/>
      <c r="F25" s="208"/>
      <c r="G25" s="208"/>
      <c r="H25" s="208"/>
      <c r="I25" s="208"/>
      <c r="J25" s="144"/>
      <c r="K25" s="144"/>
      <c r="L25" s="144"/>
      <c r="M25" s="145" t="s">
        <v>18</v>
      </c>
      <c r="N25" s="145" t="s">
        <v>18</v>
      </c>
      <c r="O25" s="146"/>
      <c r="P25" s="43">
        <v>1</v>
      </c>
    </row>
    <row r="26" spans="1:16" x14ac:dyDescent="0.25">
      <c r="A26" s="208"/>
      <c r="B26" s="211" t="s">
        <v>155</v>
      </c>
      <c r="C26" s="208">
        <f>C28+C29+C30</f>
        <v>43</v>
      </c>
      <c r="D26" s="208">
        <f t="shared" ref="D26:G26" si="14">D28+D29+D30</f>
        <v>30.5</v>
      </c>
      <c r="E26" s="208">
        <f t="shared" si="14"/>
        <v>12.5</v>
      </c>
      <c r="F26" s="208">
        <f t="shared" si="14"/>
        <v>0</v>
      </c>
      <c r="G26" s="208">
        <f t="shared" si="14"/>
        <v>0</v>
      </c>
      <c r="H26" s="212"/>
      <c r="I26" s="208">
        <v>3</v>
      </c>
      <c r="J26" s="144"/>
      <c r="K26" s="144"/>
      <c r="L26" s="144"/>
      <c r="M26" s="145"/>
      <c r="N26" s="145"/>
      <c r="O26" s="146"/>
    </row>
    <row r="27" spans="1:16" x14ac:dyDescent="0.25">
      <c r="A27" s="208"/>
      <c r="B27" s="211" t="s">
        <v>156</v>
      </c>
      <c r="C27" s="208">
        <f>C28+C31</f>
        <v>39</v>
      </c>
      <c r="D27" s="208">
        <f t="shared" ref="D27:G27" si="15">D28+D31</f>
        <v>25</v>
      </c>
      <c r="E27" s="208">
        <f t="shared" si="15"/>
        <v>5</v>
      </c>
      <c r="F27" s="208">
        <f t="shared" si="15"/>
        <v>9</v>
      </c>
      <c r="G27" s="208">
        <f t="shared" si="15"/>
        <v>0</v>
      </c>
      <c r="H27" s="212"/>
      <c r="I27" s="208">
        <v>3</v>
      </c>
      <c r="J27" s="144"/>
      <c r="K27" s="144"/>
      <c r="L27" s="144"/>
      <c r="M27" s="145"/>
      <c r="N27" s="145"/>
      <c r="O27" s="146"/>
    </row>
    <row r="28" spans="1:16" x14ac:dyDescent="0.25">
      <c r="A28" s="243" t="s">
        <v>138</v>
      </c>
      <c r="B28" s="18" t="s">
        <v>157</v>
      </c>
      <c r="C28" s="216">
        <f>SUM(D28:F28)</f>
        <v>15</v>
      </c>
      <c r="D28" s="239">
        <v>10</v>
      </c>
      <c r="E28" s="239">
        <v>5</v>
      </c>
      <c r="F28" s="239">
        <v>0</v>
      </c>
      <c r="G28" s="239">
        <v>0</v>
      </c>
      <c r="H28" s="241">
        <v>0.33300000000000002</v>
      </c>
      <c r="I28" s="198"/>
      <c r="J28" s="150">
        <v>2</v>
      </c>
      <c r="K28" s="150" t="s">
        <v>21</v>
      </c>
      <c r="L28" s="150"/>
      <c r="M28" s="150" t="s">
        <v>22</v>
      </c>
      <c r="N28" s="200" t="s">
        <v>158</v>
      </c>
      <c r="O28" s="150" t="s">
        <v>23</v>
      </c>
    </row>
    <row r="29" spans="1:16" x14ac:dyDescent="0.25">
      <c r="A29" s="243" t="s">
        <v>138</v>
      </c>
      <c r="B29" s="18" t="s">
        <v>159</v>
      </c>
      <c r="C29" s="216">
        <f t="shared" ref="C29" si="16">SUM(D29:F29)</f>
        <v>15</v>
      </c>
      <c r="D29" s="239">
        <v>7.5</v>
      </c>
      <c r="E29" s="239">
        <v>7.5</v>
      </c>
      <c r="F29" s="239">
        <v>0</v>
      </c>
      <c r="G29" s="239">
        <v>0</v>
      </c>
      <c r="H29" s="241">
        <v>0.33300000000000002</v>
      </c>
      <c r="I29" s="198"/>
      <c r="J29" s="150">
        <v>2</v>
      </c>
      <c r="K29" s="150" t="s">
        <v>21</v>
      </c>
      <c r="L29" s="150"/>
      <c r="M29" s="150" t="s">
        <v>22</v>
      </c>
      <c r="N29" s="150" t="s">
        <v>18</v>
      </c>
      <c r="O29" s="150" t="s">
        <v>23</v>
      </c>
    </row>
    <row r="30" spans="1:16" x14ac:dyDescent="0.25">
      <c r="A30" s="243" t="s">
        <v>138</v>
      </c>
      <c r="B30" s="158" t="s">
        <v>160</v>
      </c>
      <c r="C30" s="216">
        <f>SUM(D30:F30)</f>
        <v>13</v>
      </c>
      <c r="D30" s="239">
        <v>13</v>
      </c>
      <c r="E30" s="239">
        <v>0</v>
      </c>
      <c r="F30" s="239">
        <v>0</v>
      </c>
      <c r="G30" s="239">
        <v>0</v>
      </c>
      <c r="H30" s="241">
        <v>0.33300000000000002</v>
      </c>
      <c r="I30" s="198"/>
      <c r="J30" s="150">
        <v>2</v>
      </c>
      <c r="K30" s="150" t="s">
        <v>21</v>
      </c>
      <c r="L30" s="150"/>
      <c r="M30" s="150" t="s">
        <v>22</v>
      </c>
      <c r="N30" s="229" t="s">
        <v>161</v>
      </c>
      <c r="O30" s="151" t="s">
        <v>23</v>
      </c>
    </row>
    <row r="31" spans="1:16" x14ac:dyDescent="0.25">
      <c r="A31" s="243" t="s">
        <v>134</v>
      </c>
      <c r="B31" s="158" t="s">
        <v>135</v>
      </c>
      <c r="C31" s="216">
        <f t="shared" ref="C31" si="17">SUM(D31:F31)</f>
        <v>24</v>
      </c>
      <c r="D31" s="239">
        <v>15</v>
      </c>
      <c r="E31" s="239">
        <v>0</v>
      </c>
      <c r="F31" s="239">
        <v>9</v>
      </c>
      <c r="G31" s="239">
        <v>0</v>
      </c>
      <c r="H31" s="241">
        <v>0.66600000000000004</v>
      </c>
      <c r="I31" s="198"/>
      <c r="J31" s="150">
        <v>2</v>
      </c>
      <c r="K31" s="150" t="s">
        <v>21</v>
      </c>
      <c r="L31" s="150"/>
      <c r="M31" s="150" t="s">
        <v>22</v>
      </c>
      <c r="N31" s="200" t="s">
        <v>162</v>
      </c>
      <c r="O31" s="151" t="s">
        <v>37</v>
      </c>
    </row>
    <row r="32" spans="1:16" x14ac:dyDescent="0.25">
      <c r="A32" s="243" t="s">
        <v>134</v>
      </c>
      <c r="B32" s="158" t="s">
        <v>137</v>
      </c>
      <c r="C32" s="216">
        <f>SUM(D32:F32)</f>
        <v>24</v>
      </c>
      <c r="D32" s="239">
        <v>15</v>
      </c>
      <c r="E32" s="239">
        <v>0</v>
      </c>
      <c r="F32" s="239">
        <v>9</v>
      </c>
      <c r="G32" s="239">
        <v>0</v>
      </c>
      <c r="H32" s="241">
        <v>0.66600000000000004</v>
      </c>
      <c r="I32" s="198"/>
      <c r="J32" s="150">
        <v>2</v>
      </c>
      <c r="K32" s="150" t="s">
        <v>21</v>
      </c>
      <c r="L32" s="150"/>
      <c r="M32" s="150" t="s">
        <v>22</v>
      </c>
      <c r="N32" s="200" t="s">
        <v>162</v>
      </c>
      <c r="O32" s="151" t="s">
        <v>37</v>
      </c>
    </row>
    <row r="34" spans="1:11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39"/>
      <c r="K34" s="39"/>
    </row>
    <row r="35" spans="1:11" x14ac:dyDescent="0.25">
      <c r="A35" s="143" t="s">
        <v>142</v>
      </c>
      <c r="B35" s="53"/>
      <c r="C35" s="20"/>
      <c r="D35" s="21"/>
      <c r="E35" s="21"/>
      <c r="F35" s="21"/>
      <c r="G35" s="21"/>
      <c r="H35" s="52"/>
      <c r="I35" s="52"/>
      <c r="J35" s="52"/>
      <c r="K35" s="52"/>
    </row>
    <row r="36" spans="1:11" x14ac:dyDescent="0.25">
      <c r="B36" s="53"/>
      <c r="C36" s="54"/>
      <c r="D36" s="54"/>
      <c r="E36" s="54"/>
      <c r="F36" s="54"/>
      <c r="G36" s="54"/>
      <c r="H36" s="52"/>
      <c r="I36" s="52"/>
      <c r="J36" s="52"/>
      <c r="K36" s="52"/>
    </row>
    <row r="37" spans="1:11" x14ac:dyDescent="0.25">
      <c r="A37" s="4" t="s">
        <v>57</v>
      </c>
      <c r="B37" s="53"/>
      <c r="C37" s="52"/>
      <c r="D37" s="52"/>
      <c r="E37" s="52"/>
      <c r="F37" s="52"/>
      <c r="G37" s="52"/>
      <c r="H37" s="52"/>
      <c r="I37" s="52"/>
      <c r="J37" s="52"/>
      <c r="K37" s="52"/>
    </row>
    <row r="38" spans="1:11" x14ac:dyDescent="0.25">
      <c r="A38" s="5" t="s">
        <v>75</v>
      </c>
      <c r="B38" s="20"/>
      <c r="C38" s="20"/>
      <c r="D38" s="20"/>
      <c r="E38" s="20"/>
      <c r="F38" s="20"/>
      <c r="G38" s="20"/>
      <c r="H38" s="20"/>
      <c r="I38" s="20"/>
      <c r="J38" s="39"/>
      <c r="K38" s="39"/>
    </row>
    <row r="39" spans="1:11" x14ac:dyDescent="0.25">
      <c r="A39" s="5" t="s">
        <v>143</v>
      </c>
      <c r="B39" s="55"/>
      <c r="C39" s="52"/>
      <c r="D39" s="52"/>
      <c r="E39" s="52"/>
      <c r="F39" s="52"/>
      <c r="G39" s="52"/>
      <c r="H39" s="52"/>
      <c r="I39" s="52"/>
      <c r="J39" s="52"/>
      <c r="K39" s="52"/>
    </row>
    <row r="40" spans="1:11" x14ac:dyDescent="0.2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</row>
    <row r="41" spans="1:11" x14ac:dyDescent="0.2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</row>
    <row r="42" spans="1:1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39"/>
      <c r="K42" s="39"/>
    </row>
  </sheetData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D7509-B48D-4E53-96AE-06C1746EA016}">
  <sheetPr>
    <tabColor rgb="FF00B050"/>
  </sheetPr>
  <dimension ref="A1:P42"/>
  <sheetViews>
    <sheetView zoomScale="55" zoomScaleNormal="55" workbookViewId="0">
      <selection activeCell="A9" sqref="A9:XFD9"/>
    </sheetView>
  </sheetViews>
  <sheetFormatPr baseColWidth="10" defaultColWidth="11.42578125" defaultRowHeight="15" x14ac:dyDescent="0.25"/>
  <cols>
    <col min="1" max="1" width="36.28515625" style="43" customWidth="1"/>
    <col min="2" max="2" width="31.42578125" style="43" customWidth="1"/>
    <col min="3" max="3" width="16.42578125" style="43" customWidth="1"/>
    <col min="4" max="4" width="14" style="43" customWidth="1"/>
    <col min="5" max="5" width="16.5703125" style="43" customWidth="1"/>
    <col min="6" max="6" width="13" style="43" customWidth="1"/>
    <col min="7" max="7" width="5.85546875" style="43" customWidth="1"/>
    <col min="8" max="8" width="4.42578125" style="43" customWidth="1"/>
    <col min="9" max="9" width="5" style="43" customWidth="1"/>
    <col min="10" max="10" width="14.28515625" style="43" customWidth="1"/>
    <col min="11" max="11" width="18.5703125" style="43" customWidth="1"/>
    <col min="12" max="12" width="15.7109375" style="43" hidden="1" customWidth="1"/>
    <col min="13" max="13" width="20" style="43" customWidth="1"/>
    <col min="14" max="14" width="43.28515625" style="43" customWidth="1"/>
    <col min="15" max="15" width="26.42578125" style="43" customWidth="1"/>
    <col min="16" max="16384" width="11.42578125" style="43"/>
  </cols>
  <sheetData>
    <row r="1" spans="1:16" ht="68.25" customHeight="1" x14ac:dyDescent="0.25">
      <c r="A1" s="26" t="s">
        <v>0</v>
      </c>
      <c r="B1" s="26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31" t="s">
        <v>6</v>
      </c>
      <c r="H1" s="174" t="s">
        <v>7</v>
      </c>
      <c r="I1" s="174" t="s">
        <v>8</v>
      </c>
      <c r="J1" s="27" t="s">
        <v>9</v>
      </c>
      <c r="K1" s="58" t="s">
        <v>10</v>
      </c>
      <c r="L1" s="27" t="s">
        <v>11</v>
      </c>
      <c r="M1" s="27" t="s">
        <v>12</v>
      </c>
      <c r="N1" s="28" t="s">
        <v>13</v>
      </c>
      <c r="O1" s="28" t="s">
        <v>14</v>
      </c>
    </row>
    <row r="2" spans="1:16" s="34" customFormat="1" ht="60" customHeight="1" x14ac:dyDescent="0.25">
      <c r="A2" s="9" t="str">
        <f ca="1">RIGHT(CELL("filename",A$1),LEN(CELL("filename",A$1))-SEARCH("]",CELL("filename",A$1),1))</f>
        <v>MCC ELEC4-S8Mineure CCS</v>
      </c>
      <c r="B2" s="44" t="s">
        <v>163</v>
      </c>
      <c r="C2" s="9">
        <f>SUM(D2:F2)</f>
        <v>325</v>
      </c>
      <c r="D2" s="45">
        <f>SUMPRODUCT(D3:D247,$P3:$P247)</f>
        <v>100</v>
      </c>
      <c r="E2" s="45">
        <f>SUMPRODUCT(E3:E247,$P3:$P247)</f>
        <v>156</v>
      </c>
      <c r="F2" s="45">
        <f>SUMPRODUCT(F3:F247,$P3:$P247)</f>
        <v>69</v>
      </c>
      <c r="G2" s="45">
        <f>SUMPRODUCT(G3:G247,$P3:$P247)</f>
        <v>98</v>
      </c>
      <c r="H2" s="10"/>
      <c r="I2" s="45">
        <f>SUMPRODUCT(I3:I247,$P3:$P247)</f>
        <v>30</v>
      </c>
      <c r="J2" s="9"/>
      <c r="K2" s="9"/>
      <c r="L2" s="46"/>
      <c r="M2" s="46"/>
      <c r="N2" s="46"/>
      <c r="O2" s="46"/>
    </row>
    <row r="3" spans="1:16" x14ac:dyDescent="0.25">
      <c r="A3" s="22" t="s">
        <v>16</v>
      </c>
      <c r="B3" s="165" t="s">
        <v>25</v>
      </c>
      <c r="C3" s="23">
        <f>SUM(D3:F3)</f>
        <v>56</v>
      </c>
      <c r="D3" s="23">
        <f>SUM(D4:D5)</f>
        <v>14</v>
      </c>
      <c r="E3" s="23">
        <f t="shared" ref="E3:F3" si="0">SUM(E4:E5)</f>
        <v>24</v>
      </c>
      <c r="F3" s="23">
        <f t="shared" si="0"/>
        <v>18</v>
      </c>
      <c r="G3" s="23">
        <f>SUM(G4:G5)</f>
        <v>0</v>
      </c>
      <c r="H3" s="23"/>
      <c r="I3" s="23">
        <v>3</v>
      </c>
      <c r="J3" s="159"/>
      <c r="K3" s="159"/>
      <c r="L3" s="159"/>
      <c r="M3" s="160" t="s">
        <v>18</v>
      </c>
      <c r="N3" s="161"/>
      <c r="O3" s="161"/>
      <c r="P3" s="43">
        <f>IF(ISBLANK(A3),0,1)</f>
        <v>1</v>
      </c>
    </row>
    <row r="4" spans="1:16" s="52" customFormat="1" x14ac:dyDescent="0.25">
      <c r="A4" s="149" t="s">
        <v>19</v>
      </c>
      <c r="B4" s="18" t="s">
        <v>114</v>
      </c>
      <c r="C4" s="24">
        <f t="shared" ref="C4:C14" si="1">SUM(D4:F4)</f>
        <v>20</v>
      </c>
      <c r="D4" s="24">
        <v>4</v>
      </c>
      <c r="E4" s="24">
        <v>16</v>
      </c>
      <c r="F4" s="24"/>
      <c r="G4" s="24"/>
      <c r="H4" s="24">
        <v>0.5</v>
      </c>
      <c r="I4" s="24"/>
      <c r="J4" s="150">
        <v>2</v>
      </c>
      <c r="K4" s="150" t="s">
        <v>21</v>
      </c>
      <c r="L4" s="150"/>
      <c r="M4" s="150" t="s">
        <v>22</v>
      </c>
      <c r="N4" s="228" t="s">
        <v>87</v>
      </c>
      <c r="O4" s="162" t="s">
        <v>23</v>
      </c>
      <c r="P4" s="43"/>
    </row>
    <row r="5" spans="1:16" s="52" customFormat="1" x14ac:dyDescent="0.25">
      <c r="A5" s="149" t="s">
        <v>19</v>
      </c>
      <c r="B5" s="163" t="s">
        <v>115</v>
      </c>
      <c r="C5" s="24">
        <f t="shared" si="1"/>
        <v>36</v>
      </c>
      <c r="D5" s="24">
        <v>10</v>
      </c>
      <c r="E5" s="24">
        <v>8</v>
      </c>
      <c r="F5" s="24">
        <v>18</v>
      </c>
      <c r="G5" s="24"/>
      <c r="H5" s="24">
        <v>0.5</v>
      </c>
      <c r="I5" s="24"/>
      <c r="J5" s="150">
        <v>4</v>
      </c>
      <c r="K5" s="150" t="s">
        <v>21</v>
      </c>
      <c r="L5" s="150"/>
      <c r="M5" s="150" t="s">
        <v>22</v>
      </c>
      <c r="N5" s="228" t="s">
        <v>87</v>
      </c>
      <c r="O5" s="162" t="s">
        <v>23</v>
      </c>
      <c r="P5" s="43"/>
    </row>
    <row r="6" spans="1:16" x14ac:dyDescent="0.25">
      <c r="A6" s="22" t="s">
        <v>16</v>
      </c>
      <c r="B6" s="165" t="s">
        <v>116</v>
      </c>
      <c r="C6" s="23">
        <f>SUM(D6:F6)</f>
        <v>45</v>
      </c>
      <c r="D6" s="23">
        <f t="shared" ref="D6:G6" si="2">SUM(D7:D7)</f>
        <v>14</v>
      </c>
      <c r="E6" s="23">
        <f t="shared" si="2"/>
        <v>16</v>
      </c>
      <c r="F6" s="23">
        <f t="shared" si="2"/>
        <v>15</v>
      </c>
      <c r="G6" s="23">
        <f t="shared" si="2"/>
        <v>0</v>
      </c>
      <c r="H6" s="23"/>
      <c r="I6" s="23">
        <v>3</v>
      </c>
      <c r="J6" s="159"/>
      <c r="K6" s="159"/>
      <c r="L6" s="159"/>
      <c r="M6" s="160" t="s">
        <v>18</v>
      </c>
      <c r="N6" s="161"/>
      <c r="O6" s="161"/>
      <c r="P6" s="43">
        <f>IF(ISBLANK(A6),0,1)</f>
        <v>1</v>
      </c>
    </row>
    <row r="7" spans="1:16" x14ac:dyDescent="0.25">
      <c r="A7" s="17" t="s">
        <v>19</v>
      </c>
      <c r="B7" s="156" t="s">
        <v>116</v>
      </c>
      <c r="C7" s="24">
        <f t="shared" si="1"/>
        <v>45</v>
      </c>
      <c r="D7" s="24">
        <v>14</v>
      </c>
      <c r="E7" s="24">
        <v>16</v>
      </c>
      <c r="F7" s="24">
        <v>15</v>
      </c>
      <c r="G7" s="24"/>
      <c r="H7" s="24">
        <v>1</v>
      </c>
      <c r="I7" s="24"/>
      <c r="J7" s="50">
        <v>3</v>
      </c>
      <c r="K7" s="51" t="s">
        <v>21</v>
      </c>
      <c r="L7" s="50"/>
      <c r="M7" s="50" t="s">
        <v>22</v>
      </c>
      <c r="N7" s="228" t="s">
        <v>87</v>
      </c>
      <c r="O7" s="50" t="s">
        <v>23</v>
      </c>
    </row>
    <row r="8" spans="1:16" x14ac:dyDescent="0.25">
      <c r="A8" s="22" t="s">
        <v>16</v>
      </c>
      <c r="B8" s="165" t="s">
        <v>29</v>
      </c>
      <c r="C8" s="23">
        <f t="shared" si="1"/>
        <v>25</v>
      </c>
      <c r="D8" s="23">
        <f>SUM(D9:D9)</f>
        <v>13</v>
      </c>
      <c r="E8" s="23">
        <f t="shared" ref="E8:G8" si="3">SUM(E9:E9)</f>
        <v>12</v>
      </c>
      <c r="F8" s="23">
        <f t="shared" si="3"/>
        <v>0</v>
      </c>
      <c r="G8" s="23">
        <f t="shared" si="3"/>
        <v>0</v>
      </c>
      <c r="H8" s="23"/>
      <c r="I8" s="23">
        <v>2</v>
      </c>
      <c r="J8" s="159"/>
      <c r="K8" s="159"/>
      <c r="L8" s="159"/>
      <c r="M8" s="160" t="s">
        <v>18</v>
      </c>
      <c r="N8" s="161"/>
      <c r="O8" s="161"/>
      <c r="P8" s="43">
        <v>1</v>
      </c>
    </row>
    <row r="9" spans="1:16" x14ac:dyDescent="0.25">
      <c r="A9" s="231" t="s">
        <v>19</v>
      </c>
      <c r="B9" s="251" t="s">
        <v>181</v>
      </c>
      <c r="C9" s="216">
        <f t="shared" ref="C9" si="4">SUM(D9:F9)</f>
        <v>25</v>
      </c>
      <c r="D9" s="239">
        <v>13</v>
      </c>
      <c r="E9" s="239">
        <v>12</v>
      </c>
      <c r="F9" s="239"/>
      <c r="G9" s="239"/>
      <c r="H9" s="239"/>
      <c r="I9" s="239">
        <v>2</v>
      </c>
      <c r="J9" s="150">
        <v>2</v>
      </c>
      <c r="K9" s="150" t="s">
        <v>21</v>
      </c>
      <c r="L9" s="150"/>
      <c r="M9" s="150" t="s">
        <v>22</v>
      </c>
      <c r="N9" s="228" t="s">
        <v>117</v>
      </c>
      <c r="O9" s="150" t="s">
        <v>37</v>
      </c>
    </row>
    <row r="10" spans="1:16" x14ac:dyDescent="0.25">
      <c r="A10" s="22" t="s">
        <v>16</v>
      </c>
      <c r="B10" s="165" t="s">
        <v>118</v>
      </c>
      <c r="C10" s="23">
        <f>SUM(D10:F10)</f>
        <v>40</v>
      </c>
      <c r="D10" s="23">
        <f>SUM(D11:D12)</f>
        <v>0</v>
      </c>
      <c r="E10" s="23">
        <f>SUM(E11:E12)</f>
        <v>40</v>
      </c>
      <c r="F10" s="23">
        <f>SUM(F11:F12)</f>
        <v>0</v>
      </c>
      <c r="G10" s="23">
        <f>SUM(G11:G12)</f>
        <v>8</v>
      </c>
      <c r="H10" s="23"/>
      <c r="I10" s="23">
        <v>3</v>
      </c>
      <c r="J10" s="47"/>
      <c r="K10" s="47"/>
      <c r="L10" s="47"/>
      <c r="M10" s="48" t="s">
        <v>18</v>
      </c>
      <c r="N10" s="161"/>
      <c r="O10" s="48"/>
      <c r="P10" s="43">
        <v>1</v>
      </c>
    </row>
    <row r="11" spans="1:16" x14ac:dyDescent="0.25">
      <c r="A11" s="17" t="s">
        <v>19</v>
      </c>
      <c r="B11" s="155" t="s">
        <v>119</v>
      </c>
      <c r="C11" s="24">
        <f t="shared" si="1"/>
        <v>24</v>
      </c>
      <c r="D11" s="24"/>
      <c r="E11" s="24">
        <v>24</v>
      </c>
      <c r="F11" s="24"/>
      <c r="G11" s="24">
        <v>4</v>
      </c>
      <c r="H11" s="24">
        <v>0.67</v>
      </c>
      <c r="I11" s="24"/>
      <c r="J11" s="50">
        <v>2</v>
      </c>
      <c r="K11" s="50" t="s">
        <v>21</v>
      </c>
      <c r="L11" s="50"/>
      <c r="M11" s="50" t="s">
        <v>22</v>
      </c>
      <c r="N11" s="228" t="s">
        <v>87</v>
      </c>
      <c r="O11" s="50" t="s">
        <v>23</v>
      </c>
    </row>
    <row r="12" spans="1:16" x14ac:dyDescent="0.25">
      <c r="A12" s="17" t="s">
        <v>19</v>
      </c>
      <c r="B12" s="155" t="s">
        <v>120</v>
      </c>
      <c r="C12" s="24">
        <f t="shared" si="1"/>
        <v>16</v>
      </c>
      <c r="D12" s="24"/>
      <c r="E12" s="24">
        <v>16</v>
      </c>
      <c r="F12" s="24"/>
      <c r="G12" s="24">
        <v>4</v>
      </c>
      <c r="H12" s="24">
        <v>0.33</v>
      </c>
      <c r="I12" s="24"/>
      <c r="J12" s="50">
        <v>2</v>
      </c>
      <c r="K12" s="50" t="s">
        <v>21</v>
      </c>
      <c r="L12" s="50"/>
      <c r="M12" s="50" t="s">
        <v>22</v>
      </c>
      <c r="N12" s="228" t="s">
        <v>87</v>
      </c>
      <c r="O12" s="50" t="s">
        <v>23</v>
      </c>
    </row>
    <row r="13" spans="1:16" x14ac:dyDescent="0.25">
      <c r="A13" s="22" t="s">
        <v>16</v>
      </c>
      <c r="B13" s="165" t="s">
        <v>37</v>
      </c>
      <c r="C13" s="23">
        <f>SUM(D13:F13)</f>
        <v>30</v>
      </c>
      <c r="D13" s="23">
        <f>SUM(D14)</f>
        <v>0</v>
      </c>
      <c r="E13" s="23">
        <f t="shared" ref="E13:G13" si="5">SUM(E14)</f>
        <v>30</v>
      </c>
      <c r="F13" s="23">
        <f t="shared" si="5"/>
        <v>0</v>
      </c>
      <c r="G13" s="23">
        <f t="shared" si="5"/>
        <v>10</v>
      </c>
      <c r="H13" s="23"/>
      <c r="I13" s="23">
        <v>2</v>
      </c>
      <c r="J13" s="47"/>
      <c r="K13" s="47"/>
      <c r="L13" s="47"/>
      <c r="M13" s="48" t="s">
        <v>18</v>
      </c>
      <c r="N13" s="161"/>
      <c r="O13" s="47"/>
      <c r="P13" s="43">
        <v>1</v>
      </c>
    </row>
    <row r="14" spans="1:16" x14ac:dyDescent="0.25">
      <c r="A14" s="17" t="s">
        <v>19</v>
      </c>
      <c r="B14" s="155" t="s">
        <v>121</v>
      </c>
      <c r="C14" s="24">
        <f t="shared" si="1"/>
        <v>30</v>
      </c>
      <c r="D14" s="24"/>
      <c r="E14" s="24">
        <v>30</v>
      </c>
      <c r="F14" s="24"/>
      <c r="G14" s="24">
        <v>10</v>
      </c>
      <c r="H14" s="24">
        <v>1</v>
      </c>
      <c r="I14" s="24"/>
      <c r="J14" s="50">
        <v>3</v>
      </c>
      <c r="K14" s="50" t="s">
        <v>21</v>
      </c>
      <c r="L14" s="50"/>
      <c r="M14" s="50" t="s">
        <v>22</v>
      </c>
      <c r="N14" s="228" t="s">
        <v>87</v>
      </c>
      <c r="O14" s="50" t="s">
        <v>37</v>
      </c>
    </row>
    <row r="15" spans="1:16" x14ac:dyDescent="0.25">
      <c r="A15" s="22" t="s">
        <v>16</v>
      </c>
      <c r="B15" s="165" t="s">
        <v>122</v>
      </c>
      <c r="C15" s="23">
        <f>SUM(D15:F15)</f>
        <v>15</v>
      </c>
      <c r="D15" s="23">
        <f>SUM(D16)</f>
        <v>0</v>
      </c>
      <c r="E15" s="23">
        <f>SUM(E16)</f>
        <v>15</v>
      </c>
      <c r="F15" s="23">
        <f t="shared" ref="F15:G15" si="6">SUM(F16)</f>
        <v>0</v>
      </c>
      <c r="G15" s="23">
        <f t="shared" si="6"/>
        <v>80</v>
      </c>
      <c r="H15" s="23"/>
      <c r="I15" s="23">
        <v>3</v>
      </c>
      <c r="J15" s="47"/>
      <c r="K15" s="47"/>
      <c r="L15" s="47"/>
      <c r="M15" s="48" t="s">
        <v>18</v>
      </c>
      <c r="N15" s="161"/>
      <c r="O15" s="48"/>
      <c r="P15" s="43">
        <v>1</v>
      </c>
    </row>
    <row r="16" spans="1:16" x14ac:dyDescent="0.25">
      <c r="A16" s="17" t="s">
        <v>19</v>
      </c>
      <c r="B16" s="156" t="s">
        <v>122</v>
      </c>
      <c r="C16" s="24" t="s">
        <v>164</v>
      </c>
      <c r="D16" s="25"/>
      <c r="E16" s="25">
        <v>15</v>
      </c>
      <c r="F16" s="24"/>
      <c r="G16" s="24">
        <v>80</v>
      </c>
      <c r="H16" s="24">
        <v>1</v>
      </c>
      <c r="I16" s="24"/>
      <c r="J16" s="50">
        <v>2</v>
      </c>
      <c r="K16" s="51" t="s">
        <v>21</v>
      </c>
      <c r="L16" s="50"/>
      <c r="M16" s="50" t="s">
        <v>22</v>
      </c>
      <c r="N16" s="228" t="s">
        <v>117</v>
      </c>
      <c r="O16" s="50" t="s">
        <v>37</v>
      </c>
    </row>
    <row r="17" spans="1:16" x14ac:dyDescent="0.25">
      <c r="A17" s="22" t="s">
        <v>16</v>
      </c>
      <c r="B17" s="165" t="s">
        <v>125</v>
      </c>
      <c r="C17" s="23">
        <f>SUM(D17:F17)</f>
        <v>1</v>
      </c>
      <c r="D17" s="23">
        <f>SUM(D18)</f>
        <v>0</v>
      </c>
      <c r="E17" s="23">
        <f>SUM(E18)</f>
        <v>1</v>
      </c>
      <c r="F17" s="23">
        <f t="shared" ref="F17:G17" si="7">SUM(F18)</f>
        <v>0</v>
      </c>
      <c r="G17" s="23">
        <f t="shared" si="7"/>
        <v>0</v>
      </c>
      <c r="H17" s="23"/>
      <c r="I17" s="23">
        <v>5</v>
      </c>
      <c r="J17" s="47"/>
      <c r="K17" s="47"/>
      <c r="L17" s="47"/>
      <c r="M17" s="48" t="s">
        <v>18</v>
      </c>
      <c r="N17" s="161"/>
      <c r="O17" s="48"/>
      <c r="P17" s="43">
        <v>1</v>
      </c>
    </row>
    <row r="18" spans="1:16" x14ac:dyDescent="0.25">
      <c r="A18" s="17" t="s">
        <v>19</v>
      </c>
      <c r="B18" s="156" t="s">
        <v>125</v>
      </c>
      <c r="C18" s="24" t="s">
        <v>165</v>
      </c>
      <c r="D18" s="25"/>
      <c r="E18" s="25">
        <v>1</v>
      </c>
      <c r="F18" s="24"/>
      <c r="G18" s="24"/>
      <c r="H18" s="24">
        <v>1</v>
      </c>
      <c r="I18" s="24"/>
      <c r="J18" s="50">
        <v>1</v>
      </c>
      <c r="K18" s="50" t="s">
        <v>21</v>
      </c>
      <c r="L18" s="50"/>
      <c r="M18" s="50" t="s">
        <v>22</v>
      </c>
      <c r="N18" s="228" t="s">
        <v>87</v>
      </c>
      <c r="O18" s="50" t="s">
        <v>23</v>
      </c>
    </row>
    <row r="19" spans="1:16" x14ac:dyDescent="0.25">
      <c r="A19" s="235" t="s">
        <v>153</v>
      </c>
      <c r="B19" s="245" t="s">
        <v>166</v>
      </c>
      <c r="C19" s="235">
        <f>SUM(D19:F19)</f>
        <v>37</v>
      </c>
      <c r="D19" s="235">
        <f>SUM(D20:D21)</f>
        <v>25</v>
      </c>
      <c r="E19" s="235">
        <f>SUM(E20:E21)</f>
        <v>12</v>
      </c>
      <c r="F19" s="235">
        <f>SUM(F20:F21)</f>
        <v>0</v>
      </c>
      <c r="G19" s="235">
        <f>SUM(G20:G21)</f>
        <v>0</v>
      </c>
      <c r="H19" s="235"/>
      <c r="I19" s="235">
        <v>3</v>
      </c>
      <c r="J19" s="144"/>
      <c r="K19" s="144"/>
      <c r="L19" s="144"/>
      <c r="M19" s="145" t="s">
        <v>18</v>
      </c>
      <c r="N19" s="145"/>
      <c r="O19" s="146"/>
      <c r="P19" s="43">
        <v>1</v>
      </c>
    </row>
    <row r="20" spans="1:16" x14ac:dyDescent="0.25">
      <c r="A20" s="147" t="s">
        <v>19</v>
      </c>
      <c r="B20" s="158" t="s">
        <v>167</v>
      </c>
      <c r="C20" s="216">
        <f t="shared" ref="C20:C27" si="8">SUM(D20:F20)</f>
        <v>15</v>
      </c>
      <c r="D20" s="240">
        <v>10</v>
      </c>
      <c r="E20" s="240">
        <v>5</v>
      </c>
      <c r="F20" s="240">
        <v>0</v>
      </c>
      <c r="G20" s="239"/>
      <c r="H20" s="239">
        <v>0.5</v>
      </c>
      <c r="I20" s="239">
        <v>1</v>
      </c>
      <c r="J20" s="50">
        <v>2</v>
      </c>
      <c r="K20" s="50" t="s">
        <v>21</v>
      </c>
      <c r="L20" s="201"/>
      <c r="M20" s="201" t="s">
        <v>22</v>
      </c>
      <c r="N20" s="201" t="s">
        <v>18</v>
      </c>
      <c r="O20" s="202" t="s">
        <v>23</v>
      </c>
    </row>
    <row r="21" spans="1:16" x14ac:dyDescent="0.25">
      <c r="A21" s="147" t="s">
        <v>19</v>
      </c>
      <c r="B21" s="158" t="s">
        <v>168</v>
      </c>
      <c r="C21" s="216">
        <f t="shared" si="8"/>
        <v>22</v>
      </c>
      <c r="D21" s="240">
        <v>15</v>
      </c>
      <c r="E21" s="240">
        <v>7</v>
      </c>
      <c r="F21" s="240">
        <v>0</v>
      </c>
      <c r="G21" s="239"/>
      <c r="H21" s="239">
        <v>0.5</v>
      </c>
      <c r="I21" s="239">
        <v>2</v>
      </c>
      <c r="J21" s="50">
        <v>2</v>
      </c>
      <c r="K21" s="50" t="s">
        <v>21</v>
      </c>
      <c r="L21" s="201"/>
      <c r="M21" s="201" t="s">
        <v>22</v>
      </c>
      <c r="N21" s="201" t="s">
        <v>18</v>
      </c>
      <c r="O21" s="202" t="s">
        <v>23</v>
      </c>
    </row>
    <row r="22" spans="1:16" x14ac:dyDescent="0.25">
      <c r="A22" s="235" t="s">
        <v>153</v>
      </c>
      <c r="B22" s="245" t="s">
        <v>169</v>
      </c>
      <c r="C22" s="235">
        <f>SUM(D22:F22)</f>
        <v>37</v>
      </c>
      <c r="D22" s="235">
        <f>SUM(D23)</f>
        <v>16</v>
      </c>
      <c r="E22" s="235">
        <f>SUM(E23)</f>
        <v>6</v>
      </c>
      <c r="F22" s="235">
        <f>SUM(F23)</f>
        <v>15</v>
      </c>
      <c r="G22" s="235">
        <f>SUM(G23)</f>
        <v>0</v>
      </c>
      <c r="H22" s="235"/>
      <c r="I22" s="235">
        <v>3</v>
      </c>
      <c r="J22" s="144"/>
      <c r="K22" s="144"/>
      <c r="L22" s="144"/>
      <c r="M22" s="145" t="s">
        <v>18</v>
      </c>
      <c r="N22" s="145"/>
      <c r="O22" s="146"/>
      <c r="P22" s="43">
        <v>1</v>
      </c>
    </row>
    <row r="23" spans="1:16" x14ac:dyDescent="0.25">
      <c r="A23" s="147" t="s">
        <v>19</v>
      </c>
      <c r="B23" s="158" t="s">
        <v>131</v>
      </c>
      <c r="C23" s="216">
        <v>37</v>
      </c>
      <c r="D23" s="240">
        <v>16</v>
      </c>
      <c r="E23" s="240">
        <v>6</v>
      </c>
      <c r="F23" s="240">
        <v>15</v>
      </c>
      <c r="G23" s="240"/>
      <c r="H23" s="240">
        <v>1</v>
      </c>
      <c r="I23" s="240">
        <v>3</v>
      </c>
      <c r="J23" s="201">
        <v>3</v>
      </c>
      <c r="K23" s="201" t="s">
        <v>21</v>
      </c>
      <c r="L23" s="201"/>
      <c r="M23" s="201" t="s">
        <v>22</v>
      </c>
      <c r="N23" s="201" t="s">
        <v>170</v>
      </c>
      <c r="O23" s="202" t="s">
        <v>23</v>
      </c>
    </row>
    <row r="24" spans="1:16" x14ac:dyDescent="0.25">
      <c r="A24" s="208" t="s">
        <v>153</v>
      </c>
      <c r="B24" s="209" t="s">
        <v>171</v>
      </c>
      <c r="C24" s="208"/>
      <c r="D24" s="208"/>
      <c r="E24" s="208"/>
      <c r="F24" s="208"/>
      <c r="G24" s="208"/>
      <c r="H24" s="208"/>
      <c r="I24" s="208"/>
      <c r="J24" s="144"/>
      <c r="K24" s="144"/>
      <c r="L24" s="144"/>
      <c r="M24" s="145" t="s">
        <v>18</v>
      </c>
      <c r="N24" s="145" t="s">
        <v>18</v>
      </c>
      <c r="O24" s="146"/>
    </row>
    <row r="25" spans="1:16" x14ac:dyDescent="0.25">
      <c r="A25" s="210"/>
      <c r="B25" s="211" t="s">
        <v>172</v>
      </c>
      <c r="C25" s="208">
        <f>C32</f>
        <v>40</v>
      </c>
      <c r="D25" s="208">
        <f>D32</f>
        <v>26</v>
      </c>
      <c r="E25" s="208">
        <f>E32</f>
        <v>14</v>
      </c>
      <c r="F25" s="208">
        <f>F32</f>
        <v>0</v>
      </c>
      <c r="G25" s="208">
        <f>G32</f>
        <v>0</v>
      </c>
      <c r="H25" s="208"/>
      <c r="I25" s="208">
        <v>3</v>
      </c>
      <c r="J25" s="144"/>
      <c r="K25" s="144"/>
      <c r="L25" s="144"/>
      <c r="M25" s="145"/>
      <c r="N25" s="145"/>
      <c r="O25" s="146"/>
    </row>
    <row r="26" spans="1:16" x14ac:dyDescent="0.25">
      <c r="A26" s="210"/>
      <c r="B26" s="211" t="s">
        <v>173</v>
      </c>
      <c r="C26" s="208">
        <f>C31+C28</f>
        <v>42</v>
      </c>
      <c r="D26" s="208">
        <f>D31+D28</f>
        <v>5</v>
      </c>
      <c r="E26" s="208">
        <f>E31+E28</f>
        <v>0</v>
      </c>
      <c r="F26" s="208">
        <f>F31+F28</f>
        <v>37</v>
      </c>
      <c r="G26" s="208">
        <f>G31+G28</f>
        <v>0</v>
      </c>
      <c r="H26" s="212"/>
      <c r="I26" s="208">
        <v>3</v>
      </c>
      <c r="J26" s="144"/>
      <c r="K26" s="144"/>
      <c r="L26" s="144"/>
      <c r="M26" s="145"/>
      <c r="N26" s="145"/>
      <c r="O26" s="146"/>
    </row>
    <row r="27" spans="1:16" x14ac:dyDescent="0.25">
      <c r="A27" s="231" t="s">
        <v>138</v>
      </c>
      <c r="B27" s="232" t="s">
        <v>160</v>
      </c>
      <c r="C27" s="249">
        <f t="shared" si="8"/>
        <v>13</v>
      </c>
      <c r="D27" s="248">
        <v>13</v>
      </c>
      <c r="E27" s="248">
        <v>0</v>
      </c>
      <c r="F27" s="248">
        <v>0</v>
      </c>
      <c r="G27" s="248"/>
      <c r="H27" s="248">
        <v>0.33</v>
      </c>
      <c r="I27" s="248">
        <v>1</v>
      </c>
      <c r="J27" s="150">
        <v>2</v>
      </c>
      <c r="K27" s="150" t="s">
        <v>21</v>
      </c>
      <c r="L27" s="150"/>
      <c r="M27" s="150" t="s">
        <v>22</v>
      </c>
      <c r="N27" s="200" t="s">
        <v>174</v>
      </c>
      <c r="O27" s="151" t="s">
        <v>23</v>
      </c>
      <c r="P27" s="43">
        <v>1</v>
      </c>
    </row>
    <row r="28" spans="1:16" x14ac:dyDescent="0.25">
      <c r="A28" s="231" t="s">
        <v>138</v>
      </c>
      <c r="B28" s="232" t="s">
        <v>175</v>
      </c>
      <c r="C28" s="249">
        <f t="shared" ref="C28:C32" si="9">SUM(D28:F28)</f>
        <v>16</v>
      </c>
      <c r="D28" s="248">
        <v>0</v>
      </c>
      <c r="E28" s="248">
        <v>0</v>
      </c>
      <c r="F28" s="248">
        <v>16</v>
      </c>
      <c r="G28" s="248"/>
      <c r="H28" s="248">
        <v>0.33</v>
      </c>
      <c r="I28" s="248">
        <v>1</v>
      </c>
      <c r="J28" s="150">
        <v>2</v>
      </c>
      <c r="K28" s="150" t="s">
        <v>21</v>
      </c>
      <c r="L28" s="150"/>
      <c r="M28" s="150" t="s">
        <v>22</v>
      </c>
      <c r="N28" s="150" t="s">
        <v>18</v>
      </c>
      <c r="O28" s="151" t="s">
        <v>23</v>
      </c>
    </row>
    <row r="29" spans="1:16" x14ac:dyDescent="0.25">
      <c r="A29" s="231" t="s">
        <v>134</v>
      </c>
      <c r="B29" s="232" t="s">
        <v>135</v>
      </c>
      <c r="C29" s="249">
        <f t="shared" si="9"/>
        <v>24</v>
      </c>
      <c r="D29" s="248">
        <v>15</v>
      </c>
      <c r="E29" s="248">
        <v>0</v>
      </c>
      <c r="F29" s="248">
        <v>9</v>
      </c>
      <c r="G29" s="248"/>
      <c r="H29" s="248">
        <v>0.66</v>
      </c>
      <c r="I29" s="248">
        <v>2</v>
      </c>
      <c r="J29" s="150">
        <v>2</v>
      </c>
      <c r="K29" s="150" t="s">
        <v>21</v>
      </c>
      <c r="L29" s="150"/>
      <c r="M29" s="150" t="s">
        <v>22</v>
      </c>
      <c r="N29" s="200" t="s">
        <v>176</v>
      </c>
      <c r="O29" s="151" t="s">
        <v>37</v>
      </c>
    </row>
    <row r="30" spans="1:16" x14ac:dyDescent="0.25">
      <c r="A30" s="231" t="s">
        <v>134</v>
      </c>
      <c r="B30" s="232" t="s">
        <v>137</v>
      </c>
      <c r="C30" s="249">
        <f t="shared" si="9"/>
        <v>24</v>
      </c>
      <c r="D30" s="248">
        <v>15</v>
      </c>
      <c r="E30" s="248">
        <v>0</v>
      </c>
      <c r="F30" s="248">
        <v>9</v>
      </c>
      <c r="G30" s="248"/>
      <c r="H30" s="248">
        <v>0.66</v>
      </c>
      <c r="I30" s="248">
        <v>2</v>
      </c>
      <c r="J30" s="150">
        <v>2</v>
      </c>
      <c r="K30" s="150" t="s">
        <v>21</v>
      </c>
      <c r="L30" s="150"/>
      <c r="M30" s="150" t="s">
        <v>22</v>
      </c>
      <c r="N30" s="200" t="s">
        <v>176</v>
      </c>
      <c r="O30" s="151" t="s">
        <v>37</v>
      </c>
    </row>
    <row r="31" spans="1:16" x14ac:dyDescent="0.25">
      <c r="A31" s="231" t="s">
        <v>134</v>
      </c>
      <c r="B31" s="232" t="s">
        <v>177</v>
      </c>
      <c r="C31" s="249">
        <f>SUM(D31:F31)</f>
        <v>26</v>
      </c>
      <c r="D31" s="248">
        <v>5</v>
      </c>
      <c r="E31" s="248">
        <v>0</v>
      </c>
      <c r="F31" s="248">
        <v>21</v>
      </c>
      <c r="G31" s="248"/>
      <c r="H31" s="248">
        <v>0.66</v>
      </c>
      <c r="I31" s="248">
        <v>2</v>
      </c>
      <c r="J31" s="150">
        <v>2</v>
      </c>
      <c r="K31" s="150" t="s">
        <v>21</v>
      </c>
      <c r="L31" s="150"/>
      <c r="M31" s="150" t="s">
        <v>22</v>
      </c>
      <c r="N31" s="150" t="s">
        <v>18</v>
      </c>
      <c r="O31" s="151" t="s">
        <v>23</v>
      </c>
      <c r="P31" s="43">
        <v>1</v>
      </c>
    </row>
    <row r="32" spans="1:16" x14ac:dyDescent="0.25">
      <c r="A32" s="250" t="s">
        <v>178</v>
      </c>
      <c r="B32" s="232" t="s">
        <v>152</v>
      </c>
      <c r="C32" s="249">
        <f t="shared" si="9"/>
        <v>40</v>
      </c>
      <c r="D32" s="248">
        <v>26</v>
      </c>
      <c r="E32" s="248">
        <v>14</v>
      </c>
      <c r="F32" s="248">
        <v>0</v>
      </c>
      <c r="G32" s="248"/>
      <c r="H32" s="248">
        <v>1</v>
      </c>
      <c r="I32" s="248">
        <v>3</v>
      </c>
      <c r="J32" s="150">
        <v>3</v>
      </c>
      <c r="K32" s="150" t="s">
        <v>21</v>
      </c>
      <c r="L32" s="150"/>
      <c r="M32" s="150" t="s">
        <v>22</v>
      </c>
      <c r="N32" s="200" t="s">
        <v>179</v>
      </c>
      <c r="O32" s="150" t="s">
        <v>23</v>
      </c>
    </row>
    <row r="34" spans="1:11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39"/>
      <c r="K34" s="39"/>
    </row>
    <row r="35" spans="1:11" x14ac:dyDescent="0.25">
      <c r="A35" s="143" t="s">
        <v>142</v>
      </c>
      <c r="B35" s="53"/>
      <c r="C35" s="20"/>
      <c r="D35" s="21"/>
      <c r="E35" s="21"/>
      <c r="F35" s="21"/>
      <c r="G35" s="21"/>
      <c r="H35" s="52"/>
      <c r="I35" s="52"/>
      <c r="J35" s="52"/>
      <c r="K35" s="52"/>
    </row>
    <row r="36" spans="1:11" x14ac:dyDescent="0.25">
      <c r="B36" s="53"/>
      <c r="C36" s="54"/>
      <c r="D36" s="54"/>
      <c r="E36" s="54"/>
      <c r="F36" s="54"/>
      <c r="G36" s="54"/>
      <c r="H36" s="52"/>
      <c r="I36" s="52"/>
      <c r="J36" s="52"/>
      <c r="K36" s="52"/>
    </row>
    <row r="37" spans="1:11" x14ac:dyDescent="0.25">
      <c r="A37" s="4" t="s">
        <v>57</v>
      </c>
      <c r="B37" s="53"/>
      <c r="C37" s="52"/>
      <c r="D37" s="52"/>
      <c r="E37" s="52"/>
      <c r="F37" s="52"/>
      <c r="G37" s="52"/>
      <c r="H37" s="52"/>
      <c r="I37" s="52"/>
      <c r="J37" s="52"/>
      <c r="K37" s="52"/>
    </row>
    <row r="38" spans="1:11" x14ac:dyDescent="0.25">
      <c r="A38" s="5" t="s">
        <v>75</v>
      </c>
      <c r="B38" s="20"/>
      <c r="C38" s="20"/>
      <c r="D38" s="20"/>
      <c r="E38" s="20"/>
      <c r="F38" s="20"/>
      <c r="G38" s="20"/>
      <c r="H38" s="20"/>
      <c r="I38" s="20"/>
      <c r="J38" s="39"/>
      <c r="K38" s="39"/>
    </row>
    <row r="39" spans="1:11" x14ac:dyDescent="0.25">
      <c r="A39" s="5" t="s">
        <v>143</v>
      </c>
      <c r="B39" s="55"/>
      <c r="C39" s="52"/>
      <c r="D39" s="52"/>
      <c r="E39" s="52"/>
      <c r="F39" s="52"/>
      <c r="G39" s="52"/>
      <c r="H39" s="52"/>
      <c r="I39" s="52"/>
      <c r="J39" s="52"/>
      <c r="K39" s="52"/>
    </row>
    <row r="40" spans="1:11" x14ac:dyDescent="0.2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</row>
    <row r="41" spans="1:11" x14ac:dyDescent="0.2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</row>
    <row r="42" spans="1:1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39"/>
      <c r="K42" s="39"/>
    </row>
  </sheetData>
  <pageMargins left="0.70866141732283472" right="0.70866141732283472" top="0.74803149606299213" bottom="0.74803149606299213" header="0.31496062992125984" footer="0.31496062992125984"/>
  <pageSetup paperSize="9" scale="2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58845-B9C1-4B52-9FA9-E2BF426C2D52}">
  <sheetPr>
    <tabColor rgb="FFFF0000"/>
  </sheetPr>
  <dimension ref="A1:P46"/>
  <sheetViews>
    <sheetView zoomScale="70" zoomScaleNormal="70" workbookViewId="0">
      <selection activeCell="A9" sqref="A9"/>
    </sheetView>
  </sheetViews>
  <sheetFormatPr baseColWidth="10" defaultColWidth="11.42578125" defaultRowHeight="15" x14ac:dyDescent="0.25"/>
  <cols>
    <col min="1" max="1" width="36.28515625" style="43" customWidth="1"/>
    <col min="2" max="2" width="105.140625" style="43" customWidth="1"/>
    <col min="3" max="3" width="27.28515625" style="43" customWidth="1"/>
    <col min="4" max="4" width="14.140625" style="43" customWidth="1"/>
    <col min="5" max="9" width="10.7109375" style="43" customWidth="1"/>
    <col min="10" max="10" width="16.7109375" style="43" customWidth="1"/>
    <col min="11" max="11" width="18.5703125" style="43" customWidth="1"/>
    <col min="12" max="12" width="29.5703125" style="43" customWidth="1"/>
    <col min="13" max="13" width="20" style="43" customWidth="1"/>
    <col min="14" max="14" width="43.28515625" style="43" customWidth="1"/>
    <col min="15" max="15" width="26.42578125" style="43" customWidth="1"/>
    <col min="16" max="16384" width="11.42578125" style="43"/>
  </cols>
  <sheetData>
    <row r="1" spans="1:16" ht="68.25" customHeight="1" x14ac:dyDescent="0.25">
      <c r="A1" s="26" t="s">
        <v>0</v>
      </c>
      <c r="B1" s="26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31" t="s">
        <v>6</v>
      </c>
      <c r="H1" s="174" t="s">
        <v>7</v>
      </c>
      <c r="I1" s="174" t="s">
        <v>8</v>
      </c>
      <c r="J1" s="27" t="s">
        <v>9</v>
      </c>
      <c r="K1" s="58" t="s">
        <v>10</v>
      </c>
      <c r="L1" s="27" t="s">
        <v>11</v>
      </c>
      <c r="M1" s="27" t="s">
        <v>12</v>
      </c>
      <c r="N1" s="28" t="s">
        <v>13</v>
      </c>
      <c r="O1" s="28" t="s">
        <v>14</v>
      </c>
    </row>
    <row r="2" spans="1:16" s="34" customFormat="1" ht="60" customHeight="1" x14ac:dyDescent="0.25">
      <c r="A2" s="9" t="str">
        <f ca="1">RIGHT(CELL("filename",A$1),LEN(CELL("filename",A$1))-SEARCH("]",CELL("filename",A$1),1))</f>
        <v>MCC ELEC4-S8 Mineure SA</v>
      </c>
      <c r="B2" s="44" t="s">
        <v>180</v>
      </c>
      <c r="C2" s="9">
        <f t="shared" ref="C2:C15" si="0">SUM(D2:F2)</f>
        <v>292</v>
      </c>
      <c r="D2" s="45">
        <f>SUMPRODUCT(D3:D251,$P3:$P251)</f>
        <v>72</v>
      </c>
      <c r="E2" s="45">
        <f>SUMPRODUCT(E3:E251,$P3:$P251)</f>
        <v>150</v>
      </c>
      <c r="F2" s="45">
        <f>SUMPRODUCT(F3:F251,$P3:$P251)</f>
        <v>70</v>
      </c>
      <c r="G2" s="45">
        <f>SUMPRODUCT(G3:G251,$P3:$P251)</f>
        <v>98</v>
      </c>
      <c r="H2" s="10"/>
      <c r="I2" s="45">
        <f>SUMPRODUCT(I3:I251,$P3:$P251)</f>
        <v>27</v>
      </c>
      <c r="J2" s="9"/>
      <c r="K2" s="9"/>
      <c r="L2" s="46"/>
      <c r="M2" s="46"/>
      <c r="N2" s="46"/>
      <c r="O2" s="46"/>
    </row>
    <row r="3" spans="1:16" x14ac:dyDescent="0.25">
      <c r="A3" s="22" t="s">
        <v>16</v>
      </c>
      <c r="B3" s="165" t="s">
        <v>25</v>
      </c>
      <c r="C3" s="23">
        <f t="shared" si="0"/>
        <v>56</v>
      </c>
      <c r="D3" s="23">
        <f>SUM(D4:D5)</f>
        <v>14</v>
      </c>
      <c r="E3" s="23">
        <f>SUM(E4:E5)</f>
        <v>24</v>
      </c>
      <c r="F3" s="23">
        <f>SUM(F4:F5)</f>
        <v>18</v>
      </c>
      <c r="G3" s="23">
        <f>SUM(G4:G5)</f>
        <v>0</v>
      </c>
      <c r="H3" s="23"/>
      <c r="I3" s="23">
        <v>3</v>
      </c>
      <c r="J3" s="159"/>
      <c r="K3" s="159"/>
      <c r="L3" s="159"/>
      <c r="M3" s="160" t="s">
        <v>18</v>
      </c>
      <c r="N3" s="161"/>
      <c r="O3" s="161"/>
      <c r="P3" s="43">
        <f>IF(ISBLANK(A3),0,1)</f>
        <v>1</v>
      </c>
    </row>
    <row r="4" spans="1:16" s="52" customFormat="1" x14ac:dyDescent="0.25">
      <c r="A4" s="149" t="s">
        <v>19</v>
      </c>
      <c r="B4" s="18" t="s">
        <v>114</v>
      </c>
      <c r="C4" s="24">
        <f t="shared" si="0"/>
        <v>20</v>
      </c>
      <c r="D4" s="24">
        <v>4</v>
      </c>
      <c r="E4" s="24">
        <v>16</v>
      </c>
      <c r="F4" s="24"/>
      <c r="G4" s="24"/>
      <c r="H4" s="24">
        <v>0.5</v>
      </c>
      <c r="I4" s="24"/>
      <c r="J4" s="150">
        <v>2</v>
      </c>
      <c r="K4" s="150" t="s">
        <v>21</v>
      </c>
      <c r="L4" s="150"/>
      <c r="M4" s="150" t="s">
        <v>22</v>
      </c>
      <c r="N4" s="228" t="s">
        <v>87</v>
      </c>
      <c r="O4" s="162" t="s">
        <v>23</v>
      </c>
      <c r="P4" s="43"/>
    </row>
    <row r="5" spans="1:16" s="52" customFormat="1" x14ac:dyDescent="0.25">
      <c r="A5" s="149" t="s">
        <v>19</v>
      </c>
      <c r="B5" s="163" t="s">
        <v>115</v>
      </c>
      <c r="C5" s="24">
        <f t="shared" si="0"/>
        <v>36</v>
      </c>
      <c r="D5" s="24">
        <v>10</v>
      </c>
      <c r="E5" s="24">
        <v>8</v>
      </c>
      <c r="F5" s="24">
        <v>18</v>
      </c>
      <c r="G5" s="24"/>
      <c r="H5" s="24">
        <v>0.5</v>
      </c>
      <c r="I5" s="24"/>
      <c r="J5" s="150">
        <v>4</v>
      </c>
      <c r="K5" s="150" t="s">
        <v>21</v>
      </c>
      <c r="L5" s="150"/>
      <c r="M5" s="150" t="s">
        <v>22</v>
      </c>
      <c r="N5" s="228" t="s">
        <v>87</v>
      </c>
      <c r="O5" s="162" t="s">
        <v>23</v>
      </c>
      <c r="P5" s="43"/>
    </row>
    <row r="6" spans="1:16" x14ac:dyDescent="0.25">
      <c r="A6" s="22" t="s">
        <v>16</v>
      </c>
      <c r="B6" s="165" t="s">
        <v>116</v>
      </c>
      <c r="C6" s="23">
        <f t="shared" si="0"/>
        <v>45</v>
      </c>
      <c r="D6" s="23">
        <f>SUM(D7:D7)</f>
        <v>14</v>
      </c>
      <c r="E6" s="23">
        <f>SUM(E7:E7)</f>
        <v>16</v>
      </c>
      <c r="F6" s="23">
        <f>SUM(F7:F7)</f>
        <v>15</v>
      </c>
      <c r="G6" s="23">
        <f>SUM(G7:G7)</f>
        <v>0</v>
      </c>
      <c r="H6" s="23"/>
      <c r="I6" s="23">
        <v>3</v>
      </c>
      <c r="J6" s="159"/>
      <c r="K6" s="159"/>
      <c r="L6" s="159"/>
      <c r="M6" s="160" t="s">
        <v>18</v>
      </c>
      <c r="N6" s="161"/>
      <c r="O6" s="161"/>
      <c r="P6" s="43">
        <f>IF(ISBLANK(A6),0,1)</f>
        <v>1</v>
      </c>
    </row>
    <row r="7" spans="1:16" x14ac:dyDescent="0.25">
      <c r="A7" s="17" t="s">
        <v>19</v>
      </c>
      <c r="B7" s="156" t="s">
        <v>116</v>
      </c>
      <c r="C7" s="24">
        <f t="shared" si="0"/>
        <v>45</v>
      </c>
      <c r="D7" s="24">
        <v>14</v>
      </c>
      <c r="E7" s="24">
        <v>16</v>
      </c>
      <c r="F7" s="24">
        <v>15</v>
      </c>
      <c r="G7" s="24"/>
      <c r="H7" s="24">
        <v>1</v>
      </c>
      <c r="I7" s="24"/>
      <c r="J7" s="50">
        <v>3</v>
      </c>
      <c r="K7" s="51" t="s">
        <v>21</v>
      </c>
      <c r="L7" s="50"/>
      <c r="M7" s="50" t="s">
        <v>22</v>
      </c>
      <c r="N7" s="228" t="s">
        <v>87</v>
      </c>
      <c r="O7" s="50" t="s">
        <v>23</v>
      </c>
    </row>
    <row r="8" spans="1:16" x14ac:dyDescent="0.25">
      <c r="A8" s="22" t="s">
        <v>16</v>
      </c>
      <c r="B8" s="165" t="s">
        <v>29</v>
      </c>
      <c r="C8" s="23">
        <f t="shared" si="0"/>
        <v>25</v>
      </c>
      <c r="D8" s="23">
        <f>SUM(D9:D9)</f>
        <v>13</v>
      </c>
      <c r="E8" s="23">
        <f>SUM(E9:E9)</f>
        <v>12</v>
      </c>
      <c r="F8" s="23">
        <f>SUM(F9:F9)</f>
        <v>0</v>
      </c>
      <c r="G8" s="23">
        <f>SUM(G9:G9)</f>
        <v>0</v>
      </c>
      <c r="H8" s="23"/>
      <c r="I8" s="23">
        <v>2</v>
      </c>
      <c r="J8" s="159"/>
      <c r="K8" s="159"/>
      <c r="L8" s="159"/>
      <c r="M8" s="160" t="s">
        <v>18</v>
      </c>
      <c r="N8" s="161"/>
      <c r="O8" s="161"/>
      <c r="P8" s="43">
        <v>1</v>
      </c>
    </row>
    <row r="9" spans="1:16" x14ac:dyDescent="0.25">
      <c r="A9" s="231" t="s">
        <v>19</v>
      </c>
      <c r="B9" s="251" t="s">
        <v>181</v>
      </c>
      <c r="C9" s="216">
        <f t="shared" si="0"/>
        <v>25</v>
      </c>
      <c r="D9" s="239">
        <v>13</v>
      </c>
      <c r="E9" s="239">
        <v>12</v>
      </c>
      <c r="F9" s="239"/>
      <c r="G9" s="239"/>
      <c r="H9" s="239"/>
      <c r="I9" s="239">
        <v>2</v>
      </c>
      <c r="J9" s="150">
        <v>2</v>
      </c>
      <c r="K9" s="150" t="s">
        <v>21</v>
      </c>
      <c r="L9" s="150"/>
      <c r="M9" s="150" t="s">
        <v>22</v>
      </c>
      <c r="N9" s="228" t="s">
        <v>117</v>
      </c>
      <c r="O9" s="150" t="s">
        <v>37</v>
      </c>
    </row>
    <row r="10" spans="1:16" x14ac:dyDescent="0.25">
      <c r="A10" s="22" t="s">
        <v>16</v>
      </c>
      <c r="B10" s="165" t="s">
        <v>118</v>
      </c>
      <c r="C10" s="23">
        <f t="shared" si="0"/>
        <v>40</v>
      </c>
      <c r="D10" s="23">
        <f>SUM(D11:D12)</f>
        <v>0</v>
      </c>
      <c r="E10" s="23">
        <f>SUM(E11:E12)</f>
        <v>40</v>
      </c>
      <c r="F10" s="23">
        <f>SUM(F11:F12)</f>
        <v>0</v>
      </c>
      <c r="G10" s="23">
        <f>SUM(G11:G12)</f>
        <v>8</v>
      </c>
      <c r="H10" s="23"/>
      <c r="I10" s="23">
        <v>3</v>
      </c>
      <c r="J10" s="47"/>
      <c r="K10" s="47"/>
      <c r="L10" s="47"/>
      <c r="M10" s="48" t="s">
        <v>18</v>
      </c>
      <c r="N10" s="161"/>
      <c r="O10" s="48"/>
      <c r="P10" s="43">
        <v>1</v>
      </c>
    </row>
    <row r="11" spans="1:16" x14ac:dyDescent="0.25">
      <c r="A11" s="17" t="s">
        <v>19</v>
      </c>
      <c r="B11" s="155" t="s">
        <v>119</v>
      </c>
      <c r="C11" s="24">
        <f t="shared" si="0"/>
        <v>24</v>
      </c>
      <c r="D11" s="24"/>
      <c r="E11" s="24">
        <v>24</v>
      </c>
      <c r="F11" s="24"/>
      <c r="G11" s="24">
        <v>4</v>
      </c>
      <c r="H11" s="24">
        <v>0.67</v>
      </c>
      <c r="I11" s="24"/>
      <c r="J11" s="50">
        <v>2</v>
      </c>
      <c r="K11" s="50" t="s">
        <v>21</v>
      </c>
      <c r="L11" s="50"/>
      <c r="M11" s="50" t="s">
        <v>22</v>
      </c>
      <c r="N11" s="228" t="s">
        <v>87</v>
      </c>
      <c r="O11" s="50" t="s">
        <v>23</v>
      </c>
    </row>
    <row r="12" spans="1:16" x14ac:dyDescent="0.25">
      <c r="A12" s="17" t="s">
        <v>19</v>
      </c>
      <c r="B12" s="155" t="s">
        <v>120</v>
      </c>
      <c r="C12" s="24">
        <f t="shared" si="0"/>
        <v>16</v>
      </c>
      <c r="D12" s="24"/>
      <c r="E12" s="24">
        <v>16</v>
      </c>
      <c r="F12" s="24"/>
      <c r="G12" s="24">
        <v>4</v>
      </c>
      <c r="H12" s="24">
        <v>0.33</v>
      </c>
      <c r="I12" s="24"/>
      <c r="J12" s="50">
        <v>2</v>
      </c>
      <c r="K12" s="50" t="s">
        <v>21</v>
      </c>
      <c r="L12" s="50"/>
      <c r="M12" s="50" t="s">
        <v>22</v>
      </c>
      <c r="N12" s="228" t="s">
        <v>87</v>
      </c>
      <c r="O12" s="50" t="s">
        <v>23</v>
      </c>
    </row>
    <row r="13" spans="1:16" x14ac:dyDescent="0.25">
      <c r="A13" s="22" t="s">
        <v>16</v>
      </c>
      <c r="B13" s="165" t="s">
        <v>37</v>
      </c>
      <c r="C13" s="23">
        <f t="shared" si="0"/>
        <v>30</v>
      </c>
      <c r="D13" s="23">
        <f>SUM(D14)</f>
        <v>0</v>
      </c>
      <c r="E13" s="23">
        <f>SUM(E14)</f>
        <v>30</v>
      </c>
      <c r="F13" s="23">
        <f>SUM(F14)</f>
        <v>0</v>
      </c>
      <c r="G13" s="23">
        <f>SUM(G14)</f>
        <v>10</v>
      </c>
      <c r="H13" s="23"/>
      <c r="I13" s="23">
        <v>2</v>
      </c>
      <c r="J13" s="47"/>
      <c r="K13" s="47"/>
      <c r="L13" s="47"/>
      <c r="M13" s="48" t="s">
        <v>18</v>
      </c>
      <c r="N13" s="161"/>
      <c r="O13" s="47"/>
      <c r="P13" s="43">
        <v>1</v>
      </c>
    </row>
    <row r="14" spans="1:16" x14ac:dyDescent="0.25">
      <c r="A14" s="17" t="s">
        <v>19</v>
      </c>
      <c r="B14" s="155" t="s">
        <v>121</v>
      </c>
      <c r="C14" s="24">
        <f t="shared" si="0"/>
        <v>30</v>
      </c>
      <c r="D14" s="24"/>
      <c r="E14" s="24">
        <v>30</v>
      </c>
      <c r="F14" s="24"/>
      <c r="G14" s="24">
        <v>10</v>
      </c>
      <c r="H14" s="24">
        <v>1</v>
      </c>
      <c r="I14" s="24"/>
      <c r="J14" s="50">
        <v>3</v>
      </c>
      <c r="K14" s="50" t="s">
        <v>21</v>
      </c>
      <c r="L14" s="50"/>
      <c r="M14" s="50" t="s">
        <v>22</v>
      </c>
      <c r="N14" s="228" t="s">
        <v>87</v>
      </c>
      <c r="O14" s="50" t="s">
        <v>37</v>
      </c>
    </row>
    <row r="15" spans="1:16" x14ac:dyDescent="0.25">
      <c r="A15" s="22" t="s">
        <v>16</v>
      </c>
      <c r="B15" s="165" t="s">
        <v>122</v>
      </c>
      <c r="C15" s="23">
        <f t="shared" si="0"/>
        <v>15</v>
      </c>
      <c r="D15" s="23">
        <f>SUM(D16)</f>
        <v>0</v>
      </c>
      <c r="E15" s="23">
        <f>SUM(E16)</f>
        <v>15</v>
      </c>
      <c r="F15" s="23">
        <f>SUM(F16)</f>
        <v>0</v>
      </c>
      <c r="G15" s="23">
        <f>SUM(G16)</f>
        <v>80</v>
      </c>
      <c r="H15" s="23"/>
      <c r="I15" s="23">
        <v>3</v>
      </c>
      <c r="J15" s="47"/>
      <c r="K15" s="47"/>
      <c r="L15" s="47"/>
      <c r="M15" s="48" t="s">
        <v>18</v>
      </c>
      <c r="N15" s="161"/>
      <c r="O15" s="48"/>
      <c r="P15" s="43">
        <v>1</v>
      </c>
    </row>
    <row r="16" spans="1:16" x14ac:dyDescent="0.25">
      <c r="A16" s="17" t="s">
        <v>19</v>
      </c>
      <c r="B16" s="156" t="s">
        <v>122</v>
      </c>
      <c r="C16" s="24" t="s">
        <v>145</v>
      </c>
      <c r="D16" s="25"/>
      <c r="E16" s="25">
        <v>15</v>
      </c>
      <c r="F16" s="24"/>
      <c r="G16" s="24">
        <v>80</v>
      </c>
      <c r="H16" s="24">
        <v>1</v>
      </c>
      <c r="I16" s="24"/>
      <c r="J16" s="50">
        <v>2</v>
      </c>
      <c r="K16" s="51" t="s">
        <v>21</v>
      </c>
      <c r="L16" s="50"/>
      <c r="M16" s="50" t="s">
        <v>22</v>
      </c>
      <c r="N16" s="228" t="s">
        <v>117</v>
      </c>
      <c r="O16" s="50" t="s">
        <v>37</v>
      </c>
    </row>
    <row r="17" spans="1:16" x14ac:dyDescent="0.25">
      <c r="A17" s="22" t="s">
        <v>16</v>
      </c>
      <c r="B17" s="165" t="s">
        <v>125</v>
      </c>
      <c r="C17" s="23">
        <f>SUM(D17:F17)</f>
        <v>1</v>
      </c>
      <c r="D17" s="23">
        <f>SUM(D18)</f>
        <v>0</v>
      </c>
      <c r="E17" s="23">
        <f>SUM(E18)</f>
        <v>1</v>
      </c>
      <c r="F17" s="23">
        <f>SUM(F18)</f>
        <v>0</v>
      </c>
      <c r="G17" s="23">
        <f>SUM(G18)</f>
        <v>0</v>
      </c>
      <c r="H17" s="23"/>
      <c r="I17" s="23">
        <v>5</v>
      </c>
      <c r="J17" s="47"/>
      <c r="K17" s="47"/>
      <c r="L17" s="47"/>
      <c r="M17" s="48" t="s">
        <v>18</v>
      </c>
      <c r="N17" s="161"/>
      <c r="O17" s="48"/>
      <c r="P17" s="43">
        <v>1</v>
      </c>
    </row>
    <row r="18" spans="1:16" x14ac:dyDescent="0.25">
      <c r="A18" s="17" t="s">
        <v>19</v>
      </c>
      <c r="B18" s="156" t="s">
        <v>125</v>
      </c>
      <c r="C18" s="24" t="s">
        <v>126</v>
      </c>
      <c r="D18" s="25"/>
      <c r="E18" s="25">
        <v>1</v>
      </c>
      <c r="F18" s="24"/>
      <c r="G18" s="24"/>
      <c r="H18" s="24">
        <v>1</v>
      </c>
      <c r="I18" s="24"/>
      <c r="J18" s="50">
        <v>1</v>
      </c>
      <c r="K18" s="50" t="s">
        <v>56</v>
      </c>
      <c r="L18" s="50"/>
      <c r="M18" s="50" t="s">
        <v>22</v>
      </c>
      <c r="N18" s="228" t="s">
        <v>87</v>
      </c>
      <c r="O18" s="50" t="s">
        <v>23</v>
      </c>
    </row>
    <row r="19" spans="1:16" x14ac:dyDescent="0.25">
      <c r="A19" s="244" t="s">
        <v>182</v>
      </c>
      <c r="B19" s="245" t="s">
        <v>183</v>
      </c>
      <c r="C19" s="246">
        <f>SUM(D19:F19)</f>
        <v>42</v>
      </c>
      <c r="D19" s="247">
        <f>SUM(D20:D21)</f>
        <v>15</v>
      </c>
      <c r="E19" s="247">
        <f>SUM(E20:E21)</f>
        <v>12</v>
      </c>
      <c r="F19" s="247">
        <f>SUM(F20:F21)</f>
        <v>15</v>
      </c>
      <c r="G19" s="247">
        <f>SUM(G20:G21)</f>
        <v>0</v>
      </c>
      <c r="H19" s="235"/>
      <c r="I19" s="235">
        <v>3</v>
      </c>
      <c r="J19" s="159"/>
      <c r="K19" s="159"/>
      <c r="L19" s="159"/>
      <c r="M19" s="160" t="s">
        <v>18</v>
      </c>
      <c r="N19" s="161"/>
      <c r="O19" s="160"/>
      <c r="P19" s="43">
        <v>1</v>
      </c>
    </row>
    <row r="20" spans="1:16" x14ac:dyDescent="0.25">
      <c r="A20" s="231" t="s">
        <v>19</v>
      </c>
      <c r="B20" s="252" t="s">
        <v>184</v>
      </c>
      <c r="C20" s="216">
        <f>SUM(D20:F20)</f>
        <v>12</v>
      </c>
      <c r="D20" s="239">
        <v>4</v>
      </c>
      <c r="E20" s="239">
        <v>4</v>
      </c>
      <c r="F20" s="239">
        <v>4</v>
      </c>
      <c r="G20" s="239"/>
      <c r="H20" s="239">
        <v>0.33</v>
      </c>
      <c r="I20" s="239">
        <v>1</v>
      </c>
      <c r="J20" s="150">
        <v>1</v>
      </c>
      <c r="K20" s="150" t="s">
        <v>21</v>
      </c>
      <c r="L20" s="150"/>
      <c r="M20" s="150" t="s">
        <v>22</v>
      </c>
      <c r="N20" s="228" t="s">
        <v>185</v>
      </c>
      <c r="O20" s="162" t="s">
        <v>37</v>
      </c>
    </row>
    <row r="21" spans="1:16" x14ac:dyDescent="0.25">
      <c r="A21" s="231" t="s">
        <v>19</v>
      </c>
      <c r="B21" s="252" t="s">
        <v>186</v>
      </c>
      <c r="C21" s="216">
        <f>SUM(D21:F21)</f>
        <v>30</v>
      </c>
      <c r="D21" s="239">
        <v>11</v>
      </c>
      <c r="E21" s="239">
        <v>8</v>
      </c>
      <c r="F21" s="239">
        <v>11</v>
      </c>
      <c r="G21" s="239"/>
      <c r="H21" s="239">
        <v>0.67</v>
      </c>
      <c r="I21" s="239">
        <v>2</v>
      </c>
      <c r="J21" s="150">
        <v>2</v>
      </c>
      <c r="K21" s="150" t="s">
        <v>21</v>
      </c>
      <c r="L21" s="150"/>
      <c r="M21" s="150" t="s">
        <v>22</v>
      </c>
      <c r="N21" s="228" t="s">
        <v>158</v>
      </c>
      <c r="O21" s="162" t="s">
        <v>37</v>
      </c>
    </row>
    <row r="22" spans="1:16" x14ac:dyDescent="0.25">
      <c r="A22" s="244" t="s">
        <v>182</v>
      </c>
      <c r="B22" s="245" t="s">
        <v>187</v>
      </c>
      <c r="C22" s="246">
        <f>SUM(D22:F22)</f>
        <v>38</v>
      </c>
      <c r="D22" s="247">
        <v>16</v>
      </c>
      <c r="E22" s="247">
        <v>0</v>
      </c>
      <c r="F22" s="247">
        <v>22</v>
      </c>
      <c r="G22" s="247">
        <v>0</v>
      </c>
      <c r="H22" s="235"/>
      <c r="I22" s="235">
        <v>3</v>
      </c>
      <c r="J22" s="159"/>
      <c r="K22" s="159"/>
      <c r="L22" s="159"/>
      <c r="M22" s="160" t="s">
        <v>18</v>
      </c>
      <c r="N22" s="145"/>
      <c r="O22" s="160"/>
      <c r="P22" s="43">
        <v>1</v>
      </c>
    </row>
    <row r="23" spans="1:16" x14ac:dyDescent="0.25">
      <c r="A23" s="250" t="s">
        <v>19</v>
      </c>
      <c r="B23" s="251" t="s">
        <v>188</v>
      </c>
      <c r="C23" s="216">
        <f t="shared" ref="C23:C24" si="1">SUM(D23:F23)</f>
        <v>24</v>
      </c>
      <c r="D23" s="254">
        <v>8</v>
      </c>
      <c r="E23" s="254"/>
      <c r="F23" s="254">
        <v>16</v>
      </c>
      <c r="G23" s="254"/>
      <c r="H23" s="254" t="s">
        <v>189</v>
      </c>
      <c r="I23" s="254">
        <v>2</v>
      </c>
      <c r="J23" s="150">
        <v>3</v>
      </c>
      <c r="K23" s="150" t="s">
        <v>21</v>
      </c>
      <c r="L23" s="214"/>
      <c r="M23" s="214" t="s">
        <v>22</v>
      </c>
      <c r="N23" s="200" t="s">
        <v>190</v>
      </c>
      <c r="O23" s="214" t="s">
        <v>37</v>
      </c>
    </row>
    <row r="24" spans="1:16" x14ac:dyDescent="0.25">
      <c r="A24" s="250" t="s">
        <v>19</v>
      </c>
      <c r="B24" s="234" t="s">
        <v>191</v>
      </c>
      <c r="C24" s="216">
        <f t="shared" si="1"/>
        <v>14</v>
      </c>
      <c r="D24" s="239">
        <v>8</v>
      </c>
      <c r="E24" s="239"/>
      <c r="F24" s="239">
        <v>6</v>
      </c>
      <c r="G24" s="239"/>
      <c r="H24" s="239" t="s">
        <v>192</v>
      </c>
      <c r="I24" s="239">
        <v>1</v>
      </c>
      <c r="J24" s="150">
        <v>1</v>
      </c>
      <c r="K24" s="150" t="s">
        <v>21</v>
      </c>
      <c r="L24" s="150"/>
      <c r="M24" s="150" t="s">
        <v>22</v>
      </c>
      <c r="N24" s="200" t="s">
        <v>190</v>
      </c>
      <c r="O24" s="150" t="s">
        <v>37</v>
      </c>
    </row>
    <row r="25" spans="1:16" x14ac:dyDescent="0.25">
      <c r="A25" s="235" t="s">
        <v>182</v>
      </c>
      <c r="B25" s="255" t="s">
        <v>193</v>
      </c>
      <c r="C25" s="235"/>
      <c r="D25" s="235"/>
      <c r="E25" s="235"/>
      <c r="F25" s="235"/>
      <c r="G25" s="235"/>
      <c r="H25" s="235"/>
      <c r="I25" s="235"/>
      <c r="J25" s="144"/>
      <c r="K25" s="144"/>
      <c r="L25" s="144"/>
      <c r="M25" s="145" t="s">
        <v>18</v>
      </c>
      <c r="N25" s="145"/>
      <c r="O25" s="146"/>
      <c r="P25" s="43">
        <v>1</v>
      </c>
    </row>
    <row r="26" spans="1:16" x14ac:dyDescent="0.25">
      <c r="A26" s="235"/>
      <c r="B26" s="255" t="s">
        <v>194</v>
      </c>
      <c r="C26" s="256">
        <f t="shared" ref="C26:G26" si="2">SUM(C29+C30+C31)</f>
        <v>43</v>
      </c>
      <c r="D26" s="257">
        <f t="shared" si="2"/>
        <v>28</v>
      </c>
      <c r="E26" s="257">
        <f t="shared" si="2"/>
        <v>5</v>
      </c>
      <c r="F26" s="257">
        <f t="shared" si="2"/>
        <v>10</v>
      </c>
      <c r="G26" s="257">
        <f t="shared" si="2"/>
        <v>0</v>
      </c>
      <c r="H26" s="257"/>
      <c r="I26" s="257">
        <v>3</v>
      </c>
      <c r="J26" s="144"/>
      <c r="K26" s="144"/>
      <c r="L26" s="144"/>
      <c r="M26" s="145"/>
      <c r="N26" s="145"/>
      <c r="O26" s="146"/>
    </row>
    <row r="27" spans="1:16" x14ac:dyDescent="0.25">
      <c r="A27" s="235"/>
      <c r="B27" s="255" t="s">
        <v>195</v>
      </c>
      <c r="C27" s="256">
        <f>SUM(C30+C33)</f>
        <v>39</v>
      </c>
      <c r="D27" s="257">
        <f>SUM(D30+D33)</f>
        <v>20</v>
      </c>
      <c r="E27" s="257">
        <f>SUM(E30+E33)</f>
        <v>0</v>
      </c>
      <c r="F27" s="257">
        <f>SUM(F30+F33)</f>
        <v>19</v>
      </c>
      <c r="G27" s="257">
        <f>SUM(G30+G33)</f>
        <v>0</v>
      </c>
      <c r="H27" s="257"/>
      <c r="I27" s="257">
        <v>3</v>
      </c>
      <c r="J27" s="144"/>
      <c r="K27" s="144"/>
      <c r="L27" s="144"/>
      <c r="M27" s="145"/>
      <c r="N27" s="145"/>
      <c r="O27" s="146"/>
    </row>
    <row r="28" spans="1:16" x14ac:dyDescent="0.25">
      <c r="A28" s="235"/>
      <c r="B28" s="255" t="s">
        <v>196</v>
      </c>
      <c r="C28" s="256">
        <f>SUM(C34)</f>
        <v>36</v>
      </c>
      <c r="D28" s="257">
        <f t="shared" ref="D28:G28" si="3">SUM(D34)</f>
        <v>12</v>
      </c>
      <c r="E28" s="257">
        <f t="shared" si="3"/>
        <v>24</v>
      </c>
      <c r="F28" s="257">
        <f t="shared" si="3"/>
        <v>0</v>
      </c>
      <c r="G28" s="257">
        <f t="shared" si="3"/>
        <v>0</v>
      </c>
      <c r="H28" s="257"/>
      <c r="I28" s="257">
        <v>3</v>
      </c>
      <c r="J28" s="144"/>
      <c r="K28" s="144"/>
      <c r="L28" s="144"/>
      <c r="M28" s="145"/>
      <c r="N28" s="145"/>
      <c r="O28" s="146"/>
    </row>
    <row r="29" spans="1:16" x14ac:dyDescent="0.25">
      <c r="A29" s="250" t="s">
        <v>138</v>
      </c>
      <c r="B29" s="232" t="s">
        <v>160</v>
      </c>
      <c r="C29" s="216">
        <f t="shared" ref="C29:C34" si="4">SUM(D29:F29)</f>
        <v>13</v>
      </c>
      <c r="D29" s="239">
        <v>13</v>
      </c>
      <c r="E29" s="239">
        <v>0</v>
      </c>
      <c r="F29" s="239">
        <v>0</v>
      </c>
      <c r="G29" s="239"/>
      <c r="H29" s="242">
        <v>0.33</v>
      </c>
      <c r="I29" s="239"/>
      <c r="J29" s="150">
        <v>1</v>
      </c>
      <c r="K29" s="150" t="s">
        <v>21</v>
      </c>
      <c r="L29" s="150"/>
      <c r="M29" s="150" t="s">
        <v>22</v>
      </c>
      <c r="N29" s="258" t="s">
        <v>197</v>
      </c>
      <c r="O29" s="151" t="s">
        <v>23</v>
      </c>
    </row>
    <row r="30" spans="1:16" x14ac:dyDescent="0.25">
      <c r="A30" s="250" t="s">
        <v>138</v>
      </c>
      <c r="B30" s="234" t="s">
        <v>140</v>
      </c>
      <c r="C30" s="216">
        <f t="shared" si="4"/>
        <v>15</v>
      </c>
      <c r="D30" s="239">
        <v>5</v>
      </c>
      <c r="E30" s="239"/>
      <c r="F30" s="239">
        <v>10</v>
      </c>
      <c r="G30" s="239"/>
      <c r="H30" s="242">
        <v>0.33</v>
      </c>
      <c r="I30" s="239"/>
      <c r="J30" s="150">
        <v>1</v>
      </c>
      <c r="K30" s="150" t="s">
        <v>21</v>
      </c>
      <c r="L30" s="150"/>
      <c r="M30" s="150" t="s">
        <v>22</v>
      </c>
      <c r="N30" s="258" t="s">
        <v>198</v>
      </c>
      <c r="O30" s="150" t="s">
        <v>37</v>
      </c>
    </row>
    <row r="31" spans="1:16" x14ac:dyDescent="0.25">
      <c r="A31" s="250" t="s">
        <v>138</v>
      </c>
      <c r="B31" s="234" t="s">
        <v>157</v>
      </c>
      <c r="C31" s="216">
        <f t="shared" si="4"/>
        <v>15</v>
      </c>
      <c r="D31" s="239">
        <v>10</v>
      </c>
      <c r="E31" s="239">
        <v>5</v>
      </c>
      <c r="F31" s="239"/>
      <c r="G31" s="239"/>
      <c r="H31" s="242">
        <v>0.33</v>
      </c>
      <c r="I31" s="239"/>
      <c r="J31" s="150">
        <v>1</v>
      </c>
      <c r="K31" s="150" t="s">
        <v>21</v>
      </c>
      <c r="L31" s="150"/>
      <c r="M31" s="150" t="s">
        <v>22</v>
      </c>
      <c r="N31" s="259" t="s">
        <v>199</v>
      </c>
      <c r="O31" s="150" t="s">
        <v>23</v>
      </c>
    </row>
    <row r="32" spans="1:16" x14ac:dyDescent="0.25">
      <c r="A32" s="227" t="s">
        <v>134</v>
      </c>
      <c r="B32" s="232" t="s">
        <v>135</v>
      </c>
      <c r="C32" s="216">
        <f t="shared" si="4"/>
        <v>24</v>
      </c>
      <c r="D32" s="239">
        <v>15</v>
      </c>
      <c r="E32" s="239">
        <v>0</v>
      </c>
      <c r="F32" s="239">
        <v>9</v>
      </c>
      <c r="G32" s="239"/>
      <c r="H32" s="242">
        <v>0.67</v>
      </c>
      <c r="I32" s="239"/>
      <c r="J32" s="150">
        <v>2</v>
      </c>
      <c r="K32" s="150" t="s">
        <v>21</v>
      </c>
      <c r="L32" s="150"/>
      <c r="M32" s="150" t="s">
        <v>22</v>
      </c>
      <c r="N32" s="258" t="s">
        <v>200</v>
      </c>
      <c r="O32" s="151" t="s">
        <v>37</v>
      </c>
    </row>
    <row r="33" spans="1:15" x14ac:dyDescent="0.25">
      <c r="A33" s="227" t="s">
        <v>134</v>
      </c>
      <c r="B33" s="232" t="s">
        <v>137</v>
      </c>
      <c r="C33" s="216">
        <f t="shared" si="4"/>
        <v>24</v>
      </c>
      <c r="D33" s="239">
        <v>15</v>
      </c>
      <c r="E33" s="239">
        <v>0</v>
      </c>
      <c r="F33" s="239">
        <v>9</v>
      </c>
      <c r="G33" s="239"/>
      <c r="H33" s="242">
        <v>0.67</v>
      </c>
      <c r="I33" s="239"/>
      <c r="J33" s="150">
        <v>2</v>
      </c>
      <c r="K33" s="150" t="s">
        <v>21</v>
      </c>
      <c r="L33" s="150"/>
      <c r="M33" s="150" t="s">
        <v>22</v>
      </c>
      <c r="N33" s="258" t="s">
        <v>201</v>
      </c>
      <c r="O33" s="151" t="s">
        <v>37</v>
      </c>
    </row>
    <row r="34" spans="1:15" x14ac:dyDescent="0.25">
      <c r="A34" s="253" t="s">
        <v>178</v>
      </c>
      <c r="B34" s="234" t="s">
        <v>202</v>
      </c>
      <c r="C34" s="216">
        <f t="shared" si="4"/>
        <v>36</v>
      </c>
      <c r="D34" s="239">
        <v>12</v>
      </c>
      <c r="E34" s="239">
        <v>24</v>
      </c>
      <c r="F34" s="239"/>
      <c r="G34" s="239"/>
      <c r="H34" s="242">
        <v>1</v>
      </c>
      <c r="I34" s="239"/>
      <c r="J34" s="150">
        <v>3</v>
      </c>
      <c r="K34" s="150" t="s">
        <v>21</v>
      </c>
      <c r="L34" s="150"/>
      <c r="M34" s="150" t="s">
        <v>22</v>
      </c>
      <c r="N34" s="258" t="s">
        <v>201</v>
      </c>
      <c r="O34" s="151" t="s">
        <v>37</v>
      </c>
    </row>
    <row r="39" spans="1:15" x14ac:dyDescent="0.25">
      <c r="A39" s="143" t="s">
        <v>142</v>
      </c>
      <c r="B39" s="53"/>
      <c r="C39" s="20"/>
      <c r="D39" s="21"/>
      <c r="E39" s="21"/>
      <c r="F39" s="21"/>
      <c r="G39" s="21"/>
      <c r="H39" s="52"/>
      <c r="I39" s="52"/>
      <c r="J39" s="52"/>
      <c r="K39" s="52"/>
    </row>
    <row r="40" spans="1:15" x14ac:dyDescent="0.25">
      <c r="B40" s="53"/>
      <c r="C40" s="54"/>
      <c r="D40" s="54"/>
      <c r="E40" s="54"/>
      <c r="F40" s="54"/>
      <c r="G40" s="54"/>
      <c r="H40" s="52"/>
      <c r="I40" s="52"/>
      <c r="J40" s="52"/>
      <c r="K40" s="52"/>
    </row>
    <row r="41" spans="1:15" x14ac:dyDescent="0.25">
      <c r="A41" s="4" t="s">
        <v>57</v>
      </c>
      <c r="B41" s="53"/>
      <c r="C41" s="52"/>
      <c r="D41" s="52"/>
      <c r="E41" s="52"/>
      <c r="F41" s="52"/>
      <c r="G41" s="52"/>
      <c r="H41" s="52"/>
      <c r="I41" s="52"/>
      <c r="J41" s="52"/>
      <c r="K41" s="52"/>
    </row>
    <row r="42" spans="1:15" x14ac:dyDescent="0.25">
      <c r="A42" s="5" t="s">
        <v>75</v>
      </c>
      <c r="B42" s="20"/>
      <c r="C42" s="20"/>
      <c r="D42" s="20"/>
      <c r="E42" s="20"/>
      <c r="F42" s="20"/>
      <c r="G42" s="20"/>
      <c r="H42" s="20"/>
      <c r="I42" s="20"/>
      <c r="J42" s="39"/>
      <c r="K42" s="39"/>
    </row>
    <row r="43" spans="1:15" x14ac:dyDescent="0.25">
      <c r="A43" s="5" t="s">
        <v>143</v>
      </c>
      <c r="B43" s="55"/>
      <c r="C43" s="52"/>
      <c r="D43" s="52"/>
      <c r="E43" s="52"/>
      <c r="F43" s="52"/>
      <c r="G43" s="52"/>
      <c r="H43" s="52"/>
      <c r="I43" s="52"/>
      <c r="J43" s="52"/>
      <c r="K43" s="52"/>
    </row>
    <row r="44" spans="1:15" x14ac:dyDescent="0.25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</row>
    <row r="45" spans="1:15" x14ac:dyDescent="0.25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</row>
    <row r="46" spans="1:15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39"/>
      <c r="K46" s="39"/>
    </row>
  </sheetData>
  <phoneticPr fontId="39" type="noConversion"/>
  <pageMargins left="0.70866141732283472" right="0.70866141732283472" top="0.74803149606299213" bottom="0.74803149606299213" header="0.31496062992125984" footer="0.31496062992125984"/>
  <pageSetup paperSize="9" scale="2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C23BE-A7EF-4732-A249-C6E1C8285C28}">
  <sheetPr>
    <tabColor rgb="FF00B0F0"/>
  </sheetPr>
  <dimension ref="A1:P42"/>
  <sheetViews>
    <sheetView zoomScale="40" zoomScaleNormal="40" workbookViewId="0">
      <selection activeCell="B32" sqref="B32"/>
    </sheetView>
  </sheetViews>
  <sheetFormatPr baseColWidth="10" defaultColWidth="11.42578125" defaultRowHeight="15" x14ac:dyDescent="0.25"/>
  <cols>
    <col min="1" max="1" width="35.5703125" style="72" customWidth="1"/>
    <col min="2" max="2" width="86.85546875" style="72" customWidth="1"/>
    <col min="3" max="3" width="27.85546875" style="72" customWidth="1"/>
    <col min="4" max="6" width="10.7109375" style="72" customWidth="1"/>
    <col min="7" max="7" width="20" style="72" customWidth="1"/>
    <col min="8" max="9" width="10.7109375" style="72" customWidth="1"/>
    <col min="10" max="10" width="22" style="72" customWidth="1"/>
    <col min="11" max="11" width="27.140625" style="72" customWidth="1"/>
    <col min="12" max="12" width="21.140625" style="72" customWidth="1"/>
    <col min="13" max="13" width="20.7109375" style="72" customWidth="1"/>
    <col min="14" max="14" width="44.5703125" style="72" customWidth="1"/>
    <col min="15" max="15" width="29" style="72" customWidth="1"/>
    <col min="16" max="16384" width="11.42578125" style="72"/>
  </cols>
  <sheetData>
    <row r="1" spans="1:16" ht="47.1" customHeight="1" x14ac:dyDescent="0.25">
      <c r="A1" s="88" t="s">
        <v>0</v>
      </c>
      <c r="B1" s="6" t="s">
        <v>1</v>
      </c>
      <c r="C1" s="87" t="s">
        <v>2</v>
      </c>
      <c r="D1" s="87" t="s">
        <v>3</v>
      </c>
      <c r="E1" s="87" t="s">
        <v>4</v>
      </c>
      <c r="F1" s="87" t="s">
        <v>5</v>
      </c>
      <c r="G1" s="31" t="s">
        <v>6</v>
      </c>
      <c r="H1" s="174" t="s">
        <v>7</v>
      </c>
      <c r="I1" s="174" t="s">
        <v>8</v>
      </c>
      <c r="J1" s="7" t="s">
        <v>9</v>
      </c>
      <c r="K1" s="58" t="s">
        <v>10</v>
      </c>
      <c r="L1" s="7" t="s">
        <v>11</v>
      </c>
      <c r="M1" s="7" t="s">
        <v>12</v>
      </c>
      <c r="N1" s="8" t="s">
        <v>13</v>
      </c>
      <c r="O1" s="28" t="s">
        <v>14</v>
      </c>
      <c r="P1" s="43"/>
    </row>
    <row r="2" spans="1:16" ht="49.5" customHeight="1" x14ac:dyDescent="0.25">
      <c r="A2" s="89" t="str">
        <f ca="1">RIGHT(CELL("filename",A$1),LEN(CELL("filename",A$1))-SEARCH("]",CELL("filename",A$1),1))</f>
        <v>MCC ELEC4-S8 MineureEIT-SA</v>
      </c>
      <c r="B2" s="9" t="s">
        <v>203</v>
      </c>
      <c r="C2" s="9">
        <f t="shared" ref="C2:C12" si="0">SUM(D2:F2)</f>
        <v>240</v>
      </c>
      <c r="D2" s="45">
        <f>SUMPRODUCT(D3:D240,$P3:$P240)</f>
        <v>132</v>
      </c>
      <c r="E2" s="45">
        <f>SUMPRODUCT(E3:E240,$P3:$P240)</f>
        <v>67</v>
      </c>
      <c r="F2" s="45">
        <f>SUMPRODUCT(F3:F240,$P3:$P240)</f>
        <v>41</v>
      </c>
      <c r="G2" s="45">
        <f>SUMPRODUCT(G3:G240,$P3:$P240)</f>
        <v>80</v>
      </c>
      <c r="H2" s="45"/>
      <c r="I2" s="45">
        <f>SUMPRODUCT(I3:I240,$P3:$P240)</f>
        <v>30</v>
      </c>
      <c r="J2" s="9"/>
      <c r="K2" s="9"/>
      <c r="L2" s="46"/>
      <c r="M2" s="46"/>
      <c r="N2" s="46"/>
      <c r="O2" s="91"/>
      <c r="P2" s="34"/>
    </row>
    <row r="3" spans="1:16" x14ac:dyDescent="0.25">
      <c r="A3" s="167" t="s">
        <v>16</v>
      </c>
      <c r="B3" s="165" t="s">
        <v>204</v>
      </c>
      <c r="C3" s="23">
        <f t="shared" si="0"/>
        <v>42</v>
      </c>
      <c r="D3" s="23">
        <f>SUM(D4+D5)</f>
        <v>15</v>
      </c>
      <c r="E3" s="23">
        <f t="shared" ref="E3:G3" si="1">SUM(E4+E5)</f>
        <v>12</v>
      </c>
      <c r="F3" s="23">
        <f t="shared" si="1"/>
        <v>15</v>
      </c>
      <c r="G3" s="23">
        <f t="shared" si="1"/>
        <v>0</v>
      </c>
      <c r="H3" s="23"/>
      <c r="I3" s="23">
        <v>3</v>
      </c>
      <c r="J3" s="47"/>
      <c r="K3" s="47"/>
      <c r="L3" s="47"/>
      <c r="M3" s="48" t="s">
        <v>18</v>
      </c>
      <c r="N3" s="48"/>
      <c r="O3" s="48"/>
      <c r="P3" s="43">
        <v>1</v>
      </c>
    </row>
    <row r="4" spans="1:16" x14ac:dyDescent="0.25">
      <c r="A4" s="169" t="s">
        <v>19</v>
      </c>
      <c r="B4" s="35" t="s">
        <v>184</v>
      </c>
      <c r="C4" s="24">
        <f>SUM(D4:F4)</f>
        <v>12</v>
      </c>
      <c r="D4" s="24">
        <v>4</v>
      </c>
      <c r="E4" s="24">
        <v>4</v>
      </c>
      <c r="F4" s="24">
        <v>4</v>
      </c>
      <c r="G4" s="24"/>
      <c r="H4" s="24">
        <v>0.33</v>
      </c>
      <c r="I4" s="24">
        <v>1</v>
      </c>
      <c r="J4" s="50">
        <v>1</v>
      </c>
      <c r="K4" s="51" t="s">
        <v>21</v>
      </c>
      <c r="L4" s="50"/>
      <c r="M4" s="50" t="s">
        <v>22</v>
      </c>
      <c r="N4" s="50" t="s">
        <v>205</v>
      </c>
      <c r="O4" s="50" t="s">
        <v>37</v>
      </c>
      <c r="P4" s="43"/>
    </row>
    <row r="5" spans="1:16" x14ac:dyDescent="0.25">
      <c r="A5" s="169" t="s">
        <v>19</v>
      </c>
      <c r="B5" s="35" t="s">
        <v>186</v>
      </c>
      <c r="C5" s="24">
        <f>SUM(D5:F5)</f>
        <v>30</v>
      </c>
      <c r="D5" s="24">
        <v>11</v>
      </c>
      <c r="E5" s="24">
        <v>8</v>
      </c>
      <c r="F5" s="24">
        <v>11</v>
      </c>
      <c r="G5" s="24"/>
      <c r="H5" s="24">
        <v>0.67</v>
      </c>
      <c r="I5" s="24">
        <v>2</v>
      </c>
      <c r="J5" s="50">
        <v>2</v>
      </c>
      <c r="K5" s="51" t="s">
        <v>21</v>
      </c>
      <c r="L5" s="50"/>
      <c r="M5" s="50" t="s">
        <v>22</v>
      </c>
      <c r="N5" s="50" t="s">
        <v>205</v>
      </c>
      <c r="O5" s="50" t="s">
        <v>37</v>
      </c>
      <c r="P5" s="43"/>
    </row>
    <row r="6" spans="1:16" x14ac:dyDescent="0.25">
      <c r="A6" s="167" t="s">
        <v>16</v>
      </c>
      <c r="B6" s="165" t="s">
        <v>206</v>
      </c>
      <c r="C6" s="23">
        <f t="shared" si="0"/>
        <v>36</v>
      </c>
      <c r="D6" s="23">
        <f>SUM(D7:D7)</f>
        <v>36</v>
      </c>
      <c r="E6" s="23">
        <f>SUM(E7:E7)</f>
        <v>0</v>
      </c>
      <c r="F6" s="23">
        <f>SUM(F7:F7)</f>
        <v>0</v>
      </c>
      <c r="G6" s="23">
        <f>SUM(G7:G7)</f>
        <v>0</v>
      </c>
      <c r="H6" s="23"/>
      <c r="I6" s="23">
        <v>3</v>
      </c>
      <c r="J6" s="47"/>
      <c r="K6" s="47"/>
      <c r="L6" s="47"/>
      <c r="M6" s="48" t="s">
        <v>18</v>
      </c>
      <c r="N6" s="48"/>
      <c r="O6" s="48"/>
      <c r="P6" s="43">
        <v>1</v>
      </c>
    </row>
    <row r="7" spans="1:16" x14ac:dyDescent="0.25">
      <c r="A7" s="169" t="s">
        <v>19</v>
      </c>
      <c r="B7" s="35" t="s">
        <v>207</v>
      </c>
      <c r="C7" s="24">
        <f t="shared" si="0"/>
        <v>36</v>
      </c>
      <c r="D7" s="24">
        <v>36</v>
      </c>
      <c r="E7" s="24"/>
      <c r="F7" s="24"/>
      <c r="G7" s="24"/>
      <c r="H7" s="24">
        <v>1</v>
      </c>
      <c r="I7" s="24"/>
      <c r="J7" s="50">
        <v>3</v>
      </c>
      <c r="K7" s="51" t="s">
        <v>21</v>
      </c>
      <c r="L7" s="50"/>
      <c r="M7" s="50" t="s">
        <v>22</v>
      </c>
      <c r="N7" s="50" t="s">
        <v>208</v>
      </c>
      <c r="O7" s="50" t="s">
        <v>37</v>
      </c>
      <c r="P7" s="43"/>
    </row>
    <row r="8" spans="1:16" x14ac:dyDescent="0.25">
      <c r="A8" s="167" t="s">
        <v>16</v>
      </c>
      <c r="B8" s="165" t="s">
        <v>209</v>
      </c>
      <c r="C8" s="23">
        <f t="shared" si="0"/>
        <v>24</v>
      </c>
      <c r="D8" s="23">
        <f>SUM(D9:D9)</f>
        <v>8</v>
      </c>
      <c r="E8" s="23">
        <f>SUM(E9:E9)</f>
        <v>0</v>
      </c>
      <c r="F8" s="23">
        <f>SUM(F9:F9)</f>
        <v>16</v>
      </c>
      <c r="G8" s="23">
        <f>SUM(G9:G9)</f>
        <v>0</v>
      </c>
      <c r="H8" s="23"/>
      <c r="I8" s="23">
        <v>2</v>
      </c>
      <c r="J8" s="47"/>
      <c r="K8" s="47"/>
      <c r="L8" s="47"/>
      <c r="M8" s="48" t="s">
        <v>18</v>
      </c>
      <c r="N8" s="48"/>
      <c r="O8" s="48"/>
      <c r="P8" s="43">
        <f>IF(ISBLANK(A8),0,1)</f>
        <v>1</v>
      </c>
    </row>
    <row r="9" spans="1:16" x14ac:dyDescent="0.25">
      <c r="A9" s="169" t="s">
        <v>19</v>
      </c>
      <c r="B9" s="35" t="s">
        <v>188</v>
      </c>
      <c r="C9" s="24">
        <f t="shared" si="0"/>
        <v>24</v>
      </c>
      <c r="D9" s="24">
        <v>8</v>
      </c>
      <c r="E9" s="24"/>
      <c r="F9" s="24">
        <v>16</v>
      </c>
      <c r="G9" s="24"/>
      <c r="H9" s="24">
        <v>1</v>
      </c>
      <c r="I9" s="24"/>
      <c r="J9" s="51">
        <v>3</v>
      </c>
      <c r="K9" s="51" t="s">
        <v>21</v>
      </c>
      <c r="L9" s="50"/>
      <c r="M9" s="50" t="s">
        <v>22</v>
      </c>
      <c r="N9" s="51" t="s">
        <v>210</v>
      </c>
      <c r="O9" s="50" t="s">
        <v>37</v>
      </c>
      <c r="P9" s="43"/>
    </row>
    <row r="10" spans="1:16" x14ac:dyDescent="0.25">
      <c r="A10" s="167" t="s">
        <v>16</v>
      </c>
      <c r="B10" s="165" t="s">
        <v>77</v>
      </c>
      <c r="C10" s="23">
        <f t="shared" si="0"/>
        <v>15</v>
      </c>
      <c r="D10" s="23">
        <f>SUM(D11:D11)</f>
        <v>5</v>
      </c>
      <c r="E10" s="23">
        <f>SUM(E11:E11)</f>
        <v>0</v>
      </c>
      <c r="F10" s="23">
        <f>SUM(F11:F11)</f>
        <v>10</v>
      </c>
      <c r="G10" s="23">
        <f>SUM(G11:G11)</f>
        <v>0</v>
      </c>
      <c r="H10" s="23"/>
      <c r="I10" s="23">
        <v>1</v>
      </c>
      <c r="J10" s="47"/>
      <c r="K10" s="47"/>
      <c r="L10" s="47"/>
      <c r="M10" s="48" t="s">
        <v>18</v>
      </c>
      <c r="N10" s="48"/>
      <c r="O10" s="48"/>
      <c r="P10" s="43">
        <f>IF(ISBLANK(A10),0,1)</f>
        <v>1</v>
      </c>
    </row>
    <row r="11" spans="1:16" x14ac:dyDescent="0.25">
      <c r="A11" s="90" t="s">
        <v>19</v>
      </c>
      <c r="B11" s="35" t="s">
        <v>140</v>
      </c>
      <c r="C11" s="24">
        <f t="shared" si="0"/>
        <v>15</v>
      </c>
      <c r="D11" s="24">
        <v>5</v>
      </c>
      <c r="E11" s="24"/>
      <c r="F11" s="24">
        <v>10</v>
      </c>
      <c r="G11" s="24"/>
      <c r="H11" s="24">
        <v>1</v>
      </c>
      <c r="I11" s="24"/>
      <c r="J11" s="50">
        <v>1</v>
      </c>
      <c r="K11" s="51" t="s">
        <v>21</v>
      </c>
      <c r="L11" s="50"/>
      <c r="M11" s="50" t="s">
        <v>22</v>
      </c>
      <c r="N11" s="50" t="s">
        <v>211</v>
      </c>
      <c r="O11" s="50" t="s">
        <v>37</v>
      </c>
      <c r="P11" s="43"/>
    </row>
    <row r="12" spans="1:16" x14ac:dyDescent="0.25">
      <c r="A12" s="167" t="s">
        <v>16</v>
      </c>
      <c r="B12" s="165" t="s">
        <v>38</v>
      </c>
      <c r="C12" s="23">
        <f t="shared" si="0"/>
        <v>15</v>
      </c>
      <c r="D12" s="23">
        <f>SUM(D13:D13)</f>
        <v>0</v>
      </c>
      <c r="E12" s="23">
        <f>SUM(E13:E13)</f>
        <v>15</v>
      </c>
      <c r="F12" s="23">
        <f>SUM(F13:F13)</f>
        <v>0</v>
      </c>
      <c r="G12" s="23">
        <f>SUM(G13:G13)</f>
        <v>80</v>
      </c>
      <c r="H12" s="23"/>
      <c r="I12" s="23">
        <v>3</v>
      </c>
      <c r="J12" s="47"/>
      <c r="K12" s="47"/>
      <c r="L12" s="47"/>
      <c r="M12" s="48" t="s">
        <v>18</v>
      </c>
      <c r="N12" s="48"/>
      <c r="O12" s="48"/>
      <c r="P12" s="43">
        <f>IF(ISBLANK(A12),0,1)</f>
        <v>1</v>
      </c>
    </row>
    <row r="13" spans="1:16" x14ac:dyDescent="0.25">
      <c r="A13" s="169" t="s">
        <v>19</v>
      </c>
      <c r="B13" s="38" t="s">
        <v>212</v>
      </c>
      <c r="C13" s="24" t="s">
        <v>145</v>
      </c>
      <c r="D13" s="24"/>
      <c r="E13" s="24">
        <v>15</v>
      </c>
      <c r="F13" s="24"/>
      <c r="G13" s="24">
        <v>80</v>
      </c>
      <c r="H13" s="24">
        <v>1</v>
      </c>
      <c r="I13" s="24"/>
      <c r="J13" s="50">
        <v>2</v>
      </c>
      <c r="K13" s="50" t="s">
        <v>21</v>
      </c>
      <c r="L13" s="50"/>
      <c r="M13" s="50" t="s">
        <v>22</v>
      </c>
      <c r="N13" s="51" t="s">
        <v>87</v>
      </c>
      <c r="O13" s="50" t="s">
        <v>37</v>
      </c>
      <c r="P13" s="43"/>
    </row>
    <row r="14" spans="1:16" s="43" customFormat="1" x14ac:dyDescent="0.25">
      <c r="A14" s="168" t="s">
        <v>16</v>
      </c>
      <c r="B14" s="206" t="s">
        <v>213</v>
      </c>
      <c r="C14" s="205">
        <v>39</v>
      </c>
      <c r="D14" s="213"/>
      <c r="E14" s="213"/>
      <c r="F14" s="213"/>
      <c r="G14" s="213"/>
      <c r="H14" s="213"/>
      <c r="I14" s="205">
        <v>3</v>
      </c>
      <c r="J14" s="47"/>
      <c r="K14" s="47"/>
      <c r="L14" s="47"/>
      <c r="M14" s="48" t="s">
        <v>18</v>
      </c>
      <c r="N14" s="48"/>
      <c r="O14" s="48"/>
      <c r="P14" s="43">
        <v>1</v>
      </c>
    </row>
    <row r="15" spans="1:16" s="43" customFormat="1" x14ac:dyDescent="0.25">
      <c r="A15" s="206"/>
      <c r="B15" s="206" t="s">
        <v>214</v>
      </c>
      <c r="C15" s="196"/>
      <c r="D15" s="196"/>
      <c r="E15" s="196"/>
      <c r="F15" s="196"/>
      <c r="G15" s="196"/>
      <c r="H15" s="196"/>
      <c r="I15" s="196"/>
      <c r="J15" s="47"/>
      <c r="K15" s="47"/>
      <c r="L15" s="47"/>
      <c r="M15" s="48"/>
      <c r="N15" s="48"/>
      <c r="O15" s="48"/>
    </row>
    <row r="16" spans="1:16" s="43" customFormat="1" x14ac:dyDescent="0.25">
      <c r="A16" s="168"/>
      <c r="B16" s="206" t="s">
        <v>215</v>
      </c>
      <c r="C16" s="164"/>
      <c r="D16" s="164"/>
      <c r="E16" s="164"/>
      <c r="F16" s="164"/>
      <c r="G16" s="164"/>
      <c r="H16" s="164"/>
      <c r="I16" s="164"/>
      <c r="J16" s="47"/>
      <c r="K16" s="47"/>
      <c r="L16" s="47"/>
      <c r="M16" s="48"/>
      <c r="N16" s="48"/>
      <c r="O16" s="48"/>
    </row>
    <row r="17" spans="1:16" s="43" customFormat="1" x14ac:dyDescent="0.25">
      <c r="A17" s="260" t="s">
        <v>99</v>
      </c>
      <c r="B17" s="35" t="s">
        <v>216</v>
      </c>
      <c r="C17" s="24">
        <f>SUM(D17:F17)</f>
        <v>24</v>
      </c>
      <c r="D17" s="24">
        <v>15</v>
      </c>
      <c r="E17" s="24"/>
      <c r="F17" s="24">
        <v>9</v>
      </c>
      <c r="G17" s="24"/>
      <c r="H17" s="261">
        <v>0.67</v>
      </c>
      <c r="I17" s="24"/>
      <c r="J17" s="50">
        <v>1</v>
      </c>
      <c r="K17" s="50" t="s">
        <v>21</v>
      </c>
      <c r="L17" s="50"/>
      <c r="M17" s="50" t="s">
        <v>22</v>
      </c>
      <c r="N17" s="51" t="s">
        <v>217</v>
      </c>
      <c r="O17" s="50" t="s">
        <v>37</v>
      </c>
    </row>
    <row r="18" spans="1:16" s="43" customFormat="1" x14ac:dyDescent="0.25">
      <c r="A18" s="260" t="s">
        <v>99</v>
      </c>
      <c r="B18" s="35" t="s">
        <v>218</v>
      </c>
      <c r="C18" s="24">
        <f t="shared" ref="C18:C21" si="2">SUM(D18:F18)</f>
        <v>24</v>
      </c>
      <c r="D18" s="24">
        <v>15</v>
      </c>
      <c r="E18" s="24"/>
      <c r="F18" s="24">
        <v>9</v>
      </c>
      <c r="G18" s="24"/>
      <c r="H18" s="261">
        <v>0.67</v>
      </c>
      <c r="I18" s="24"/>
      <c r="J18" s="50">
        <v>1</v>
      </c>
      <c r="K18" s="50" t="s">
        <v>21</v>
      </c>
      <c r="L18" s="50"/>
      <c r="M18" s="50" t="s">
        <v>22</v>
      </c>
      <c r="N18" s="51" t="s">
        <v>217</v>
      </c>
      <c r="O18" s="50" t="s">
        <v>37</v>
      </c>
    </row>
    <row r="19" spans="1:16" s="43" customFormat="1" x14ac:dyDescent="0.25">
      <c r="A19" s="260" t="s">
        <v>96</v>
      </c>
      <c r="B19" s="35" t="s">
        <v>219</v>
      </c>
      <c r="C19" s="24">
        <f t="shared" si="2"/>
        <v>14</v>
      </c>
      <c r="D19" s="24">
        <v>8</v>
      </c>
      <c r="E19" s="24"/>
      <c r="F19" s="24">
        <v>6</v>
      </c>
      <c r="G19" s="24"/>
      <c r="H19" s="261">
        <v>0.33</v>
      </c>
      <c r="I19" s="24"/>
      <c r="J19" s="50">
        <v>2</v>
      </c>
      <c r="K19" s="50" t="s">
        <v>21</v>
      </c>
      <c r="L19" s="50"/>
      <c r="M19" s="50" t="s">
        <v>22</v>
      </c>
      <c r="N19" s="51" t="s">
        <v>220</v>
      </c>
      <c r="O19" s="50" t="s">
        <v>37</v>
      </c>
    </row>
    <row r="20" spans="1:16" s="43" customFormat="1" x14ac:dyDescent="0.25">
      <c r="A20" s="260" t="s">
        <v>221</v>
      </c>
      <c r="B20" s="18" t="s">
        <v>202</v>
      </c>
      <c r="C20" s="24">
        <f t="shared" si="2"/>
        <v>36</v>
      </c>
      <c r="D20" s="239">
        <v>12</v>
      </c>
      <c r="E20" s="239">
        <v>24</v>
      </c>
      <c r="F20" s="239"/>
      <c r="G20" s="239"/>
      <c r="H20" s="261">
        <v>1</v>
      </c>
      <c r="I20" s="24"/>
      <c r="J20" s="150">
        <v>3</v>
      </c>
      <c r="K20" s="150" t="s">
        <v>21</v>
      </c>
      <c r="L20" s="150"/>
      <c r="M20" s="150" t="s">
        <v>22</v>
      </c>
      <c r="N20" s="200" t="s">
        <v>222</v>
      </c>
      <c r="O20" s="151" t="s">
        <v>37</v>
      </c>
    </row>
    <row r="21" spans="1:16" s="43" customFormat="1" x14ac:dyDescent="0.25">
      <c r="A21" s="260" t="s">
        <v>99</v>
      </c>
      <c r="B21" s="35" t="s">
        <v>181</v>
      </c>
      <c r="C21" s="24">
        <f t="shared" si="2"/>
        <v>25</v>
      </c>
      <c r="D21" s="24">
        <v>13</v>
      </c>
      <c r="E21" s="24">
        <v>12</v>
      </c>
      <c r="F21" s="24"/>
      <c r="G21" s="24"/>
      <c r="H21" s="261">
        <v>0.67</v>
      </c>
      <c r="I21" s="24"/>
      <c r="J21" s="50">
        <v>2</v>
      </c>
      <c r="K21" s="50" t="s">
        <v>21</v>
      </c>
      <c r="L21" s="50"/>
      <c r="M21" s="50" t="s">
        <v>22</v>
      </c>
      <c r="N21" s="51" t="s">
        <v>211</v>
      </c>
      <c r="O21" s="50" t="s">
        <v>37</v>
      </c>
    </row>
    <row r="22" spans="1:16" s="43" customFormat="1" ht="30" x14ac:dyDescent="0.25">
      <c r="A22" s="168" t="s">
        <v>16</v>
      </c>
      <c r="B22" s="170" t="s">
        <v>223</v>
      </c>
      <c r="C22" s="23">
        <f t="shared" ref="C22:C27" si="3">SUM(D22:F22)</f>
        <v>24</v>
      </c>
      <c r="D22" s="23">
        <f>D23</f>
        <v>24</v>
      </c>
      <c r="E22" s="23">
        <f>SUM(E23)</f>
        <v>0</v>
      </c>
      <c r="F22" s="23">
        <f>SUM(F23)</f>
        <v>0</v>
      </c>
      <c r="G22" s="23">
        <f>SUM(G23)</f>
        <v>0</v>
      </c>
      <c r="H22" s="23"/>
      <c r="I22" s="23">
        <v>3</v>
      </c>
      <c r="J22" s="47"/>
      <c r="K22" s="47"/>
      <c r="L22" s="47"/>
      <c r="M22" s="48" t="s">
        <v>18</v>
      </c>
      <c r="N22" s="48"/>
      <c r="O22" s="47"/>
      <c r="P22" s="43">
        <f>IF(ISBLANK(A22),0,1)</f>
        <v>1</v>
      </c>
    </row>
    <row r="23" spans="1:16" s="43" customFormat="1" x14ac:dyDescent="0.25">
      <c r="A23" s="223" t="s">
        <v>19</v>
      </c>
      <c r="B23" s="38" t="s">
        <v>224</v>
      </c>
      <c r="C23" s="24">
        <f t="shared" si="3"/>
        <v>24</v>
      </c>
      <c r="D23" s="24">
        <v>24</v>
      </c>
      <c r="E23" s="24"/>
      <c r="F23" s="24"/>
      <c r="G23" s="24"/>
      <c r="H23" s="24">
        <v>1</v>
      </c>
      <c r="I23" s="24"/>
      <c r="J23" s="50">
        <v>2</v>
      </c>
      <c r="K23" s="50" t="s">
        <v>21</v>
      </c>
      <c r="L23" s="50"/>
      <c r="M23" s="50"/>
      <c r="N23" s="51" t="s">
        <v>225</v>
      </c>
      <c r="O23" s="50" t="s">
        <v>226</v>
      </c>
    </row>
    <row r="24" spans="1:16" s="43" customFormat="1" x14ac:dyDescent="0.25">
      <c r="A24" s="168" t="s">
        <v>16</v>
      </c>
      <c r="B24" s="170" t="s">
        <v>227</v>
      </c>
      <c r="C24" s="23">
        <f t="shared" si="3"/>
        <v>24</v>
      </c>
      <c r="D24" s="23">
        <f>SUM(D25)</f>
        <v>24</v>
      </c>
      <c r="E24" s="23">
        <f>SUM(E25)</f>
        <v>0</v>
      </c>
      <c r="F24" s="23">
        <f>SUM(F25)</f>
        <v>0</v>
      </c>
      <c r="G24" s="23">
        <f>SUM(G25)</f>
        <v>0</v>
      </c>
      <c r="H24" s="23"/>
      <c r="I24" s="23">
        <v>3</v>
      </c>
      <c r="J24" s="47"/>
      <c r="K24" s="47"/>
      <c r="L24" s="47"/>
      <c r="M24" s="48" t="s">
        <v>18</v>
      </c>
      <c r="N24" s="48"/>
      <c r="O24" s="47"/>
      <c r="P24" s="43">
        <f>IF(ISBLANK(A24),0,1)</f>
        <v>1</v>
      </c>
    </row>
    <row r="25" spans="1:16" s="43" customFormat="1" x14ac:dyDescent="0.25">
      <c r="A25" s="16" t="s">
        <v>19</v>
      </c>
      <c r="B25" s="35" t="s">
        <v>228</v>
      </c>
      <c r="C25" s="24">
        <f t="shared" si="3"/>
        <v>24</v>
      </c>
      <c r="D25" s="24">
        <v>24</v>
      </c>
      <c r="E25" s="24"/>
      <c r="F25" s="24"/>
      <c r="G25" s="24"/>
      <c r="H25" s="24">
        <v>1</v>
      </c>
      <c r="I25" s="24"/>
      <c r="J25" s="50">
        <v>2</v>
      </c>
      <c r="K25" s="50" t="s">
        <v>21</v>
      </c>
      <c r="L25" s="50"/>
      <c r="M25" s="50"/>
      <c r="N25" s="51" t="s">
        <v>90</v>
      </c>
      <c r="O25" s="50" t="s">
        <v>226</v>
      </c>
    </row>
    <row r="26" spans="1:16" x14ac:dyDescent="0.25">
      <c r="A26" s="167" t="s">
        <v>16</v>
      </c>
      <c r="B26" s="165" t="s">
        <v>229</v>
      </c>
      <c r="C26" s="23">
        <f t="shared" si="3"/>
        <v>60</v>
      </c>
      <c r="D26" s="23">
        <f>SUM(D27:D27)</f>
        <v>20</v>
      </c>
      <c r="E26" s="23">
        <f>SUM(E27:E27)</f>
        <v>40</v>
      </c>
      <c r="F26" s="23">
        <f>SUM(F27:F27)</f>
        <v>0</v>
      </c>
      <c r="G26" s="23">
        <f>SUM(G27:G27)</f>
        <v>0</v>
      </c>
      <c r="H26" s="23"/>
      <c r="I26" s="23">
        <v>9</v>
      </c>
      <c r="J26" s="47"/>
      <c r="K26" s="47"/>
      <c r="L26" s="47"/>
      <c r="M26" s="48" t="s">
        <v>18</v>
      </c>
      <c r="N26" s="48"/>
      <c r="O26" s="48"/>
      <c r="P26" s="43">
        <f>IF(ISBLANK(A26),0,1)</f>
        <v>1</v>
      </c>
    </row>
    <row r="27" spans="1:16" x14ac:dyDescent="0.25">
      <c r="A27" s="90" t="s">
        <v>19</v>
      </c>
      <c r="B27" s="38" t="s">
        <v>230</v>
      </c>
      <c r="C27" s="24">
        <f t="shared" si="3"/>
        <v>60</v>
      </c>
      <c r="D27" s="24">
        <v>20</v>
      </c>
      <c r="E27" s="24">
        <v>40</v>
      </c>
      <c r="F27" s="24"/>
      <c r="G27" s="24"/>
      <c r="H27" s="24">
        <v>1</v>
      </c>
      <c r="I27" s="24"/>
      <c r="J27" s="50">
        <v>2</v>
      </c>
      <c r="K27" s="50" t="s">
        <v>21</v>
      </c>
      <c r="L27" s="50"/>
      <c r="M27" s="50" t="s">
        <v>22</v>
      </c>
      <c r="N27" s="51" t="s">
        <v>90</v>
      </c>
      <c r="O27" s="50" t="s">
        <v>37</v>
      </c>
      <c r="P27" s="43"/>
    </row>
    <row r="28" spans="1:16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39"/>
      <c r="K28" s="39"/>
      <c r="L28" s="43"/>
      <c r="M28" s="43"/>
      <c r="N28" s="43"/>
      <c r="P28" s="43"/>
    </row>
    <row r="29" spans="1:16" x14ac:dyDescent="0.25">
      <c r="A29" s="4" t="s">
        <v>57</v>
      </c>
      <c r="B29" s="20"/>
      <c r="C29" s="54"/>
      <c r="D29" s="54"/>
      <c r="E29" s="54"/>
      <c r="F29" s="54"/>
      <c r="G29" s="54"/>
      <c r="H29" s="52"/>
      <c r="I29" s="52"/>
      <c r="J29" s="52"/>
      <c r="K29" s="52"/>
      <c r="L29" s="43"/>
      <c r="M29" s="43"/>
      <c r="N29" s="43"/>
      <c r="P29" s="43"/>
    </row>
    <row r="30" spans="1:16" x14ac:dyDescent="0.25">
      <c r="A30" s="5" t="s">
        <v>75</v>
      </c>
      <c r="B30" s="40"/>
      <c r="C30" s="52"/>
      <c r="D30" s="52"/>
      <c r="E30" s="52"/>
      <c r="F30" s="52"/>
      <c r="G30" s="52"/>
      <c r="H30" s="52"/>
      <c r="I30" s="52"/>
      <c r="J30" s="52"/>
      <c r="K30" s="52"/>
      <c r="L30" s="43"/>
      <c r="M30" s="43"/>
      <c r="N30" s="43"/>
      <c r="P30" s="43"/>
    </row>
    <row r="31" spans="1:16" x14ac:dyDescent="0.25">
      <c r="B31" s="41"/>
      <c r="C31" s="20"/>
      <c r="D31" s="20"/>
      <c r="E31" s="20"/>
      <c r="F31" s="20"/>
      <c r="G31" s="20"/>
      <c r="H31" s="20"/>
      <c r="I31" s="20"/>
      <c r="J31" s="39"/>
      <c r="K31" s="39"/>
      <c r="L31" s="43"/>
      <c r="M31" s="43"/>
      <c r="N31" s="43"/>
      <c r="P31" s="43"/>
    </row>
    <row r="32" spans="1:16" x14ac:dyDescent="0.25">
      <c r="A32" s="5"/>
      <c r="B32" s="20"/>
      <c r="C32" s="52"/>
      <c r="D32" s="52"/>
      <c r="E32" s="52"/>
      <c r="F32" s="52"/>
      <c r="G32" s="52"/>
      <c r="H32" s="52"/>
      <c r="I32" s="52"/>
      <c r="J32" s="52"/>
      <c r="K32" s="52"/>
      <c r="L32" s="43"/>
      <c r="M32" s="43"/>
      <c r="N32" s="43"/>
      <c r="P32" s="43"/>
    </row>
    <row r="33" spans="1:16" x14ac:dyDescent="0.25">
      <c r="A33" s="52"/>
      <c r="B33" s="42"/>
      <c r="C33" s="52"/>
      <c r="D33" s="52"/>
      <c r="E33" s="52"/>
      <c r="F33" s="52"/>
      <c r="G33" s="52"/>
      <c r="H33" s="52"/>
      <c r="I33" s="52"/>
      <c r="J33" s="52"/>
      <c r="K33" s="52"/>
      <c r="L33" s="43"/>
      <c r="M33" s="43"/>
      <c r="N33" s="43"/>
      <c r="P33" s="43"/>
    </row>
    <row r="34" spans="1:16" x14ac:dyDescent="0.25">
      <c r="A34" s="52"/>
      <c r="B34" s="42"/>
      <c r="C34" s="52"/>
      <c r="D34" s="52"/>
      <c r="E34" s="52"/>
      <c r="F34" s="52"/>
      <c r="G34" s="52"/>
      <c r="H34" s="52"/>
      <c r="I34" s="52"/>
      <c r="J34" s="52"/>
      <c r="K34" s="52"/>
      <c r="L34" s="43"/>
      <c r="M34" s="43"/>
      <c r="N34" s="43"/>
      <c r="P34" s="43"/>
    </row>
    <row r="35" spans="1:16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39"/>
      <c r="K35" s="39"/>
      <c r="L35" s="43"/>
      <c r="M35" s="43"/>
      <c r="N35" s="43"/>
      <c r="P35" s="43"/>
    </row>
    <row r="36" spans="1:16" x14ac:dyDescent="0.25">
      <c r="B36" s="40"/>
    </row>
    <row r="37" spans="1:16" x14ac:dyDescent="0.25">
      <c r="B37" s="40"/>
    </row>
    <row r="38" spans="1:16" x14ac:dyDescent="0.25">
      <c r="B38" s="40"/>
    </row>
    <row r="39" spans="1:16" x14ac:dyDescent="0.25">
      <c r="B39" s="40"/>
    </row>
    <row r="40" spans="1:16" x14ac:dyDescent="0.25">
      <c r="B40" s="20"/>
    </row>
    <row r="41" spans="1:16" x14ac:dyDescent="0.25">
      <c r="B41" s="42"/>
    </row>
    <row r="42" spans="1:16" x14ac:dyDescent="0.25">
      <c r="B42" s="42"/>
    </row>
  </sheetData>
  <pageMargins left="0.70866141732283472" right="0.70866141732283472" top="0.74803149606299213" bottom="0.74803149606299213" header="0.31496062992125984" footer="0.31496062992125984"/>
  <pageSetup paperSize="9" scale="2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B969AC6C97AB47B6581D0118FDC1F1" ma:contentTypeVersion="15" ma:contentTypeDescription="Crée un document." ma:contentTypeScope="" ma:versionID="d074530a0a75df69a58b9625f6899884">
  <xsd:schema xmlns:xsd="http://www.w3.org/2001/XMLSchema" xmlns:xs="http://www.w3.org/2001/XMLSchema" xmlns:p="http://schemas.microsoft.com/office/2006/metadata/properties" xmlns:ns3="fd16d92f-3eca-410e-a1c4-f09fcb11cf68" xmlns:ns4="1c73715b-508b-425e-a22d-b73157d82ef3" targetNamespace="http://schemas.microsoft.com/office/2006/metadata/properties" ma:root="true" ma:fieldsID="9a2f5925bb758c563fb9f69e8bfc8852" ns3:_="" ns4:_="">
    <xsd:import namespace="fd16d92f-3eca-410e-a1c4-f09fcb11cf68"/>
    <xsd:import namespace="1c73715b-508b-425e-a22d-b73157d82ef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d92f-3eca-410e-a1c4-f09fcb11c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Dernier partage par heure par utilisateu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Dernier partage par heur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73715b-508b-425e-a22d-b73157d82e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ADC2A7-DDE5-4B65-B38A-23106C86F24C}">
  <ds:schemaRefs>
    <ds:schemaRef ds:uri="1c73715b-508b-425e-a22d-b73157d82ef3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d16d92f-3eca-410e-a1c4-f09fcb11cf68"/>
  </ds:schemaRefs>
</ds:datastoreItem>
</file>

<file path=customXml/itemProps2.xml><?xml version="1.0" encoding="utf-8"?>
<ds:datastoreItem xmlns:ds="http://schemas.openxmlformats.org/officeDocument/2006/customXml" ds:itemID="{BC1E3CC1-2452-408B-8331-B9EA1D77F2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6d92f-3eca-410e-a1c4-f09fcb11cf68"/>
    <ds:schemaRef ds:uri="1c73715b-508b-425e-a22d-b73157d82e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9803C7-541F-4642-9DD1-88FB0C1394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21</vt:i4>
      </vt:variant>
      <vt:variant>
        <vt:lpstr>Plages nommées</vt:lpstr>
      </vt:variant>
      <vt:variant>
        <vt:i4>21</vt:i4>
      </vt:variant>
    </vt:vector>
  </HeadingPairs>
  <TitlesOfParts>
    <vt:vector size="42" baseType="lpstr">
      <vt:lpstr>MCC ELEC3 - S5</vt:lpstr>
      <vt:lpstr>MCC ELEC3 - S6</vt:lpstr>
      <vt:lpstr>MCC ELEC4 - S7</vt:lpstr>
      <vt:lpstr>MCC ELEC4-S7 Mineure EIT-SA</vt:lpstr>
      <vt:lpstr>MCC ELEC4-S8 Mineure SE</vt:lpstr>
      <vt:lpstr>MCC ELEC4-S8 Mineure TR</vt:lpstr>
      <vt:lpstr>MCC ELEC4-S8Mineure CCS</vt:lpstr>
      <vt:lpstr>MCC ELEC4-S8 Mineure SA</vt:lpstr>
      <vt:lpstr>MCC ELEC4-S8 MineureEIT-SA</vt:lpstr>
      <vt:lpstr>MCC ELEC5-S9 OptionCCS</vt:lpstr>
      <vt:lpstr>MCC ELEC5-S9 OptionGSE</vt:lpstr>
      <vt:lpstr>MCC ELEC5-S9 OptionTR</vt:lpstr>
      <vt:lpstr>MCC ELEC5 PRO S9 OptionCCS</vt:lpstr>
      <vt:lpstr>MCC ELEC5 PRO S9 OptionTR</vt:lpstr>
      <vt:lpstr>MCC ELEC5 PRO S9 Option GSE</vt:lpstr>
      <vt:lpstr>MCC ELEC5 S10 Option CCS</vt:lpstr>
      <vt:lpstr>MCC ELEC5-S10 Option GSE</vt:lpstr>
      <vt:lpstr>MCC ELEC5-S10 Option TR</vt:lpstr>
      <vt:lpstr>MCC ELEC5 PRO S10 OptionTR</vt:lpstr>
      <vt:lpstr>MCC ELEC5 PRO S10 OptionCCS</vt:lpstr>
      <vt:lpstr>MCC ELEC5 PRO S10 OptionGSE</vt:lpstr>
      <vt:lpstr>'MCC ELEC3 - S5'!Zone_d_impression</vt:lpstr>
      <vt:lpstr>'MCC ELEC3 - S6'!Zone_d_impression</vt:lpstr>
      <vt:lpstr>'MCC ELEC4 - S7'!Zone_d_impression</vt:lpstr>
      <vt:lpstr>'MCC ELEC4-S7 Mineure EIT-SA'!Zone_d_impression</vt:lpstr>
      <vt:lpstr>'MCC ELEC4-S8 Mineure SA'!Zone_d_impression</vt:lpstr>
      <vt:lpstr>'MCC ELEC4-S8 Mineure SE'!Zone_d_impression</vt:lpstr>
      <vt:lpstr>'MCC ELEC4-S8 Mineure TR'!Zone_d_impression</vt:lpstr>
      <vt:lpstr>'MCC ELEC4-S8 MineureEIT-SA'!Zone_d_impression</vt:lpstr>
      <vt:lpstr>'MCC ELEC4-S8Mineure CCS'!Zone_d_impression</vt:lpstr>
      <vt:lpstr>'MCC ELEC5 PRO S10 OptionCCS'!Zone_d_impression</vt:lpstr>
      <vt:lpstr>'MCC ELEC5 PRO S10 OptionGSE'!Zone_d_impression</vt:lpstr>
      <vt:lpstr>'MCC ELEC5 PRO S10 OptionTR'!Zone_d_impression</vt:lpstr>
      <vt:lpstr>'MCC ELEC5 PRO S9 Option GSE'!Zone_d_impression</vt:lpstr>
      <vt:lpstr>'MCC ELEC5 PRO S9 OptionCCS'!Zone_d_impression</vt:lpstr>
      <vt:lpstr>'MCC ELEC5 PRO S9 OptionTR'!Zone_d_impression</vt:lpstr>
      <vt:lpstr>'MCC ELEC5 S10 Option CCS'!Zone_d_impression</vt:lpstr>
      <vt:lpstr>'MCC ELEC5-S10 Option GSE'!Zone_d_impression</vt:lpstr>
      <vt:lpstr>'MCC ELEC5-S10 Option TR'!Zone_d_impression</vt:lpstr>
      <vt:lpstr>'MCC ELEC5-S9 OptionCCS'!Zone_d_impression</vt:lpstr>
      <vt:lpstr>'MCC ELEC5-S9 OptionGSE'!Zone_d_impression</vt:lpstr>
      <vt:lpstr>'MCC ELEC5-S9 OptionTR'!Zone_d_impression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Lorenz</dc:creator>
  <cp:keywords/>
  <dc:description/>
  <cp:lastModifiedBy>user</cp:lastModifiedBy>
  <cp:revision>12</cp:revision>
  <dcterms:created xsi:type="dcterms:W3CDTF">2015-12-09T14:53:18Z</dcterms:created>
  <dcterms:modified xsi:type="dcterms:W3CDTF">2020-06-04T16:06:49Z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0x01010005B969AC6C97AB47B6581D0118FDC1F1</vt:lpwstr>
  </property>
</Properties>
</file>