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RISTINE\Desktop\Dépôt DEF_ Maquettes&amp;MCC Polytech 2020-21 - Copie\"/>
    </mc:Choice>
  </mc:AlternateContent>
  <xr:revisionPtr revIDLastSave="0" documentId="13_ncr:1_{21F4293F-5084-4082-9B9B-7BE1480F92CA}" xr6:coauthVersionLast="44" xr6:coauthVersionMax="44" xr10:uidLastSave="{00000000-0000-0000-0000-000000000000}"/>
  <bookViews>
    <workbookView xWindow="1170" yWindow="1050" windowWidth="15090" windowHeight="9870" tabRatio="865" activeTab="3" xr2:uid="{00000000-000D-0000-FFFF-FFFF00000000}"/>
  </bookViews>
  <sheets>
    <sheet name="MCC PeiP1 S1" sheetId="10" r:id="rId1"/>
    <sheet name="MCC PeiP1 S2" sheetId="11" r:id="rId2"/>
    <sheet name="MCC PeiP2 S3" sheetId="12" r:id="rId3"/>
    <sheet name="MCC PeiP2 S4" sheetId="13" r:id="rId4"/>
  </sheets>
  <definedNames>
    <definedName name="CoutTD">#REF!</definedName>
    <definedName name="PeiP1C">#REF!</definedName>
    <definedName name="PeiP1prof">#REF!</definedName>
    <definedName name="PeiP1TD">#REF!</definedName>
    <definedName name="PeiP1TP">#REF!</definedName>
    <definedName name="PeiP2C">#REF!</definedName>
    <definedName name="PeiP2prof">#REF!</definedName>
    <definedName name="PeiP2TD">#REF!</definedName>
    <definedName name="PeiP2TP">#REF!</definedName>
    <definedName name="_xlnm.Print_Area" localSheetId="0">'MCC PeiP1 S1'!$A$1:$P$22</definedName>
    <definedName name="_xlnm.Print_Area" localSheetId="1">'MCC PeiP1 S2'!$B$1:$P$24</definedName>
    <definedName name="_xlnm.Print_Area" localSheetId="2">'MCC PeiP2 S3'!$A$1:$P$23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1" l="1"/>
  <c r="I2" i="11"/>
  <c r="A2" i="10"/>
  <c r="A2" i="11"/>
  <c r="F16" i="10"/>
  <c r="F13" i="10"/>
  <c r="F11" i="10"/>
  <c r="F6" i="10"/>
  <c r="F3" i="10" s="1"/>
  <c r="F2" i="10" s="1"/>
  <c r="I2" i="10"/>
  <c r="G20" i="13"/>
  <c r="G17" i="13"/>
  <c r="G14" i="13"/>
  <c r="G11" i="13" s="1"/>
  <c r="G7" i="13" s="1"/>
  <c r="G3" i="13" s="1"/>
  <c r="G2" i="13" s="1"/>
  <c r="F20" i="13"/>
  <c r="F17" i="13"/>
  <c r="F14" i="13"/>
  <c r="F11" i="13"/>
  <c r="F7" i="13" s="1"/>
  <c r="F3" i="13" s="1"/>
  <c r="F2" i="13" s="1"/>
  <c r="E20" i="13"/>
  <c r="E17" i="13" s="1"/>
  <c r="D20" i="13"/>
  <c r="D17" i="13"/>
  <c r="D14" i="13" s="1"/>
  <c r="F18" i="12"/>
  <c r="F15" i="12"/>
  <c r="F12" i="12" s="1"/>
  <c r="F10" i="12" s="1"/>
  <c r="F7" i="12" s="1"/>
  <c r="F3" i="12" s="1"/>
  <c r="F2" i="12" s="1"/>
  <c r="E18" i="12"/>
  <c r="E15" i="12" s="1"/>
  <c r="D18" i="12"/>
  <c r="D15" i="12"/>
  <c r="D12" i="12"/>
  <c r="G17" i="11"/>
  <c r="G14" i="11"/>
  <c r="G11" i="11"/>
  <c r="G6" i="11" s="1"/>
  <c r="G3" i="11" s="1"/>
  <c r="G2" i="11" s="1"/>
  <c r="F14" i="11"/>
  <c r="F11" i="11" s="1"/>
  <c r="F6" i="11" s="1"/>
  <c r="F3" i="11" s="1"/>
  <c r="F2" i="11" s="1"/>
  <c r="E17" i="11"/>
  <c r="E14" i="11"/>
  <c r="E11" i="11"/>
  <c r="E6" i="11" s="1"/>
  <c r="E3" i="11" s="1"/>
  <c r="E2" i="11" s="1"/>
  <c r="D20" i="11"/>
  <c r="C20" i="11" s="1"/>
  <c r="E16" i="10"/>
  <c r="E13" i="10" s="1"/>
  <c r="E11" i="10" s="1"/>
  <c r="E6" i="10" s="1"/>
  <c r="E3" i="10" s="1"/>
  <c r="E2" i="10" s="1"/>
  <c r="D19" i="10"/>
  <c r="D16" i="10" s="1"/>
  <c r="I2" i="13"/>
  <c r="A2" i="13"/>
  <c r="G18" i="12"/>
  <c r="G15" i="12"/>
  <c r="G12" i="12" s="1"/>
  <c r="G10" i="12" s="1"/>
  <c r="G7" i="12" s="1"/>
  <c r="G3" i="12" s="1"/>
  <c r="G2" i="12" s="1"/>
  <c r="I2" i="12"/>
  <c r="A2" i="12"/>
  <c r="G16" i="10"/>
  <c r="G13" i="10" s="1"/>
  <c r="G11" i="10" s="1"/>
  <c r="G6" i="10" s="1"/>
  <c r="G3" i="10" s="1"/>
  <c r="G2" i="10" s="1"/>
  <c r="D17" i="11"/>
  <c r="D14" i="11" s="1"/>
  <c r="C17" i="11"/>
  <c r="E14" i="13" l="1"/>
  <c r="E11" i="13" s="1"/>
  <c r="E7" i="13" s="1"/>
  <c r="E3" i="13" s="1"/>
  <c r="E2" i="13" s="1"/>
  <c r="C17" i="13"/>
  <c r="D11" i="13"/>
  <c r="C20" i="13"/>
  <c r="E12" i="12"/>
  <c r="E10" i="12" s="1"/>
  <c r="E7" i="12" s="1"/>
  <c r="E3" i="12" s="1"/>
  <c r="E2" i="12" s="1"/>
  <c r="C15" i="12"/>
  <c r="D10" i="12"/>
  <c r="C18" i="12"/>
  <c r="C14" i="11"/>
  <c r="D11" i="11"/>
  <c r="D13" i="10"/>
  <c r="C16" i="10"/>
  <c r="D7" i="13" l="1"/>
  <c r="C11" i="13"/>
  <c r="C14" i="13"/>
  <c r="C12" i="12"/>
  <c r="C10" i="12"/>
  <c r="D7" i="12"/>
  <c r="D6" i="11"/>
  <c r="C11" i="11"/>
  <c r="C13" i="10"/>
  <c r="D11" i="10"/>
  <c r="D3" i="13" l="1"/>
  <c r="C7" i="13"/>
  <c r="C7" i="12"/>
  <c r="D3" i="12"/>
  <c r="D3" i="11"/>
  <c r="C6" i="11"/>
  <c r="D6" i="10"/>
  <c r="C11" i="10"/>
  <c r="D2" i="13" l="1"/>
  <c r="C2" i="13" s="1"/>
  <c r="C3" i="13"/>
  <c r="D2" i="12"/>
  <c r="C2" i="12" s="1"/>
  <c r="C3" i="12"/>
  <c r="D2" i="11"/>
  <c r="C2" i="11" s="1"/>
  <c r="C3" i="11"/>
  <c r="D3" i="10"/>
  <c r="C6" i="10"/>
  <c r="D2" i="10" l="1"/>
  <c r="C2" i="10" s="1"/>
  <c r="C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3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1,5h pour DS Muller</t>
        </r>
      </text>
    </comment>
    <comment ref="E13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15h pour Muller</t>
        </r>
      </text>
    </comment>
  </commentList>
</comments>
</file>

<file path=xl/sharedStrings.xml><?xml version="1.0" encoding="utf-8"?>
<sst xmlns="http://schemas.openxmlformats.org/spreadsheetml/2006/main" count="374" uniqueCount="99">
  <si>
    <t>Algèbre</t>
  </si>
  <si>
    <t>Analyse</t>
  </si>
  <si>
    <t>Probabilités</t>
  </si>
  <si>
    <t>TD</t>
  </si>
  <si>
    <t>TP</t>
  </si>
  <si>
    <t>UE</t>
  </si>
  <si>
    <t>Analyse EV</t>
  </si>
  <si>
    <t>Hydrodynamique</t>
  </si>
  <si>
    <t>ECTS</t>
  </si>
  <si>
    <t>Optique géométrique</t>
  </si>
  <si>
    <t>Mécanique 1</t>
  </si>
  <si>
    <t>Construction mécanique 1</t>
  </si>
  <si>
    <t>Mécanique 2</t>
  </si>
  <si>
    <t>Construction mécanique 2</t>
  </si>
  <si>
    <t>TP de physique</t>
  </si>
  <si>
    <t xml:space="preserve">Electronique Analogique </t>
  </si>
  <si>
    <t>Electronique Numérique</t>
  </si>
  <si>
    <t>CC</t>
  </si>
  <si>
    <t>Environnement Informatique 1</t>
  </si>
  <si>
    <t>Techniques d'expression 1</t>
  </si>
  <si>
    <t>Anglais 1</t>
  </si>
  <si>
    <t>Techniques d'expression 2</t>
  </si>
  <si>
    <t>Anglais 2</t>
  </si>
  <si>
    <t>Electromagnétisme 3</t>
  </si>
  <si>
    <t>Thermodynamique</t>
  </si>
  <si>
    <t>Electromagnétisme 4</t>
  </si>
  <si>
    <t>Optique ondulatoire</t>
  </si>
  <si>
    <t>Electronique avec ARDUINO 1</t>
  </si>
  <si>
    <t>Signaux</t>
  </si>
  <si>
    <t>Electronique avec ARDUINO 2</t>
  </si>
  <si>
    <t>Introduction au WEB</t>
  </si>
  <si>
    <t>Programmation objet</t>
  </si>
  <si>
    <t>Applications du WEB</t>
  </si>
  <si>
    <t>Algorithme et structure de données</t>
  </si>
  <si>
    <t>Techniques d'expression 3</t>
  </si>
  <si>
    <t>Anglais 3</t>
  </si>
  <si>
    <t>Techniques d'expression 4</t>
  </si>
  <si>
    <t>Anglais 4</t>
  </si>
  <si>
    <t>Total heures étudiant</t>
  </si>
  <si>
    <t>PeiP 1</t>
  </si>
  <si>
    <t>Algèbre 1</t>
  </si>
  <si>
    <t>Analyse 1</t>
  </si>
  <si>
    <t>PeiP 2</t>
  </si>
  <si>
    <t>Algèbre 2</t>
  </si>
  <si>
    <t>Analyse 2</t>
  </si>
  <si>
    <t>Outils mathématiques pour la physique</t>
  </si>
  <si>
    <t>TP Electronique Analogique</t>
  </si>
  <si>
    <t>Stage industriel (140 h)</t>
  </si>
  <si>
    <t>Nature ELP (UE, ECUE)</t>
  </si>
  <si>
    <t>Libellé ELP</t>
  </si>
  <si>
    <t>Cours</t>
  </si>
  <si>
    <t>Coef.</t>
  </si>
  <si>
    <t>Nombre d'évaluation minimum</t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</si>
  <si>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CCT ou CC&amp;CT)</t>
    </r>
  </si>
  <si>
    <r>
      <t xml:space="preserve">Si CC &amp; CT </t>
    </r>
    <r>
      <rPr>
        <b/>
        <i/>
        <sz val="11"/>
        <color rgb="FF000000"/>
        <rFont val="Calibri"/>
        <family val="2"/>
      </rPr>
      <t xml:space="preserve">(préciser coef CC &amp; CT) </t>
    </r>
  </si>
  <si>
    <t>Compensation</t>
  </si>
  <si>
    <t>Mutualisation ELP : OUI/NON (préciser formation &amp; composante)</t>
  </si>
  <si>
    <t>Mathématiques 1</t>
  </si>
  <si>
    <t>ECUE</t>
  </si>
  <si>
    <t>Physiques 1</t>
  </si>
  <si>
    <t>Electronique 1</t>
  </si>
  <si>
    <t>Informatique 1</t>
  </si>
  <si>
    <t>Mathématiques 2</t>
  </si>
  <si>
    <t>Physiques 2</t>
  </si>
  <si>
    <t>Electronique 2</t>
  </si>
  <si>
    <t>Informatique 2</t>
  </si>
  <si>
    <t>Mathématiques 3</t>
  </si>
  <si>
    <t>Physiques 3</t>
  </si>
  <si>
    <t>Electronique 3</t>
  </si>
  <si>
    <t>Mathématiques</t>
  </si>
  <si>
    <t>Physiques 4</t>
  </si>
  <si>
    <t>Electronique 4</t>
  </si>
  <si>
    <t>Informatique 4</t>
  </si>
  <si>
    <t>Moyenne générale &gt;= à 10 sur l'année</t>
  </si>
  <si>
    <t>UE &gt;= 7 sur le semestre</t>
  </si>
  <si>
    <t>Programmation impérative 1</t>
  </si>
  <si>
    <t>Programmation impérative 2</t>
  </si>
  <si>
    <t>Moyenne générale &gt;= 10 sur l'année</t>
  </si>
  <si>
    <t>Moyenne générale &gt;= 10 sur le semestre</t>
  </si>
  <si>
    <t>Rattrapages S3 et S4 en fin d'année</t>
  </si>
  <si>
    <t>non</t>
  </si>
  <si>
    <r>
      <t xml:space="preserve">Type contrôle </t>
    </r>
    <r>
      <rPr>
        <b/>
        <i/>
        <sz val="12"/>
        <color rgb="FF000000"/>
        <rFont val="Calibri"/>
        <family val="2"/>
      </rPr>
      <t>(choisir : CCI ou CCT ou CC&amp;CT)</t>
    </r>
  </si>
  <si>
    <r>
      <t xml:space="preserve">Si CC &amp; CT </t>
    </r>
    <r>
      <rPr>
        <b/>
        <i/>
        <sz val="12"/>
        <color rgb="FF000000"/>
        <rFont val="Calibri"/>
        <family val="2"/>
      </rPr>
      <t xml:space="preserve">(préciser coef CC &amp; CT) </t>
    </r>
  </si>
  <si>
    <t>Langue</t>
  </si>
  <si>
    <t>Français</t>
  </si>
  <si>
    <t>Coef norm</t>
  </si>
  <si>
    <t>Anglais</t>
  </si>
  <si>
    <t>Langues et expression 1</t>
  </si>
  <si>
    <t>Langues et expression 2</t>
  </si>
  <si>
    <t>Langues et expression 3</t>
  </si>
  <si>
    <t>Langues et expression 4</t>
  </si>
  <si>
    <t>Introduction à la programmation objet</t>
  </si>
  <si>
    <t>(voir paragraphe 1.2 doc MCC 2020-2021)</t>
  </si>
  <si>
    <t>(voir paragraphe 1.2 doc MCC 2019-2020)</t>
  </si>
  <si>
    <t>_</t>
  </si>
  <si>
    <t>Nota bene :</t>
  </si>
  <si>
    <t>(1) Seuil de dédoublement par élève</t>
  </si>
  <si>
    <t>(hTD par étudiant)(1)</t>
  </si>
  <si>
    <t>UE &gt;= 8 sur l'année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</si>
</sst>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4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70C0"/>
      <name val="Calibri"/>
      <family val="2"/>
    </font>
    <font>
      <b/>
      <sz val="9"/>
      <color rgb="FF0070C0"/>
      <name val="Calibri"/>
      <family val="2"/>
    </font>
    <font>
      <b/>
      <i/>
      <sz val="11"/>
      <color rgb="FF0070C0"/>
      <name val="Calibri"/>
      <family val="2"/>
      <scheme val="minor"/>
    </font>
    <font>
      <b/>
      <i/>
      <sz val="9"/>
      <color rgb="FF0070C0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FFFFFF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70C0"/>
      <name val="Calibri"/>
      <family val="2"/>
    </font>
    <font>
      <sz val="12"/>
      <name val="Calibri"/>
      <family val="2"/>
    </font>
    <font>
      <b/>
      <i/>
      <sz val="12"/>
      <color rgb="FF0070C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i/>
      <sz val="12"/>
      <color rgb="FF0070C0"/>
      <name val="Calibri"/>
      <family val="2"/>
    </font>
    <font>
      <sz val="12"/>
      <name val="Calibri"/>
      <family val="2"/>
      <scheme val="minor"/>
    </font>
    <font>
      <b/>
      <i/>
      <sz val="12"/>
      <color rgb="FF000000"/>
      <name val="Calibri"/>
      <family val="2"/>
    </font>
    <font>
      <sz val="12"/>
      <color rgb="FF0070C0"/>
      <name val="Calibri"/>
      <family val="2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05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11" fillId="4" borderId="1" xfId="0" applyFont="1" applyFill="1" applyBorder="1"/>
    <xf numFmtId="0" fontId="2" fillId="5" borderId="1" xfId="0" applyFont="1" applyFill="1" applyBorder="1" applyAlignment="1">
      <alignment horizontal="center"/>
    </xf>
    <xf numFmtId="0" fontId="18" fillId="5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0" borderId="1" xfId="0" applyFont="1" applyBorder="1"/>
    <xf numFmtId="0" fontId="14" fillId="4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15" fillId="0" borderId="1" xfId="0" applyFont="1" applyBorder="1"/>
    <xf numFmtId="0" fontId="0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9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2" fontId="1" fillId="0" borderId="1" xfId="0" applyNumberFormat="1" applyFont="1" applyBorder="1"/>
    <xf numFmtId="2" fontId="2" fillId="2" borderId="1" xfId="0" applyNumberFormat="1" applyFont="1" applyFill="1" applyBorder="1" applyAlignment="1"/>
    <xf numFmtId="2" fontId="3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23" fillId="8" borderId="0" xfId="0" applyFont="1" applyFill="1" applyBorder="1" applyAlignment="1">
      <alignment horizontal="center" vertical="center" wrapText="1"/>
    </xf>
    <xf numFmtId="0" fontId="24" fillId="8" borderId="0" xfId="0" applyFont="1" applyFill="1" applyBorder="1" applyAlignment="1">
      <alignment horizontal="center" vertical="center"/>
    </xf>
    <xf numFmtId="0" fontId="26" fillId="4" borderId="1" xfId="0" applyFont="1" applyFill="1" applyBorder="1"/>
    <xf numFmtId="0" fontId="27" fillId="5" borderId="1" xfId="0" applyFont="1" applyFill="1" applyBorder="1" applyAlignment="1">
      <alignment horizontal="center"/>
    </xf>
    <xf numFmtId="0" fontId="26" fillId="4" borderId="1" xfId="0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30" fillId="0" borderId="1" xfId="0" applyFont="1" applyBorder="1"/>
    <xf numFmtId="0" fontId="24" fillId="2" borderId="1" xfId="0" applyFont="1" applyFill="1" applyBorder="1"/>
    <xf numFmtId="0" fontId="30" fillId="2" borderId="1" xfId="0" applyFont="1" applyFill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/>
    </xf>
    <xf numFmtId="0" fontId="29" fillId="0" borderId="1" xfId="0" applyFont="1" applyBorder="1"/>
    <xf numFmtId="0" fontId="32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2" borderId="1" xfId="0" applyFont="1" applyFill="1" applyBorder="1" applyAlignment="1"/>
    <xf numFmtId="0" fontId="21" fillId="6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29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2" fontId="26" fillId="4" borderId="1" xfId="0" applyNumberFormat="1" applyFont="1" applyFill="1" applyBorder="1" applyAlignment="1">
      <alignment horizontal="center"/>
    </xf>
    <xf numFmtId="164" fontId="29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34" fillId="4" borderId="1" xfId="0" applyFont="1" applyFill="1" applyBorder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2" fillId="2" borderId="1" xfId="0" applyFont="1" applyFill="1" applyBorder="1" applyAlignment="1">
      <alignment horizontal="center"/>
    </xf>
    <xf numFmtId="0" fontId="25" fillId="8" borderId="0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Alignment="1">
      <alignment vertical="center"/>
    </xf>
    <xf numFmtId="0" fontId="35" fillId="8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2000000}"/>
    <cellStyle name="TableStyleLight1" xfId="2" xr:uid="{00000000-0005-0000-0000-000003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2"/>
  <sheetViews>
    <sheetView zoomScale="40" zoomScaleNormal="40" workbookViewId="0">
      <selection activeCell="P1" sqref="P1:P1048576"/>
    </sheetView>
  </sheetViews>
  <sheetFormatPr baseColWidth="10" defaultRowHeight="15" x14ac:dyDescent="0.25"/>
  <cols>
    <col min="1" max="1" width="17.42578125" style="2" customWidth="1"/>
    <col min="2" max="2" width="34" style="2" customWidth="1"/>
    <col min="3" max="3" width="12.85546875" style="2" customWidth="1"/>
    <col min="4" max="4" width="12.7109375" style="2" customWidth="1"/>
    <col min="5" max="6" width="7.140625" style="2" customWidth="1"/>
    <col min="7" max="8" width="9.7109375" style="2" customWidth="1"/>
    <col min="9" max="9" width="11.5703125" style="2" customWidth="1"/>
    <col min="10" max="10" width="18" style="2" customWidth="1"/>
    <col min="11" max="11" width="24.5703125" style="2" customWidth="1"/>
    <col min="12" max="12" width="18.85546875" style="2" customWidth="1"/>
    <col min="13" max="13" width="23.140625" style="2" customWidth="1"/>
    <col min="14" max="14" width="22.28515625" style="2" customWidth="1"/>
    <col min="15" max="15" width="39.140625" style="2" customWidth="1"/>
    <col min="16" max="17" width="11.5703125" style="2"/>
  </cols>
  <sheetData>
    <row r="1" spans="1:17" ht="63.75" customHeight="1" x14ac:dyDescent="0.25">
      <c r="A1" s="74" t="s">
        <v>48</v>
      </c>
      <c r="B1" s="74" t="s">
        <v>49</v>
      </c>
      <c r="C1" s="75" t="s">
        <v>38</v>
      </c>
      <c r="D1" s="75" t="s">
        <v>50</v>
      </c>
      <c r="E1" s="75" t="s">
        <v>3</v>
      </c>
      <c r="F1" s="75" t="s">
        <v>4</v>
      </c>
      <c r="G1" s="74" t="s">
        <v>51</v>
      </c>
      <c r="H1" s="74" t="s">
        <v>85</v>
      </c>
      <c r="I1" s="74" t="s">
        <v>8</v>
      </c>
      <c r="J1" s="74" t="s">
        <v>52</v>
      </c>
      <c r="K1" s="74" t="s">
        <v>81</v>
      </c>
      <c r="L1" s="74" t="s">
        <v>83</v>
      </c>
      <c r="M1" s="76" t="s">
        <v>82</v>
      </c>
      <c r="N1" s="76" t="s">
        <v>55</v>
      </c>
      <c r="O1" s="77" t="s">
        <v>56</v>
      </c>
    </row>
    <row r="2" spans="1:17" ht="48" customHeight="1" x14ac:dyDescent="0.25">
      <c r="A2" s="54" t="str">
        <f ca="1">RIGHT(CELL("filename",A$1),LEN(CELL("filename",A$1))-SEARCH("]",CELL("filename",A$1),1))</f>
        <v>MCC PeiP1 S1</v>
      </c>
      <c r="B2" s="54" t="s">
        <v>39</v>
      </c>
      <c r="C2" s="54">
        <f>SUM(D2:F2)</f>
        <v>321</v>
      </c>
      <c r="D2" s="54">
        <f>SUMPRODUCT(D3:D266,$P3:$P266)</f>
        <v>87</v>
      </c>
      <c r="E2" s="54">
        <f>SUMPRODUCT(E3:E266,$P3:$P266)</f>
        <v>231</v>
      </c>
      <c r="F2" s="54">
        <f>SUMPRODUCT(F3:F266,$P3:$P266)</f>
        <v>3</v>
      </c>
      <c r="G2" s="54">
        <f>SUMPRODUCT(G3:G266,$P3:$P266)</f>
        <v>29</v>
      </c>
      <c r="H2" s="54"/>
      <c r="I2" s="54">
        <f>SUMPRODUCT(I3:I266,$P3:$P266)</f>
        <v>30</v>
      </c>
      <c r="J2" s="54"/>
      <c r="K2" s="54"/>
      <c r="L2" s="54"/>
      <c r="M2" s="55"/>
      <c r="N2" s="95" t="s">
        <v>92</v>
      </c>
      <c r="O2" s="55"/>
      <c r="P2" s="3"/>
      <c r="Q2" s="3"/>
    </row>
    <row r="3" spans="1:17" ht="15.75" x14ac:dyDescent="0.25">
      <c r="A3" s="58" t="s">
        <v>5</v>
      </c>
      <c r="B3" s="56" t="s">
        <v>57</v>
      </c>
      <c r="C3" s="57">
        <f>SUM(D3:F3)</f>
        <v>102</v>
      </c>
      <c r="D3" s="57">
        <f>SUM(D4:D6)-D6</f>
        <v>51</v>
      </c>
      <c r="E3" s="57">
        <f>SUM(E4:E6)-E6</f>
        <v>51</v>
      </c>
      <c r="F3" s="57">
        <f>SUM(F4:F6)-F6</f>
        <v>0</v>
      </c>
      <c r="G3" s="58">
        <f>SUM(G4:G6)-G6</f>
        <v>9.2000000000000011</v>
      </c>
      <c r="H3" s="87"/>
      <c r="I3" s="58">
        <v>9</v>
      </c>
      <c r="J3" s="58"/>
      <c r="K3" s="59"/>
      <c r="L3" s="59"/>
      <c r="M3" s="60"/>
      <c r="N3" s="60"/>
      <c r="O3" s="60" t="s">
        <v>80</v>
      </c>
      <c r="P3" s="2">
        <v>1</v>
      </c>
    </row>
    <row r="4" spans="1:17" ht="15.75" x14ac:dyDescent="0.25">
      <c r="A4" s="72" t="s">
        <v>58</v>
      </c>
      <c r="B4" s="61" t="s">
        <v>40</v>
      </c>
      <c r="C4" s="62"/>
      <c r="D4" s="63">
        <v>25.5</v>
      </c>
      <c r="E4" s="63">
        <v>25.5</v>
      </c>
      <c r="F4" s="62"/>
      <c r="G4" s="64">
        <v>4.5999999999999996</v>
      </c>
      <c r="H4" s="81">
        <v>0.49999999999999989</v>
      </c>
      <c r="I4" s="65"/>
      <c r="J4" s="64">
        <v>3</v>
      </c>
      <c r="K4" s="66" t="s">
        <v>17</v>
      </c>
      <c r="L4" s="66" t="s">
        <v>84</v>
      </c>
      <c r="M4" s="67"/>
      <c r="N4" s="67"/>
      <c r="O4" s="67" t="s">
        <v>80</v>
      </c>
    </row>
    <row r="5" spans="1:17" ht="15.75" x14ac:dyDescent="0.25">
      <c r="A5" s="72" t="s">
        <v>58</v>
      </c>
      <c r="B5" s="61" t="s">
        <v>41</v>
      </c>
      <c r="C5" s="62"/>
      <c r="D5" s="63">
        <v>25.5</v>
      </c>
      <c r="E5" s="63">
        <v>25.5</v>
      </c>
      <c r="F5" s="62"/>
      <c r="G5" s="64">
        <v>4.5999999999999996</v>
      </c>
      <c r="H5" s="81">
        <v>0.49999999999999989</v>
      </c>
      <c r="I5" s="65"/>
      <c r="J5" s="64">
        <v>3</v>
      </c>
      <c r="K5" s="66" t="s">
        <v>17</v>
      </c>
      <c r="L5" s="66" t="s">
        <v>84</v>
      </c>
      <c r="M5" s="67"/>
      <c r="N5" s="67"/>
      <c r="O5" s="67" t="s">
        <v>80</v>
      </c>
    </row>
    <row r="6" spans="1:17" ht="15.75" x14ac:dyDescent="0.25">
      <c r="A6" s="58" t="s">
        <v>5</v>
      </c>
      <c r="B6" s="56" t="s">
        <v>59</v>
      </c>
      <c r="C6" s="57">
        <f>SUM(D6:F6)</f>
        <v>88.5</v>
      </c>
      <c r="D6" s="57">
        <f>SUM(D7:D11)-D11</f>
        <v>25.5</v>
      </c>
      <c r="E6" s="57">
        <f t="shared" ref="E6:G6" si="0">SUM(E7:E11)-E11</f>
        <v>63</v>
      </c>
      <c r="F6" s="57">
        <f t="shared" si="0"/>
        <v>0</v>
      </c>
      <c r="G6" s="58">
        <f t="shared" si="0"/>
        <v>8.4</v>
      </c>
      <c r="H6" s="87"/>
      <c r="I6" s="58">
        <v>9</v>
      </c>
      <c r="J6" s="68"/>
      <c r="K6" s="68"/>
      <c r="L6" s="68"/>
      <c r="M6" s="60"/>
      <c r="N6" s="60"/>
      <c r="O6" s="60" t="s">
        <v>80</v>
      </c>
      <c r="P6" s="2">
        <v>1</v>
      </c>
    </row>
    <row r="7" spans="1:17" ht="15.75" x14ac:dyDescent="0.25">
      <c r="A7" s="72" t="s">
        <v>58</v>
      </c>
      <c r="B7" s="69" t="s">
        <v>45</v>
      </c>
      <c r="C7" s="70"/>
      <c r="D7" s="71">
        <v>1.5</v>
      </c>
      <c r="E7" s="71">
        <v>21</v>
      </c>
      <c r="F7" s="70"/>
      <c r="G7" s="72">
        <v>2.1</v>
      </c>
      <c r="H7" s="88">
        <v>0.25</v>
      </c>
      <c r="I7" s="65"/>
      <c r="J7" s="72">
        <v>2</v>
      </c>
      <c r="K7" s="66" t="s">
        <v>17</v>
      </c>
      <c r="L7" s="66" t="s">
        <v>84</v>
      </c>
      <c r="M7" s="67"/>
      <c r="N7" s="67"/>
      <c r="O7" s="67" t="s">
        <v>80</v>
      </c>
    </row>
    <row r="8" spans="1:17" ht="15.75" x14ac:dyDescent="0.25">
      <c r="A8" s="72" t="s">
        <v>58</v>
      </c>
      <c r="B8" s="69" t="s">
        <v>9</v>
      </c>
      <c r="C8" s="70"/>
      <c r="D8" s="71">
        <v>12</v>
      </c>
      <c r="E8" s="71">
        <v>12</v>
      </c>
      <c r="F8" s="70"/>
      <c r="G8" s="72">
        <v>2.2999999999999998</v>
      </c>
      <c r="H8" s="88">
        <v>0.27380952380952378</v>
      </c>
      <c r="I8" s="65"/>
      <c r="J8" s="72">
        <v>2</v>
      </c>
      <c r="K8" s="66" t="s">
        <v>17</v>
      </c>
      <c r="L8" s="66" t="s">
        <v>84</v>
      </c>
      <c r="M8" s="67"/>
      <c r="N8" s="67"/>
      <c r="O8" s="67" t="s">
        <v>80</v>
      </c>
    </row>
    <row r="9" spans="1:17" ht="15.75" x14ac:dyDescent="0.25">
      <c r="A9" s="72" t="s">
        <v>58</v>
      </c>
      <c r="B9" s="69" t="s">
        <v>10</v>
      </c>
      <c r="C9" s="70"/>
      <c r="D9" s="71">
        <v>12</v>
      </c>
      <c r="E9" s="71">
        <v>12</v>
      </c>
      <c r="F9" s="70"/>
      <c r="G9" s="72">
        <v>2.2999999999999998</v>
      </c>
      <c r="H9" s="88">
        <v>0.27380952380952378</v>
      </c>
      <c r="I9" s="65"/>
      <c r="J9" s="72">
        <v>2</v>
      </c>
      <c r="K9" s="66" t="s">
        <v>17</v>
      </c>
      <c r="L9" s="66" t="s">
        <v>84</v>
      </c>
      <c r="M9" s="67"/>
      <c r="N9" s="67"/>
      <c r="O9" s="67" t="s">
        <v>80</v>
      </c>
    </row>
    <row r="10" spans="1:17" ht="15.75" x14ac:dyDescent="0.25">
      <c r="A10" s="72" t="s">
        <v>58</v>
      </c>
      <c r="B10" s="69" t="s">
        <v>11</v>
      </c>
      <c r="C10" s="70"/>
      <c r="D10" s="70"/>
      <c r="E10" s="71">
        <v>18</v>
      </c>
      <c r="F10" s="70"/>
      <c r="G10" s="72">
        <v>1.7</v>
      </c>
      <c r="H10" s="88">
        <v>0.20238095238095236</v>
      </c>
      <c r="I10" s="65"/>
      <c r="J10" s="72">
        <v>2</v>
      </c>
      <c r="K10" s="66" t="s">
        <v>17</v>
      </c>
      <c r="L10" s="66" t="s">
        <v>84</v>
      </c>
      <c r="M10" s="67"/>
      <c r="N10" s="67"/>
      <c r="O10" s="67" t="s">
        <v>80</v>
      </c>
    </row>
    <row r="11" spans="1:17" ht="15.75" x14ac:dyDescent="0.25">
      <c r="A11" s="58" t="s">
        <v>5</v>
      </c>
      <c r="B11" s="56" t="s">
        <v>60</v>
      </c>
      <c r="C11" s="57">
        <f>SUM(D11:F11)</f>
        <v>22.5</v>
      </c>
      <c r="D11" s="57">
        <f>SUM(D12:D13)-D13</f>
        <v>4.5</v>
      </c>
      <c r="E11" s="57">
        <f>SUM(E12:E13)-E13</f>
        <v>18</v>
      </c>
      <c r="F11" s="57">
        <f>SUM(F12:F13)-F13</f>
        <v>0</v>
      </c>
      <c r="G11" s="58">
        <f>SUM(G12:G13)-G13</f>
        <v>2</v>
      </c>
      <c r="H11" s="58"/>
      <c r="I11" s="58">
        <v>2</v>
      </c>
      <c r="J11" s="68"/>
      <c r="K11" s="68"/>
      <c r="L11" s="68"/>
      <c r="M11" s="60"/>
      <c r="N11" s="60"/>
      <c r="O11" s="60" t="s">
        <v>80</v>
      </c>
      <c r="P11" s="2">
        <v>1</v>
      </c>
    </row>
    <row r="12" spans="1:17" ht="15.75" x14ac:dyDescent="0.25">
      <c r="A12" s="72" t="s">
        <v>58</v>
      </c>
      <c r="B12" s="69" t="s">
        <v>16</v>
      </c>
      <c r="C12" s="70"/>
      <c r="D12" s="71">
        <v>4.5</v>
      </c>
      <c r="E12" s="71">
        <v>18</v>
      </c>
      <c r="F12" s="70"/>
      <c r="G12" s="72">
        <v>2</v>
      </c>
      <c r="H12" s="80">
        <v>1</v>
      </c>
      <c r="I12" s="65"/>
      <c r="J12" s="72">
        <v>2</v>
      </c>
      <c r="K12" s="66" t="s">
        <v>17</v>
      </c>
      <c r="L12" s="66" t="s">
        <v>84</v>
      </c>
      <c r="M12" s="67"/>
      <c r="N12" s="67"/>
      <c r="O12" s="67" t="s">
        <v>80</v>
      </c>
    </row>
    <row r="13" spans="1:17" ht="15.75" x14ac:dyDescent="0.25">
      <c r="A13" s="58" t="s">
        <v>5</v>
      </c>
      <c r="B13" s="56" t="s">
        <v>61</v>
      </c>
      <c r="C13" s="57">
        <f>SUM(D13:F13)</f>
        <v>57</v>
      </c>
      <c r="D13" s="57">
        <f>SUM(D14:D16)-D16</f>
        <v>6</v>
      </c>
      <c r="E13" s="57">
        <f t="shared" ref="E13:G13" si="1">SUM(E14:E16)-E16</f>
        <v>48</v>
      </c>
      <c r="F13" s="57">
        <f t="shared" si="1"/>
        <v>3</v>
      </c>
      <c r="G13" s="58">
        <f t="shared" si="1"/>
        <v>4.7999999999999989</v>
      </c>
      <c r="H13" s="87"/>
      <c r="I13" s="58">
        <v>5</v>
      </c>
      <c r="J13" s="68"/>
      <c r="K13" s="68"/>
      <c r="L13" s="68"/>
      <c r="M13" s="60"/>
      <c r="N13" s="60"/>
      <c r="O13" s="60" t="s">
        <v>80</v>
      </c>
      <c r="P13" s="2">
        <v>1</v>
      </c>
    </row>
    <row r="14" spans="1:17" ht="15.75" x14ac:dyDescent="0.25">
      <c r="A14" s="72" t="s">
        <v>58</v>
      </c>
      <c r="B14" s="69" t="s">
        <v>18</v>
      </c>
      <c r="C14" s="70"/>
      <c r="D14" s="70">
        <v>3</v>
      </c>
      <c r="E14" s="71">
        <v>24</v>
      </c>
      <c r="F14" s="70"/>
      <c r="G14" s="72">
        <v>2.4</v>
      </c>
      <c r="H14" s="80">
        <v>0.50000000000000011</v>
      </c>
      <c r="I14" s="65"/>
      <c r="J14" s="72">
        <v>3</v>
      </c>
      <c r="K14" s="66" t="s">
        <v>17</v>
      </c>
      <c r="L14" s="66" t="s">
        <v>84</v>
      </c>
      <c r="M14" s="67"/>
      <c r="N14" s="67"/>
      <c r="O14" s="67" t="s">
        <v>80</v>
      </c>
    </row>
    <row r="15" spans="1:17" ht="15.75" x14ac:dyDescent="0.25">
      <c r="A15" s="72" t="s">
        <v>58</v>
      </c>
      <c r="B15" s="69" t="s">
        <v>75</v>
      </c>
      <c r="C15" s="70"/>
      <c r="D15" s="70">
        <v>3</v>
      </c>
      <c r="E15" s="71">
        <v>24</v>
      </c>
      <c r="F15" s="94">
        <v>3</v>
      </c>
      <c r="G15" s="72">
        <v>2.4</v>
      </c>
      <c r="H15" s="80">
        <v>0.50000000000000011</v>
      </c>
      <c r="I15" s="65"/>
      <c r="J15" s="72">
        <v>3</v>
      </c>
      <c r="K15" s="66" t="s">
        <v>17</v>
      </c>
      <c r="L15" s="66" t="s">
        <v>84</v>
      </c>
      <c r="M15" s="67"/>
      <c r="N15" s="67"/>
      <c r="O15" s="67" t="s">
        <v>80</v>
      </c>
    </row>
    <row r="16" spans="1:17" ht="15.75" x14ac:dyDescent="0.25">
      <c r="A16" s="58" t="s">
        <v>5</v>
      </c>
      <c r="B16" s="56" t="s">
        <v>87</v>
      </c>
      <c r="C16" s="57">
        <f>SUM(D16:F16)</f>
        <v>51</v>
      </c>
      <c r="D16" s="57">
        <f>SUM(D17:D19)-D19</f>
        <v>0</v>
      </c>
      <c r="E16" s="57">
        <f>SUM(E17:E19)-E19</f>
        <v>51</v>
      </c>
      <c r="F16" s="57">
        <f>SUM(F17:F19)-F19</f>
        <v>0</v>
      </c>
      <c r="G16" s="58">
        <f>SUM(G17:G19)-G19</f>
        <v>4.5999999999999996</v>
      </c>
      <c r="H16" s="87"/>
      <c r="I16" s="58">
        <v>5</v>
      </c>
      <c r="J16" s="68"/>
      <c r="K16" s="68"/>
      <c r="L16" s="68"/>
      <c r="M16" s="60"/>
      <c r="N16" s="60"/>
      <c r="O16" s="60" t="s">
        <v>80</v>
      </c>
      <c r="P16" s="2">
        <v>1</v>
      </c>
    </row>
    <row r="17" spans="1:16" ht="15.75" x14ac:dyDescent="0.25">
      <c r="A17" s="72" t="s">
        <v>58</v>
      </c>
      <c r="B17" s="69" t="s">
        <v>19</v>
      </c>
      <c r="C17" s="73"/>
      <c r="D17" s="70"/>
      <c r="E17" s="71">
        <v>25.5</v>
      </c>
      <c r="F17" s="70"/>
      <c r="G17" s="72">
        <v>2.2999999999999998</v>
      </c>
      <c r="H17" s="80">
        <v>0.5</v>
      </c>
      <c r="I17" s="65"/>
      <c r="J17" s="72">
        <v>3</v>
      </c>
      <c r="K17" s="66" t="s">
        <v>17</v>
      </c>
      <c r="L17" s="66" t="s">
        <v>84</v>
      </c>
      <c r="M17" s="67"/>
      <c r="N17" s="67"/>
      <c r="O17" s="67" t="s">
        <v>80</v>
      </c>
    </row>
    <row r="18" spans="1:16" ht="15.75" x14ac:dyDescent="0.25">
      <c r="A18" s="72" t="s">
        <v>58</v>
      </c>
      <c r="B18" s="69" t="s">
        <v>20</v>
      </c>
      <c r="C18" s="73"/>
      <c r="D18" s="70"/>
      <c r="E18" s="71">
        <v>25.5</v>
      </c>
      <c r="F18" s="70"/>
      <c r="G18" s="72">
        <v>2.2999999999999998</v>
      </c>
      <c r="H18" s="80">
        <v>0.5</v>
      </c>
      <c r="I18" s="65"/>
      <c r="J18" s="72">
        <v>3</v>
      </c>
      <c r="K18" s="66" t="s">
        <v>17</v>
      </c>
      <c r="L18" s="66" t="s">
        <v>86</v>
      </c>
      <c r="M18" s="67"/>
      <c r="N18" s="67"/>
      <c r="O18" s="67" t="s">
        <v>80</v>
      </c>
    </row>
    <row r="19" spans="1:16" ht="15.75" x14ac:dyDescent="0.25">
      <c r="A19" s="58"/>
      <c r="B19" s="56"/>
      <c r="C19" s="57">
        <v>0</v>
      </c>
      <c r="D19" s="57">
        <f>SUM(D20:D21)</f>
        <v>0</v>
      </c>
      <c r="E19" s="57">
        <v>0</v>
      </c>
      <c r="F19" s="57">
        <v>0</v>
      </c>
      <c r="G19" s="58">
        <v>0</v>
      </c>
      <c r="H19" s="58"/>
      <c r="I19" s="58">
        <v>0</v>
      </c>
      <c r="J19" s="68"/>
      <c r="K19" s="68"/>
      <c r="L19" s="68"/>
      <c r="M19" s="60"/>
      <c r="N19" s="60"/>
      <c r="O19" s="60" t="s">
        <v>80</v>
      </c>
      <c r="P19" s="2">
        <v>1</v>
      </c>
    </row>
    <row r="20" spans="1:16" x14ac:dyDescent="0.2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79"/>
      <c r="N20" s="92" t="s">
        <v>98</v>
      </c>
    </row>
    <row r="21" spans="1:16" x14ac:dyDescent="0.2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79"/>
      <c r="N21" s="92" t="s">
        <v>77</v>
      </c>
    </row>
    <row r="23" spans="1:16" x14ac:dyDescent="0.25">
      <c r="A23" s="51"/>
      <c r="H23" s="2" t="s">
        <v>94</v>
      </c>
    </row>
    <row r="24" spans="1:16" ht="18.75" x14ac:dyDescent="0.25">
      <c r="A24" s="48"/>
    </row>
    <row r="25" spans="1:16" x14ac:dyDescent="0.25">
      <c r="A25" s="49"/>
    </row>
    <row r="26" spans="1:16" x14ac:dyDescent="0.25">
      <c r="A26" s="52"/>
    </row>
    <row r="27" spans="1:16" x14ac:dyDescent="0.25">
      <c r="A27" s="52"/>
    </row>
    <row r="28" spans="1:16" x14ac:dyDescent="0.25">
      <c r="A28" s="49"/>
    </row>
    <row r="29" spans="1:16" x14ac:dyDescent="0.25">
      <c r="A29" s="52"/>
    </row>
    <row r="30" spans="1:16" x14ac:dyDescent="0.25">
      <c r="A30" s="52"/>
    </row>
    <row r="31" spans="1:16" x14ac:dyDescent="0.25">
      <c r="A31" s="52"/>
    </row>
    <row r="32" spans="1:16" x14ac:dyDescent="0.25">
      <c r="A32" s="52"/>
    </row>
    <row r="33" spans="1:2" x14ac:dyDescent="0.25">
      <c r="A33" s="49"/>
    </row>
    <row r="34" spans="1:2" x14ac:dyDescent="0.25">
      <c r="A34" s="52"/>
    </row>
    <row r="35" spans="1:2" x14ac:dyDescent="0.25">
      <c r="A35" s="49"/>
    </row>
    <row r="36" spans="1:2" x14ac:dyDescent="0.25">
      <c r="A36" s="52"/>
    </row>
    <row r="37" spans="1:2" x14ac:dyDescent="0.25">
      <c r="A37" s="52"/>
    </row>
    <row r="38" spans="1:2" x14ac:dyDescent="0.25">
      <c r="A38" s="49"/>
      <c r="B38" s="49"/>
    </row>
    <row r="39" spans="1:2" x14ac:dyDescent="0.25">
      <c r="A39" s="52"/>
      <c r="B39" s="50"/>
    </row>
    <row r="40" spans="1:2" x14ac:dyDescent="0.25">
      <c r="A40" s="52"/>
      <c r="B40" s="50"/>
    </row>
    <row r="41" spans="1:2" x14ac:dyDescent="0.25">
      <c r="A41" s="52"/>
      <c r="B41" s="50"/>
    </row>
    <row r="42" spans="1:2" x14ac:dyDescent="0.25">
      <c r="A42" s="53"/>
      <c r="B42" s="49"/>
    </row>
  </sheetData>
  <mergeCells count="1">
    <mergeCell ref="A20:K21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29"/>
  <sheetViews>
    <sheetView zoomScale="40" zoomScaleNormal="40" workbookViewId="0">
      <selection activeCell="B1" sqref="B1:B1048576"/>
    </sheetView>
  </sheetViews>
  <sheetFormatPr baseColWidth="10" defaultRowHeight="15" x14ac:dyDescent="0.25"/>
  <cols>
    <col min="1" max="1" width="23" style="2" customWidth="1"/>
    <col min="2" max="2" width="26.7109375" style="2" customWidth="1"/>
    <col min="3" max="3" width="22.28515625" style="2" customWidth="1"/>
    <col min="4" max="4" width="12.28515625" style="2" customWidth="1"/>
    <col min="5" max="5" width="9.28515625" style="2" customWidth="1"/>
    <col min="6" max="9" width="7.85546875" style="2" customWidth="1"/>
    <col min="10" max="10" width="22.28515625" style="2" customWidth="1"/>
    <col min="11" max="11" width="23.85546875" style="2" customWidth="1"/>
    <col min="12" max="12" width="16.5703125" style="2" customWidth="1"/>
    <col min="13" max="13" width="19.42578125" style="2" customWidth="1"/>
    <col min="14" max="14" width="40.42578125" style="2" customWidth="1"/>
    <col min="15" max="15" width="29.140625" style="2" customWidth="1"/>
    <col min="16" max="16" width="11.5703125" style="2"/>
  </cols>
  <sheetData>
    <row r="1" spans="1:16" ht="45" x14ac:dyDescent="0.25">
      <c r="A1" s="4" t="s">
        <v>48</v>
      </c>
      <c r="B1" s="4" t="s">
        <v>49</v>
      </c>
      <c r="C1" s="5" t="s">
        <v>38</v>
      </c>
      <c r="D1" s="5" t="s">
        <v>50</v>
      </c>
      <c r="E1" s="5" t="s">
        <v>3</v>
      </c>
      <c r="F1" s="5" t="s">
        <v>4</v>
      </c>
      <c r="G1" s="6" t="s">
        <v>51</v>
      </c>
      <c r="H1" s="4" t="s">
        <v>85</v>
      </c>
      <c r="I1" s="4" t="s">
        <v>8</v>
      </c>
      <c r="J1" s="7" t="s">
        <v>52</v>
      </c>
      <c r="K1" s="4" t="s">
        <v>53</v>
      </c>
      <c r="L1" s="78" t="s">
        <v>83</v>
      </c>
      <c r="M1" s="8" t="s">
        <v>54</v>
      </c>
      <c r="N1" s="8" t="s">
        <v>55</v>
      </c>
      <c r="O1" s="9" t="s">
        <v>56</v>
      </c>
    </row>
    <row r="2" spans="1:16" ht="18.75" x14ac:dyDescent="0.25">
      <c r="A2" s="10" t="str">
        <f ca="1">RIGHT(CELL("filename",A$1),LEN(CELL("filename",A$1))-SEARCH("]",CELL("filename",A$1),1))</f>
        <v>MCC PeiP1 S2</v>
      </c>
      <c r="B2" s="10" t="s">
        <v>39</v>
      </c>
      <c r="C2" s="10">
        <f>SUM(D2:F2)</f>
        <v>365.5</v>
      </c>
      <c r="D2" s="11">
        <f>SUMPRODUCT(D3:D237,$P3:$P237)</f>
        <v>99</v>
      </c>
      <c r="E2" s="11">
        <f>SUMPRODUCT(E3:E237,$P3:$P237)</f>
        <v>211.5</v>
      </c>
      <c r="F2" s="11">
        <f>SUMPRODUCT(F3:F237,$P3:$P237)</f>
        <v>55</v>
      </c>
      <c r="G2" s="11">
        <f>SUMPRODUCT(G3:G237,$P3:$P237)</f>
        <v>31</v>
      </c>
      <c r="H2" s="11"/>
      <c r="I2" s="11">
        <f>I3+I6+I11+I14+I17+I20</f>
        <v>30</v>
      </c>
      <c r="J2" s="11"/>
      <c r="K2" s="11"/>
      <c r="L2" s="54"/>
      <c r="M2" s="12"/>
      <c r="N2" s="98" t="s">
        <v>92</v>
      </c>
      <c r="O2" s="12"/>
      <c r="P2" s="3"/>
    </row>
    <row r="3" spans="1:16" ht="15.75" x14ac:dyDescent="0.25">
      <c r="A3" s="17" t="s">
        <v>5</v>
      </c>
      <c r="B3" s="13" t="s">
        <v>62</v>
      </c>
      <c r="C3" s="14">
        <f>SUM(D3:F3)</f>
        <v>102</v>
      </c>
      <c r="D3" s="15">
        <f>SUM(D4:D6)-D6</f>
        <v>51</v>
      </c>
      <c r="E3" s="15">
        <f t="shared" ref="E3:G3" si="0">SUM(E4:E6)-E6</f>
        <v>51</v>
      </c>
      <c r="F3" s="15">
        <f t="shared" si="0"/>
        <v>0</v>
      </c>
      <c r="G3" s="16">
        <f t="shared" si="0"/>
        <v>9.2000000000000011</v>
      </c>
      <c r="H3" s="16"/>
      <c r="I3" s="16">
        <v>9</v>
      </c>
      <c r="J3" s="17"/>
      <c r="K3" s="18"/>
      <c r="L3" s="59"/>
      <c r="M3" s="19"/>
      <c r="N3" s="19"/>
      <c r="O3" s="19" t="s">
        <v>80</v>
      </c>
      <c r="P3" s="2">
        <v>1</v>
      </c>
    </row>
    <row r="4" spans="1:16" ht="15.75" x14ac:dyDescent="0.25">
      <c r="A4" s="20" t="s">
        <v>58</v>
      </c>
      <c r="B4" s="25" t="s">
        <v>43</v>
      </c>
      <c r="C4" s="21"/>
      <c r="D4" s="22">
        <v>25.5</v>
      </c>
      <c r="E4" s="22">
        <v>25.5</v>
      </c>
      <c r="F4" s="21"/>
      <c r="G4" s="31">
        <v>4.5999999999999996</v>
      </c>
      <c r="H4" s="82">
        <v>0.49999999999999989</v>
      </c>
      <c r="I4" s="1"/>
      <c r="J4" s="20">
        <v>3</v>
      </c>
      <c r="K4" s="23" t="s">
        <v>17</v>
      </c>
      <c r="L4" s="66" t="s">
        <v>84</v>
      </c>
      <c r="M4" s="24"/>
      <c r="N4" s="24"/>
      <c r="O4" s="24" t="s">
        <v>80</v>
      </c>
    </row>
    <row r="5" spans="1:16" ht="15.75" x14ac:dyDescent="0.25">
      <c r="A5" s="20" t="s">
        <v>58</v>
      </c>
      <c r="B5" s="25" t="s">
        <v>44</v>
      </c>
      <c r="C5" s="21"/>
      <c r="D5" s="22">
        <v>25.5</v>
      </c>
      <c r="E5" s="22">
        <v>25.5</v>
      </c>
      <c r="F5" s="21"/>
      <c r="G5" s="31">
        <v>4.5999999999999996</v>
      </c>
      <c r="H5" s="82">
        <v>0.49999999999999989</v>
      </c>
      <c r="I5" s="1"/>
      <c r="J5" s="20">
        <v>3</v>
      </c>
      <c r="K5" s="23" t="s">
        <v>17</v>
      </c>
      <c r="L5" s="66" t="s">
        <v>84</v>
      </c>
      <c r="M5" s="24"/>
      <c r="N5" s="24"/>
      <c r="O5" s="24" t="s">
        <v>80</v>
      </c>
    </row>
    <row r="6" spans="1:16" x14ac:dyDescent="0.25">
      <c r="A6" s="17" t="s">
        <v>5</v>
      </c>
      <c r="B6" s="13" t="s">
        <v>63</v>
      </c>
      <c r="C6" s="14">
        <f>SUM(D6:F6)</f>
        <v>87</v>
      </c>
      <c r="D6" s="15">
        <f>SUM(D7:D11)-D11</f>
        <v>21</v>
      </c>
      <c r="E6" s="15">
        <f t="shared" ref="E6:G6" si="1">SUM(E7:E11)-E11</f>
        <v>36</v>
      </c>
      <c r="F6" s="15">
        <f t="shared" si="1"/>
        <v>30</v>
      </c>
      <c r="G6" s="16">
        <f t="shared" si="1"/>
        <v>7.4</v>
      </c>
      <c r="H6" s="16"/>
      <c r="I6" s="16">
        <v>6</v>
      </c>
      <c r="J6" s="26"/>
      <c r="K6" s="26"/>
      <c r="L6" s="26"/>
      <c r="M6" s="19"/>
      <c r="N6" s="19"/>
      <c r="O6" s="19" t="s">
        <v>80</v>
      </c>
      <c r="P6" s="2">
        <v>1</v>
      </c>
    </row>
    <row r="7" spans="1:16" ht="15.75" x14ac:dyDescent="0.25">
      <c r="A7" s="20" t="s">
        <v>58</v>
      </c>
      <c r="B7" s="25" t="s">
        <v>12</v>
      </c>
      <c r="C7" s="27"/>
      <c r="D7" s="22">
        <v>12</v>
      </c>
      <c r="E7" s="22">
        <v>12</v>
      </c>
      <c r="F7" s="21"/>
      <c r="G7" s="20">
        <v>2.2000000000000002</v>
      </c>
      <c r="H7" s="83">
        <v>0.29729729729729726</v>
      </c>
      <c r="I7" s="1"/>
      <c r="J7" s="20">
        <v>2</v>
      </c>
      <c r="K7" s="23" t="s">
        <v>17</v>
      </c>
      <c r="L7" s="66" t="s">
        <v>84</v>
      </c>
      <c r="M7" s="24"/>
      <c r="N7" s="24"/>
      <c r="O7" s="24" t="s">
        <v>80</v>
      </c>
    </row>
    <row r="8" spans="1:16" ht="15.75" x14ac:dyDescent="0.25">
      <c r="A8" s="20" t="s">
        <v>58</v>
      </c>
      <c r="B8" s="25" t="s">
        <v>13</v>
      </c>
      <c r="C8" s="21"/>
      <c r="D8" s="21"/>
      <c r="E8" s="22">
        <v>15</v>
      </c>
      <c r="F8" s="21"/>
      <c r="G8" s="20">
        <v>1.5</v>
      </c>
      <c r="H8" s="83">
        <v>0.20270270270270269</v>
      </c>
      <c r="I8" s="1"/>
      <c r="J8" s="20">
        <v>2</v>
      </c>
      <c r="K8" s="23" t="s">
        <v>17</v>
      </c>
      <c r="L8" s="66" t="s">
        <v>84</v>
      </c>
      <c r="M8" s="24"/>
      <c r="N8" s="24"/>
      <c r="O8" s="24" t="s">
        <v>80</v>
      </c>
    </row>
    <row r="9" spans="1:16" ht="15.75" x14ac:dyDescent="0.25">
      <c r="A9" s="20" t="s">
        <v>58</v>
      </c>
      <c r="B9" s="25" t="s">
        <v>7</v>
      </c>
      <c r="C9" s="21"/>
      <c r="D9" s="22">
        <v>9</v>
      </c>
      <c r="E9" s="22">
        <v>9</v>
      </c>
      <c r="F9" s="21"/>
      <c r="G9" s="20">
        <v>1.7</v>
      </c>
      <c r="H9" s="83">
        <v>0.22972972972972969</v>
      </c>
      <c r="I9" s="1"/>
      <c r="J9" s="20">
        <v>2</v>
      </c>
      <c r="K9" s="23" t="s">
        <v>17</v>
      </c>
      <c r="L9" s="66" t="s">
        <v>84</v>
      </c>
      <c r="M9" s="24"/>
      <c r="N9" s="24"/>
      <c r="O9" s="24" t="s">
        <v>80</v>
      </c>
    </row>
    <row r="10" spans="1:16" ht="15.75" x14ac:dyDescent="0.25">
      <c r="A10" s="20" t="s">
        <v>58</v>
      </c>
      <c r="B10" s="25" t="s">
        <v>14</v>
      </c>
      <c r="C10" s="21"/>
      <c r="D10" s="21"/>
      <c r="E10" s="21"/>
      <c r="F10" s="22">
        <v>30</v>
      </c>
      <c r="G10" s="20">
        <v>2</v>
      </c>
      <c r="H10" s="83">
        <v>0.27027027027027023</v>
      </c>
      <c r="I10" s="1"/>
      <c r="J10" s="20">
        <v>2</v>
      </c>
      <c r="K10" s="23" t="s">
        <v>17</v>
      </c>
      <c r="L10" s="66" t="s">
        <v>84</v>
      </c>
      <c r="M10" s="24"/>
      <c r="N10" s="24"/>
      <c r="O10" s="24" t="s">
        <v>80</v>
      </c>
    </row>
    <row r="11" spans="1:16" x14ac:dyDescent="0.25">
      <c r="A11" s="17" t="s">
        <v>5</v>
      </c>
      <c r="B11" s="13" t="s">
        <v>64</v>
      </c>
      <c r="C11" s="14">
        <f>SUM(D11:F11)</f>
        <v>57</v>
      </c>
      <c r="D11" s="15">
        <f>SUM(D12:D14)-D14</f>
        <v>21</v>
      </c>
      <c r="E11" s="15">
        <f>SUM(E12:E14)-E14</f>
        <v>21</v>
      </c>
      <c r="F11" s="15">
        <f>SUM(F12:F14)-F14</f>
        <v>15</v>
      </c>
      <c r="G11" s="16">
        <f>SUM(G12:G14)-G14</f>
        <v>5</v>
      </c>
      <c r="H11" s="16"/>
      <c r="I11" s="16">
        <v>5</v>
      </c>
      <c r="J11" s="26"/>
      <c r="K11" s="26"/>
      <c r="L11" s="26"/>
      <c r="M11" s="19"/>
      <c r="N11" s="19"/>
      <c r="O11" s="19" t="s">
        <v>80</v>
      </c>
      <c r="P11" s="2">
        <v>1</v>
      </c>
    </row>
    <row r="12" spans="1:16" ht="15.75" x14ac:dyDescent="0.25">
      <c r="A12" s="20" t="s">
        <v>58</v>
      </c>
      <c r="B12" s="25" t="s">
        <v>15</v>
      </c>
      <c r="C12" s="21"/>
      <c r="D12" s="22">
        <v>21</v>
      </c>
      <c r="E12" s="22">
        <v>21</v>
      </c>
      <c r="F12" s="21"/>
      <c r="G12" s="20">
        <v>3.6</v>
      </c>
      <c r="H12" s="82">
        <v>0.72000000000000008</v>
      </c>
      <c r="I12" s="1"/>
      <c r="J12" s="20">
        <v>3</v>
      </c>
      <c r="K12" s="23" t="s">
        <v>17</v>
      </c>
      <c r="L12" s="66" t="s">
        <v>84</v>
      </c>
      <c r="M12" s="24"/>
      <c r="N12" s="24"/>
      <c r="O12" s="24" t="s">
        <v>80</v>
      </c>
    </row>
    <row r="13" spans="1:16" ht="15.75" x14ac:dyDescent="0.25">
      <c r="A13" s="20" t="s">
        <v>58</v>
      </c>
      <c r="B13" s="25" t="s">
        <v>46</v>
      </c>
      <c r="C13" s="21"/>
      <c r="D13" s="21"/>
      <c r="E13" s="21"/>
      <c r="F13" s="22">
        <v>15</v>
      </c>
      <c r="G13" s="20">
        <v>1.4</v>
      </c>
      <c r="H13" s="82">
        <v>0.27999999999999997</v>
      </c>
      <c r="I13" s="1"/>
      <c r="J13" s="20">
        <v>2</v>
      </c>
      <c r="K13" s="23" t="s">
        <v>17</v>
      </c>
      <c r="L13" s="66" t="s">
        <v>84</v>
      </c>
      <c r="M13" s="24"/>
      <c r="N13" s="24"/>
      <c r="O13" s="24" t="s">
        <v>80</v>
      </c>
    </row>
    <row r="14" spans="1:16" x14ac:dyDescent="0.25">
      <c r="A14" s="17" t="s">
        <v>5</v>
      </c>
      <c r="B14" s="13" t="s">
        <v>65</v>
      </c>
      <c r="C14" s="14">
        <f>SUM(D14:F14)</f>
        <v>54</v>
      </c>
      <c r="D14" s="15">
        <f>SUM(D15:D17)-D17</f>
        <v>6</v>
      </c>
      <c r="E14" s="15">
        <f t="shared" ref="E14:G14" si="2">SUM(E15:E17)-E17</f>
        <v>48</v>
      </c>
      <c r="F14" s="15">
        <f t="shared" si="2"/>
        <v>0</v>
      </c>
      <c r="G14" s="16">
        <f t="shared" si="2"/>
        <v>4.7999999999999989</v>
      </c>
      <c r="H14" s="16"/>
      <c r="I14" s="16">
        <v>5</v>
      </c>
      <c r="J14" s="26"/>
      <c r="K14" s="26"/>
      <c r="L14" s="26"/>
      <c r="M14" s="19"/>
      <c r="N14" s="19"/>
      <c r="O14" s="19" t="s">
        <v>80</v>
      </c>
      <c r="P14" s="2">
        <v>1</v>
      </c>
    </row>
    <row r="15" spans="1:16" ht="15.75" x14ac:dyDescent="0.25">
      <c r="A15" s="20" t="s">
        <v>58</v>
      </c>
      <c r="B15" s="96" t="s">
        <v>91</v>
      </c>
      <c r="C15" s="21"/>
      <c r="D15" s="21">
        <v>3</v>
      </c>
      <c r="E15" s="22">
        <v>24</v>
      </c>
      <c r="F15" s="21"/>
      <c r="G15" s="20">
        <v>2.4</v>
      </c>
      <c r="H15" s="82">
        <v>0.50000000000000011</v>
      </c>
      <c r="I15" s="1"/>
      <c r="J15" s="20">
        <v>3</v>
      </c>
      <c r="K15" s="23" t="s">
        <v>17</v>
      </c>
      <c r="L15" s="66" t="s">
        <v>84</v>
      </c>
      <c r="M15" s="24"/>
      <c r="N15" s="24"/>
      <c r="O15" s="24" t="s">
        <v>80</v>
      </c>
    </row>
    <row r="16" spans="1:16" ht="15.75" x14ac:dyDescent="0.25">
      <c r="A16" s="20" t="s">
        <v>58</v>
      </c>
      <c r="B16" s="25" t="s">
        <v>76</v>
      </c>
      <c r="C16" s="21"/>
      <c r="D16" s="21">
        <v>3</v>
      </c>
      <c r="E16" s="22">
        <v>24</v>
      </c>
      <c r="F16" s="21"/>
      <c r="G16" s="20">
        <v>2.4</v>
      </c>
      <c r="H16" s="82">
        <v>0.50000000000000011</v>
      </c>
      <c r="I16" s="1"/>
      <c r="J16" s="20">
        <v>3</v>
      </c>
      <c r="K16" s="23" t="s">
        <v>17</v>
      </c>
      <c r="L16" s="66" t="s">
        <v>84</v>
      </c>
      <c r="M16" s="24"/>
      <c r="N16" s="24"/>
      <c r="O16" s="24" t="s">
        <v>80</v>
      </c>
    </row>
    <row r="17" spans="1:16" ht="15.75" x14ac:dyDescent="0.25">
      <c r="A17" s="17" t="s">
        <v>5</v>
      </c>
      <c r="B17" s="91" t="s">
        <v>88</v>
      </c>
      <c r="C17" s="14">
        <f>SUM(D17:F17)</f>
        <v>65.5</v>
      </c>
      <c r="D17" s="15">
        <f>SUM(D18:D20)-D20</f>
        <v>0</v>
      </c>
      <c r="E17" s="15">
        <f>SUM(E18:E20)-E20</f>
        <v>55.5</v>
      </c>
      <c r="F17" s="15">
        <f>SUM(F18:F20)-F20</f>
        <v>10</v>
      </c>
      <c r="G17" s="16">
        <f>SUM(G18:G20)-G20</f>
        <v>4.5999999999999996</v>
      </c>
      <c r="H17" s="16"/>
      <c r="I17" s="16">
        <v>4</v>
      </c>
      <c r="J17" s="26"/>
      <c r="K17" s="26"/>
      <c r="L17" s="26"/>
      <c r="M17" s="19"/>
      <c r="N17" s="19"/>
      <c r="O17" s="19" t="s">
        <v>80</v>
      </c>
      <c r="P17" s="2">
        <v>1</v>
      </c>
    </row>
    <row r="18" spans="1:16" ht="15.75" x14ac:dyDescent="0.25">
      <c r="A18" s="20" t="s">
        <v>58</v>
      </c>
      <c r="B18" s="25" t="s">
        <v>21</v>
      </c>
      <c r="C18" s="27"/>
      <c r="D18" s="21"/>
      <c r="E18" s="22">
        <v>30</v>
      </c>
      <c r="F18" s="35">
        <v>10</v>
      </c>
      <c r="G18" s="20">
        <v>2.2999999999999998</v>
      </c>
      <c r="H18" s="82">
        <v>0.5</v>
      </c>
      <c r="I18" s="1"/>
      <c r="J18" s="20">
        <v>4</v>
      </c>
      <c r="K18" s="23" t="s">
        <v>17</v>
      </c>
      <c r="L18" s="66" t="s">
        <v>84</v>
      </c>
      <c r="M18" s="24"/>
      <c r="N18" s="24"/>
      <c r="O18" s="24" t="s">
        <v>80</v>
      </c>
    </row>
    <row r="19" spans="1:16" ht="15.75" x14ac:dyDescent="0.25">
      <c r="A19" s="20" t="s">
        <v>58</v>
      </c>
      <c r="B19" s="25" t="s">
        <v>22</v>
      </c>
      <c r="C19" s="27"/>
      <c r="D19" s="21"/>
      <c r="E19" s="22">
        <v>25.5</v>
      </c>
      <c r="F19" s="21"/>
      <c r="G19" s="20">
        <v>2.2999999999999998</v>
      </c>
      <c r="H19" s="82">
        <v>0.5</v>
      </c>
      <c r="I19" s="1"/>
      <c r="J19" s="20">
        <v>3</v>
      </c>
      <c r="K19" s="23" t="s">
        <v>17</v>
      </c>
      <c r="L19" s="66" t="s">
        <v>86</v>
      </c>
      <c r="M19" s="24"/>
      <c r="N19" s="24"/>
      <c r="O19" s="24" t="s">
        <v>80</v>
      </c>
    </row>
    <row r="20" spans="1:16" x14ac:dyDescent="0.25">
      <c r="A20" s="17" t="s">
        <v>5</v>
      </c>
      <c r="B20" s="13"/>
      <c r="C20" s="14">
        <f>SUM(D20:F20)</f>
        <v>0</v>
      </c>
      <c r="D20" s="15">
        <f>SUM(D21:D23)</f>
        <v>0</v>
      </c>
      <c r="E20" s="15">
        <v>0</v>
      </c>
      <c r="F20" s="15">
        <v>0</v>
      </c>
      <c r="G20" s="16">
        <v>0</v>
      </c>
      <c r="H20" s="16"/>
      <c r="I20" s="16">
        <v>1</v>
      </c>
      <c r="J20" s="26"/>
      <c r="K20" s="26"/>
      <c r="L20" s="26"/>
      <c r="M20" s="19"/>
      <c r="N20" s="19"/>
      <c r="O20" s="19" t="s">
        <v>80</v>
      </c>
      <c r="P20" s="2">
        <v>1</v>
      </c>
    </row>
    <row r="21" spans="1:16" x14ac:dyDescent="0.25">
      <c r="A21" s="20" t="s">
        <v>58</v>
      </c>
      <c r="B21" s="25" t="s">
        <v>47</v>
      </c>
      <c r="C21" s="21" t="s">
        <v>97</v>
      </c>
      <c r="D21" s="21"/>
      <c r="E21" s="22">
        <v>0.2</v>
      </c>
      <c r="F21" s="21"/>
      <c r="G21" s="1"/>
      <c r="H21" s="1"/>
      <c r="I21" s="1"/>
      <c r="J21" s="1"/>
      <c r="K21" s="23"/>
      <c r="L21" s="23"/>
      <c r="M21" s="24"/>
      <c r="N21" s="24"/>
      <c r="O21" s="24" t="s">
        <v>80</v>
      </c>
    </row>
    <row r="22" spans="1:16" x14ac:dyDescent="0.25">
      <c r="N22" s="92" t="s">
        <v>98</v>
      </c>
    </row>
    <row r="23" spans="1:16" x14ac:dyDescent="0.25">
      <c r="A23" s="97" t="s">
        <v>95</v>
      </c>
      <c r="N23" s="92" t="s">
        <v>73</v>
      </c>
    </row>
    <row r="24" spans="1:16" x14ac:dyDescent="0.25">
      <c r="A24" s="97" t="s">
        <v>96</v>
      </c>
    </row>
    <row r="25" spans="1:16" x14ac:dyDescent="0.25">
      <c r="A25" s="92"/>
    </row>
    <row r="28" spans="1:16" x14ac:dyDescent="0.25">
      <c r="J28" s="92"/>
    </row>
    <row r="29" spans="1:16" x14ac:dyDescent="0.25">
      <c r="J29" s="92"/>
    </row>
  </sheetData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21"/>
  <sheetViews>
    <sheetView zoomScale="40" zoomScaleNormal="40" workbookViewId="0">
      <selection activeCell="J28" sqref="J28"/>
    </sheetView>
  </sheetViews>
  <sheetFormatPr baseColWidth="10" defaultRowHeight="15" x14ac:dyDescent="0.25"/>
  <cols>
    <col min="1" max="1" width="16.140625" style="2" customWidth="1"/>
    <col min="2" max="2" width="34" style="2" customWidth="1"/>
    <col min="3" max="3" width="17.42578125" style="2" customWidth="1"/>
    <col min="4" max="4" width="9.7109375" style="2" customWidth="1"/>
    <col min="5" max="5" width="8.5703125" style="2" customWidth="1"/>
    <col min="6" max="6" width="7.140625" style="2" customWidth="1"/>
    <col min="7" max="8" width="12.42578125" style="2" customWidth="1"/>
    <col min="9" max="9" width="8.140625" style="2" customWidth="1"/>
    <col min="10" max="10" width="23.85546875" style="2" customWidth="1"/>
    <col min="11" max="12" width="23.28515625" style="2" customWidth="1"/>
    <col min="13" max="13" width="21.85546875" style="2" customWidth="1"/>
    <col min="14" max="14" width="42.85546875" style="2" customWidth="1"/>
    <col min="15" max="15" width="20.140625" style="2" customWidth="1"/>
    <col min="16" max="16" width="11.5703125" style="2"/>
  </cols>
  <sheetData>
    <row r="1" spans="1:16" ht="60" x14ac:dyDescent="0.25">
      <c r="A1" s="4" t="s">
        <v>48</v>
      </c>
      <c r="B1" s="4" t="s">
        <v>49</v>
      </c>
      <c r="C1" s="5" t="s">
        <v>38</v>
      </c>
      <c r="D1" s="5" t="s">
        <v>50</v>
      </c>
      <c r="E1" s="5" t="s">
        <v>3</v>
      </c>
      <c r="F1" s="5" t="s">
        <v>4</v>
      </c>
      <c r="G1" s="6" t="s">
        <v>51</v>
      </c>
      <c r="H1" s="6" t="s">
        <v>85</v>
      </c>
      <c r="I1" s="4" t="s">
        <v>8</v>
      </c>
      <c r="J1" s="7" t="s">
        <v>52</v>
      </c>
      <c r="K1" s="4" t="s">
        <v>53</v>
      </c>
      <c r="L1" s="4" t="s">
        <v>83</v>
      </c>
      <c r="M1" s="8" t="s">
        <v>54</v>
      </c>
      <c r="N1" s="8" t="s">
        <v>55</v>
      </c>
      <c r="O1" s="9" t="s">
        <v>56</v>
      </c>
    </row>
    <row r="2" spans="1:16" ht="37.5" x14ac:dyDescent="0.25">
      <c r="A2" s="10" t="str">
        <f ca="1">RIGHT(CELL("filename",A$1),LEN(CELL("filename",A$1))-SEARCH("]",CELL("filename",A$1),1))</f>
        <v>MCC PeiP2 S3</v>
      </c>
      <c r="B2" s="10" t="s">
        <v>42</v>
      </c>
      <c r="C2" s="10">
        <f>SUM(D2:F2)</f>
        <v>366.5</v>
      </c>
      <c r="D2" s="11">
        <f>SUMPRODUCT(D3:D271,$P3:$P271)</f>
        <v>117</v>
      </c>
      <c r="E2" s="11">
        <f>SUMPRODUCT(E3:E271,$P3:$P271)</f>
        <v>234.5</v>
      </c>
      <c r="F2" s="11">
        <f>SUMPRODUCT(F3:F271,$P3:$P271)</f>
        <v>15</v>
      </c>
      <c r="G2" s="11">
        <f>G3+G7+G10+G12+G15</f>
        <v>30</v>
      </c>
      <c r="H2" s="11"/>
      <c r="I2" s="11">
        <f>I3+I7+I10+I12+I15</f>
        <v>30</v>
      </c>
      <c r="J2" s="11"/>
      <c r="K2" s="11"/>
      <c r="L2" s="11"/>
      <c r="M2" s="12"/>
      <c r="N2" s="98" t="s">
        <v>93</v>
      </c>
      <c r="O2" s="12"/>
      <c r="P2" s="3"/>
    </row>
    <row r="3" spans="1:16" x14ac:dyDescent="0.25">
      <c r="A3" s="17" t="s">
        <v>5</v>
      </c>
      <c r="B3" s="13" t="s">
        <v>66</v>
      </c>
      <c r="C3" s="14">
        <f>SUM(D3:F3)</f>
        <v>114</v>
      </c>
      <c r="D3" s="15">
        <f>SUM(D4:D7)-D7</f>
        <v>58.5</v>
      </c>
      <c r="E3" s="15">
        <f>SUM(E4:E7)-E7</f>
        <v>55.5</v>
      </c>
      <c r="F3" s="15">
        <f>SUM(F4:F7)-F7</f>
        <v>0</v>
      </c>
      <c r="G3" s="16">
        <f>SUM(G4:G7)-G7</f>
        <v>9.3000000000000007</v>
      </c>
      <c r="H3" s="85"/>
      <c r="I3" s="16">
        <v>9</v>
      </c>
      <c r="J3" s="17"/>
      <c r="K3" s="18"/>
      <c r="L3" s="18"/>
      <c r="M3" s="19"/>
      <c r="N3" s="19"/>
      <c r="O3" s="19" t="s">
        <v>80</v>
      </c>
      <c r="P3" s="2">
        <v>1</v>
      </c>
    </row>
    <row r="4" spans="1:16" x14ac:dyDescent="0.25">
      <c r="A4" s="20" t="s">
        <v>58</v>
      </c>
      <c r="B4" s="28" t="s">
        <v>0</v>
      </c>
      <c r="C4" s="29"/>
      <c r="D4" s="30">
        <v>19.5</v>
      </c>
      <c r="E4" s="30">
        <v>18</v>
      </c>
      <c r="F4" s="29"/>
      <c r="G4" s="31">
        <v>3.1</v>
      </c>
      <c r="H4" s="90">
        <v>0.33333333333333331</v>
      </c>
      <c r="I4" s="32"/>
      <c r="J4" s="31">
        <v>3</v>
      </c>
      <c r="K4" s="33" t="s">
        <v>17</v>
      </c>
      <c r="L4" s="33" t="s">
        <v>84</v>
      </c>
      <c r="M4" s="24"/>
      <c r="N4" s="24"/>
      <c r="O4" s="24" t="s">
        <v>80</v>
      </c>
    </row>
    <row r="5" spans="1:16" x14ac:dyDescent="0.25">
      <c r="A5" s="20" t="s">
        <v>58</v>
      </c>
      <c r="B5" s="28" t="s">
        <v>1</v>
      </c>
      <c r="C5" s="29"/>
      <c r="D5" s="30">
        <v>19.5</v>
      </c>
      <c r="E5" s="30">
        <v>18</v>
      </c>
      <c r="F5" s="29"/>
      <c r="G5" s="31">
        <v>3.1</v>
      </c>
      <c r="H5" s="90">
        <v>0.33333333333333331</v>
      </c>
      <c r="I5" s="32"/>
      <c r="J5" s="31">
        <v>3</v>
      </c>
      <c r="K5" s="33" t="s">
        <v>17</v>
      </c>
      <c r="L5" s="33" t="s">
        <v>84</v>
      </c>
      <c r="M5" s="24"/>
      <c r="N5" s="24"/>
      <c r="O5" s="24" t="s">
        <v>80</v>
      </c>
    </row>
    <row r="6" spans="1:16" x14ac:dyDescent="0.25">
      <c r="A6" s="20" t="s">
        <v>58</v>
      </c>
      <c r="B6" s="28" t="s">
        <v>6</v>
      </c>
      <c r="C6" s="29"/>
      <c r="D6" s="30">
        <v>19.5</v>
      </c>
      <c r="E6" s="30">
        <v>19.5</v>
      </c>
      <c r="F6" s="29"/>
      <c r="G6" s="31">
        <v>3.1</v>
      </c>
      <c r="H6" s="90">
        <v>0.33333333333333331</v>
      </c>
      <c r="I6" s="32"/>
      <c r="J6" s="31">
        <v>3</v>
      </c>
      <c r="K6" s="33" t="s">
        <v>17</v>
      </c>
      <c r="L6" s="33" t="s">
        <v>84</v>
      </c>
      <c r="M6" s="24"/>
      <c r="N6" s="24"/>
      <c r="O6" s="24" t="s">
        <v>80</v>
      </c>
    </row>
    <row r="7" spans="1:16" x14ac:dyDescent="0.25">
      <c r="A7" s="17" t="s">
        <v>5</v>
      </c>
      <c r="B7" s="13" t="s">
        <v>67</v>
      </c>
      <c r="C7" s="14">
        <f>SUM(D7:F7)</f>
        <v>96</v>
      </c>
      <c r="D7" s="15">
        <f>SUM(D8:D10)-D10</f>
        <v>49.5</v>
      </c>
      <c r="E7" s="15">
        <f t="shared" ref="E7:G7" si="0">SUM(E8:E10)-E10</f>
        <v>46.5</v>
      </c>
      <c r="F7" s="15">
        <f t="shared" si="0"/>
        <v>0</v>
      </c>
      <c r="G7" s="16">
        <f t="shared" si="0"/>
        <v>7.8999999999999986</v>
      </c>
      <c r="H7" s="85"/>
      <c r="I7" s="16">
        <v>8</v>
      </c>
      <c r="J7" s="26"/>
      <c r="K7" s="26"/>
      <c r="L7" s="26"/>
      <c r="M7" s="19"/>
      <c r="N7" s="19"/>
      <c r="O7" s="19" t="s">
        <v>80</v>
      </c>
      <c r="P7" s="2">
        <v>1</v>
      </c>
    </row>
    <row r="8" spans="1:16" x14ac:dyDescent="0.25">
      <c r="A8" s="20" t="s">
        <v>58</v>
      </c>
      <c r="B8" s="25" t="s">
        <v>23</v>
      </c>
      <c r="C8" s="21"/>
      <c r="D8" s="22">
        <v>21</v>
      </c>
      <c r="E8" s="22">
        <v>19.5</v>
      </c>
      <c r="F8" s="21"/>
      <c r="G8" s="20">
        <v>3.3</v>
      </c>
      <c r="H8" s="43">
        <v>0.41772151898734189</v>
      </c>
      <c r="I8" s="1"/>
      <c r="J8" s="20">
        <v>3</v>
      </c>
      <c r="K8" s="23" t="s">
        <v>17</v>
      </c>
      <c r="L8" s="33" t="s">
        <v>84</v>
      </c>
      <c r="M8" s="24"/>
      <c r="N8" s="24"/>
      <c r="O8" s="24" t="s">
        <v>80</v>
      </c>
    </row>
    <row r="9" spans="1:16" x14ac:dyDescent="0.25">
      <c r="A9" s="20" t="s">
        <v>58</v>
      </c>
      <c r="B9" s="25" t="s">
        <v>24</v>
      </c>
      <c r="C9" s="21"/>
      <c r="D9" s="22">
        <v>28.5</v>
      </c>
      <c r="E9" s="22">
        <v>27</v>
      </c>
      <c r="F9" s="21"/>
      <c r="G9" s="20">
        <v>4.5999999999999996</v>
      </c>
      <c r="H9" s="43">
        <v>0.58227848101265833</v>
      </c>
      <c r="I9" s="1"/>
      <c r="J9" s="20">
        <v>3</v>
      </c>
      <c r="K9" s="23" t="s">
        <v>17</v>
      </c>
      <c r="L9" s="33" t="s">
        <v>84</v>
      </c>
      <c r="M9" s="24"/>
      <c r="N9" s="24"/>
      <c r="O9" s="24" t="s">
        <v>80</v>
      </c>
    </row>
    <row r="10" spans="1:16" x14ac:dyDescent="0.25">
      <c r="A10" s="17" t="s">
        <v>5</v>
      </c>
      <c r="B10" s="13" t="s">
        <v>68</v>
      </c>
      <c r="C10" s="14">
        <f>SUM(D10:F10)</f>
        <v>48</v>
      </c>
      <c r="D10" s="15">
        <f>SUM(D11:D12)-D12</f>
        <v>0</v>
      </c>
      <c r="E10" s="15">
        <f>SUM(E11:E12)-E12</f>
        <v>36</v>
      </c>
      <c r="F10" s="15">
        <f>SUM(F11:F12)-F12</f>
        <v>12</v>
      </c>
      <c r="G10" s="16">
        <f>SUM(G11:G12)-G12</f>
        <v>4</v>
      </c>
      <c r="H10" s="16"/>
      <c r="I10" s="16">
        <v>4</v>
      </c>
      <c r="J10" s="26"/>
      <c r="K10" s="26"/>
      <c r="L10" s="26"/>
      <c r="M10" s="24"/>
      <c r="N10" s="24"/>
      <c r="O10" s="24" t="s">
        <v>80</v>
      </c>
      <c r="P10" s="2">
        <v>1</v>
      </c>
    </row>
    <row r="11" spans="1:16" x14ac:dyDescent="0.25">
      <c r="A11" s="20" t="s">
        <v>58</v>
      </c>
      <c r="B11" s="25" t="s">
        <v>27</v>
      </c>
      <c r="C11" s="27"/>
      <c r="D11" s="21"/>
      <c r="E11" s="22">
        <v>36</v>
      </c>
      <c r="F11" s="35">
        <v>12</v>
      </c>
      <c r="G11" s="20">
        <v>4</v>
      </c>
      <c r="H11" s="43">
        <v>1</v>
      </c>
      <c r="I11" s="1"/>
      <c r="J11" s="20">
        <v>4</v>
      </c>
      <c r="K11" s="23" t="s">
        <v>17</v>
      </c>
      <c r="L11" s="33" t="s">
        <v>84</v>
      </c>
      <c r="M11" s="24"/>
      <c r="N11" s="24"/>
      <c r="O11" s="24" t="s">
        <v>80</v>
      </c>
    </row>
    <row r="12" spans="1:16" x14ac:dyDescent="0.25">
      <c r="A12" s="17" t="s">
        <v>5</v>
      </c>
      <c r="B12" s="13"/>
      <c r="C12" s="14">
        <f>SUM(D12:F12)</f>
        <v>54</v>
      </c>
      <c r="D12" s="15">
        <f>SUM(D13:D15)-D15</f>
        <v>9</v>
      </c>
      <c r="E12" s="15">
        <f t="shared" ref="E12:G12" si="1">SUM(E13:E15)-E15</f>
        <v>45</v>
      </c>
      <c r="F12" s="15">
        <f t="shared" si="1"/>
        <v>0</v>
      </c>
      <c r="G12" s="16">
        <f t="shared" si="1"/>
        <v>4.4000000000000004</v>
      </c>
      <c r="H12" s="85"/>
      <c r="I12" s="16">
        <v>5</v>
      </c>
      <c r="J12" s="26"/>
      <c r="K12" s="26"/>
      <c r="L12" s="26"/>
      <c r="M12" s="19"/>
      <c r="N12" s="19"/>
      <c r="O12" s="19" t="s">
        <v>80</v>
      </c>
      <c r="P12" s="2">
        <v>1</v>
      </c>
    </row>
    <row r="13" spans="1:16" x14ac:dyDescent="0.25">
      <c r="A13" s="99" t="s">
        <v>58</v>
      </c>
      <c r="B13" s="96" t="s">
        <v>30</v>
      </c>
      <c r="C13" s="21"/>
      <c r="D13" s="21">
        <v>6</v>
      </c>
      <c r="E13" s="22">
        <v>21</v>
      </c>
      <c r="F13" s="21"/>
      <c r="G13" s="99">
        <v>2.2000000000000002</v>
      </c>
      <c r="H13" s="100">
        <v>0.5</v>
      </c>
      <c r="I13" s="101"/>
      <c r="J13" s="99">
        <v>3</v>
      </c>
      <c r="K13" s="102" t="s">
        <v>17</v>
      </c>
      <c r="L13" s="103" t="s">
        <v>84</v>
      </c>
      <c r="M13" s="24"/>
      <c r="N13" s="24"/>
      <c r="O13" s="24" t="s">
        <v>80</v>
      </c>
    </row>
    <row r="14" spans="1:16" x14ac:dyDescent="0.25">
      <c r="A14" s="20" t="s">
        <v>58</v>
      </c>
      <c r="B14" s="25" t="s">
        <v>31</v>
      </c>
      <c r="C14" s="21"/>
      <c r="D14" s="21">
        <v>3</v>
      </c>
      <c r="E14" s="22">
        <v>24</v>
      </c>
      <c r="F14" s="21"/>
      <c r="G14" s="20">
        <v>2.2000000000000002</v>
      </c>
      <c r="H14" s="43">
        <v>0.5</v>
      </c>
      <c r="I14" s="1"/>
      <c r="J14" s="20">
        <v>3</v>
      </c>
      <c r="K14" s="23" t="s">
        <v>17</v>
      </c>
      <c r="L14" s="33" t="s">
        <v>84</v>
      </c>
      <c r="M14" s="24"/>
      <c r="N14" s="24"/>
      <c r="O14" s="24" t="s">
        <v>80</v>
      </c>
    </row>
    <row r="15" spans="1:16" ht="15.75" x14ac:dyDescent="0.25">
      <c r="A15" s="17" t="s">
        <v>5</v>
      </c>
      <c r="B15" s="91" t="s">
        <v>89</v>
      </c>
      <c r="C15" s="14">
        <f>SUM(D15:F15)</f>
        <v>54.5</v>
      </c>
      <c r="D15" s="15">
        <f>SUM(D16:D18)-D18</f>
        <v>0</v>
      </c>
      <c r="E15" s="15">
        <f>SUM(E16:E18)-E18</f>
        <v>51.5</v>
      </c>
      <c r="F15" s="15">
        <f>SUM(F16:F18)-F18</f>
        <v>3</v>
      </c>
      <c r="G15" s="16">
        <f>SUM(G16:G18)-G18</f>
        <v>4.4000000000000004</v>
      </c>
      <c r="H15" s="85"/>
      <c r="I15" s="16">
        <v>4</v>
      </c>
      <c r="J15" s="26"/>
      <c r="K15" s="26"/>
      <c r="L15" s="26"/>
      <c r="M15" s="19"/>
      <c r="N15" s="19"/>
      <c r="O15" s="19" t="s">
        <v>80</v>
      </c>
      <c r="P15" s="2">
        <v>1</v>
      </c>
    </row>
    <row r="16" spans="1:16" x14ac:dyDescent="0.25">
      <c r="A16" s="20" t="s">
        <v>58</v>
      </c>
      <c r="B16" s="25" t="s">
        <v>34</v>
      </c>
      <c r="C16" s="21"/>
      <c r="D16" s="21"/>
      <c r="E16" s="22">
        <v>25.5</v>
      </c>
      <c r="F16" s="21">
        <v>3</v>
      </c>
      <c r="G16" s="20">
        <v>2.2000000000000002</v>
      </c>
      <c r="H16" s="43">
        <v>0.5</v>
      </c>
      <c r="I16" s="1"/>
      <c r="J16" s="20">
        <v>3</v>
      </c>
      <c r="K16" s="23" t="s">
        <v>17</v>
      </c>
      <c r="L16" s="33" t="s">
        <v>84</v>
      </c>
      <c r="M16" s="24"/>
      <c r="N16" s="24"/>
      <c r="O16" s="24" t="s">
        <v>80</v>
      </c>
    </row>
    <row r="17" spans="1:16" ht="15.75" thickBot="1" x14ac:dyDescent="0.3">
      <c r="A17" s="20" t="s">
        <v>58</v>
      </c>
      <c r="B17" s="25" t="s">
        <v>35</v>
      </c>
      <c r="C17" s="21"/>
      <c r="D17" s="21"/>
      <c r="E17" s="22">
        <v>26</v>
      </c>
      <c r="F17" s="21"/>
      <c r="G17" s="20">
        <v>2.2000000000000002</v>
      </c>
      <c r="H17" s="43">
        <v>0.5</v>
      </c>
      <c r="I17" s="1"/>
      <c r="J17" s="20">
        <v>3</v>
      </c>
      <c r="K17" s="23" t="s">
        <v>17</v>
      </c>
      <c r="L17" s="86" t="s">
        <v>86</v>
      </c>
      <c r="M17" s="24"/>
      <c r="N17" s="24"/>
      <c r="O17" s="24" t="s">
        <v>80</v>
      </c>
    </row>
    <row r="18" spans="1:16" x14ac:dyDescent="0.25">
      <c r="A18" s="17"/>
      <c r="B18" s="13"/>
      <c r="C18" s="14">
        <f>SUM(D18:F18)</f>
        <v>0</v>
      </c>
      <c r="D18" s="15">
        <f>SUM(D19:D21)</f>
        <v>0</v>
      </c>
      <c r="E18" s="15">
        <f t="shared" ref="E18:G18" si="2">SUM(E19:E21)</f>
        <v>0</v>
      </c>
      <c r="F18" s="15">
        <f t="shared" si="2"/>
        <v>0</v>
      </c>
      <c r="G18" s="16">
        <f t="shared" si="2"/>
        <v>0</v>
      </c>
      <c r="H18" s="16"/>
      <c r="I18" s="16">
        <v>0</v>
      </c>
      <c r="J18" s="26"/>
      <c r="K18" s="26"/>
      <c r="L18" s="26"/>
      <c r="M18" s="19"/>
      <c r="N18" s="19"/>
      <c r="O18" s="19" t="s">
        <v>80</v>
      </c>
      <c r="P18" s="2">
        <v>1</v>
      </c>
    </row>
    <row r="19" spans="1:16" x14ac:dyDescent="0.25">
      <c r="A19" s="93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79"/>
      <c r="N19" s="92" t="s">
        <v>74</v>
      </c>
    </row>
    <row r="20" spans="1:16" x14ac:dyDescent="0.2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79"/>
      <c r="N20" s="92" t="s">
        <v>78</v>
      </c>
    </row>
    <row r="21" spans="1:16" x14ac:dyDescent="0.25">
      <c r="N21" s="92" t="s">
        <v>79</v>
      </c>
    </row>
  </sheetData>
  <mergeCells count="1">
    <mergeCell ref="A19:K20"/>
  </mergeCells>
  <pageMargins left="0.7" right="0.7" top="0.75" bottom="0.75" header="0.3" footer="0.3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23"/>
  <sheetViews>
    <sheetView tabSelected="1" zoomScale="25" zoomScaleNormal="25" workbookViewId="0">
      <selection activeCell="C33" sqref="C33"/>
    </sheetView>
  </sheetViews>
  <sheetFormatPr baseColWidth="10" defaultRowHeight="15" x14ac:dyDescent="0.25"/>
  <cols>
    <col min="1" max="1" width="23.5703125" style="2" customWidth="1"/>
    <col min="2" max="2" width="34" style="2" customWidth="1"/>
    <col min="3" max="3" width="12.85546875" style="2" customWidth="1"/>
    <col min="4" max="4" width="9.7109375" style="2" customWidth="1"/>
    <col min="5" max="5" width="8.5703125" style="2" customWidth="1"/>
    <col min="6" max="6" width="7.140625" style="2" customWidth="1"/>
    <col min="7" max="8" width="10.140625" style="2" customWidth="1"/>
    <col min="9" max="9" width="8.140625" style="2" customWidth="1"/>
    <col min="10" max="10" width="20.5703125" style="2" customWidth="1"/>
    <col min="11" max="11" width="34.5703125" style="2" customWidth="1"/>
    <col min="12" max="12" width="22.28515625" style="2" customWidth="1"/>
    <col min="13" max="13" width="25.28515625" style="2" customWidth="1"/>
    <col min="14" max="14" width="42.5703125" style="2" customWidth="1"/>
    <col min="15" max="15" width="26.28515625" style="2" customWidth="1"/>
    <col min="16" max="16" width="11.5703125" style="2"/>
  </cols>
  <sheetData>
    <row r="1" spans="1:16" ht="45" x14ac:dyDescent="0.25">
      <c r="A1" s="4" t="s">
        <v>48</v>
      </c>
      <c r="B1" s="4" t="s">
        <v>49</v>
      </c>
      <c r="C1" s="5" t="s">
        <v>38</v>
      </c>
      <c r="D1" s="5" t="s">
        <v>50</v>
      </c>
      <c r="E1" s="5" t="s">
        <v>3</v>
      </c>
      <c r="F1" s="5" t="s">
        <v>4</v>
      </c>
      <c r="G1" s="6" t="s">
        <v>51</v>
      </c>
      <c r="H1" s="6" t="s">
        <v>85</v>
      </c>
      <c r="I1" s="4" t="s">
        <v>8</v>
      </c>
      <c r="J1" s="7" t="s">
        <v>52</v>
      </c>
      <c r="K1" s="4" t="s">
        <v>53</v>
      </c>
      <c r="L1" s="4" t="s">
        <v>83</v>
      </c>
      <c r="M1" s="8" t="s">
        <v>54</v>
      </c>
      <c r="N1" s="8" t="s">
        <v>55</v>
      </c>
      <c r="O1" s="9" t="s">
        <v>56</v>
      </c>
    </row>
    <row r="2" spans="1:16" ht="35.25" customHeight="1" x14ac:dyDescent="0.25">
      <c r="A2" s="36" t="str">
        <f ca="1">RIGHT(CELL("filename",A$1),LEN(CELL("filename",A$1))-SEARCH("]",CELL("filename",A$1),1))</f>
        <v>MCC PeiP2 S4</v>
      </c>
      <c r="B2" s="36" t="s">
        <v>42</v>
      </c>
      <c r="C2" s="36">
        <f>SUM(D2:F2)</f>
        <v>355</v>
      </c>
      <c r="D2" s="37">
        <f>SUMPRODUCT(D3:D261,$P3:$P261)</f>
        <v>108</v>
      </c>
      <c r="E2" s="37">
        <f>SUMPRODUCT(E3:E261,$P3:$P261)</f>
        <v>214</v>
      </c>
      <c r="F2" s="37">
        <f>SUMPRODUCT(F3:F261,$P3:$P261)</f>
        <v>33</v>
      </c>
      <c r="G2" s="37">
        <f>SUMPRODUCT(G3:G261,$P3:$P261)</f>
        <v>30</v>
      </c>
      <c r="H2" s="37"/>
      <c r="I2" s="37">
        <f>I3+I7+I11+I14+I17</f>
        <v>30</v>
      </c>
      <c r="J2" s="37"/>
      <c r="K2" s="37"/>
      <c r="L2" s="37"/>
      <c r="M2" s="38"/>
      <c r="N2" s="98" t="s">
        <v>93</v>
      </c>
      <c r="O2" s="38"/>
      <c r="P2" s="3"/>
    </row>
    <row r="3" spans="1:16" x14ac:dyDescent="0.25">
      <c r="A3" s="17" t="s">
        <v>5</v>
      </c>
      <c r="B3" s="13" t="s">
        <v>69</v>
      </c>
      <c r="C3" s="14">
        <f>SUM(D3:F3)</f>
        <v>114</v>
      </c>
      <c r="D3" s="15">
        <f>SUM(D4:D7)-D7</f>
        <v>55.5</v>
      </c>
      <c r="E3" s="15">
        <f t="shared" ref="E3:G3" si="0">SUM(E4:E7)-E7</f>
        <v>58.5</v>
      </c>
      <c r="F3" s="15">
        <f t="shared" si="0"/>
        <v>0</v>
      </c>
      <c r="G3" s="16">
        <f t="shared" si="0"/>
        <v>9.3000000000000007</v>
      </c>
      <c r="H3" s="85"/>
      <c r="I3" s="16">
        <v>9</v>
      </c>
      <c r="J3" s="17"/>
      <c r="K3" s="18"/>
      <c r="L3" s="18"/>
      <c r="M3" s="19"/>
      <c r="N3" s="19"/>
      <c r="O3" s="19" t="s">
        <v>80</v>
      </c>
      <c r="P3" s="2">
        <v>1</v>
      </c>
    </row>
    <row r="4" spans="1:16" x14ac:dyDescent="0.25">
      <c r="A4" s="20" t="s">
        <v>58</v>
      </c>
      <c r="B4" s="25" t="s">
        <v>0</v>
      </c>
      <c r="C4" s="21"/>
      <c r="D4" s="22">
        <v>18</v>
      </c>
      <c r="E4" s="22">
        <v>19.5</v>
      </c>
      <c r="F4" s="21"/>
      <c r="G4" s="20">
        <v>3.1</v>
      </c>
      <c r="H4" s="89">
        <v>0.33333333333333331</v>
      </c>
      <c r="I4" s="1"/>
      <c r="J4" s="20">
        <v>3</v>
      </c>
      <c r="K4" s="23" t="s">
        <v>17</v>
      </c>
      <c r="L4" s="23" t="s">
        <v>84</v>
      </c>
      <c r="M4" s="24"/>
      <c r="N4" s="24"/>
      <c r="O4" s="24" t="s">
        <v>80</v>
      </c>
    </row>
    <row r="5" spans="1:16" x14ac:dyDescent="0.25">
      <c r="A5" s="20" t="s">
        <v>58</v>
      </c>
      <c r="B5" s="25" t="s">
        <v>1</v>
      </c>
      <c r="C5" s="21"/>
      <c r="D5" s="22">
        <v>18</v>
      </c>
      <c r="E5" s="22">
        <v>19.5</v>
      </c>
      <c r="F5" s="21"/>
      <c r="G5" s="20">
        <v>3.1</v>
      </c>
      <c r="H5" s="89">
        <v>0.33333333333333331</v>
      </c>
      <c r="I5" s="1"/>
      <c r="J5" s="20">
        <v>3</v>
      </c>
      <c r="K5" s="23" t="s">
        <v>17</v>
      </c>
      <c r="L5" s="23" t="s">
        <v>84</v>
      </c>
      <c r="M5" s="24"/>
      <c r="N5" s="24"/>
      <c r="O5" s="24" t="s">
        <v>80</v>
      </c>
    </row>
    <row r="6" spans="1:16" x14ac:dyDescent="0.25">
      <c r="A6" s="20" t="s">
        <v>58</v>
      </c>
      <c r="B6" s="25" t="s">
        <v>2</v>
      </c>
      <c r="C6" s="21"/>
      <c r="D6" s="22">
        <v>19.5</v>
      </c>
      <c r="E6" s="22">
        <v>19.5</v>
      </c>
      <c r="F6" s="21"/>
      <c r="G6" s="20">
        <v>3.1</v>
      </c>
      <c r="H6" s="89">
        <v>0.33333333333333331</v>
      </c>
      <c r="I6" s="1"/>
      <c r="J6" s="20">
        <v>3</v>
      </c>
      <c r="K6" s="23" t="s">
        <v>17</v>
      </c>
      <c r="L6" s="23" t="s">
        <v>84</v>
      </c>
      <c r="M6" s="24"/>
      <c r="N6" s="24"/>
      <c r="O6" s="24" t="s">
        <v>80</v>
      </c>
    </row>
    <row r="7" spans="1:16" x14ac:dyDescent="0.25">
      <c r="A7" s="17" t="s">
        <v>5</v>
      </c>
      <c r="B7" s="13" t="s">
        <v>70</v>
      </c>
      <c r="C7" s="14">
        <f>SUM(D7:F7)</f>
        <v>73.5</v>
      </c>
      <c r="D7" s="15">
        <f>SUM(D8:D11)-D11</f>
        <v>27</v>
      </c>
      <c r="E7" s="15">
        <f t="shared" ref="E7:G7" si="1">SUM(E8:E11)-E11</f>
        <v>28.5</v>
      </c>
      <c r="F7" s="15">
        <f t="shared" si="1"/>
        <v>18</v>
      </c>
      <c r="G7" s="16">
        <f t="shared" si="1"/>
        <v>6.1</v>
      </c>
      <c r="H7" s="85"/>
      <c r="I7" s="16">
        <v>6</v>
      </c>
      <c r="J7" s="17"/>
      <c r="K7" s="26"/>
      <c r="L7" s="26"/>
      <c r="M7" s="19"/>
      <c r="N7" s="19"/>
      <c r="O7" s="19" t="s">
        <v>80</v>
      </c>
      <c r="P7" s="2">
        <v>1</v>
      </c>
    </row>
    <row r="8" spans="1:16" x14ac:dyDescent="0.25">
      <c r="A8" s="20" t="s">
        <v>58</v>
      </c>
      <c r="B8" s="25" t="s">
        <v>25</v>
      </c>
      <c r="C8" s="21"/>
      <c r="D8" s="22">
        <v>18</v>
      </c>
      <c r="E8" s="22">
        <v>19.5</v>
      </c>
      <c r="F8" s="21"/>
      <c r="G8" s="20">
        <v>3.1</v>
      </c>
      <c r="H8" s="89">
        <v>0.50819672131147542</v>
      </c>
      <c r="I8" s="1"/>
      <c r="J8" s="20">
        <v>3</v>
      </c>
      <c r="K8" s="23" t="s">
        <v>17</v>
      </c>
      <c r="L8" s="23" t="s">
        <v>84</v>
      </c>
      <c r="M8" s="24"/>
      <c r="N8" s="24"/>
      <c r="O8" s="24" t="s">
        <v>80</v>
      </c>
    </row>
    <row r="9" spans="1:16" x14ac:dyDescent="0.25">
      <c r="A9" s="20" t="s">
        <v>58</v>
      </c>
      <c r="B9" s="25" t="s">
        <v>26</v>
      </c>
      <c r="C9" s="21"/>
      <c r="D9" s="22">
        <v>9</v>
      </c>
      <c r="E9" s="22">
        <v>9</v>
      </c>
      <c r="F9" s="21"/>
      <c r="G9" s="20">
        <v>1.5</v>
      </c>
      <c r="H9" s="89">
        <v>0.24590163934426232</v>
      </c>
      <c r="I9" s="1"/>
      <c r="J9" s="20">
        <v>2</v>
      </c>
      <c r="K9" s="23" t="s">
        <v>17</v>
      </c>
      <c r="L9" s="23" t="s">
        <v>84</v>
      </c>
      <c r="M9" s="24"/>
      <c r="N9" s="24"/>
      <c r="O9" s="24" t="s">
        <v>80</v>
      </c>
    </row>
    <row r="10" spans="1:16" x14ac:dyDescent="0.25">
      <c r="A10" s="20" t="s">
        <v>58</v>
      </c>
      <c r="B10" s="25" t="s">
        <v>14</v>
      </c>
      <c r="C10" s="21"/>
      <c r="D10" s="21"/>
      <c r="E10" s="21"/>
      <c r="F10" s="22">
        <v>18</v>
      </c>
      <c r="G10" s="20">
        <v>1.5</v>
      </c>
      <c r="H10" s="89">
        <v>0.24590163934426232</v>
      </c>
      <c r="I10" s="1"/>
      <c r="J10" s="20">
        <v>2</v>
      </c>
      <c r="K10" s="23" t="s">
        <v>17</v>
      </c>
      <c r="L10" s="23" t="s">
        <v>84</v>
      </c>
      <c r="M10" s="24"/>
      <c r="N10" s="24"/>
      <c r="O10" s="24" t="s">
        <v>80</v>
      </c>
    </row>
    <row r="11" spans="1:16" x14ac:dyDescent="0.25">
      <c r="A11" s="17" t="s">
        <v>5</v>
      </c>
      <c r="B11" s="13" t="s">
        <v>71</v>
      </c>
      <c r="C11" s="14">
        <f>SUM(D11:F11)</f>
        <v>78.5</v>
      </c>
      <c r="D11" s="15">
        <f>SUM(D12:D14)-D14</f>
        <v>19.5</v>
      </c>
      <c r="E11" s="15">
        <f>SUM(E12:E14)-E14</f>
        <v>44</v>
      </c>
      <c r="F11" s="15">
        <f>SUM(F12:F14)-F14</f>
        <v>15</v>
      </c>
      <c r="G11" s="16">
        <f>SUM(G12:G14)-G14</f>
        <v>7.2000000000000011</v>
      </c>
      <c r="H11" s="85"/>
      <c r="I11" s="16">
        <v>7</v>
      </c>
      <c r="J11" s="17"/>
      <c r="K11" s="26"/>
      <c r="L11" s="26"/>
      <c r="M11" s="19"/>
      <c r="N11" s="19"/>
      <c r="O11" s="19" t="s">
        <v>80</v>
      </c>
      <c r="P11" s="2">
        <v>1</v>
      </c>
    </row>
    <row r="12" spans="1:16" x14ac:dyDescent="0.25">
      <c r="A12" s="20" t="s">
        <v>58</v>
      </c>
      <c r="B12" s="28" t="s">
        <v>28</v>
      </c>
      <c r="C12" s="29"/>
      <c r="D12" s="30">
        <v>13.5</v>
      </c>
      <c r="E12" s="30">
        <v>20</v>
      </c>
      <c r="F12" s="30"/>
      <c r="G12" s="31">
        <v>3.2</v>
      </c>
      <c r="H12" s="84">
        <v>0.44444444444444442</v>
      </c>
      <c r="I12" s="32"/>
      <c r="J12" s="104">
        <v>3</v>
      </c>
      <c r="K12" s="33" t="s">
        <v>17</v>
      </c>
      <c r="L12" s="23" t="s">
        <v>84</v>
      </c>
      <c r="M12" s="24"/>
      <c r="N12" s="24"/>
      <c r="O12" s="24" t="s">
        <v>80</v>
      </c>
    </row>
    <row r="13" spans="1:16" x14ac:dyDescent="0.25">
      <c r="A13" s="20" t="s">
        <v>58</v>
      </c>
      <c r="B13" s="28" t="s">
        <v>29</v>
      </c>
      <c r="C13" s="29"/>
      <c r="D13" s="30">
        <v>6</v>
      </c>
      <c r="E13" s="30">
        <v>24</v>
      </c>
      <c r="F13" s="30">
        <v>15</v>
      </c>
      <c r="G13" s="31">
        <v>4</v>
      </c>
      <c r="H13" s="84">
        <v>0.55555555555555547</v>
      </c>
      <c r="I13" s="32"/>
      <c r="J13" s="31">
        <v>4</v>
      </c>
      <c r="K13" s="33" t="s">
        <v>17</v>
      </c>
      <c r="L13" s="23" t="s">
        <v>84</v>
      </c>
      <c r="M13" s="24"/>
      <c r="N13" s="24"/>
      <c r="O13" s="24" t="s">
        <v>80</v>
      </c>
    </row>
    <row r="14" spans="1:16" x14ac:dyDescent="0.25">
      <c r="A14" s="17" t="s">
        <v>5</v>
      </c>
      <c r="B14" s="13" t="s">
        <v>72</v>
      </c>
      <c r="C14" s="14">
        <f>SUM(D14:F14)</f>
        <v>54</v>
      </c>
      <c r="D14" s="15">
        <f>SUM(D15:D17)-D17</f>
        <v>6</v>
      </c>
      <c r="E14" s="15">
        <f t="shared" ref="E14:G14" si="2">SUM(E15:E17)-E17</f>
        <v>48</v>
      </c>
      <c r="F14" s="15">
        <f t="shared" si="2"/>
        <v>0</v>
      </c>
      <c r="G14" s="16">
        <f t="shared" si="2"/>
        <v>4.4000000000000004</v>
      </c>
      <c r="H14" s="85"/>
      <c r="I14" s="16">
        <v>5</v>
      </c>
      <c r="J14" s="17"/>
      <c r="K14" s="26"/>
      <c r="L14" s="26"/>
      <c r="M14" s="19"/>
      <c r="N14" s="19"/>
      <c r="O14" s="19" t="s">
        <v>80</v>
      </c>
      <c r="P14" s="2">
        <v>1</v>
      </c>
    </row>
    <row r="15" spans="1:16" x14ac:dyDescent="0.25">
      <c r="A15" s="20" t="s">
        <v>58</v>
      </c>
      <c r="B15" s="25" t="s">
        <v>32</v>
      </c>
      <c r="C15" s="27"/>
      <c r="D15" s="21">
        <v>3</v>
      </c>
      <c r="E15" s="22">
        <v>24</v>
      </c>
      <c r="F15" s="21"/>
      <c r="G15" s="20">
        <v>2.2000000000000002</v>
      </c>
      <c r="H15" s="43">
        <v>0.5</v>
      </c>
      <c r="I15" s="1"/>
      <c r="J15" s="20">
        <v>3</v>
      </c>
      <c r="K15" s="23" t="s">
        <v>17</v>
      </c>
      <c r="L15" s="23" t="s">
        <v>84</v>
      </c>
      <c r="M15" s="24"/>
      <c r="N15" s="24"/>
      <c r="O15" s="24" t="s">
        <v>80</v>
      </c>
    </row>
    <row r="16" spans="1:16" x14ac:dyDescent="0.25">
      <c r="A16" s="20" t="s">
        <v>58</v>
      </c>
      <c r="B16" s="25" t="s">
        <v>33</v>
      </c>
      <c r="C16" s="21"/>
      <c r="D16" s="21">
        <v>3</v>
      </c>
      <c r="E16" s="22">
        <v>24</v>
      </c>
      <c r="F16" s="21"/>
      <c r="G16" s="20">
        <v>2.2000000000000002</v>
      </c>
      <c r="H16" s="43">
        <v>0.5</v>
      </c>
      <c r="I16" s="1"/>
      <c r="J16" s="20">
        <v>3</v>
      </c>
      <c r="K16" s="23" t="s">
        <v>17</v>
      </c>
      <c r="L16" s="23" t="s">
        <v>84</v>
      </c>
      <c r="M16" s="24"/>
      <c r="N16" s="24"/>
      <c r="O16" s="24" t="s">
        <v>80</v>
      </c>
    </row>
    <row r="17" spans="1:16" x14ac:dyDescent="0.25">
      <c r="A17" s="17" t="s">
        <v>5</v>
      </c>
      <c r="B17" s="34" t="s">
        <v>90</v>
      </c>
      <c r="C17" s="14">
        <f>SUM(D17:F17)</f>
        <v>35</v>
      </c>
      <c r="D17" s="15">
        <f>SUM(D18:D20)-D20</f>
        <v>0</v>
      </c>
      <c r="E17" s="15">
        <f>SUM(E18:E20)-E20</f>
        <v>35</v>
      </c>
      <c r="F17" s="15">
        <f>SUM(F18:F20)-F20</f>
        <v>0</v>
      </c>
      <c r="G17" s="16">
        <f>SUM(G18:G20)-G20</f>
        <v>3</v>
      </c>
      <c r="H17" s="85"/>
      <c r="I17" s="16">
        <v>3</v>
      </c>
      <c r="J17" s="17"/>
      <c r="K17" s="26"/>
      <c r="L17" s="26"/>
      <c r="M17" s="19"/>
      <c r="N17" s="19"/>
      <c r="O17" s="19" t="s">
        <v>80</v>
      </c>
      <c r="P17" s="2">
        <v>1</v>
      </c>
    </row>
    <row r="18" spans="1:16" x14ac:dyDescent="0.25">
      <c r="A18" s="20" t="s">
        <v>58</v>
      </c>
      <c r="B18" s="39" t="s">
        <v>36</v>
      </c>
      <c r="C18" s="40"/>
      <c r="D18" s="41"/>
      <c r="E18" s="42">
        <v>9</v>
      </c>
      <c r="F18" s="41"/>
      <c r="G18" s="43">
        <v>0.8</v>
      </c>
      <c r="H18" s="43">
        <v>0.26666666666666666</v>
      </c>
      <c r="I18" s="44"/>
      <c r="J18" s="45">
        <v>2</v>
      </c>
      <c r="K18" s="46" t="s">
        <v>17</v>
      </c>
      <c r="L18" s="23" t="s">
        <v>84</v>
      </c>
      <c r="M18" s="24"/>
      <c r="N18" s="24"/>
      <c r="O18" s="24" t="s">
        <v>80</v>
      </c>
      <c r="P18" s="47"/>
    </row>
    <row r="19" spans="1:16" ht="15.75" thickBot="1" x14ac:dyDescent="0.3">
      <c r="A19" s="20" t="s">
        <v>58</v>
      </c>
      <c r="B19" s="25" t="s">
        <v>37</v>
      </c>
      <c r="C19" s="21"/>
      <c r="D19" s="21"/>
      <c r="E19" s="22">
        <v>26</v>
      </c>
      <c r="F19" s="21"/>
      <c r="G19" s="20">
        <v>2.2000000000000002</v>
      </c>
      <c r="H19" s="43">
        <v>0.73333333333333339</v>
      </c>
      <c r="I19" s="1"/>
      <c r="J19" s="20">
        <v>3</v>
      </c>
      <c r="K19" s="23" t="s">
        <v>17</v>
      </c>
      <c r="L19" s="86" t="s">
        <v>86</v>
      </c>
      <c r="M19" s="24"/>
      <c r="N19" s="24"/>
      <c r="O19" s="24" t="s">
        <v>80</v>
      </c>
    </row>
    <row r="20" spans="1:16" x14ac:dyDescent="0.25">
      <c r="A20" s="17"/>
      <c r="B20" s="13"/>
      <c r="C20" s="14">
        <f>SUM(D20:F20)</f>
        <v>0</v>
      </c>
      <c r="D20" s="15">
        <f>SUM(D21:D23)</f>
        <v>0</v>
      </c>
      <c r="E20" s="15">
        <f t="shared" ref="E20:G20" si="3">SUM(E21:E23)</f>
        <v>0</v>
      </c>
      <c r="F20" s="15">
        <f t="shared" si="3"/>
        <v>0</v>
      </c>
      <c r="G20" s="16">
        <f t="shared" si="3"/>
        <v>0</v>
      </c>
      <c r="H20" s="16"/>
      <c r="I20" s="16">
        <v>0</v>
      </c>
      <c r="J20" s="26"/>
      <c r="K20" s="26"/>
      <c r="L20" s="26"/>
      <c r="M20" s="19"/>
      <c r="N20" s="19"/>
      <c r="O20" s="19" t="s">
        <v>80</v>
      </c>
      <c r="P20" s="2">
        <v>1</v>
      </c>
    </row>
    <row r="21" spans="1:16" x14ac:dyDescent="0.25">
      <c r="N21" s="92" t="s">
        <v>74</v>
      </c>
    </row>
    <row r="22" spans="1:16" x14ac:dyDescent="0.25">
      <c r="N22" s="92" t="s">
        <v>78</v>
      </c>
    </row>
    <row r="23" spans="1:16" x14ac:dyDescent="0.25">
      <c r="N23" s="92" t="s">
        <v>79</v>
      </c>
    </row>
  </sheetData>
  <pageMargins left="0.7" right="0.7" top="0.75" bottom="0.75" header="0.3" footer="0.3"/>
  <pageSetup paperSize="9" scale="3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MCC PeiP1 S1</vt:lpstr>
      <vt:lpstr>MCC PeiP1 S2</vt:lpstr>
      <vt:lpstr>MCC PeiP2 S3</vt:lpstr>
      <vt:lpstr>MCC PeiP2 S4</vt:lpstr>
      <vt:lpstr>'MCC PeiP1 S1'!Zone_d_impression</vt:lpstr>
      <vt:lpstr>'MCC PeiP1 S2'!Zone_d_impression</vt:lpstr>
      <vt:lpstr>'MCC PeiP2 S3'!Zone_d_impression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user</cp:lastModifiedBy>
  <cp:lastPrinted>2018-06-19T14:24:50Z</cp:lastPrinted>
  <dcterms:created xsi:type="dcterms:W3CDTF">2016-11-30T10:59:43Z</dcterms:created>
  <dcterms:modified xsi:type="dcterms:W3CDTF">2020-05-28T06:51:39Z</dcterms:modified>
</cp:coreProperties>
</file>